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34A35746-216B-4C74-8857-D8364CC6924D}" xr6:coauthVersionLast="47" xr6:coauthVersionMax="47" xr10:uidLastSave="{00000000-0000-0000-0000-000000000000}"/>
  <bookViews>
    <workbookView xWindow="-120" yWindow="-120" windowWidth="29040" windowHeight="15990" xr2:uid="{C4AB221A-6231-40D3-AAC7-E8F055F7BF61}"/>
  </bookViews>
  <sheets>
    <sheet name="Лист1" sheetId="1" r:id="rId1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6" i="1" l="1"/>
  <c r="B26" i="1"/>
  <c r="B27" i="1" s="1"/>
  <c r="D10" i="1"/>
  <c r="E6" i="1"/>
  <c r="C7" i="1" s="1"/>
  <c r="F6" i="1"/>
  <c r="G6" i="1"/>
  <c r="D6" i="1"/>
  <c r="I3" i="1"/>
  <c r="H5" i="1"/>
  <c r="H4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F25" i="1"/>
  <c r="E25" i="1"/>
  <c r="D25" i="1"/>
  <c r="C25" i="1"/>
  <c r="G25" i="1" s="1"/>
  <c r="H11" i="1" l="1"/>
  <c r="D11" i="1"/>
  <c r="H25" i="1"/>
  <c r="B28" i="1"/>
  <c r="B29" i="1" s="1"/>
  <c r="D29" i="1" s="1"/>
  <c r="F27" i="1"/>
  <c r="D28" i="1"/>
  <c r="C26" i="1"/>
  <c r="F26" i="1"/>
  <c r="D26" i="1"/>
  <c r="E27" i="1"/>
  <c r="E26" i="1"/>
  <c r="D27" i="1"/>
  <c r="C27" i="1"/>
  <c r="F29" i="1"/>
  <c r="E29" i="1"/>
  <c r="G26" i="1" l="1"/>
  <c r="G27" i="1"/>
  <c r="H10" i="1"/>
  <c r="H17" i="1" s="1"/>
  <c r="H16" i="1"/>
  <c r="H15" i="1"/>
  <c r="H26" i="1"/>
  <c r="B30" i="1"/>
  <c r="D30" i="1" s="1"/>
  <c r="E28" i="1"/>
  <c r="C29" i="1"/>
  <c r="F28" i="1"/>
  <c r="C28" i="1"/>
  <c r="G28" i="1" s="1"/>
  <c r="H27" i="1"/>
  <c r="G29" i="1" l="1"/>
  <c r="H29" i="1" s="1"/>
  <c r="F30" i="1"/>
  <c r="B31" i="1"/>
  <c r="E31" i="1" s="1"/>
  <c r="C30" i="1"/>
  <c r="E30" i="1"/>
  <c r="H28" i="1"/>
  <c r="B32" i="1"/>
  <c r="D31" i="1"/>
  <c r="F31" i="1"/>
  <c r="C31" i="1"/>
  <c r="G31" i="1" l="1"/>
  <c r="G30" i="1"/>
  <c r="H30" i="1"/>
  <c r="B33" i="1"/>
  <c r="E32" i="1"/>
  <c r="F32" i="1"/>
  <c r="D32" i="1"/>
  <c r="C32" i="1"/>
  <c r="G32" i="1" s="1"/>
  <c r="H32" i="1" l="1"/>
  <c r="H31" i="1"/>
  <c r="B34" i="1"/>
  <c r="F33" i="1"/>
  <c r="E33" i="1"/>
  <c r="C33" i="1"/>
  <c r="G33" i="1" s="1"/>
  <c r="D33" i="1"/>
  <c r="H33" i="1" l="1"/>
  <c r="B35" i="1"/>
  <c r="D34" i="1"/>
  <c r="F34" i="1"/>
  <c r="E34" i="1"/>
  <c r="C34" i="1"/>
  <c r="G34" i="1" s="1"/>
  <c r="H34" i="1" l="1"/>
  <c r="B36" i="1"/>
  <c r="F35" i="1"/>
  <c r="C35" i="1"/>
  <c r="E35" i="1"/>
  <c r="D35" i="1"/>
  <c r="G35" i="1" l="1"/>
  <c r="H35" i="1"/>
  <c r="B37" i="1"/>
  <c r="F36" i="1"/>
  <c r="E36" i="1"/>
  <c r="C36" i="1"/>
  <c r="G36" i="1" s="1"/>
  <c r="D36" i="1"/>
  <c r="H36" i="1" l="1"/>
  <c r="B38" i="1"/>
  <c r="F37" i="1"/>
  <c r="C37" i="1"/>
  <c r="G37" i="1" s="1"/>
  <c r="E37" i="1"/>
  <c r="D37" i="1"/>
  <c r="H37" i="1" l="1"/>
  <c r="B39" i="1"/>
  <c r="C38" i="1"/>
  <c r="F38" i="1"/>
  <c r="D38" i="1"/>
  <c r="E38" i="1"/>
  <c r="G38" i="1" l="1"/>
  <c r="H38" i="1"/>
  <c r="B40" i="1"/>
  <c r="E39" i="1"/>
  <c r="F39" i="1"/>
  <c r="C39" i="1"/>
  <c r="G39" i="1" s="1"/>
  <c r="D39" i="1"/>
  <c r="H39" i="1" l="1"/>
  <c r="B41" i="1"/>
  <c r="F40" i="1"/>
  <c r="D40" i="1"/>
  <c r="C40" i="1"/>
  <c r="G40" i="1" s="1"/>
  <c r="E40" i="1"/>
  <c r="H40" i="1" l="1"/>
  <c r="B42" i="1"/>
  <c r="C41" i="1"/>
  <c r="G41" i="1" s="1"/>
  <c r="D41" i="1"/>
  <c r="E41" i="1"/>
  <c r="F41" i="1"/>
  <c r="H41" i="1" l="1"/>
  <c r="B43" i="1"/>
  <c r="E42" i="1"/>
  <c r="F42" i="1"/>
  <c r="C42" i="1"/>
  <c r="G42" i="1" s="1"/>
  <c r="D42" i="1"/>
  <c r="H42" i="1" l="1"/>
  <c r="B44" i="1"/>
  <c r="C43" i="1"/>
  <c r="D43" i="1"/>
  <c r="E43" i="1"/>
  <c r="F43" i="1"/>
  <c r="G43" i="1" l="1"/>
  <c r="H43" i="1" s="1"/>
  <c r="B45" i="1"/>
  <c r="C44" i="1"/>
  <c r="G44" i="1" s="1"/>
  <c r="D44" i="1"/>
  <c r="F44" i="1"/>
  <c r="E44" i="1"/>
  <c r="H44" i="1" l="1"/>
  <c r="B46" i="1"/>
  <c r="E45" i="1"/>
  <c r="F45" i="1"/>
  <c r="C45" i="1"/>
  <c r="G45" i="1" s="1"/>
  <c r="D45" i="1"/>
  <c r="H45" i="1" l="1"/>
  <c r="B47" i="1"/>
  <c r="C46" i="1"/>
  <c r="D46" i="1"/>
  <c r="E46" i="1"/>
  <c r="F46" i="1"/>
  <c r="G46" i="1" l="1"/>
  <c r="H46" i="1" s="1"/>
  <c r="B48" i="1"/>
  <c r="C47" i="1"/>
  <c r="D47" i="1"/>
  <c r="E47" i="1"/>
  <c r="F47" i="1"/>
  <c r="G47" i="1" l="1"/>
  <c r="B49" i="1"/>
  <c r="E48" i="1"/>
  <c r="F48" i="1"/>
  <c r="C48" i="1"/>
  <c r="G48" i="1" s="1"/>
  <c r="D48" i="1"/>
  <c r="H47" i="1"/>
  <c r="H48" i="1" l="1"/>
  <c r="B50" i="1"/>
  <c r="C49" i="1"/>
  <c r="D49" i="1"/>
  <c r="E49" i="1"/>
  <c r="F49" i="1"/>
  <c r="G49" i="1" l="1"/>
  <c r="H49" i="1" s="1"/>
  <c r="B51" i="1"/>
  <c r="C50" i="1"/>
  <c r="D50" i="1"/>
  <c r="E50" i="1"/>
  <c r="F50" i="1"/>
  <c r="G50" i="1" l="1"/>
  <c r="H50" i="1" s="1"/>
  <c r="B52" i="1"/>
  <c r="F51" i="1"/>
  <c r="E51" i="1"/>
  <c r="D51" i="1"/>
  <c r="C51" i="1"/>
  <c r="G51" i="1" s="1"/>
  <c r="H51" i="1" l="1"/>
  <c r="B53" i="1"/>
  <c r="D52" i="1"/>
  <c r="E52" i="1"/>
  <c r="C52" i="1"/>
  <c r="G52" i="1" s="1"/>
  <c r="F52" i="1"/>
  <c r="H52" i="1" l="1"/>
  <c r="B54" i="1"/>
  <c r="D53" i="1"/>
  <c r="E53" i="1"/>
  <c r="C53" i="1"/>
  <c r="G53" i="1" s="1"/>
  <c r="F53" i="1"/>
  <c r="H53" i="1" l="1"/>
  <c r="B55" i="1"/>
  <c r="E54" i="1"/>
  <c r="F54" i="1"/>
  <c r="D54" i="1"/>
  <c r="C54" i="1"/>
  <c r="G54" i="1" s="1"/>
  <c r="H54" i="1" l="1"/>
  <c r="B56" i="1"/>
  <c r="D55" i="1"/>
  <c r="C55" i="1"/>
  <c r="G55" i="1" s="1"/>
  <c r="E55" i="1"/>
  <c r="F55" i="1"/>
  <c r="H55" i="1" l="1"/>
  <c r="B57" i="1"/>
  <c r="D56" i="1"/>
  <c r="E56" i="1"/>
  <c r="F56" i="1"/>
  <c r="C56" i="1"/>
  <c r="G56" i="1" s="1"/>
  <c r="H56" i="1" l="1"/>
  <c r="B58" i="1"/>
  <c r="E57" i="1"/>
  <c r="F57" i="1"/>
  <c r="D57" i="1"/>
  <c r="C57" i="1"/>
  <c r="G57" i="1" s="1"/>
  <c r="H57" i="1" l="1"/>
  <c r="B59" i="1"/>
  <c r="E58" i="1"/>
  <c r="D58" i="1"/>
  <c r="F58" i="1"/>
  <c r="C58" i="1"/>
  <c r="G58" i="1" s="1"/>
  <c r="H58" i="1" l="1"/>
  <c r="B60" i="1"/>
  <c r="D59" i="1"/>
  <c r="C59" i="1"/>
  <c r="G59" i="1" s="1"/>
  <c r="E59" i="1"/>
  <c r="F59" i="1"/>
  <c r="H59" i="1" l="1"/>
  <c r="B61" i="1"/>
  <c r="F60" i="1"/>
  <c r="E60" i="1"/>
  <c r="D60" i="1"/>
  <c r="C60" i="1"/>
  <c r="G60" i="1" s="1"/>
  <c r="H60" i="1" l="1"/>
  <c r="B62" i="1"/>
  <c r="E61" i="1"/>
  <c r="D61" i="1"/>
  <c r="F61" i="1"/>
  <c r="C61" i="1"/>
  <c r="G61" i="1" s="1"/>
  <c r="H61" i="1" l="1"/>
  <c r="B63" i="1"/>
  <c r="E62" i="1"/>
  <c r="F62" i="1"/>
  <c r="D62" i="1"/>
  <c r="C62" i="1"/>
  <c r="G62" i="1" s="1"/>
  <c r="H62" i="1" l="1"/>
  <c r="B64" i="1"/>
  <c r="F63" i="1"/>
  <c r="E63" i="1"/>
  <c r="C63" i="1"/>
  <c r="G63" i="1" s="1"/>
  <c r="D63" i="1"/>
  <c r="H63" i="1" l="1"/>
  <c r="B65" i="1"/>
  <c r="D64" i="1"/>
  <c r="E64" i="1"/>
  <c r="C64" i="1"/>
  <c r="G64" i="1" s="1"/>
  <c r="F64" i="1"/>
  <c r="H64" i="1" l="1"/>
  <c r="B66" i="1"/>
  <c r="D65" i="1"/>
  <c r="E65" i="1"/>
  <c r="F65" i="1"/>
  <c r="C65" i="1"/>
  <c r="G65" i="1" s="1"/>
  <c r="H65" i="1" l="1"/>
  <c r="B67" i="1"/>
  <c r="F66" i="1"/>
  <c r="E66" i="1"/>
  <c r="D66" i="1"/>
  <c r="C66" i="1"/>
  <c r="G66" i="1" s="1"/>
  <c r="H66" i="1" l="1"/>
  <c r="B68" i="1"/>
  <c r="D67" i="1"/>
  <c r="E67" i="1"/>
  <c r="F67" i="1"/>
  <c r="C67" i="1"/>
  <c r="G67" i="1" s="1"/>
  <c r="H67" i="1" l="1"/>
  <c r="B69" i="1"/>
  <c r="E68" i="1"/>
  <c r="F68" i="1"/>
  <c r="C68" i="1"/>
  <c r="G68" i="1" s="1"/>
  <c r="D68" i="1"/>
  <c r="H68" i="1" l="1"/>
  <c r="B70" i="1"/>
  <c r="E69" i="1"/>
  <c r="F69" i="1"/>
  <c r="D69" i="1"/>
  <c r="C69" i="1"/>
  <c r="G69" i="1" s="1"/>
  <c r="H69" i="1" l="1"/>
  <c r="B71" i="1"/>
  <c r="D70" i="1"/>
  <c r="E70" i="1"/>
  <c r="F70" i="1"/>
  <c r="C70" i="1"/>
  <c r="G70" i="1" s="1"/>
  <c r="H70" i="1" l="1"/>
  <c r="B72" i="1"/>
  <c r="F71" i="1"/>
  <c r="C71" i="1"/>
  <c r="G71" i="1" s="1"/>
  <c r="D71" i="1"/>
  <c r="E71" i="1"/>
  <c r="H71" i="1" l="1"/>
  <c r="B73" i="1"/>
  <c r="E72" i="1"/>
  <c r="F72" i="1"/>
  <c r="C72" i="1"/>
  <c r="G72" i="1" s="1"/>
  <c r="D72" i="1"/>
  <c r="H72" i="1" l="1"/>
  <c r="B74" i="1"/>
  <c r="D73" i="1"/>
  <c r="F73" i="1"/>
  <c r="C73" i="1"/>
  <c r="G73" i="1" s="1"/>
  <c r="E73" i="1"/>
  <c r="H73" i="1" l="1"/>
  <c r="B75" i="1"/>
  <c r="C74" i="1"/>
  <c r="F74" i="1"/>
  <c r="E74" i="1"/>
  <c r="D74" i="1"/>
  <c r="G74" i="1" l="1"/>
  <c r="H74" i="1" s="1"/>
  <c r="B76" i="1"/>
  <c r="E75" i="1"/>
  <c r="F75" i="1"/>
  <c r="C75" i="1"/>
  <c r="G75" i="1" s="1"/>
  <c r="D75" i="1"/>
  <c r="H75" i="1" l="1"/>
  <c r="B77" i="1"/>
  <c r="D76" i="1"/>
  <c r="F76" i="1"/>
  <c r="C76" i="1"/>
  <c r="G76" i="1" s="1"/>
  <c r="E76" i="1"/>
  <c r="H76" i="1" l="1"/>
  <c r="B78" i="1"/>
  <c r="C77" i="1"/>
  <c r="F77" i="1"/>
  <c r="D77" i="1"/>
  <c r="E77" i="1"/>
  <c r="G77" i="1" l="1"/>
  <c r="H77" i="1" s="1"/>
  <c r="B79" i="1"/>
  <c r="E78" i="1"/>
  <c r="F78" i="1"/>
  <c r="C78" i="1"/>
  <c r="G78" i="1" s="1"/>
  <c r="D78" i="1"/>
  <c r="H78" i="1" l="1"/>
  <c r="B80" i="1"/>
  <c r="D79" i="1"/>
  <c r="C79" i="1"/>
  <c r="G79" i="1" s="1"/>
  <c r="E79" i="1"/>
  <c r="F79" i="1"/>
  <c r="H79" i="1" l="1"/>
  <c r="B81" i="1"/>
  <c r="C80" i="1"/>
  <c r="G80" i="1" s="1"/>
  <c r="D80" i="1"/>
  <c r="E80" i="1"/>
  <c r="F80" i="1"/>
  <c r="H80" i="1" l="1"/>
  <c r="B82" i="1"/>
  <c r="F81" i="1"/>
  <c r="E81" i="1"/>
  <c r="C81" i="1"/>
  <c r="G81" i="1" s="1"/>
  <c r="D81" i="1"/>
  <c r="H81" i="1" l="1"/>
  <c r="B83" i="1"/>
  <c r="D82" i="1"/>
  <c r="C82" i="1"/>
  <c r="G82" i="1" s="1"/>
  <c r="E82" i="1"/>
  <c r="F82" i="1"/>
  <c r="H82" i="1" l="1"/>
  <c r="B84" i="1"/>
  <c r="C83" i="1"/>
  <c r="D83" i="1"/>
  <c r="E83" i="1"/>
  <c r="F83" i="1"/>
  <c r="G83" i="1" l="1"/>
  <c r="H83" i="1" s="1"/>
  <c r="B85" i="1"/>
  <c r="F84" i="1"/>
  <c r="E84" i="1"/>
  <c r="C84" i="1"/>
  <c r="D84" i="1"/>
  <c r="G84" i="1" l="1"/>
  <c r="H84" i="1" s="1"/>
  <c r="B86" i="1"/>
  <c r="D85" i="1"/>
  <c r="C85" i="1"/>
  <c r="G85" i="1" s="1"/>
  <c r="E85" i="1"/>
  <c r="F85" i="1"/>
  <c r="H85" i="1" l="1"/>
  <c r="B87" i="1"/>
  <c r="C86" i="1"/>
  <c r="G86" i="1" s="1"/>
  <c r="D86" i="1"/>
  <c r="E86" i="1"/>
  <c r="F86" i="1"/>
  <c r="H86" i="1" l="1"/>
  <c r="B88" i="1"/>
  <c r="E87" i="1"/>
  <c r="F87" i="1"/>
  <c r="D87" i="1"/>
  <c r="C87" i="1"/>
  <c r="G87" i="1" s="1"/>
  <c r="H87" i="1" l="1"/>
  <c r="B89" i="1"/>
  <c r="D88" i="1"/>
  <c r="E88" i="1"/>
  <c r="F88" i="1"/>
  <c r="C88" i="1"/>
  <c r="G88" i="1" s="1"/>
  <c r="H88" i="1" l="1"/>
  <c r="B90" i="1"/>
  <c r="D89" i="1"/>
  <c r="C89" i="1"/>
  <c r="G89" i="1" s="1"/>
  <c r="E89" i="1"/>
  <c r="F89" i="1"/>
  <c r="H89" i="1" l="1"/>
  <c r="B91" i="1"/>
  <c r="F90" i="1"/>
  <c r="E90" i="1"/>
  <c r="D90" i="1"/>
  <c r="C90" i="1"/>
  <c r="G90" i="1" s="1"/>
  <c r="H90" i="1" l="1"/>
  <c r="B92" i="1"/>
  <c r="D91" i="1"/>
  <c r="E91" i="1"/>
  <c r="F91" i="1"/>
  <c r="C91" i="1"/>
  <c r="G91" i="1" s="1"/>
  <c r="H91" i="1" l="1"/>
  <c r="B93" i="1"/>
  <c r="D92" i="1"/>
  <c r="E92" i="1"/>
  <c r="F92" i="1"/>
  <c r="C92" i="1"/>
  <c r="G92" i="1" s="1"/>
  <c r="H92" i="1" l="1"/>
  <c r="B94" i="1"/>
  <c r="E93" i="1"/>
  <c r="F93" i="1"/>
  <c r="D93" i="1"/>
  <c r="C93" i="1"/>
  <c r="G93" i="1" s="1"/>
  <c r="H93" i="1" l="1"/>
  <c r="B95" i="1"/>
  <c r="D94" i="1"/>
  <c r="E94" i="1"/>
  <c r="F94" i="1"/>
  <c r="C94" i="1"/>
  <c r="G94" i="1" s="1"/>
  <c r="H94" i="1" l="1"/>
  <c r="B96" i="1"/>
  <c r="D95" i="1"/>
  <c r="E95" i="1"/>
  <c r="F95" i="1"/>
  <c r="C95" i="1"/>
  <c r="G95" i="1" s="1"/>
  <c r="H95" i="1" l="1"/>
  <c r="B97" i="1"/>
  <c r="E96" i="1"/>
  <c r="F96" i="1"/>
  <c r="D96" i="1"/>
  <c r="C96" i="1"/>
  <c r="G96" i="1" s="1"/>
  <c r="H96" i="1" l="1"/>
  <c r="B98" i="1"/>
  <c r="D97" i="1"/>
  <c r="E97" i="1"/>
  <c r="F97" i="1"/>
  <c r="C97" i="1"/>
  <c r="G97" i="1" s="1"/>
  <c r="H97" i="1" l="1"/>
  <c r="B99" i="1"/>
  <c r="D98" i="1"/>
  <c r="E98" i="1"/>
  <c r="F98" i="1"/>
  <c r="C98" i="1"/>
  <c r="G98" i="1" s="1"/>
  <c r="H98" i="1" l="1"/>
  <c r="B100" i="1"/>
  <c r="F99" i="1"/>
  <c r="E99" i="1"/>
  <c r="D99" i="1"/>
  <c r="C99" i="1"/>
  <c r="G99" i="1" s="1"/>
  <c r="H99" i="1" l="1"/>
  <c r="B101" i="1"/>
  <c r="D100" i="1"/>
  <c r="E100" i="1"/>
  <c r="F100" i="1"/>
  <c r="C100" i="1"/>
  <c r="G100" i="1" s="1"/>
  <c r="H100" i="1" l="1"/>
  <c r="B102" i="1"/>
  <c r="E101" i="1"/>
  <c r="D101" i="1"/>
  <c r="F101" i="1"/>
  <c r="C101" i="1"/>
  <c r="G101" i="1" s="1"/>
  <c r="H101" i="1" l="1"/>
  <c r="B103" i="1"/>
  <c r="E102" i="1"/>
  <c r="F102" i="1"/>
  <c r="C102" i="1"/>
  <c r="G102" i="1" s="1"/>
  <c r="D102" i="1"/>
  <c r="H102" i="1" l="1"/>
  <c r="B104" i="1"/>
  <c r="D103" i="1"/>
  <c r="F103" i="1"/>
  <c r="C103" i="1"/>
  <c r="G103" i="1" s="1"/>
  <c r="E103" i="1"/>
  <c r="H103" i="1" l="1"/>
  <c r="B105" i="1"/>
  <c r="E104" i="1"/>
  <c r="F104" i="1"/>
  <c r="C104" i="1"/>
  <c r="G104" i="1" s="1"/>
  <c r="D104" i="1"/>
  <c r="H104" i="1" l="1"/>
  <c r="B106" i="1"/>
  <c r="E105" i="1"/>
  <c r="F105" i="1"/>
  <c r="C105" i="1"/>
  <c r="G105" i="1" s="1"/>
  <c r="D105" i="1"/>
  <c r="H105" i="1" l="1"/>
  <c r="B107" i="1"/>
  <c r="D106" i="1"/>
  <c r="F106" i="1"/>
  <c r="C106" i="1"/>
  <c r="G106" i="1" s="1"/>
  <c r="E106" i="1"/>
  <c r="H106" i="1" l="1"/>
  <c r="B108" i="1"/>
  <c r="F107" i="1"/>
  <c r="E107" i="1"/>
  <c r="C107" i="1"/>
  <c r="G107" i="1" s="1"/>
  <c r="D107" i="1"/>
  <c r="H107" i="1" l="1"/>
  <c r="B109" i="1"/>
  <c r="F108" i="1"/>
  <c r="E108" i="1"/>
  <c r="C108" i="1"/>
  <c r="G108" i="1" s="1"/>
  <c r="D108" i="1"/>
  <c r="H108" i="1" l="1"/>
  <c r="B110" i="1"/>
  <c r="D109" i="1"/>
  <c r="F109" i="1"/>
  <c r="C109" i="1"/>
  <c r="G109" i="1" s="1"/>
  <c r="E109" i="1"/>
  <c r="H109" i="1" l="1"/>
  <c r="B111" i="1"/>
  <c r="F110" i="1"/>
  <c r="E110" i="1"/>
  <c r="C110" i="1"/>
  <c r="G110" i="1" s="1"/>
  <c r="D110" i="1"/>
  <c r="H110" i="1" l="1"/>
  <c r="B112" i="1"/>
  <c r="E111" i="1"/>
  <c r="F111" i="1"/>
  <c r="C111" i="1"/>
  <c r="G111" i="1" s="1"/>
  <c r="D111" i="1"/>
  <c r="H111" i="1" l="1"/>
  <c r="B113" i="1"/>
  <c r="D112" i="1"/>
  <c r="F112" i="1"/>
  <c r="C112" i="1"/>
  <c r="G112" i="1" s="1"/>
  <c r="E112" i="1"/>
  <c r="H112" i="1" l="1"/>
  <c r="B114" i="1"/>
  <c r="C113" i="1"/>
  <c r="F113" i="1"/>
  <c r="D113" i="1"/>
  <c r="E113" i="1"/>
  <c r="G113" i="1" l="1"/>
  <c r="H113" i="1" s="1"/>
  <c r="B115" i="1"/>
  <c r="E114" i="1"/>
  <c r="F114" i="1"/>
  <c r="C114" i="1"/>
  <c r="G114" i="1" s="1"/>
  <c r="D114" i="1"/>
  <c r="H114" i="1" l="1"/>
  <c r="B116" i="1"/>
  <c r="D115" i="1"/>
  <c r="C115" i="1"/>
  <c r="G115" i="1" s="1"/>
  <c r="E115" i="1"/>
  <c r="F115" i="1"/>
  <c r="H115" i="1" l="1"/>
  <c r="B117" i="1"/>
  <c r="C116" i="1"/>
  <c r="G116" i="1" s="1"/>
  <c r="F116" i="1"/>
  <c r="D116" i="1"/>
  <c r="E116" i="1"/>
  <c r="H116" i="1" l="1"/>
  <c r="B118" i="1"/>
  <c r="F117" i="1"/>
  <c r="E117" i="1"/>
  <c r="C117" i="1"/>
  <c r="G117" i="1" s="1"/>
  <c r="D117" i="1"/>
  <c r="H117" i="1" l="1"/>
  <c r="B119" i="1"/>
  <c r="D118" i="1"/>
  <c r="C118" i="1"/>
  <c r="F118" i="1"/>
  <c r="E118" i="1"/>
  <c r="G118" i="1" l="1"/>
  <c r="H118" i="1" s="1"/>
  <c r="B120" i="1"/>
  <c r="C119" i="1"/>
  <c r="G119" i="1" s="1"/>
  <c r="D119" i="1"/>
  <c r="F119" i="1"/>
  <c r="E119" i="1"/>
  <c r="H119" i="1" l="1"/>
  <c r="B121" i="1"/>
  <c r="E120" i="1"/>
  <c r="F120" i="1"/>
  <c r="C120" i="1"/>
  <c r="G120" i="1" s="1"/>
  <c r="D120" i="1"/>
  <c r="H120" i="1" l="1"/>
  <c r="B122" i="1"/>
  <c r="D121" i="1"/>
  <c r="C121" i="1"/>
  <c r="G121" i="1" s="1"/>
  <c r="F121" i="1"/>
  <c r="E121" i="1"/>
  <c r="H121" i="1" l="1"/>
  <c r="B123" i="1"/>
  <c r="C122" i="1"/>
  <c r="G122" i="1" s="1"/>
  <c r="D122" i="1"/>
  <c r="E122" i="1"/>
  <c r="F122" i="1"/>
  <c r="H122" i="1" l="1"/>
  <c r="B124" i="1"/>
  <c r="E123" i="1"/>
  <c r="C123" i="1"/>
  <c r="G123" i="1" s="1"/>
  <c r="F123" i="1"/>
  <c r="D123" i="1"/>
  <c r="H123" i="1" l="1"/>
  <c r="D124" i="1"/>
  <c r="B125" i="1"/>
  <c r="C124" i="1"/>
  <c r="E124" i="1"/>
  <c r="F124" i="1"/>
  <c r="G124" i="1" l="1"/>
  <c r="H124" i="1" s="1"/>
  <c r="C125" i="1"/>
  <c r="D125" i="1"/>
  <c r="F125" i="1"/>
  <c r="E125" i="1"/>
  <c r="G125" i="1" l="1"/>
  <c r="J26" i="1" s="1"/>
  <c r="J27" i="1" s="1"/>
  <c r="K28" i="1" s="1" a="1"/>
  <c r="K28" i="1" s="1"/>
  <c r="H125" i="1" l="1"/>
  <c r="L28" i="1" a="1"/>
  <c r="L28" i="1" s="1"/>
  <c r="L29" i="1" s="1"/>
  <c r="L26" i="1" a="1"/>
  <c r="L26" i="1" s="1"/>
  <c r="L27" i="1" s="1"/>
  <c r="K29" i="1" l="1"/>
  <c r="L36" i="1" a="1"/>
  <c r="L36" i="1" s="1"/>
  <c r="L35" i="1" a="1"/>
  <c r="L35" i="1" s="1"/>
  <c r="L37" i="1" s="1"/>
  <c r="K36" i="1" l="1" a="1"/>
  <c r="K36" i="1" s="1"/>
  <c r="M36" i="1" s="1"/>
  <c r="K44" i="1"/>
  <c r="L44" i="1"/>
  <c r="K35" i="1" a="1"/>
  <c r="K35" i="1" s="1"/>
  <c r="J35" i="1" l="1"/>
  <c r="I44" i="1" s="1"/>
  <c r="K37" i="1"/>
  <c r="J38" i="1" s="1"/>
  <c r="M35" i="1"/>
  <c r="N34" i="1" s="1"/>
  <c r="K34" i="1"/>
  <c r="J36" i="1"/>
  <c r="J44" i="1" s="1"/>
  <c r="L34" i="1" l="1"/>
  <c r="M44" i="1"/>
  <c r="N37" i="1"/>
  <c r="N38" i="1" s="1"/>
  <c r="N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<sst xmlns="http://schemas.openxmlformats.org/spreadsheetml/2006/main" count="56" uniqueCount="52">
  <si>
    <t>Смеш. страт. Игрока 1</t>
  </si>
  <si>
    <t>Матрица игры</t>
  </si>
  <si>
    <t>max</t>
  </si>
  <si>
    <t>min</t>
  </si>
  <si>
    <t>maxmin:</t>
  </si>
  <si>
    <t>minmax:</t>
  </si>
  <si>
    <t>Результаты в чистых стратегиях</t>
  </si>
  <si>
    <t>Нижняя цена игры:</t>
  </si>
  <si>
    <t>Верхняя цена игры:</t>
  </si>
  <si>
    <t>Цена игры:</t>
  </si>
  <si>
    <t>Седловая точка:</t>
  </si>
  <si>
    <t>Цена игры</t>
  </si>
  <si>
    <t>Число шагов разбиения вероятности p:</t>
  </si>
  <si>
    <t>№</t>
  </si>
  <si>
    <t>№ огиб. страт.</t>
  </si>
  <si>
    <t>Номера стратегий 2-го игрока</t>
  </si>
  <si>
    <r>
      <t xml:space="preserve">Если седловой точки нет, </t>
    </r>
    <r>
      <rPr>
        <b/>
        <i/>
        <sz val="12"/>
        <color theme="4" tint="-0.249977111117893"/>
        <rFont val="Calibri"/>
        <family val="2"/>
        <charset val="204"/>
      </rPr>
      <t>то ищем решение в смешанных стратегиях</t>
    </r>
  </si>
  <si>
    <r>
      <t xml:space="preserve">Если седловая точка есть, </t>
    </r>
    <r>
      <rPr>
        <b/>
        <i/>
        <sz val="12"/>
        <color theme="4" tint="-0.249977111117893"/>
        <rFont val="Calibri"/>
        <family val="2"/>
        <charset val="204"/>
      </rPr>
      <t>то формулируем решение в чистых стратегиях</t>
    </r>
  </si>
  <si>
    <t>Приближенный ответ для Игрока 1</t>
  </si>
  <si>
    <t>Прозиция:</t>
  </si>
  <si>
    <t>Активные стратегии:</t>
  </si>
  <si>
    <t>По порядку:</t>
  </si>
  <si>
    <t>Уточненные рассчеты</t>
  </si>
  <si>
    <t>Активная подматрица 2x2 исходной матрицы</t>
  </si>
  <si>
    <t>q</t>
  </si>
  <si>
    <t>1-q</t>
  </si>
  <si>
    <t>p</t>
  </si>
  <si>
    <t>p           q</t>
  </si>
  <si>
    <t>1-p</t>
  </si>
  <si>
    <t>minmax</t>
  </si>
  <si>
    <t>maxmin</t>
  </si>
  <si>
    <t>Седл. точка:</t>
  </si>
  <si>
    <t>Уточненные ответы</t>
  </si>
  <si>
    <t>Смешанные стратегии игроков:</t>
  </si>
  <si>
    <t>Для Игрока 1:</t>
  </si>
  <si>
    <t>Для Игрока 2:</t>
  </si>
  <si>
    <t>p1</t>
  </si>
  <si>
    <t>p2</t>
  </si>
  <si>
    <t>q1</t>
  </si>
  <si>
    <t>q2</t>
  </si>
  <si>
    <r>
      <t>q</t>
    </r>
    <r>
      <rPr>
        <b/>
        <vertAlign val="subscript"/>
        <sz val="11"/>
        <color theme="1"/>
        <rFont val="Calibri"/>
        <family val="2"/>
        <charset val="204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 = q</t>
    </r>
  </si>
  <si>
    <r>
      <t>q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 = 1-q</t>
    </r>
  </si>
  <si>
    <t>Стратегия Первого игрока: столбец трансп. матрицы номер</t>
  </si>
  <si>
    <t>Стратегия Второго игрока: строка трансп. матрицы номер</t>
  </si>
  <si>
    <t>Вер-сть q</t>
  </si>
  <si>
    <t>Верх. огиб.</t>
  </si>
  <si>
    <t>minmax =</t>
  </si>
  <si>
    <t>q =</t>
  </si>
  <si>
    <t>1-q =</t>
  </si>
  <si>
    <t>p3</t>
  </si>
  <si>
    <t>p4</t>
  </si>
  <si>
    <t>Графическое решение игры m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</si>
</sst>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990099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rgb="FFFF0000"/>
      <name val="Calibri"/>
      <family val="2"/>
      <charset val="204"/>
      <scheme val="minor"/>
    </font>
    <font>
      <b/>
      <i/>
      <sz val="12"/>
      <color theme="4" tint="-0.249977111117893"/>
      <name val="Calibri"/>
      <family val="2"/>
      <charset val="204"/>
    </font>
    <font>
      <b/>
      <sz val="14"/>
      <color theme="7" tint="-0.499984740745262"/>
      <name val="Calibri"/>
      <family val="2"/>
      <charset val="204"/>
      <scheme val="minor"/>
    </font>
    <font>
      <b/>
      <i/>
      <sz val="12"/>
      <color theme="7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b/>
      <sz val="11"/>
      <color theme="7" tint="-0.499984740745262"/>
      <name val="Calibri"/>
      <family val="2"/>
      <charset val="204"/>
      <scheme val="minor"/>
    </font>
    <font>
      <b/>
      <i/>
      <sz val="11"/>
      <color theme="7" tint="-0.499984740745262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164" fontId="7" fillId="0" borderId="2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/>
    </xf>
    <xf numFmtId="2" fontId="6" fillId="0" borderId="22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/>
    <xf numFmtId="1" fontId="2" fillId="0" borderId="2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65" fontId="6" fillId="0" borderId="13" xfId="0" applyNumberFormat="1" applyFont="1" applyBorder="1" applyAlignment="1">
      <alignment horizontal="left"/>
    </xf>
    <xf numFmtId="1" fontId="2" fillId="0" borderId="13" xfId="0" applyNumberFormat="1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6" fillId="0" borderId="19" xfId="0" applyFont="1" applyBorder="1" applyAlignment="1">
      <alignment horizontal="right"/>
    </xf>
    <xf numFmtId="165" fontId="6" fillId="0" borderId="21" xfId="0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9" xfId="0" applyBorder="1"/>
    <xf numFmtId="0" fontId="0" fillId="2" borderId="4" xfId="0" applyFill="1" applyBorder="1" applyAlignment="1">
      <alignment horizontal="center"/>
    </xf>
    <xf numFmtId="13" fontId="14" fillId="0" borderId="20" xfId="0" applyNumberFormat="1" applyFont="1" applyBorder="1"/>
    <xf numFmtId="13" fontId="14" fillId="0" borderId="21" xfId="0" applyNumberFormat="1" applyFont="1" applyBorder="1"/>
    <xf numFmtId="13" fontId="1" fillId="0" borderId="28" xfId="0" applyNumberFormat="1" applyFont="1" applyBorder="1"/>
    <xf numFmtId="13" fontId="1" fillId="0" borderId="29" xfId="0" applyNumberFormat="1" applyFont="1" applyBorder="1"/>
    <xf numFmtId="13" fontId="2" fillId="0" borderId="13" xfId="0" applyNumberFormat="1" applyFont="1" applyBorder="1" applyAlignment="1">
      <alignment horizontal="center"/>
    </xf>
    <xf numFmtId="0" fontId="0" fillId="0" borderId="0" xfId="0" applyBorder="1"/>
    <xf numFmtId="0" fontId="16" fillId="0" borderId="25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65" fontId="6" fillId="0" borderId="12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17" fillId="0" borderId="18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6" fillId="0" borderId="26" xfId="0" applyFont="1" applyBorder="1" applyAlignment="1">
      <alignment horizontal="left"/>
    </xf>
    <xf numFmtId="165" fontId="17" fillId="0" borderId="13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16" fillId="0" borderId="26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6" fillId="0" borderId="10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9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Обычный" xfId="0" builtinId="0"/>
  </cellStyles>
  <dxfs count="7">
    <dxf>
      <fill>
        <patternFill>
          <bgColor theme="9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CCCC"/>
      <color rgb="FF01FF25"/>
      <color rgb="FFFF1FDA"/>
      <color rgb="FFFFFF00"/>
      <color rgb="FFEE7100"/>
      <color rgb="FFEA4BFF"/>
      <color rgb="FF1F4AFF"/>
      <color rgb="FFFFCF1F"/>
      <color rgb="FFFF0909"/>
      <color rgb="FF4FE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2400" b="1"/>
              <a:t>График</a:t>
            </a:r>
            <a:r>
              <a:rPr lang="ru-RU" sz="2400" b="1" baseline="0"/>
              <a:t> решения игры</a:t>
            </a:r>
            <a:endParaRPr lang="ru-RU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20233619796793"/>
          <c:y val="0.1366627198991304"/>
          <c:w val="0.75305776823330006"/>
          <c:h val="0.75468079271417166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E5E-4EB5-AB74-A86409C0F7F4}"/>
              </c:ext>
            </c:extLst>
          </c:dPt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Лист1!$D$4:$D$5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E-4EB5-AB74-A86409C0F7F4}"/>
            </c:ext>
          </c:extLst>
        </c:ser>
        <c:ser>
          <c:idx val="1"/>
          <c:order val="1"/>
          <c:tx>
            <c:v>2</c:v>
          </c:tx>
          <c:spPr>
            <a:ln w="25400" cap="rnd">
              <a:solidFill>
                <a:srgbClr val="1F4AFF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Лист1!$E$4:$E$5</c:f>
              <c:numCache>
                <c:formatCode>General</c:formatCode>
                <c:ptCount val="2"/>
                <c:pt idx="0">
                  <c:v>5.2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5E-4EB5-AB74-A86409C0F7F4}"/>
            </c:ext>
          </c:extLst>
        </c:ser>
        <c:ser>
          <c:idx val="2"/>
          <c:order val="2"/>
          <c:tx>
            <c:v>3</c:v>
          </c:tx>
          <c:spPr>
            <a:ln w="25400" cap="rnd">
              <a:solidFill>
                <a:srgbClr val="EA4BFF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Лист1!$F$4:$F$5</c:f>
              <c:numCache>
                <c:formatCode>General</c:formatCode>
                <c:ptCount val="2"/>
                <c:pt idx="0">
                  <c:v>4.5</c:v>
                </c:pt>
                <c:pt idx="1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5E-4EB5-AB74-A86409C0F7F4}"/>
            </c:ext>
          </c:extLst>
        </c:ser>
        <c:ser>
          <c:idx val="3"/>
          <c:order val="3"/>
          <c:tx>
            <c:v>4</c:v>
          </c:tx>
          <c:spPr>
            <a:ln w="25400" cap="rnd">
              <a:solidFill>
                <a:srgbClr val="01FF2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Лист1!$G$4:$G$5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5E-4EB5-AB74-A86409C0F7F4}"/>
            </c:ext>
          </c:extLst>
        </c:ser>
        <c:ser>
          <c:idx val="4"/>
          <c:order val="4"/>
          <c:tx>
            <c:strRef>
              <c:f>Лист1!$G$24</c:f>
              <c:strCache>
                <c:ptCount val="1"/>
                <c:pt idx="0">
                  <c:v>Верх. огиб.</c:v>
                </c:pt>
              </c:strCache>
            </c:strRef>
          </c:tx>
          <c:spPr>
            <a:ln w="69850" cap="rnd" cmpd="tri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Лист1!$B$25:$B$125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Лист1!$G$25:$G$125</c:f>
              <c:numCache>
                <c:formatCode>0.000</c:formatCode>
                <c:ptCount val="101"/>
                <c:pt idx="0">
                  <c:v>6</c:v>
                </c:pt>
                <c:pt idx="1">
                  <c:v>5.9499999999999993</c:v>
                </c:pt>
                <c:pt idx="2">
                  <c:v>5.8999999999999995</c:v>
                </c:pt>
                <c:pt idx="3">
                  <c:v>5.8500000000000005</c:v>
                </c:pt>
                <c:pt idx="4">
                  <c:v>5.8</c:v>
                </c:pt>
                <c:pt idx="5">
                  <c:v>5.7499999999999991</c:v>
                </c:pt>
                <c:pt idx="6">
                  <c:v>5.6999999999999993</c:v>
                </c:pt>
                <c:pt idx="7">
                  <c:v>5.65</c:v>
                </c:pt>
                <c:pt idx="8">
                  <c:v>5.6000000000000005</c:v>
                </c:pt>
                <c:pt idx="9">
                  <c:v>5.55</c:v>
                </c:pt>
                <c:pt idx="10">
                  <c:v>5.5</c:v>
                </c:pt>
                <c:pt idx="11">
                  <c:v>5.45</c:v>
                </c:pt>
                <c:pt idx="12">
                  <c:v>5.4</c:v>
                </c:pt>
                <c:pt idx="13">
                  <c:v>5.35</c:v>
                </c:pt>
                <c:pt idx="14">
                  <c:v>5.3</c:v>
                </c:pt>
                <c:pt idx="15">
                  <c:v>5.25</c:v>
                </c:pt>
                <c:pt idx="16">
                  <c:v>5.2</c:v>
                </c:pt>
                <c:pt idx="17">
                  <c:v>5.1499999999999995</c:v>
                </c:pt>
                <c:pt idx="18">
                  <c:v>5.0999999999999996</c:v>
                </c:pt>
                <c:pt idx="19">
                  <c:v>5.05</c:v>
                </c:pt>
                <c:pt idx="20">
                  <c:v>5</c:v>
                </c:pt>
                <c:pt idx="21">
                  <c:v>4.9499999999999993</c:v>
                </c:pt>
                <c:pt idx="22">
                  <c:v>4.8999999999999995</c:v>
                </c:pt>
                <c:pt idx="23">
                  <c:v>4.8499999999999996</c:v>
                </c:pt>
                <c:pt idx="24">
                  <c:v>4.8</c:v>
                </c:pt>
                <c:pt idx="25">
                  <c:v>4.75</c:v>
                </c:pt>
                <c:pt idx="26">
                  <c:v>4.6999999999999993</c:v>
                </c:pt>
                <c:pt idx="27">
                  <c:v>4.6500000000000004</c:v>
                </c:pt>
                <c:pt idx="28">
                  <c:v>4.6000000000000005</c:v>
                </c:pt>
                <c:pt idx="29">
                  <c:v>4.55</c:v>
                </c:pt>
                <c:pt idx="30">
                  <c:v>4.4999999999999991</c:v>
                </c:pt>
                <c:pt idx="31">
                  <c:v>4.45</c:v>
                </c:pt>
                <c:pt idx="32">
                  <c:v>4.4000000000000004</c:v>
                </c:pt>
                <c:pt idx="33">
                  <c:v>4.3499999999999996</c:v>
                </c:pt>
                <c:pt idx="34">
                  <c:v>4.3</c:v>
                </c:pt>
                <c:pt idx="35">
                  <c:v>4.25</c:v>
                </c:pt>
                <c:pt idx="36">
                  <c:v>4.1999999999999993</c:v>
                </c:pt>
                <c:pt idx="37">
                  <c:v>4.1499999999999995</c:v>
                </c:pt>
                <c:pt idx="38">
                  <c:v>4.0999999999999996</c:v>
                </c:pt>
                <c:pt idx="39">
                  <c:v>4.0730000000000004</c:v>
                </c:pt>
                <c:pt idx="40">
                  <c:v>4.08</c:v>
                </c:pt>
                <c:pt idx="41">
                  <c:v>4.0870000000000006</c:v>
                </c:pt>
                <c:pt idx="42">
                  <c:v>4.0940000000000003</c:v>
                </c:pt>
                <c:pt idx="43">
                  <c:v>4.1010000000000009</c:v>
                </c:pt>
                <c:pt idx="44">
                  <c:v>4.1080000000000005</c:v>
                </c:pt>
                <c:pt idx="45">
                  <c:v>4.1150000000000002</c:v>
                </c:pt>
                <c:pt idx="46">
                  <c:v>4.1219999999999999</c:v>
                </c:pt>
                <c:pt idx="47">
                  <c:v>4.1290000000000004</c:v>
                </c:pt>
                <c:pt idx="48">
                  <c:v>4.1360000000000001</c:v>
                </c:pt>
                <c:pt idx="49">
                  <c:v>4.1430000000000007</c:v>
                </c:pt>
                <c:pt idx="50">
                  <c:v>4.1500000000000004</c:v>
                </c:pt>
                <c:pt idx="51">
                  <c:v>4.157</c:v>
                </c:pt>
                <c:pt idx="52">
                  <c:v>4.1639999999999997</c:v>
                </c:pt>
                <c:pt idx="53">
                  <c:v>4.1710000000000003</c:v>
                </c:pt>
                <c:pt idx="54">
                  <c:v>4.1779999999999999</c:v>
                </c:pt>
                <c:pt idx="55">
                  <c:v>4.1850000000000005</c:v>
                </c:pt>
                <c:pt idx="56">
                  <c:v>4.1920000000000002</c:v>
                </c:pt>
                <c:pt idx="57">
                  <c:v>4.1989999999999998</c:v>
                </c:pt>
                <c:pt idx="58">
                  <c:v>4.2059999999999995</c:v>
                </c:pt>
                <c:pt idx="59">
                  <c:v>4.2130000000000001</c:v>
                </c:pt>
                <c:pt idx="60">
                  <c:v>4.2200000000000006</c:v>
                </c:pt>
                <c:pt idx="61">
                  <c:v>4.2270000000000003</c:v>
                </c:pt>
                <c:pt idx="62">
                  <c:v>4.234</c:v>
                </c:pt>
                <c:pt idx="63">
                  <c:v>4.2410000000000005</c:v>
                </c:pt>
                <c:pt idx="64">
                  <c:v>4.2480000000000002</c:v>
                </c:pt>
                <c:pt idx="65">
                  <c:v>4.2549999999999999</c:v>
                </c:pt>
                <c:pt idx="66">
                  <c:v>4.2620000000000005</c:v>
                </c:pt>
                <c:pt idx="67">
                  <c:v>4.2690000000000001</c:v>
                </c:pt>
                <c:pt idx="68">
                  <c:v>4.2759999999999998</c:v>
                </c:pt>
                <c:pt idx="69">
                  <c:v>4.2830000000000004</c:v>
                </c:pt>
                <c:pt idx="70">
                  <c:v>4.29</c:v>
                </c:pt>
                <c:pt idx="71">
                  <c:v>4.2970000000000006</c:v>
                </c:pt>
                <c:pt idx="72">
                  <c:v>4.304000000000002</c:v>
                </c:pt>
                <c:pt idx="73">
                  <c:v>4.3360000000000021</c:v>
                </c:pt>
                <c:pt idx="74">
                  <c:v>4.3680000000000021</c:v>
                </c:pt>
                <c:pt idx="75">
                  <c:v>4.4000000000000021</c:v>
                </c:pt>
                <c:pt idx="76">
                  <c:v>4.4320000000000022</c:v>
                </c:pt>
                <c:pt idx="77">
                  <c:v>4.4640000000000013</c:v>
                </c:pt>
                <c:pt idx="78">
                  <c:v>4.4960000000000022</c:v>
                </c:pt>
                <c:pt idx="79">
                  <c:v>4.5280000000000014</c:v>
                </c:pt>
                <c:pt idx="80">
                  <c:v>4.5600000000000023</c:v>
                </c:pt>
                <c:pt idx="81">
                  <c:v>4.5920000000000014</c:v>
                </c:pt>
                <c:pt idx="82">
                  <c:v>4.6240000000000023</c:v>
                </c:pt>
                <c:pt idx="83">
                  <c:v>4.6560000000000015</c:v>
                </c:pt>
                <c:pt idx="84">
                  <c:v>4.6880000000000024</c:v>
                </c:pt>
                <c:pt idx="85">
                  <c:v>4.7200000000000015</c:v>
                </c:pt>
                <c:pt idx="86">
                  <c:v>4.7520000000000024</c:v>
                </c:pt>
                <c:pt idx="87">
                  <c:v>4.7840000000000016</c:v>
                </c:pt>
                <c:pt idx="88">
                  <c:v>4.8160000000000025</c:v>
                </c:pt>
                <c:pt idx="89">
                  <c:v>4.8480000000000016</c:v>
                </c:pt>
                <c:pt idx="90">
                  <c:v>4.8800000000000026</c:v>
                </c:pt>
                <c:pt idx="91">
                  <c:v>4.9120000000000017</c:v>
                </c:pt>
                <c:pt idx="92">
                  <c:v>4.9440000000000026</c:v>
                </c:pt>
                <c:pt idx="93">
                  <c:v>4.9760000000000018</c:v>
                </c:pt>
                <c:pt idx="94">
                  <c:v>5.0080000000000027</c:v>
                </c:pt>
                <c:pt idx="95">
                  <c:v>5.0400000000000018</c:v>
                </c:pt>
                <c:pt idx="96">
                  <c:v>5.0720000000000027</c:v>
                </c:pt>
                <c:pt idx="97">
                  <c:v>5.1040000000000019</c:v>
                </c:pt>
                <c:pt idx="98">
                  <c:v>5.1360000000000028</c:v>
                </c:pt>
                <c:pt idx="99">
                  <c:v>5.1680000000000019</c:v>
                </c:pt>
                <c:pt idx="100">
                  <c:v>5.2000000000000028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5E-4EB5-AB74-A86409C0F7F4}"/>
            </c:ext>
          </c:extLst>
        </c:ser>
        <c:ser>
          <c:idx val="6"/>
          <c:order val="6"/>
          <c:tx>
            <c:v>minmax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13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E5E-4EB5-AB74-A86409C0F7F4}"/>
              </c:ext>
            </c:extLst>
          </c:dPt>
          <c:xVal>
            <c:numRef>
              <c:f>Лист1!$L$26</c:f>
              <c:numCache>
                <c:formatCode>0.0000</c:formatCode>
                <c:ptCount val="1"/>
                <c:pt idx="0">
                  <c:v>0.39000000000000018</c:v>
                </c:pt>
              </c:numCache>
            </c:numRef>
          </c:xVal>
          <c:yVal>
            <c:numRef>
              <c:f>Лист1!$J$26</c:f>
              <c:numCache>
                <c:formatCode>0.0000</c:formatCode>
                <c:ptCount val="1"/>
                <c:pt idx="0">
                  <c:v>4.0730000000000004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E5E-4EB5-AB74-A86409C0F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267424"/>
        <c:axId val="166326784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Лист1!$I$26</c15:sqref>
                        </c15:formulaRef>
                      </c:ext>
                    </c:extLst>
                    <c:strCache>
                      <c:ptCount val="1"/>
                      <c:pt idx="0">
                        <c:v>minmax =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Pt>
                  <c:idx val="0"/>
                  <c:marker>
                    <c:symbol val="none"/>
                  </c:marker>
                  <c:bubble3D val="0"/>
                  <c:spPr>
                    <a:ln w="66675" cap="rnd">
                      <a:solidFill>
                        <a:schemeClr val="accent2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4BDA-4BFA-B1BB-28D60C15C583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Лист1!$B$25:$B$125</c15:sqref>
                        </c15:formulaRef>
                      </c:ext>
                    </c:extLst>
                    <c:numCache>
                      <c:formatCode>0.00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  <c:pt idx="12">
                        <c:v>0.11999999999999998</c:v>
                      </c:pt>
                      <c:pt idx="13">
                        <c:v>0.12999999999999998</c:v>
                      </c:pt>
                      <c:pt idx="14">
                        <c:v>0.13999999999999999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0.18000000000000002</c:v>
                      </c:pt>
                      <c:pt idx="19">
                        <c:v>0.19000000000000003</c:v>
                      </c:pt>
                      <c:pt idx="20">
                        <c:v>0.20000000000000004</c:v>
                      </c:pt>
                      <c:pt idx="21">
                        <c:v>0.21000000000000005</c:v>
                      </c:pt>
                      <c:pt idx="22">
                        <c:v>0.22000000000000006</c:v>
                      </c:pt>
                      <c:pt idx="23">
                        <c:v>0.23000000000000007</c:v>
                      </c:pt>
                      <c:pt idx="24">
                        <c:v>0.24000000000000007</c:v>
                      </c:pt>
                      <c:pt idx="25">
                        <c:v>0.25000000000000006</c:v>
                      </c:pt>
                      <c:pt idx="26">
                        <c:v>0.26000000000000006</c:v>
                      </c:pt>
                      <c:pt idx="27">
                        <c:v>0.27000000000000007</c:v>
                      </c:pt>
                      <c:pt idx="28">
                        <c:v>0.28000000000000008</c:v>
                      </c:pt>
                      <c:pt idx="29">
                        <c:v>0.29000000000000009</c:v>
                      </c:pt>
                      <c:pt idx="30">
                        <c:v>0.3000000000000001</c:v>
                      </c:pt>
                      <c:pt idx="31">
                        <c:v>0.31000000000000011</c:v>
                      </c:pt>
                      <c:pt idx="32">
                        <c:v>0.32000000000000012</c:v>
                      </c:pt>
                      <c:pt idx="33">
                        <c:v>0.33000000000000013</c:v>
                      </c:pt>
                      <c:pt idx="34">
                        <c:v>0.34000000000000014</c:v>
                      </c:pt>
                      <c:pt idx="35">
                        <c:v>0.35000000000000014</c:v>
                      </c:pt>
                      <c:pt idx="36">
                        <c:v>0.36000000000000015</c:v>
                      </c:pt>
                      <c:pt idx="37">
                        <c:v>0.37000000000000016</c:v>
                      </c:pt>
                      <c:pt idx="38">
                        <c:v>0.38000000000000017</c:v>
                      </c:pt>
                      <c:pt idx="39">
                        <c:v>0.39000000000000018</c:v>
                      </c:pt>
                      <c:pt idx="40">
                        <c:v>0.40000000000000019</c:v>
                      </c:pt>
                      <c:pt idx="41">
                        <c:v>0.4100000000000002</c:v>
                      </c:pt>
                      <c:pt idx="42">
                        <c:v>0.42000000000000021</c:v>
                      </c:pt>
                      <c:pt idx="43">
                        <c:v>0.43000000000000022</c:v>
                      </c:pt>
                      <c:pt idx="44">
                        <c:v>0.44000000000000022</c:v>
                      </c:pt>
                      <c:pt idx="45">
                        <c:v>0.45000000000000023</c:v>
                      </c:pt>
                      <c:pt idx="46">
                        <c:v>0.46000000000000024</c:v>
                      </c:pt>
                      <c:pt idx="47">
                        <c:v>0.47000000000000025</c:v>
                      </c:pt>
                      <c:pt idx="48">
                        <c:v>0.48000000000000026</c:v>
                      </c:pt>
                      <c:pt idx="49">
                        <c:v>0.49000000000000027</c:v>
                      </c:pt>
                      <c:pt idx="50">
                        <c:v>0.50000000000000022</c:v>
                      </c:pt>
                      <c:pt idx="51">
                        <c:v>0.51000000000000023</c:v>
                      </c:pt>
                      <c:pt idx="52">
                        <c:v>0.52000000000000024</c:v>
                      </c:pt>
                      <c:pt idx="53">
                        <c:v>0.53000000000000025</c:v>
                      </c:pt>
                      <c:pt idx="54">
                        <c:v>0.54000000000000026</c:v>
                      </c:pt>
                      <c:pt idx="55">
                        <c:v>0.55000000000000027</c:v>
                      </c:pt>
                      <c:pt idx="56">
                        <c:v>0.56000000000000028</c:v>
                      </c:pt>
                      <c:pt idx="57">
                        <c:v>0.57000000000000028</c:v>
                      </c:pt>
                      <c:pt idx="58">
                        <c:v>0.58000000000000029</c:v>
                      </c:pt>
                      <c:pt idx="59">
                        <c:v>0.5900000000000003</c:v>
                      </c:pt>
                      <c:pt idx="60">
                        <c:v>0.60000000000000031</c:v>
                      </c:pt>
                      <c:pt idx="61">
                        <c:v>0.61000000000000032</c:v>
                      </c:pt>
                      <c:pt idx="62">
                        <c:v>0.62000000000000033</c:v>
                      </c:pt>
                      <c:pt idx="63">
                        <c:v>0.63000000000000034</c:v>
                      </c:pt>
                      <c:pt idx="64">
                        <c:v>0.64000000000000035</c:v>
                      </c:pt>
                      <c:pt idx="65">
                        <c:v>0.65000000000000036</c:v>
                      </c:pt>
                      <c:pt idx="66">
                        <c:v>0.66000000000000036</c:v>
                      </c:pt>
                      <c:pt idx="67">
                        <c:v>0.67000000000000037</c:v>
                      </c:pt>
                      <c:pt idx="68">
                        <c:v>0.68000000000000038</c:v>
                      </c:pt>
                      <c:pt idx="69">
                        <c:v>0.69000000000000039</c:v>
                      </c:pt>
                      <c:pt idx="70">
                        <c:v>0.7000000000000004</c:v>
                      </c:pt>
                      <c:pt idx="71">
                        <c:v>0.71000000000000041</c:v>
                      </c:pt>
                      <c:pt idx="72">
                        <c:v>0.72000000000000042</c:v>
                      </c:pt>
                      <c:pt idx="73">
                        <c:v>0.73000000000000043</c:v>
                      </c:pt>
                      <c:pt idx="74">
                        <c:v>0.74000000000000044</c:v>
                      </c:pt>
                      <c:pt idx="75">
                        <c:v>0.75000000000000044</c:v>
                      </c:pt>
                      <c:pt idx="76">
                        <c:v>0.76000000000000045</c:v>
                      </c:pt>
                      <c:pt idx="77">
                        <c:v>0.77000000000000046</c:v>
                      </c:pt>
                      <c:pt idx="78">
                        <c:v>0.78000000000000047</c:v>
                      </c:pt>
                      <c:pt idx="79">
                        <c:v>0.79000000000000048</c:v>
                      </c:pt>
                      <c:pt idx="80">
                        <c:v>0.80000000000000049</c:v>
                      </c:pt>
                      <c:pt idx="81">
                        <c:v>0.8100000000000005</c:v>
                      </c:pt>
                      <c:pt idx="82">
                        <c:v>0.82000000000000051</c:v>
                      </c:pt>
                      <c:pt idx="83">
                        <c:v>0.83000000000000052</c:v>
                      </c:pt>
                      <c:pt idx="84">
                        <c:v>0.84000000000000052</c:v>
                      </c:pt>
                      <c:pt idx="85">
                        <c:v>0.85000000000000053</c:v>
                      </c:pt>
                      <c:pt idx="86">
                        <c:v>0.86000000000000054</c:v>
                      </c:pt>
                      <c:pt idx="87">
                        <c:v>0.87000000000000055</c:v>
                      </c:pt>
                      <c:pt idx="88">
                        <c:v>0.88000000000000056</c:v>
                      </c:pt>
                      <c:pt idx="89">
                        <c:v>0.89000000000000057</c:v>
                      </c:pt>
                      <c:pt idx="90">
                        <c:v>0.90000000000000058</c:v>
                      </c:pt>
                      <c:pt idx="91">
                        <c:v>0.91000000000000059</c:v>
                      </c:pt>
                      <c:pt idx="92">
                        <c:v>0.9200000000000006</c:v>
                      </c:pt>
                      <c:pt idx="93">
                        <c:v>0.9300000000000006</c:v>
                      </c:pt>
                      <c:pt idx="94">
                        <c:v>0.94000000000000061</c:v>
                      </c:pt>
                      <c:pt idx="95">
                        <c:v>0.95000000000000062</c:v>
                      </c:pt>
                      <c:pt idx="96">
                        <c:v>0.96000000000000063</c:v>
                      </c:pt>
                      <c:pt idx="97">
                        <c:v>0.97000000000000064</c:v>
                      </c:pt>
                      <c:pt idx="98">
                        <c:v>0.98000000000000065</c:v>
                      </c:pt>
                      <c:pt idx="99">
                        <c:v>0.99000000000000066</c:v>
                      </c:pt>
                      <c:pt idx="100">
                        <c:v>1.0000000000000007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Лист1!$J$26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4.0730000000000004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FE5E-4EB5-AB74-A86409C0F7F4}"/>
                  </c:ext>
                </c:extLst>
              </c15:ser>
            </c15:filteredScatterSeries>
          </c:ext>
        </c:extLst>
      </c:scatterChart>
      <c:valAx>
        <c:axId val="1663267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Вероятность</a:t>
                </a:r>
                <a:r>
                  <a:rPr lang="ru-RU" sz="1400" baseline="0"/>
                  <a:t> </a:t>
                </a:r>
                <a:r>
                  <a:rPr lang="en-US" sz="1400" baseline="0"/>
                  <a:t>q</a:t>
                </a:r>
                <a:r>
                  <a:rPr lang="ru-RU" sz="1400" baseline="0"/>
                  <a:t> в смешанной стратегии Игрока </a:t>
                </a:r>
                <a:r>
                  <a:rPr lang="en-US" sz="1400" baseline="0"/>
                  <a:t>2</a:t>
                </a:r>
                <a:endParaRPr lang="ru-RU" sz="1400" baseline="0"/>
              </a:p>
            </c:rich>
          </c:tx>
          <c:layout>
            <c:manualLayout>
              <c:xMode val="edge"/>
              <c:yMode val="edge"/>
              <c:x val="0.15843414100268902"/>
              <c:y val="0.94123971427702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67840"/>
        <c:crosses val="autoZero"/>
        <c:crossBetween val="midCat"/>
      </c:valAx>
      <c:valAx>
        <c:axId val="16632678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Выигрыш Игрока </a:t>
                </a:r>
                <a:r>
                  <a:rPr lang="en-US" sz="1400"/>
                  <a:t>2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67424"/>
        <c:crosses val="autoZero"/>
        <c:crossBetween val="midCat"/>
      </c:valAx>
      <c:spPr>
        <a:noFill/>
        <a:ln>
          <a:solidFill>
            <a:schemeClr val="dk1"/>
          </a:solidFill>
        </a:ln>
        <a:effectLst/>
      </c:spPr>
    </c:plotArea>
    <c:legend>
      <c:legendPos val="r"/>
      <c:layout>
        <c:manualLayout>
          <c:xMode val="edge"/>
          <c:yMode val="edge"/>
          <c:x val="0.75720997995824013"/>
          <c:y val="0.10344329272179394"/>
          <c:w val="0.16123119381832771"/>
          <c:h val="0.3307211282186492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188258</xdr:colOff>
      <xdr:row>0</xdr:row>
      <xdr:rowOff>132228</xdr:rowOff>
    </xdr:from>
    <xdr:to>
      <xdr:col>21</xdr:col>
      <xdr:colOff>358587</xdr:colOff>
      <xdr:row>25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8A452C-DE81-412F-99A2-DDC3776D7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9</xdr:col>
      <xdr:colOff>600635</xdr:colOff>
      <xdr:row>33</xdr:row>
      <xdr:rowOff>170329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A926C4B-7769-46D5-9519-ED3861C72043}"/>
            </a:ext>
          </a:extLst>
        </xdr:cNvPr>
        <xdr:cNvCxnSpPr/>
      </xdr:nvCxnSpPr>
      <xdr:spPr>
        <a:xfrm>
          <a:off x="5791200" y="6705600"/>
          <a:ext cx="600635" cy="170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AD69-11E0-4280-B886-E1EA59B776AF}">
  <dimension ref="A1:N125"/>
  <sheetViews>
    <sheetView tabSelected="1" topLeftCell="A7" zoomScaleNormal="100" workbookViewId="0">
      <selection activeCell="K8" sqref="K8"/>
    </sheetView>
  </sheetViews>
  <sheetFormatPr defaultRowHeight="15" x14ac:dyDescent="0.25"/>
  <cols>
    <col min="1" max="1" width="4.28515625" customWidth="1"/>
    <col min="2" max="2" width="18.140625" customWidth="1"/>
    <col min="5" max="5" width="8.7109375" customWidth="1"/>
    <col min="9" max="9" width="11.7109375" customWidth="1"/>
    <col min="11" max="11" width="9.5703125" customWidth="1"/>
    <col min="13" max="13" width="13.28515625" customWidth="1"/>
  </cols>
  <sheetData>
    <row r="1" spans="1:9" ht="32.25" thickBot="1" x14ac:dyDescent="0.55000000000000004">
      <c r="A1" s="91" t="s">
        <v>51</v>
      </c>
      <c r="B1" s="91"/>
      <c r="C1" s="91"/>
      <c r="D1" s="91"/>
      <c r="E1" s="91"/>
      <c r="F1" s="91"/>
      <c r="G1" s="91"/>
      <c r="H1" s="91"/>
    </row>
    <row r="2" spans="1:9" ht="15.75" thickBot="1" x14ac:dyDescent="0.3">
      <c r="I2" s="5" t="s">
        <v>5</v>
      </c>
    </row>
    <row r="3" spans="1:9" ht="16.5" thickBot="1" x14ac:dyDescent="0.3">
      <c r="D3" s="94" t="s">
        <v>1</v>
      </c>
      <c r="E3" s="95"/>
      <c r="F3" s="95"/>
      <c r="G3" s="96"/>
      <c r="H3" s="4" t="s">
        <v>2</v>
      </c>
      <c r="I3" s="6">
        <f>MIN(H4:H5)</f>
        <v>5.2</v>
      </c>
    </row>
    <row r="4" spans="1:9" ht="18.75" thickBot="1" x14ac:dyDescent="0.4">
      <c r="B4" s="92" t="s">
        <v>0</v>
      </c>
      <c r="C4" s="2" t="s">
        <v>40</v>
      </c>
      <c r="D4" s="8">
        <v>3</v>
      </c>
      <c r="E4" s="8">
        <v>5.2</v>
      </c>
      <c r="F4" s="8">
        <v>4.5</v>
      </c>
      <c r="G4" s="8">
        <v>1</v>
      </c>
      <c r="H4" s="1">
        <f>MAX(D4:G4)</f>
        <v>5.2</v>
      </c>
    </row>
    <row r="5" spans="1:9" ht="18.75" thickBot="1" x14ac:dyDescent="0.4">
      <c r="B5" s="93"/>
      <c r="C5" s="3" t="s">
        <v>41</v>
      </c>
      <c r="D5" s="8">
        <v>4</v>
      </c>
      <c r="E5" s="8">
        <v>2</v>
      </c>
      <c r="F5" s="8">
        <v>3.8</v>
      </c>
      <c r="G5" s="8">
        <v>6</v>
      </c>
      <c r="H5" s="1">
        <f>MAX(D5:G5)</f>
        <v>6</v>
      </c>
    </row>
    <row r="6" spans="1:9" ht="15.75" thickBot="1" x14ac:dyDescent="0.3">
      <c r="C6" s="4" t="s">
        <v>3</v>
      </c>
      <c r="D6" s="1">
        <f>MIN(D4:D5)</f>
        <v>3</v>
      </c>
      <c r="E6" s="1">
        <f t="shared" ref="E6:G6" si="0">MIN(E4:E5)</f>
        <v>2</v>
      </c>
      <c r="F6" s="1">
        <f t="shared" si="0"/>
        <v>3.8</v>
      </c>
      <c r="G6" s="1">
        <f t="shared" si="0"/>
        <v>1</v>
      </c>
      <c r="H6" s="1"/>
    </row>
    <row r="7" spans="1:9" ht="15.75" thickBot="1" x14ac:dyDescent="0.3">
      <c r="B7" s="7" t="s">
        <v>4</v>
      </c>
      <c r="C7" s="9">
        <f>MAX(D6:G6)</f>
        <v>3.8</v>
      </c>
    </row>
    <row r="9" spans="1:9" ht="16.5" thickBot="1" x14ac:dyDescent="0.3">
      <c r="B9" s="97" t="s">
        <v>6</v>
      </c>
      <c r="C9" s="97"/>
      <c r="D9" s="97"/>
      <c r="E9" s="97"/>
      <c r="F9" s="97"/>
      <c r="G9" s="97"/>
      <c r="H9" s="97"/>
    </row>
    <row r="10" spans="1:9" ht="15.75" thickBot="1" x14ac:dyDescent="0.3">
      <c r="B10" s="98" t="s">
        <v>8</v>
      </c>
      <c r="C10" s="99"/>
      <c r="D10" s="10">
        <f>$I$3</f>
        <v>5.2</v>
      </c>
      <c r="E10" s="100" t="s">
        <v>9</v>
      </c>
      <c r="F10" s="101"/>
      <c r="G10" s="102"/>
      <c r="H10" s="10" t="str">
        <f>IF(H11="ЕСТЬ",C7,"НЕТ")</f>
        <v>НЕТ</v>
      </c>
    </row>
    <row r="11" spans="1:9" ht="15.75" thickBot="1" x14ac:dyDescent="0.3">
      <c r="B11" s="98" t="s">
        <v>7</v>
      </c>
      <c r="C11" s="99"/>
      <c r="D11" s="10">
        <f>$C$7</f>
        <v>3.8</v>
      </c>
      <c r="E11" s="100" t="s">
        <v>10</v>
      </c>
      <c r="F11" s="101"/>
      <c r="G11" s="102"/>
      <c r="H11" s="40" t="str">
        <f>IF(C7=I3,"ЕСТЬ","НЕТ")</f>
        <v>НЕТ</v>
      </c>
    </row>
    <row r="13" spans="1:9" ht="15.75" x14ac:dyDescent="0.25">
      <c r="A13" s="28" t="s">
        <v>17</v>
      </c>
    </row>
    <row r="14" spans="1:9" ht="15.75" thickBot="1" x14ac:dyDescent="0.3"/>
    <row r="15" spans="1:9" ht="15.75" thickBot="1" x14ac:dyDescent="0.3">
      <c r="B15" s="84" t="s">
        <v>42</v>
      </c>
      <c r="C15" s="85"/>
      <c r="D15" s="85"/>
      <c r="E15" s="85"/>
      <c r="F15" s="85"/>
      <c r="G15" s="86"/>
      <c r="H15" s="11" t="str">
        <f>IF(H11="ЕСТЬ",MATCH(I3,D6:G6,0),"НЕТ")</f>
        <v>НЕТ</v>
      </c>
    </row>
    <row r="16" spans="1:9" ht="15.75" thickBot="1" x14ac:dyDescent="0.3">
      <c r="B16" s="84" t="s">
        <v>43</v>
      </c>
      <c r="C16" s="85"/>
      <c r="D16" s="85"/>
      <c r="E16" s="85"/>
      <c r="F16" s="85"/>
      <c r="G16" s="86"/>
      <c r="H16" s="12" t="str">
        <f>IF(H11="ЕСТЬ",MATCH(C7,H4:H5,0),"НЕТ")</f>
        <v>НЕТ</v>
      </c>
    </row>
    <row r="17" spans="1:14" ht="15.75" thickBot="1" x14ac:dyDescent="0.3">
      <c r="B17" s="84" t="s">
        <v>11</v>
      </c>
      <c r="C17" s="85"/>
      <c r="D17" s="85"/>
      <c r="E17" s="85"/>
      <c r="F17" s="85"/>
      <c r="G17" s="86"/>
      <c r="H17" s="13" t="str">
        <f>H10</f>
        <v>НЕТ</v>
      </c>
    </row>
    <row r="19" spans="1:14" ht="15.75" x14ac:dyDescent="0.25">
      <c r="A19" s="28" t="s">
        <v>16</v>
      </c>
    </row>
    <row r="20" spans="1:14" ht="15.75" thickBot="1" x14ac:dyDescent="0.3"/>
    <row r="21" spans="1:14" ht="15.75" thickBot="1" x14ac:dyDescent="0.3">
      <c r="B21" s="84" t="s">
        <v>12</v>
      </c>
      <c r="C21" s="85"/>
      <c r="D21" s="85"/>
      <c r="E21" s="86"/>
      <c r="F21" s="10">
        <v>100</v>
      </c>
    </row>
    <row r="22" spans="1:14" x14ac:dyDescent="0.25">
      <c r="B22" s="26"/>
      <c r="C22" s="26"/>
      <c r="D22" s="26"/>
      <c r="E22" s="26"/>
      <c r="F22" s="27"/>
    </row>
    <row r="23" spans="1:14" ht="15.75" thickBot="1" x14ac:dyDescent="0.3">
      <c r="C23" s="87" t="s">
        <v>15</v>
      </c>
      <c r="D23" s="87"/>
      <c r="E23" s="87"/>
      <c r="F23" s="87"/>
    </row>
    <row r="24" spans="1:14" ht="32.450000000000003" customHeight="1" thickBot="1" x14ac:dyDescent="0.3">
      <c r="A24" s="14" t="s">
        <v>13</v>
      </c>
      <c r="B24" s="15" t="s">
        <v>44</v>
      </c>
      <c r="C24" s="16">
        <v>1</v>
      </c>
      <c r="D24" s="16">
        <v>2</v>
      </c>
      <c r="E24" s="16">
        <v>3</v>
      </c>
      <c r="F24" s="16">
        <v>4</v>
      </c>
      <c r="G24" s="20" t="s">
        <v>45</v>
      </c>
      <c r="H24" s="17" t="s">
        <v>14</v>
      </c>
      <c r="I24" s="88" t="s">
        <v>18</v>
      </c>
      <c r="J24" s="89"/>
      <c r="K24" s="89"/>
      <c r="L24" s="90"/>
    </row>
    <row r="25" spans="1:14" ht="15.75" thickBot="1" x14ac:dyDescent="0.3">
      <c r="A25" s="18">
        <v>1</v>
      </c>
      <c r="B25" s="23">
        <v>0</v>
      </c>
      <c r="C25" s="19">
        <f>D5</f>
        <v>4</v>
      </c>
      <c r="D25" s="19">
        <f>E5</f>
        <v>2</v>
      </c>
      <c r="E25" s="19">
        <f>F5</f>
        <v>3.8</v>
      </c>
      <c r="F25" s="19">
        <f>G5</f>
        <v>6</v>
      </c>
      <c r="G25" s="21">
        <f>MAX(C25:F25)</f>
        <v>6</v>
      </c>
      <c r="H25" s="24">
        <f>MATCH(G25,C25:F25,0)</f>
        <v>4</v>
      </c>
    </row>
    <row r="26" spans="1:14" ht="15.75" thickBot="1" x14ac:dyDescent="0.3">
      <c r="A26" s="25">
        <f>A25+1</f>
        <v>2</v>
      </c>
      <c r="B26" s="22">
        <f>B25+1/$F$21</f>
        <v>0.01</v>
      </c>
      <c r="C26" s="19">
        <f>C$25*(1-$B26)+$B26*(D$4)</f>
        <v>3.9899999999999998</v>
      </c>
      <c r="D26" s="19">
        <f t="shared" ref="D26:F26" si="1">D$25*(1-$B26)+$B26*(E$4)</f>
        <v>2.032</v>
      </c>
      <c r="E26" s="19">
        <f t="shared" si="1"/>
        <v>3.8069999999999999</v>
      </c>
      <c r="F26" s="19">
        <f t="shared" si="1"/>
        <v>5.9499999999999993</v>
      </c>
      <c r="G26" s="21">
        <f t="shared" ref="G26:G89" si="2">MAX(C26:F26)</f>
        <v>5.9499999999999993</v>
      </c>
      <c r="H26" s="29">
        <f t="shared" ref="H26:H89" si="3">MATCH(G26,C26:F26,0)</f>
        <v>4</v>
      </c>
      <c r="I26" s="30" t="s">
        <v>46</v>
      </c>
      <c r="J26" s="32">
        <f>MIN(G25:G125)</f>
        <v>4.0730000000000004</v>
      </c>
      <c r="K26" s="30" t="s">
        <v>47</v>
      </c>
      <c r="L26" s="32" cm="1">
        <f t="array" ref="L26">INDEX(B25:B125,J27)</f>
        <v>0.39000000000000018</v>
      </c>
    </row>
    <row r="27" spans="1:14" ht="15.75" thickBot="1" x14ac:dyDescent="0.3">
      <c r="A27" s="25">
        <f t="shared" ref="A27:A90" si="4">A26+1</f>
        <v>3</v>
      </c>
      <c r="B27" s="22">
        <f t="shared" ref="B27:B90" si="5">B26+1/$F$21</f>
        <v>0.02</v>
      </c>
      <c r="C27" s="19">
        <f t="shared" ref="C27:F27" si="6">C$25*(1-$B27)+$B27*(D$4)</f>
        <v>3.98</v>
      </c>
      <c r="D27" s="19">
        <f t="shared" si="6"/>
        <v>2.0640000000000001</v>
      </c>
      <c r="E27" s="19">
        <f t="shared" si="6"/>
        <v>3.8139999999999996</v>
      </c>
      <c r="F27" s="19">
        <f t="shared" si="6"/>
        <v>5.8999999999999995</v>
      </c>
      <c r="G27" s="21">
        <f t="shared" si="2"/>
        <v>5.8999999999999995</v>
      </c>
      <c r="H27" s="24">
        <f t="shared" si="3"/>
        <v>4</v>
      </c>
      <c r="I27" s="31" t="s">
        <v>19</v>
      </c>
      <c r="J27" s="33">
        <f>MATCH(J26,G25:G125,0)</f>
        <v>40</v>
      </c>
      <c r="K27" s="35" t="s">
        <v>48</v>
      </c>
      <c r="L27" s="36">
        <f>1-L26</f>
        <v>0.60999999999999988</v>
      </c>
    </row>
    <row r="28" spans="1:14" ht="15.75" thickBot="1" x14ac:dyDescent="0.3">
      <c r="A28" s="25">
        <f t="shared" si="4"/>
        <v>4</v>
      </c>
      <c r="B28" s="22">
        <f t="shared" si="5"/>
        <v>0.03</v>
      </c>
      <c r="C28" s="19">
        <f t="shared" ref="C28:F28" si="7">C$25*(1-$B28)+$B28*(D$4)</f>
        <v>3.9699999999999998</v>
      </c>
      <c r="D28" s="19">
        <f t="shared" si="7"/>
        <v>2.0960000000000001</v>
      </c>
      <c r="E28" s="19">
        <f t="shared" si="7"/>
        <v>3.8209999999999997</v>
      </c>
      <c r="F28" s="19">
        <f t="shared" si="7"/>
        <v>5.8500000000000005</v>
      </c>
      <c r="G28" s="21">
        <f t="shared" si="2"/>
        <v>5.8500000000000005</v>
      </c>
      <c r="H28" s="24">
        <f t="shared" si="3"/>
        <v>4</v>
      </c>
      <c r="I28" s="84" t="s">
        <v>20</v>
      </c>
      <c r="J28" s="85"/>
      <c r="K28" s="38" cm="1">
        <f t="array" ref="K28">INDEX(H25:H125,J27-1)</f>
        <v>4</v>
      </c>
      <c r="L28" s="39" cm="1">
        <f t="array" ref="L28" xml:space="preserve"> INDEX(H25:H125,J27+1)</f>
        <v>3</v>
      </c>
    </row>
    <row r="29" spans="1:14" ht="15.75" thickBot="1" x14ac:dyDescent="0.3">
      <c r="A29" s="25">
        <f t="shared" si="4"/>
        <v>5</v>
      </c>
      <c r="B29" s="22">
        <f t="shared" si="5"/>
        <v>0.04</v>
      </c>
      <c r="C29" s="19">
        <f t="shared" ref="C29:F29" si="8">C$25*(1-$B29)+$B29*(D$4)</f>
        <v>3.96</v>
      </c>
      <c r="D29" s="19">
        <f t="shared" si="8"/>
        <v>2.1280000000000001</v>
      </c>
      <c r="E29" s="19">
        <f t="shared" si="8"/>
        <v>3.8279999999999998</v>
      </c>
      <c r="F29" s="19">
        <f t="shared" si="8"/>
        <v>5.8</v>
      </c>
      <c r="G29" s="21">
        <f t="shared" si="2"/>
        <v>5.8</v>
      </c>
      <c r="H29" s="24">
        <f t="shared" si="3"/>
        <v>4</v>
      </c>
      <c r="I29" s="84" t="s">
        <v>21</v>
      </c>
      <c r="J29" s="85"/>
      <c r="K29" s="34">
        <f>MIN(K28:L28)</f>
        <v>3</v>
      </c>
      <c r="L29" s="37">
        <f>MAX(K28:L28)</f>
        <v>4</v>
      </c>
    </row>
    <row r="30" spans="1:14" ht="15.75" thickBot="1" x14ac:dyDescent="0.3">
      <c r="A30" s="25">
        <f t="shared" si="4"/>
        <v>6</v>
      </c>
      <c r="B30" s="22">
        <f t="shared" si="5"/>
        <v>0.05</v>
      </c>
      <c r="C30" s="19">
        <f t="shared" ref="C30:F30" si="9">C$25*(1-$B30)+$B30*(D$4)</f>
        <v>3.9499999999999997</v>
      </c>
      <c r="D30" s="19">
        <f t="shared" si="9"/>
        <v>2.16</v>
      </c>
      <c r="E30" s="19">
        <f t="shared" si="9"/>
        <v>3.835</v>
      </c>
      <c r="F30" s="19">
        <f t="shared" si="9"/>
        <v>5.7499999999999991</v>
      </c>
      <c r="G30" s="21">
        <f t="shared" si="2"/>
        <v>5.7499999999999991</v>
      </c>
      <c r="H30" s="24">
        <f t="shared" si="3"/>
        <v>4</v>
      </c>
    </row>
    <row r="31" spans="1:14" ht="16.5" thickBot="1" x14ac:dyDescent="0.3">
      <c r="A31" s="25">
        <f t="shared" si="4"/>
        <v>7</v>
      </c>
      <c r="B31" s="22">
        <f t="shared" si="5"/>
        <v>6.0000000000000005E-2</v>
      </c>
      <c r="C31" s="19">
        <f t="shared" ref="C31:F31" si="10">C$25*(1-$B31)+$B31*(D$4)</f>
        <v>3.94</v>
      </c>
      <c r="D31" s="19">
        <f t="shared" si="10"/>
        <v>2.1920000000000002</v>
      </c>
      <c r="E31" s="19">
        <f t="shared" si="10"/>
        <v>3.8419999999999996</v>
      </c>
      <c r="F31" s="19">
        <f t="shared" si="10"/>
        <v>5.6999999999999993</v>
      </c>
      <c r="G31" s="21">
        <f t="shared" si="2"/>
        <v>5.6999999999999993</v>
      </c>
      <c r="H31" s="29">
        <f t="shared" si="3"/>
        <v>4</v>
      </c>
      <c r="I31" s="78" t="s">
        <v>22</v>
      </c>
      <c r="J31" s="79"/>
      <c r="K31" s="79"/>
      <c r="L31" s="79"/>
      <c r="M31" s="79"/>
      <c r="N31" s="80"/>
    </row>
    <row r="32" spans="1:14" ht="15.75" thickBot="1" x14ac:dyDescent="0.3">
      <c r="A32" s="25">
        <f t="shared" si="4"/>
        <v>8</v>
      </c>
      <c r="B32" s="22">
        <f t="shared" si="5"/>
        <v>7.0000000000000007E-2</v>
      </c>
      <c r="C32" s="19">
        <f t="shared" ref="C32:F32" si="11">C$25*(1-$B32)+$B32*(D$4)</f>
        <v>3.9299999999999997</v>
      </c>
      <c r="D32" s="19">
        <f t="shared" si="11"/>
        <v>2.2239999999999998</v>
      </c>
      <c r="E32" s="19">
        <f t="shared" si="11"/>
        <v>3.8489999999999998</v>
      </c>
      <c r="F32" s="19">
        <f t="shared" si="11"/>
        <v>5.65</v>
      </c>
      <c r="G32" s="21">
        <f t="shared" si="2"/>
        <v>5.65</v>
      </c>
      <c r="H32" s="29">
        <f t="shared" si="3"/>
        <v>4</v>
      </c>
      <c r="I32" s="81" t="s">
        <v>23</v>
      </c>
      <c r="J32" s="82"/>
      <c r="K32" s="82"/>
      <c r="L32" s="82"/>
      <c r="M32" s="82"/>
      <c r="N32" s="5"/>
    </row>
    <row r="33" spans="1:14" ht="15.75" thickBot="1" x14ac:dyDescent="0.3">
      <c r="A33" s="25">
        <f t="shared" si="4"/>
        <v>9</v>
      </c>
      <c r="B33" s="22">
        <f t="shared" si="5"/>
        <v>0.08</v>
      </c>
      <c r="C33" s="19">
        <f t="shared" ref="C33:F33" si="12">C$25*(1-$B33)+$B33*(D$4)</f>
        <v>3.92</v>
      </c>
      <c r="D33" s="19">
        <f t="shared" si="12"/>
        <v>2.2560000000000002</v>
      </c>
      <c r="E33" s="19">
        <f t="shared" si="12"/>
        <v>3.8559999999999999</v>
      </c>
      <c r="F33" s="19">
        <f t="shared" si="12"/>
        <v>5.6000000000000005</v>
      </c>
      <c r="G33" s="21">
        <f t="shared" si="2"/>
        <v>5.6000000000000005</v>
      </c>
      <c r="H33" s="24">
        <f t="shared" si="3"/>
        <v>4</v>
      </c>
      <c r="K33" s="1" t="s">
        <v>26</v>
      </c>
      <c r="L33" s="1" t="s">
        <v>28</v>
      </c>
      <c r="N33" s="10" t="s">
        <v>29</v>
      </c>
    </row>
    <row r="34" spans="1:14" ht="15.75" thickBot="1" x14ac:dyDescent="0.3">
      <c r="A34" s="25">
        <f t="shared" si="4"/>
        <v>10</v>
      </c>
      <c r="B34" s="22">
        <f t="shared" si="5"/>
        <v>0.09</v>
      </c>
      <c r="C34" s="19">
        <f t="shared" ref="C34:F34" si="13">C$25*(1-$B34)+$B34*(D$4)</f>
        <v>3.91</v>
      </c>
      <c r="D34" s="19">
        <f t="shared" si="13"/>
        <v>2.2880000000000003</v>
      </c>
      <c r="E34" s="19">
        <f t="shared" si="13"/>
        <v>3.8629999999999995</v>
      </c>
      <c r="F34" s="19">
        <f t="shared" si="13"/>
        <v>5.55</v>
      </c>
      <c r="G34" s="21">
        <f t="shared" si="2"/>
        <v>5.55</v>
      </c>
      <c r="H34" s="24">
        <f t="shared" si="3"/>
        <v>4</v>
      </c>
      <c r="J34" s="41" t="s">
        <v>27</v>
      </c>
      <c r="K34" s="43">
        <f>(L36-L35)/(K35-L35-K36+L36)</f>
        <v>0.8771929824561403</v>
      </c>
      <c r="L34" s="44">
        <f>1-K34</f>
        <v>0.1228070175438597</v>
      </c>
      <c r="M34" s="5" t="s">
        <v>2</v>
      </c>
      <c r="N34" s="66">
        <f>MIN(M35:M36)</f>
        <v>4.5</v>
      </c>
    </row>
    <row r="35" spans="1:14" x14ac:dyDescent="0.25">
      <c r="A35" s="25">
        <f t="shared" si="4"/>
        <v>11</v>
      </c>
      <c r="B35" s="22">
        <f t="shared" si="5"/>
        <v>9.9999999999999992E-2</v>
      </c>
      <c r="C35" s="19">
        <f t="shared" ref="C35:F35" si="14">C$25*(1-$B35)+$B35*(D$4)</f>
        <v>3.9</v>
      </c>
      <c r="D35" s="19">
        <f t="shared" si="14"/>
        <v>2.3200000000000003</v>
      </c>
      <c r="E35" s="19">
        <f t="shared" si="14"/>
        <v>3.87</v>
      </c>
      <c r="F35" s="19">
        <f t="shared" si="14"/>
        <v>5.5</v>
      </c>
      <c r="G35" s="21">
        <f t="shared" si="2"/>
        <v>5.5</v>
      </c>
      <c r="H35" s="24">
        <f t="shared" si="3"/>
        <v>4</v>
      </c>
      <c r="I35" s="1" t="s">
        <v>24</v>
      </c>
      <c r="J35" s="45">
        <f>(L36-K36)/(K35-L35-K36+L36)</f>
        <v>0.38596491228070179</v>
      </c>
      <c r="K35" s="42" cm="1">
        <f t="array" ref="K35">INDEX($D4:$G4,,K$29)</f>
        <v>4.5</v>
      </c>
      <c r="L35" s="63" cm="1">
        <f t="array" ref="L35">INDEX($D4:$G4,,L$29)</f>
        <v>1</v>
      </c>
      <c r="M35" s="67">
        <f>MAX(K35:L35)</f>
        <v>4.5</v>
      </c>
    </row>
    <row r="36" spans="1:14" ht="15.75" thickBot="1" x14ac:dyDescent="0.3">
      <c r="A36" s="25">
        <f t="shared" si="4"/>
        <v>12</v>
      </c>
      <c r="B36" s="22">
        <f t="shared" si="5"/>
        <v>0.10999999999999999</v>
      </c>
      <c r="C36" s="19">
        <f t="shared" ref="C36:F36" si="15">C$25*(1-$B36)+$B36*(D$4)</f>
        <v>3.89</v>
      </c>
      <c r="D36" s="19">
        <f t="shared" si="15"/>
        <v>2.3519999999999999</v>
      </c>
      <c r="E36" s="19">
        <f t="shared" si="15"/>
        <v>3.8769999999999998</v>
      </c>
      <c r="F36" s="19">
        <f t="shared" si="15"/>
        <v>5.45</v>
      </c>
      <c r="G36" s="21">
        <f t="shared" si="2"/>
        <v>5.45</v>
      </c>
      <c r="H36" s="24">
        <f t="shared" si="3"/>
        <v>4</v>
      </c>
      <c r="I36" s="1" t="s">
        <v>25</v>
      </c>
      <c r="J36" s="46">
        <f>1-J35</f>
        <v>0.61403508771929816</v>
      </c>
      <c r="K36" s="64" cm="1">
        <f t="array" ref="K36">INDEX($D5:$G5,,K$29)</f>
        <v>3.8</v>
      </c>
      <c r="L36" s="65" cm="1">
        <f t="array" ref="L36">INDEX($D5:$G5,,L$29)</f>
        <v>6</v>
      </c>
      <c r="M36" s="68">
        <f>MAX(K36:L36)</f>
        <v>6</v>
      </c>
    </row>
    <row r="37" spans="1:14" ht="15.75" thickBot="1" x14ac:dyDescent="0.3">
      <c r="A37" s="25">
        <f t="shared" si="4"/>
        <v>13</v>
      </c>
      <c r="B37" s="22">
        <f t="shared" si="5"/>
        <v>0.11999999999999998</v>
      </c>
      <c r="C37" s="19">
        <f t="shared" ref="C37:F37" si="16">C$25*(1-$B37)+$B37*(D$4)</f>
        <v>3.88</v>
      </c>
      <c r="D37" s="19">
        <f t="shared" si="16"/>
        <v>2.3839999999999999</v>
      </c>
      <c r="E37" s="19">
        <f t="shared" si="16"/>
        <v>3.8839999999999999</v>
      </c>
      <c r="F37" s="19">
        <f t="shared" si="16"/>
        <v>5.4</v>
      </c>
      <c r="G37" s="21">
        <f t="shared" si="2"/>
        <v>5.4</v>
      </c>
      <c r="H37" s="24">
        <f t="shared" si="3"/>
        <v>4</v>
      </c>
      <c r="J37" s="62" t="s">
        <v>2</v>
      </c>
      <c r="K37" s="70">
        <f>MIN(K35:K36)</f>
        <v>3.8</v>
      </c>
      <c r="L37" s="71">
        <f>MIN(L35:L36)</f>
        <v>1</v>
      </c>
      <c r="M37" s="38" t="s">
        <v>31</v>
      </c>
      <c r="N37" s="39" t="str">
        <f>IF(N34=J38,"ЕСТЬ","НЕТ")</f>
        <v>НЕТ</v>
      </c>
    </row>
    <row r="38" spans="1:14" ht="15.75" thickBot="1" x14ac:dyDescent="0.3">
      <c r="A38" s="25">
        <f t="shared" si="4"/>
        <v>14</v>
      </c>
      <c r="B38" s="22">
        <f t="shared" si="5"/>
        <v>0.12999999999999998</v>
      </c>
      <c r="C38" s="19">
        <f t="shared" ref="C38:F38" si="17">C$25*(1-$B38)+$B38*(D$4)</f>
        <v>3.87</v>
      </c>
      <c r="D38" s="19">
        <f t="shared" si="17"/>
        <v>2.4159999999999999</v>
      </c>
      <c r="E38" s="19">
        <f t="shared" si="17"/>
        <v>3.891</v>
      </c>
      <c r="F38" s="19">
        <f t="shared" si="17"/>
        <v>5.35</v>
      </c>
      <c r="G38" s="21">
        <f t="shared" si="2"/>
        <v>5.35</v>
      </c>
      <c r="H38" s="29">
        <f t="shared" si="3"/>
        <v>4</v>
      </c>
      <c r="I38" s="34" t="s">
        <v>30</v>
      </c>
      <c r="J38" s="69">
        <f>MAX(K37:L37)</f>
        <v>3.8</v>
      </c>
      <c r="M38" s="34" t="s">
        <v>9</v>
      </c>
      <c r="N38" s="47">
        <f>IF(N37="ЕСТЬ",N34,(K35*L36-L35*K36)/(K35-L35-K36+L36))</f>
        <v>4.0701754385964906</v>
      </c>
    </row>
    <row r="39" spans="1:14" ht="15.75" thickBot="1" x14ac:dyDescent="0.3">
      <c r="A39" s="25">
        <f t="shared" si="4"/>
        <v>15</v>
      </c>
      <c r="B39" s="22">
        <f t="shared" si="5"/>
        <v>0.13999999999999999</v>
      </c>
      <c r="C39" s="19">
        <f t="shared" ref="C39:F39" si="18">C$25*(1-$B39)+$B39*(D$4)</f>
        <v>3.86</v>
      </c>
      <c r="D39" s="19">
        <f t="shared" si="18"/>
        <v>2.448</v>
      </c>
      <c r="E39" s="19">
        <f t="shared" si="18"/>
        <v>3.8979999999999997</v>
      </c>
      <c r="F39" s="19">
        <f t="shared" si="18"/>
        <v>5.3</v>
      </c>
      <c r="G39" s="21">
        <f t="shared" si="2"/>
        <v>5.3</v>
      </c>
      <c r="H39" s="24">
        <f t="shared" si="3"/>
        <v>4</v>
      </c>
    </row>
    <row r="40" spans="1:14" ht="16.5" thickBot="1" x14ac:dyDescent="0.3">
      <c r="A40" s="25">
        <f t="shared" si="4"/>
        <v>16</v>
      </c>
      <c r="B40" s="22">
        <f t="shared" si="5"/>
        <v>0.15</v>
      </c>
      <c r="C40" s="19">
        <f t="shared" ref="C40:F40" si="19">C$25*(1-$B40)+$B40*(D$4)</f>
        <v>3.8499999999999996</v>
      </c>
      <c r="D40" s="19">
        <f t="shared" si="19"/>
        <v>2.48</v>
      </c>
      <c r="E40" s="19">
        <f t="shared" si="19"/>
        <v>3.9049999999999998</v>
      </c>
      <c r="F40" s="19">
        <f t="shared" si="19"/>
        <v>5.25</v>
      </c>
      <c r="G40" s="21">
        <f t="shared" si="2"/>
        <v>5.25</v>
      </c>
      <c r="H40" s="24">
        <f t="shared" si="3"/>
        <v>4</v>
      </c>
      <c r="I40" s="78" t="s">
        <v>32</v>
      </c>
      <c r="J40" s="79"/>
      <c r="K40" s="79"/>
      <c r="L40" s="79"/>
      <c r="M40" s="79"/>
      <c r="N40" s="83"/>
    </row>
    <row r="41" spans="1:14" ht="15.75" thickBot="1" x14ac:dyDescent="0.3">
      <c r="A41" s="25">
        <f t="shared" si="4"/>
        <v>17</v>
      </c>
      <c r="B41" s="22">
        <f t="shared" si="5"/>
        <v>0.16</v>
      </c>
      <c r="C41" s="19">
        <f t="shared" ref="C41:F41" si="20">C$25*(1-$B41)+$B41*(D$4)</f>
        <v>3.84</v>
      </c>
      <c r="D41" s="19">
        <f t="shared" si="20"/>
        <v>2.512</v>
      </c>
      <c r="E41" s="19">
        <f t="shared" si="20"/>
        <v>3.9119999999999999</v>
      </c>
      <c r="F41" s="19">
        <f t="shared" si="20"/>
        <v>5.2</v>
      </c>
      <c r="G41" s="21">
        <f t="shared" si="2"/>
        <v>5.2</v>
      </c>
      <c r="H41" s="24">
        <f t="shared" si="3"/>
        <v>4</v>
      </c>
      <c r="I41" s="72" t="s">
        <v>33</v>
      </c>
      <c r="J41" s="73"/>
      <c r="K41" s="73"/>
      <c r="L41" s="73"/>
    </row>
    <row r="42" spans="1:14" ht="15.75" thickBot="1" x14ac:dyDescent="0.3">
      <c r="A42" s="25">
        <f t="shared" si="4"/>
        <v>18</v>
      </c>
      <c r="B42" s="22">
        <f t="shared" si="5"/>
        <v>0.17</v>
      </c>
      <c r="C42" s="19">
        <f t="shared" ref="C42:F42" si="21">C$25*(1-$B42)+$B42*(D$4)</f>
        <v>3.83</v>
      </c>
      <c r="D42" s="19">
        <f t="shared" si="21"/>
        <v>2.544</v>
      </c>
      <c r="E42" s="19">
        <f t="shared" si="21"/>
        <v>3.919</v>
      </c>
      <c r="F42" s="19">
        <f t="shared" si="21"/>
        <v>5.1499999999999995</v>
      </c>
      <c r="G42" s="21">
        <f t="shared" si="2"/>
        <v>5.1499999999999995</v>
      </c>
      <c r="H42" s="29">
        <f t="shared" si="3"/>
        <v>4</v>
      </c>
      <c r="I42" s="74" t="s">
        <v>35</v>
      </c>
      <c r="J42" s="75"/>
      <c r="K42" s="60" t="s">
        <v>34</v>
      </c>
      <c r="L42" s="49"/>
      <c r="M42" s="50"/>
      <c r="N42" s="51"/>
    </row>
    <row r="43" spans="1:14" ht="15.75" thickBot="1" x14ac:dyDescent="0.3">
      <c r="A43" s="25">
        <f t="shared" si="4"/>
        <v>19</v>
      </c>
      <c r="B43" s="22">
        <f t="shared" si="5"/>
        <v>0.18000000000000002</v>
      </c>
      <c r="C43" s="19">
        <f t="shared" ref="C43:F43" si="22">C$25*(1-$B43)+$B43*(D$4)</f>
        <v>3.82</v>
      </c>
      <c r="D43" s="19">
        <f t="shared" si="22"/>
        <v>2.5760000000000001</v>
      </c>
      <c r="E43" s="19">
        <f t="shared" si="22"/>
        <v>3.9259999999999997</v>
      </c>
      <c r="F43" s="19">
        <f t="shared" si="22"/>
        <v>5.0999999999999996</v>
      </c>
      <c r="G43" s="21">
        <f t="shared" si="2"/>
        <v>5.0999999999999996</v>
      </c>
      <c r="H43" s="29">
        <f t="shared" si="3"/>
        <v>4</v>
      </c>
      <c r="I43" s="52" t="s">
        <v>38</v>
      </c>
      <c r="J43" s="53" t="s">
        <v>39</v>
      </c>
      <c r="K43" s="54" t="s">
        <v>36</v>
      </c>
      <c r="L43" s="54" t="s">
        <v>37</v>
      </c>
      <c r="M43" s="54" t="s">
        <v>49</v>
      </c>
      <c r="N43" s="55" t="s">
        <v>50</v>
      </c>
    </row>
    <row r="44" spans="1:14" ht="15.75" thickBot="1" x14ac:dyDescent="0.3">
      <c r="A44" s="25">
        <f t="shared" si="4"/>
        <v>20</v>
      </c>
      <c r="B44" s="22">
        <f t="shared" si="5"/>
        <v>0.19000000000000003</v>
      </c>
      <c r="C44" s="19">
        <f t="shared" ref="C44:F44" si="23">C$25*(1-$B44)+$B44*(D$4)</f>
        <v>3.8099999999999996</v>
      </c>
      <c r="D44" s="19">
        <f t="shared" si="23"/>
        <v>2.6080000000000001</v>
      </c>
      <c r="E44" s="19">
        <f t="shared" si="23"/>
        <v>3.9329999999999998</v>
      </c>
      <c r="F44" s="19">
        <f t="shared" si="23"/>
        <v>5.05</v>
      </c>
      <c r="G44" s="21">
        <f t="shared" si="2"/>
        <v>5.05</v>
      </c>
      <c r="H44" s="24">
        <f t="shared" si="3"/>
        <v>4</v>
      </c>
      <c r="I44" s="56">
        <f>J35</f>
        <v>0.38596491228070179</v>
      </c>
      <c r="J44" s="57">
        <f>J36</f>
        <v>0.61403508771929816</v>
      </c>
      <c r="K44" s="58">
        <f>IF(K29=1,K34,IF(L29=1,L34,0))</f>
        <v>0</v>
      </c>
      <c r="L44" s="58">
        <f>IF(K29=2,K34,IF(L29=2,L34,0))</f>
        <v>0</v>
      </c>
      <c r="M44" s="58">
        <f>IF(K29=3,K34,IF(L29=3,L34,0))</f>
        <v>0.8771929824561403</v>
      </c>
      <c r="N44" s="61">
        <f>IF(K29=4,K34,IF(L29=4,L34,0))</f>
        <v>0.1228070175438597</v>
      </c>
    </row>
    <row r="45" spans="1:14" ht="15.75" thickBot="1" x14ac:dyDescent="0.3">
      <c r="A45" s="25">
        <f t="shared" si="4"/>
        <v>21</v>
      </c>
      <c r="B45" s="22">
        <f t="shared" si="5"/>
        <v>0.20000000000000004</v>
      </c>
      <c r="C45" s="19">
        <f t="shared" ref="C45:F45" si="24">C$25*(1-$B45)+$B45*(D$4)</f>
        <v>3.8</v>
      </c>
      <c r="D45" s="19">
        <f t="shared" si="24"/>
        <v>2.64</v>
      </c>
      <c r="E45" s="19">
        <f t="shared" si="24"/>
        <v>3.9399999999999995</v>
      </c>
      <c r="F45" s="19">
        <f t="shared" si="24"/>
        <v>5</v>
      </c>
      <c r="G45" s="21">
        <f t="shared" si="2"/>
        <v>5</v>
      </c>
      <c r="H45" s="24">
        <f t="shared" si="3"/>
        <v>4</v>
      </c>
    </row>
    <row r="46" spans="1:14" ht="15.75" thickBot="1" x14ac:dyDescent="0.3">
      <c r="A46" s="25">
        <f t="shared" si="4"/>
        <v>22</v>
      </c>
      <c r="B46" s="22">
        <f t="shared" si="5"/>
        <v>0.21000000000000005</v>
      </c>
      <c r="C46" s="19">
        <f t="shared" ref="C46:F46" si="25">C$25*(1-$B46)+$B46*(D$4)</f>
        <v>3.79</v>
      </c>
      <c r="D46" s="19">
        <f t="shared" si="25"/>
        <v>2.6720000000000002</v>
      </c>
      <c r="E46" s="19">
        <f t="shared" si="25"/>
        <v>3.9470000000000001</v>
      </c>
      <c r="F46" s="19">
        <f t="shared" si="25"/>
        <v>4.9499999999999993</v>
      </c>
      <c r="G46" s="21">
        <f t="shared" si="2"/>
        <v>4.9499999999999993</v>
      </c>
      <c r="H46" s="24">
        <f t="shared" si="3"/>
        <v>4</v>
      </c>
      <c r="L46" s="76" t="s">
        <v>9</v>
      </c>
      <c r="M46" s="77"/>
      <c r="N46" s="59">
        <f>K35*I44+K36*J44</f>
        <v>4.0701754385964914</v>
      </c>
    </row>
    <row r="47" spans="1:14" x14ac:dyDescent="0.25">
      <c r="A47" s="25">
        <f t="shared" si="4"/>
        <v>23</v>
      </c>
      <c r="B47" s="22">
        <f t="shared" si="5"/>
        <v>0.22000000000000006</v>
      </c>
      <c r="C47" s="19">
        <f t="shared" ref="C47:F47" si="26">C$25*(1-$B47)+$B47*(D$4)</f>
        <v>3.78</v>
      </c>
      <c r="D47" s="19">
        <f t="shared" si="26"/>
        <v>2.7040000000000002</v>
      </c>
      <c r="E47" s="19">
        <f t="shared" si="26"/>
        <v>3.9539999999999997</v>
      </c>
      <c r="F47" s="19">
        <f t="shared" si="26"/>
        <v>4.8999999999999995</v>
      </c>
      <c r="G47" s="21">
        <f t="shared" si="2"/>
        <v>4.8999999999999995</v>
      </c>
      <c r="H47" s="24">
        <f t="shared" si="3"/>
        <v>4</v>
      </c>
    </row>
    <row r="48" spans="1:14" x14ac:dyDescent="0.25">
      <c r="A48" s="25">
        <f t="shared" si="4"/>
        <v>24</v>
      </c>
      <c r="B48" s="22">
        <f t="shared" si="5"/>
        <v>0.23000000000000007</v>
      </c>
      <c r="C48" s="19">
        <f t="shared" ref="C48:F48" si="27">C$25*(1-$B48)+$B48*(D$4)</f>
        <v>3.7699999999999996</v>
      </c>
      <c r="D48" s="19">
        <f t="shared" si="27"/>
        <v>2.7360000000000002</v>
      </c>
      <c r="E48" s="19">
        <f t="shared" si="27"/>
        <v>3.9610000000000003</v>
      </c>
      <c r="F48" s="19">
        <f t="shared" si="27"/>
        <v>4.8499999999999996</v>
      </c>
      <c r="G48" s="21">
        <f t="shared" si="2"/>
        <v>4.8499999999999996</v>
      </c>
      <c r="H48" s="24">
        <f t="shared" si="3"/>
        <v>4</v>
      </c>
    </row>
    <row r="49" spans="1:12" x14ac:dyDescent="0.25">
      <c r="A49" s="25">
        <f t="shared" si="4"/>
        <v>25</v>
      </c>
      <c r="B49" s="22">
        <f t="shared" si="5"/>
        <v>0.24000000000000007</v>
      </c>
      <c r="C49" s="19">
        <f t="shared" ref="C49:F49" si="28">C$25*(1-$B49)+$B49*(D$4)</f>
        <v>3.76</v>
      </c>
      <c r="D49" s="19">
        <f t="shared" si="28"/>
        <v>2.7680000000000002</v>
      </c>
      <c r="E49" s="19">
        <f t="shared" si="28"/>
        <v>3.968</v>
      </c>
      <c r="F49" s="19">
        <f t="shared" si="28"/>
        <v>4.8</v>
      </c>
      <c r="G49" s="21">
        <f t="shared" si="2"/>
        <v>4.8</v>
      </c>
      <c r="H49" s="24">
        <f t="shared" si="3"/>
        <v>4</v>
      </c>
    </row>
    <row r="50" spans="1:12" x14ac:dyDescent="0.25">
      <c r="A50" s="25">
        <f t="shared" si="4"/>
        <v>26</v>
      </c>
      <c r="B50" s="22">
        <f t="shared" si="5"/>
        <v>0.25000000000000006</v>
      </c>
      <c r="C50" s="19">
        <f t="shared" ref="C50:F50" si="29">C$25*(1-$B50)+$B50*(D$4)</f>
        <v>3.75</v>
      </c>
      <c r="D50" s="19">
        <f t="shared" si="29"/>
        <v>2.8000000000000003</v>
      </c>
      <c r="E50" s="19">
        <f t="shared" si="29"/>
        <v>3.9749999999999996</v>
      </c>
      <c r="F50" s="19">
        <f t="shared" si="29"/>
        <v>4.75</v>
      </c>
      <c r="G50" s="21">
        <f t="shared" si="2"/>
        <v>4.75</v>
      </c>
      <c r="H50" s="24">
        <f t="shared" si="3"/>
        <v>4</v>
      </c>
      <c r="L50" s="48"/>
    </row>
    <row r="51" spans="1:12" x14ac:dyDescent="0.25">
      <c r="A51" s="25">
        <f t="shared" si="4"/>
        <v>27</v>
      </c>
      <c r="B51" s="22">
        <f t="shared" si="5"/>
        <v>0.26000000000000006</v>
      </c>
      <c r="C51" s="19">
        <f t="shared" ref="C51:F51" si="30">C$25*(1-$B51)+$B51*(D$4)</f>
        <v>3.74</v>
      </c>
      <c r="D51" s="19">
        <f t="shared" si="30"/>
        <v>2.8320000000000003</v>
      </c>
      <c r="E51" s="19">
        <f t="shared" si="30"/>
        <v>3.9820000000000002</v>
      </c>
      <c r="F51" s="19">
        <f t="shared" si="30"/>
        <v>4.6999999999999993</v>
      </c>
      <c r="G51" s="21">
        <f t="shared" si="2"/>
        <v>4.6999999999999993</v>
      </c>
      <c r="H51" s="24">
        <f t="shared" si="3"/>
        <v>4</v>
      </c>
    </row>
    <row r="52" spans="1:12" x14ac:dyDescent="0.25">
      <c r="A52" s="25">
        <f t="shared" si="4"/>
        <v>28</v>
      </c>
      <c r="B52" s="22">
        <f t="shared" si="5"/>
        <v>0.27000000000000007</v>
      </c>
      <c r="C52" s="19">
        <f t="shared" ref="C52:F52" si="31">C$25*(1-$B52)+$B52*(D$4)</f>
        <v>3.7300000000000004</v>
      </c>
      <c r="D52" s="19">
        <f t="shared" si="31"/>
        <v>2.8640000000000003</v>
      </c>
      <c r="E52" s="19">
        <f t="shared" si="31"/>
        <v>3.9890000000000003</v>
      </c>
      <c r="F52" s="19">
        <f t="shared" si="31"/>
        <v>4.6500000000000004</v>
      </c>
      <c r="G52" s="21">
        <f t="shared" si="2"/>
        <v>4.6500000000000004</v>
      </c>
      <c r="H52" s="24">
        <f t="shared" si="3"/>
        <v>4</v>
      </c>
    </row>
    <row r="53" spans="1:12" x14ac:dyDescent="0.25">
      <c r="A53" s="25">
        <f t="shared" si="4"/>
        <v>29</v>
      </c>
      <c r="B53" s="22">
        <f t="shared" si="5"/>
        <v>0.28000000000000008</v>
      </c>
      <c r="C53" s="19">
        <f t="shared" ref="C53:F53" si="32">C$25*(1-$B53)+$B53*(D$4)</f>
        <v>3.72</v>
      </c>
      <c r="D53" s="19">
        <f t="shared" si="32"/>
        <v>2.8960000000000004</v>
      </c>
      <c r="E53" s="19">
        <f t="shared" si="32"/>
        <v>3.9960000000000004</v>
      </c>
      <c r="F53" s="19">
        <f t="shared" si="32"/>
        <v>4.6000000000000005</v>
      </c>
      <c r="G53" s="21">
        <f t="shared" si="2"/>
        <v>4.6000000000000005</v>
      </c>
      <c r="H53" s="24">
        <f t="shared" si="3"/>
        <v>4</v>
      </c>
    </row>
    <row r="54" spans="1:12" x14ac:dyDescent="0.25">
      <c r="A54" s="25">
        <f t="shared" si="4"/>
        <v>30</v>
      </c>
      <c r="B54" s="22">
        <f t="shared" si="5"/>
        <v>0.29000000000000009</v>
      </c>
      <c r="C54" s="19">
        <f t="shared" ref="C54:F54" si="33">C$25*(1-$B54)+$B54*(D$4)</f>
        <v>3.71</v>
      </c>
      <c r="D54" s="19">
        <f t="shared" si="33"/>
        <v>2.9280000000000004</v>
      </c>
      <c r="E54" s="19">
        <f t="shared" si="33"/>
        <v>4.0030000000000001</v>
      </c>
      <c r="F54" s="19">
        <f t="shared" si="33"/>
        <v>4.55</v>
      </c>
      <c r="G54" s="21">
        <f t="shared" si="2"/>
        <v>4.55</v>
      </c>
      <c r="H54" s="24">
        <f t="shared" si="3"/>
        <v>4</v>
      </c>
    </row>
    <row r="55" spans="1:12" x14ac:dyDescent="0.25">
      <c r="A55" s="25">
        <f t="shared" si="4"/>
        <v>31</v>
      </c>
      <c r="B55" s="22">
        <f t="shared" si="5"/>
        <v>0.3000000000000001</v>
      </c>
      <c r="C55" s="19">
        <f t="shared" ref="C55:F55" si="34">C$25*(1-$B55)+$B55*(D$4)</f>
        <v>3.7</v>
      </c>
      <c r="D55" s="19">
        <f t="shared" si="34"/>
        <v>2.9600000000000004</v>
      </c>
      <c r="E55" s="19">
        <f t="shared" si="34"/>
        <v>4.01</v>
      </c>
      <c r="F55" s="19">
        <f t="shared" si="34"/>
        <v>4.4999999999999991</v>
      </c>
      <c r="G55" s="21">
        <f t="shared" si="2"/>
        <v>4.4999999999999991</v>
      </c>
      <c r="H55" s="24">
        <f t="shared" si="3"/>
        <v>4</v>
      </c>
    </row>
    <row r="56" spans="1:12" x14ac:dyDescent="0.25">
      <c r="A56" s="25">
        <f t="shared" si="4"/>
        <v>32</v>
      </c>
      <c r="B56" s="22">
        <f t="shared" si="5"/>
        <v>0.31000000000000011</v>
      </c>
      <c r="C56" s="19">
        <f t="shared" ref="C56:F56" si="35">C$25*(1-$B56)+$B56*(D$4)</f>
        <v>3.6900000000000004</v>
      </c>
      <c r="D56" s="19">
        <f t="shared" si="35"/>
        <v>2.9920000000000004</v>
      </c>
      <c r="E56" s="19">
        <f t="shared" si="35"/>
        <v>4.0170000000000003</v>
      </c>
      <c r="F56" s="19">
        <f t="shared" si="35"/>
        <v>4.45</v>
      </c>
      <c r="G56" s="21">
        <f t="shared" si="2"/>
        <v>4.45</v>
      </c>
      <c r="H56" s="24">
        <f t="shared" si="3"/>
        <v>4</v>
      </c>
    </row>
    <row r="57" spans="1:12" x14ac:dyDescent="0.25">
      <c r="A57" s="25">
        <f t="shared" si="4"/>
        <v>33</v>
      </c>
      <c r="B57" s="22">
        <f t="shared" si="5"/>
        <v>0.32000000000000012</v>
      </c>
      <c r="C57" s="19">
        <f t="shared" ref="C57:F57" si="36">C$25*(1-$B57)+$B57*(D$4)</f>
        <v>3.68</v>
      </c>
      <c r="D57" s="19">
        <f t="shared" si="36"/>
        <v>3.0240000000000005</v>
      </c>
      <c r="E57" s="19">
        <f t="shared" si="36"/>
        <v>4.024</v>
      </c>
      <c r="F57" s="19">
        <f t="shared" si="36"/>
        <v>4.4000000000000004</v>
      </c>
      <c r="G57" s="21">
        <f t="shared" si="2"/>
        <v>4.4000000000000004</v>
      </c>
      <c r="H57" s="24">
        <f t="shared" si="3"/>
        <v>4</v>
      </c>
    </row>
    <row r="58" spans="1:12" x14ac:dyDescent="0.25">
      <c r="A58" s="25">
        <f t="shared" si="4"/>
        <v>34</v>
      </c>
      <c r="B58" s="22">
        <f t="shared" si="5"/>
        <v>0.33000000000000013</v>
      </c>
      <c r="C58" s="19">
        <f t="shared" ref="C58:F58" si="37">C$25*(1-$B58)+$B58*(D$4)</f>
        <v>3.67</v>
      </c>
      <c r="D58" s="19">
        <f t="shared" si="37"/>
        <v>3.0560000000000005</v>
      </c>
      <c r="E58" s="19">
        <f t="shared" si="37"/>
        <v>4.0310000000000006</v>
      </c>
      <c r="F58" s="19">
        <f t="shared" si="37"/>
        <v>4.3499999999999996</v>
      </c>
      <c r="G58" s="21">
        <f t="shared" si="2"/>
        <v>4.3499999999999996</v>
      </c>
      <c r="H58" s="24">
        <f t="shared" si="3"/>
        <v>4</v>
      </c>
    </row>
    <row r="59" spans="1:12" x14ac:dyDescent="0.25">
      <c r="A59" s="25">
        <f t="shared" si="4"/>
        <v>35</v>
      </c>
      <c r="B59" s="22">
        <f t="shared" si="5"/>
        <v>0.34000000000000014</v>
      </c>
      <c r="C59" s="19">
        <f t="shared" ref="C59:F59" si="38">C$25*(1-$B59)+$B59*(D$4)</f>
        <v>3.66</v>
      </c>
      <c r="D59" s="19">
        <f t="shared" si="38"/>
        <v>3.0880000000000005</v>
      </c>
      <c r="E59" s="19">
        <f t="shared" si="38"/>
        <v>4.0380000000000003</v>
      </c>
      <c r="F59" s="19">
        <f t="shared" si="38"/>
        <v>4.3</v>
      </c>
      <c r="G59" s="21">
        <f t="shared" si="2"/>
        <v>4.3</v>
      </c>
      <c r="H59" s="24">
        <f t="shared" si="3"/>
        <v>4</v>
      </c>
    </row>
    <row r="60" spans="1:12" x14ac:dyDescent="0.25">
      <c r="A60" s="25">
        <f t="shared" si="4"/>
        <v>36</v>
      </c>
      <c r="B60" s="22">
        <f t="shared" si="5"/>
        <v>0.35000000000000014</v>
      </c>
      <c r="C60" s="19">
        <f t="shared" ref="C60:F60" si="39">C$25*(1-$B60)+$B60*(D$4)</f>
        <v>3.6500000000000004</v>
      </c>
      <c r="D60" s="19">
        <f t="shared" si="39"/>
        <v>3.1200000000000006</v>
      </c>
      <c r="E60" s="19">
        <f t="shared" si="39"/>
        <v>4.0449999999999999</v>
      </c>
      <c r="F60" s="19">
        <f t="shared" si="39"/>
        <v>4.25</v>
      </c>
      <c r="G60" s="21">
        <f t="shared" si="2"/>
        <v>4.25</v>
      </c>
      <c r="H60" s="24">
        <f t="shared" si="3"/>
        <v>4</v>
      </c>
    </row>
    <row r="61" spans="1:12" x14ac:dyDescent="0.25">
      <c r="A61" s="25">
        <f t="shared" si="4"/>
        <v>37</v>
      </c>
      <c r="B61" s="22">
        <f t="shared" si="5"/>
        <v>0.36000000000000015</v>
      </c>
      <c r="C61" s="19">
        <f t="shared" ref="C61:F61" si="40">C$25*(1-$B61)+$B61*(D$4)</f>
        <v>3.64</v>
      </c>
      <c r="D61" s="19">
        <f t="shared" si="40"/>
        <v>3.1520000000000006</v>
      </c>
      <c r="E61" s="19">
        <f t="shared" si="40"/>
        <v>4.0520000000000005</v>
      </c>
      <c r="F61" s="19">
        <f t="shared" si="40"/>
        <v>4.1999999999999993</v>
      </c>
      <c r="G61" s="21">
        <f t="shared" si="2"/>
        <v>4.1999999999999993</v>
      </c>
      <c r="H61" s="24">
        <f t="shared" si="3"/>
        <v>4</v>
      </c>
    </row>
    <row r="62" spans="1:12" x14ac:dyDescent="0.25">
      <c r="A62" s="25">
        <f t="shared" si="4"/>
        <v>38</v>
      </c>
      <c r="B62" s="22">
        <f t="shared" si="5"/>
        <v>0.37000000000000016</v>
      </c>
      <c r="C62" s="19">
        <f t="shared" ref="C62:F62" si="41">C$25*(1-$B62)+$B62*(D$4)</f>
        <v>3.63</v>
      </c>
      <c r="D62" s="19">
        <f t="shared" si="41"/>
        <v>3.1840000000000006</v>
      </c>
      <c r="E62" s="19">
        <f t="shared" si="41"/>
        <v>4.0590000000000002</v>
      </c>
      <c r="F62" s="19">
        <f t="shared" si="41"/>
        <v>4.1499999999999995</v>
      </c>
      <c r="G62" s="21">
        <f t="shared" si="2"/>
        <v>4.1499999999999995</v>
      </c>
      <c r="H62" s="24">
        <f t="shared" si="3"/>
        <v>4</v>
      </c>
    </row>
    <row r="63" spans="1:12" x14ac:dyDescent="0.25">
      <c r="A63" s="25">
        <f t="shared" si="4"/>
        <v>39</v>
      </c>
      <c r="B63" s="22">
        <f t="shared" si="5"/>
        <v>0.38000000000000017</v>
      </c>
      <c r="C63" s="19">
        <f t="shared" ref="C63:F63" si="42">C$25*(1-$B63)+$B63*(D$4)</f>
        <v>3.62</v>
      </c>
      <c r="D63" s="19">
        <f t="shared" si="42"/>
        <v>3.2160000000000006</v>
      </c>
      <c r="E63" s="19">
        <f t="shared" si="42"/>
        <v>4.0660000000000007</v>
      </c>
      <c r="F63" s="19">
        <f t="shared" si="42"/>
        <v>4.0999999999999996</v>
      </c>
      <c r="G63" s="21">
        <f t="shared" si="2"/>
        <v>4.0999999999999996</v>
      </c>
      <c r="H63" s="24">
        <f t="shared" si="3"/>
        <v>4</v>
      </c>
    </row>
    <row r="64" spans="1:12" x14ac:dyDescent="0.25">
      <c r="A64" s="25">
        <f t="shared" si="4"/>
        <v>40</v>
      </c>
      <c r="B64" s="22">
        <f t="shared" si="5"/>
        <v>0.39000000000000018</v>
      </c>
      <c r="C64" s="19">
        <f t="shared" ref="C64:F64" si="43">C$25*(1-$B64)+$B64*(D$4)</f>
        <v>3.6100000000000003</v>
      </c>
      <c r="D64" s="19">
        <f t="shared" si="43"/>
        <v>3.2480000000000007</v>
      </c>
      <c r="E64" s="19">
        <f t="shared" si="43"/>
        <v>4.0730000000000004</v>
      </c>
      <c r="F64" s="19">
        <f t="shared" si="43"/>
        <v>4.05</v>
      </c>
      <c r="G64" s="21">
        <f t="shared" si="2"/>
        <v>4.0730000000000004</v>
      </c>
      <c r="H64" s="24">
        <f t="shared" si="3"/>
        <v>3</v>
      </c>
    </row>
    <row r="65" spans="1:8" x14ac:dyDescent="0.25">
      <c r="A65" s="25">
        <f t="shared" si="4"/>
        <v>41</v>
      </c>
      <c r="B65" s="22">
        <f t="shared" si="5"/>
        <v>0.40000000000000019</v>
      </c>
      <c r="C65" s="19">
        <f t="shared" ref="C65:F65" si="44">C$25*(1-$B65)+$B65*(D$4)</f>
        <v>3.6</v>
      </c>
      <c r="D65" s="19">
        <f t="shared" si="44"/>
        <v>3.2800000000000007</v>
      </c>
      <c r="E65" s="19">
        <f t="shared" si="44"/>
        <v>4.08</v>
      </c>
      <c r="F65" s="19">
        <f t="shared" si="44"/>
        <v>3.9999999999999996</v>
      </c>
      <c r="G65" s="21">
        <f t="shared" si="2"/>
        <v>4.08</v>
      </c>
      <c r="H65" s="24">
        <f t="shared" si="3"/>
        <v>3</v>
      </c>
    </row>
    <row r="66" spans="1:8" x14ac:dyDescent="0.25">
      <c r="A66" s="25">
        <f t="shared" si="4"/>
        <v>42</v>
      </c>
      <c r="B66" s="22">
        <f t="shared" si="5"/>
        <v>0.4100000000000002</v>
      </c>
      <c r="C66" s="19">
        <f t="shared" ref="C66:F66" si="45">C$25*(1-$B66)+$B66*(D$4)</f>
        <v>3.59</v>
      </c>
      <c r="D66" s="19">
        <f t="shared" si="45"/>
        <v>3.3120000000000007</v>
      </c>
      <c r="E66" s="19">
        <f t="shared" si="45"/>
        <v>4.0870000000000006</v>
      </c>
      <c r="F66" s="19">
        <f t="shared" si="45"/>
        <v>3.9499999999999993</v>
      </c>
      <c r="G66" s="21">
        <f t="shared" si="2"/>
        <v>4.0870000000000006</v>
      </c>
      <c r="H66" s="24">
        <f t="shared" si="3"/>
        <v>3</v>
      </c>
    </row>
    <row r="67" spans="1:8" x14ac:dyDescent="0.25">
      <c r="A67" s="25">
        <f t="shared" si="4"/>
        <v>43</v>
      </c>
      <c r="B67" s="22">
        <f t="shared" si="5"/>
        <v>0.42000000000000021</v>
      </c>
      <c r="C67" s="19">
        <f t="shared" ref="C67:F67" si="46">C$25*(1-$B67)+$B67*(D$4)</f>
        <v>3.58</v>
      </c>
      <c r="D67" s="19">
        <f t="shared" si="46"/>
        <v>3.3440000000000007</v>
      </c>
      <c r="E67" s="19">
        <f t="shared" si="46"/>
        <v>4.0940000000000003</v>
      </c>
      <c r="F67" s="19">
        <f t="shared" si="46"/>
        <v>3.8999999999999995</v>
      </c>
      <c r="G67" s="21">
        <f t="shared" si="2"/>
        <v>4.0940000000000003</v>
      </c>
      <c r="H67" s="24">
        <f t="shared" si="3"/>
        <v>3</v>
      </c>
    </row>
    <row r="68" spans="1:8" x14ac:dyDescent="0.25">
      <c r="A68" s="25">
        <f t="shared" si="4"/>
        <v>44</v>
      </c>
      <c r="B68" s="22">
        <f t="shared" si="5"/>
        <v>0.43000000000000022</v>
      </c>
      <c r="C68" s="19">
        <f t="shared" ref="C68:F68" si="47">C$25*(1-$B68)+$B68*(D$4)</f>
        <v>3.5700000000000003</v>
      </c>
      <c r="D68" s="19">
        <f t="shared" si="47"/>
        <v>3.3760000000000008</v>
      </c>
      <c r="E68" s="19">
        <f t="shared" si="47"/>
        <v>4.1010000000000009</v>
      </c>
      <c r="F68" s="19">
        <f t="shared" si="47"/>
        <v>3.8499999999999992</v>
      </c>
      <c r="G68" s="21">
        <f t="shared" si="2"/>
        <v>4.1010000000000009</v>
      </c>
      <c r="H68" s="24">
        <f t="shared" si="3"/>
        <v>3</v>
      </c>
    </row>
    <row r="69" spans="1:8" x14ac:dyDescent="0.25">
      <c r="A69" s="25">
        <f t="shared" si="4"/>
        <v>45</v>
      </c>
      <c r="B69" s="22">
        <f t="shared" si="5"/>
        <v>0.44000000000000022</v>
      </c>
      <c r="C69" s="19">
        <f t="shared" ref="C69:F69" si="48">C$25*(1-$B69)+$B69*(D$4)</f>
        <v>3.56</v>
      </c>
      <c r="D69" s="19">
        <f t="shared" si="48"/>
        <v>3.4080000000000008</v>
      </c>
      <c r="E69" s="19">
        <f t="shared" si="48"/>
        <v>4.1080000000000005</v>
      </c>
      <c r="F69" s="19">
        <f t="shared" si="48"/>
        <v>3.7999999999999994</v>
      </c>
      <c r="G69" s="21">
        <f t="shared" si="2"/>
        <v>4.1080000000000005</v>
      </c>
      <c r="H69" s="24">
        <f t="shared" si="3"/>
        <v>3</v>
      </c>
    </row>
    <row r="70" spans="1:8" x14ac:dyDescent="0.25">
      <c r="A70" s="25">
        <f t="shared" si="4"/>
        <v>46</v>
      </c>
      <c r="B70" s="22">
        <f t="shared" si="5"/>
        <v>0.45000000000000023</v>
      </c>
      <c r="C70" s="19">
        <f t="shared" ref="C70:F70" si="49">C$25*(1-$B70)+$B70*(D$4)</f>
        <v>3.55</v>
      </c>
      <c r="D70" s="19">
        <f t="shared" si="49"/>
        <v>3.4400000000000008</v>
      </c>
      <c r="E70" s="19">
        <f t="shared" si="49"/>
        <v>4.1150000000000002</v>
      </c>
      <c r="F70" s="19">
        <f t="shared" si="49"/>
        <v>3.7499999999999991</v>
      </c>
      <c r="G70" s="21">
        <f t="shared" si="2"/>
        <v>4.1150000000000002</v>
      </c>
      <c r="H70" s="24">
        <f t="shared" si="3"/>
        <v>3</v>
      </c>
    </row>
    <row r="71" spans="1:8" x14ac:dyDescent="0.25">
      <c r="A71" s="25">
        <f t="shared" si="4"/>
        <v>47</v>
      </c>
      <c r="B71" s="22">
        <f t="shared" si="5"/>
        <v>0.46000000000000024</v>
      </c>
      <c r="C71" s="19">
        <f t="shared" ref="C71:F71" si="50">C$25*(1-$B71)+$B71*(D$4)</f>
        <v>3.54</v>
      </c>
      <c r="D71" s="19">
        <f t="shared" si="50"/>
        <v>3.4720000000000009</v>
      </c>
      <c r="E71" s="19">
        <f t="shared" si="50"/>
        <v>4.1219999999999999</v>
      </c>
      <c r="F71" s="19">
        <f t="shared" si="50"/>
        <v>3.6999999999999993</v>
      </c>
      <c r="G71" s="21">
        <f t="shared" si="2"/>
        <v>4.1219999999999999</v>
      </c>
      <c r="H71" s="24">
        <f t="shared" si="3"/>
        <v>3</v>
      </c>
    </row>
    <row r="72" spans="1:8" x14ac:dyDescent="0.25">
      <c r="A72" s="25">
        <f t="shared" si="4"/>
        <v>48</v>
      </c>
      <c r="B72" s="22">
        <f t="shared" si="5"/>
        <v>0.47000000000000025</v>
      </c>
      <c r="C72" s="19">
        <f t="shared" ref="C72:F72" si="51">C$25*(1-$B72)+$B72*(D$4)</f>
        <v>3.5300000000000002</v>
      </c>
      <c r="D72" s="19">
        <f t="shared" si="51"/>
        <v>3.5040000000000009</v>
      </c>
      <c r="E72" s="19">
        <f t="shared" si="51"/>
        <v>4.1290000000000004</v>
      </c>
      <c r="F72" s="19">
        <f t="shared" si="51"/>
        <v>3.649999999999999</v>
      </c>
      <c r="G72" s="21">
        <f t="shared" si="2"/>
        <v>4.1290000000000004</v>
      </c>
      <c r="H72" s="24">
        <f t="shared" si="3"/>
        <v>3</v>
      </c>
    </row>
    <row r="73" spans="1:8" x14ac:dyDescent="0.25">
      <c r="A73" s="25">
        <f t="shared" si="4"/>
        <v>49</v>
      </c>
      <c r="B73" s="22">
        <f t="shared" si="5"/>
        <v>0.48000000000000026</v>
      </c>
      <c r="C73" s="19">
        <f t="shared" ref="C73:F73" si="52">C$25*(1-$B73)+$B73*(D$4)</f>
        <v>3.52</v>
      </c>
      <c r="D73" s="19">
        <f t="shared" si="52"/>
        <v>3.5360000000000009</v>
      </c>
      <c r="E73" s="19">
        <f t="shared" si="52"/>
        <v>4.1360000000000001</v>
      </c>
      <c r="F73" s="19">
        <f t="shared" si="52"/>
        <v>3.5999999999999992</v>
      </c>
      <c r="G73" s="21">
        <f t="shared" si="2"/>
        <v>4.1360000000000001</v>
      </c>
      <c r="H73" s="24">
        <f t="shared" si="3"/>
        <v>3</v>
      </c>
    </row>
    <row r="74" spans="1:8" x14ac:dyDescent="0.25">
      <c r="A74" s="25">
        <f t="shared" si="4"/>
        <v>50</v>
      </c>
      <c r="B74" s="22">
        <f t="shared" si="5"/>
        <v>0.49000000000000027</v>
      </c>
      <c r="C74" s="19">
        <f t="shared" ref="C74:F74" si="53">C$25*(1-$B74)+$B74*(D$4)</f>
        <v>3.51</v>
      </c>
      <c r="D74" s="19">
        <f t="shared" si="53"/>
        <v>3.5680000000000009</v>
      </c>
      <c r="E74" s="19">
        <f t="shared" si="53"/>
        <v>4.1430000000000007</v>
      </c>
      <c r="F74" s="19">
        <f t="shared" si="53"/>
        <v>3.5499999999999989</v>
      </c>
      <c r="G74" s="21">
        <f t="shared" si="2"/>
        <v>4.1430000000000007</v>
      </c>
      <c r="H74" s="24">
        <f t="shared" si="3"/>
        <v>3</v>
      </c>
    </row>
    <row r="75" spans="1:8" x14ac:dyDescent="0.25">
      <c r="A75" s="25">
        <f t="shared" si="4"/>
        <v>51</v>
      </c>
      <c r="B75" s="22">
        <f t="shared" si="5"/>
        <v>0.50000000000000022</v>
      </c>
      <c r="C75" s="19">
        <f t="shared" ref="C75:F75" si="54">C$25*(1-$B75)+$B75*(D$4)</f>
        <v>3.5</v>
      </c>
      <c r="D75" s="19">
        <f t="shared" si="54"/>
        <v>3.600000000000001</v>
      </c>
      <c r="E75" s="19">
        <f t="shared" si="54"/>
        <v>4.1500000000000004</v>
      </c>
      <c r="F75" s="19">
        <f t="shared" si="54"/>
        <v>3.4999999999999991</v>
      </c>
      <c r="G75" s="21">
        <f t="shared" si="2"/>
        <v>4.1500000000000004</v>
      </c>
      <c r="H75" s="24">
        <f t="shared" si="3"/>
        <v>3</v>
      </c>
    </row>
    <row r="76" spans="1:8" x14ac:dyDescent="0.25">
      <c r="A76" s="25">
        <f t="shared" si="4"/>
        <v>52</v>
      </c>
      <c r="B76" s="22">
        <f t="shared" si="5"/>
        <v>0.51000000000000023</v>
      </c>
      <c r="C76" s="19">
        <f t="shared" ref="C76:F76" si="55">C$25*(1-$B76)+$B76*(D$4)</f>
        <v>3.4899999999999998</v>
      </c>
      <c r="D76" s="19">
        <f t="shared" si="55"/>
        <v>3.632000000000001</v>
      </c>
      <c r="E76" s="19">
        <f t="shared" si="55"/>
        <v>4.157</v>
      </c>
      <c r="F76" s="19">
        <f t="shared" si="55"/>
        <v>3.4499999999999988</v>
      </c>
      <c r="G76" s="21">
        <f t="shared" si="2"/>
        <v>4.157</v>
      </c>
      <c r="H76" s="24">
        <f t="shared" si="3"/>
        <v>3</v>
      </c>
    </row>
    <row r="77" spans="1:8" x14ac:dyDescent="0.25">
      <c r="A77" s="25">
        <f t="shared" si="4"/>
        <v>53</v>
      </c>
      <c r="B77" s="22">
        <f t="shared" si="5"/>
        <v>0.52000000000000024</v>
      </c>
      <c r="C77" s="19">
        <f t="shared" ref="C77:F77" si="56">C$25*(1-$B77)+$B77*(D$4)</f>
        <v>3.4799999999999995</v>
      </c>
      <c r="D77" s="19">
        <f t="shared" si="56"/>
        <v>3.664000000000001</v>
      </c>
      <c r="E77" s="19">
        <f t="shared" si="56"/>
        <v>4.1639999999999997</v>
      </c>
      <c r="F77" s="19">
        <f t="shared" si="56"/>
        <v>3.3999999999999986</v>
      </c>
      <c r="G77" s="21">
        <f t="shared" si="2"/>
        <v>4.1639999999999997</v>
      </c>
      <c r="H77" s="24">
        <f t="shared" si="3"/>
        <v>3</v>
      </c>
    </row>
    <row r="78" spans="1:8" x14ac:dyDescent="0.25">
      <c r="A78" s="25">
        <f t="shared" si="4"/>
        <v>54</v>
      </c>
      <c r="B78" s="22">
        <f t="shared" si="5"/>
        <v>0.53000000000000025</v>
      </c>
      <c r="C78" s="19">
        <f t="shared" ref="C78:F78" si="57">C$25*(1-$B78)+$B78*(D$4)</f>
        <v>3.4699999999999998</v>
      </c>
      <c r="D78" s="19">
        <f t="shared" si="57"/>
        <v>3.6960000000000011</v>
      </c>
      <c r="E78" s="19">
        <f t="shared" si="57"/>
        <v>4.1710000000000003</v>
      </c>
      <c r="F78" s="19">
        <f t="shared" si="57"/>
        <v>3.3499999999999988</v>
      </c>
      <c r="G78" s="21">
        <f t="shared" si="2"/>
        <v>4.1710000000000003</v>
      </c>
      <c r="H78" s="24">
        <f t="shared" si="3"/>
        <v>3</v>
      </c>
    </row>
    <row r="79" spans="1:8" x14ac:dyDescent="0.25">
      <c r="A79" s="25">
        <f t="shared" si="4"/>
        <v>55</v>
      </c>
      <c r="B79" s="22">
        <f t="shared" si="5"/>
        <v>0.54000000000000026</v>
      </c>
      <c r="C79" s="19">
        <f t="shared" ref="C79:F79" si="58">C$25*(1-$B79)+$B79*(D$4)</f>
        <v>3.46</v>
      </c>
      <c r="D79" s="19">
        <f t="shared" si="58"/>
        <v>3.7280000000000011</v>
      </c>
      <c r="E79" s="19">
        <f t="shared" si="58"/>
        <v>4.1779999999999999</v>
      </c>
      <c r="F79" s="19">
        <f t="shared" si="58"/>
        <v>3.2999999999999989</v>
      </c>
      <c r="G79" s="21">
        <f t="shared" si="2"/>
        <v>4.1779999999999999</v>
      </c>
      <c r="H79" s="24">
        <f t="shared" si="3"/>
        <v>3</v>
      </c>
    </row>
    <row r="80" spans="1:8" x14ac:dyDescent="0.25">
      <c r="A80" s="25">
        <f t="shared" si="4"/>
        <v>56</v>
      </c>
      <c r="B80" s="22">
        <f t="shared" si="5"/>
        <v>0.55000000000000027</v>
      </c>
      <c r="C80" s="19">
        <f t="shared" ref="C80:F80" si="59">C$25*(1-$B80)+$B80*(D$4)</f>
        <v>3.4499999999999997</v>
      </c>
      <c r="D80" s="19">
        <f t="shared" si="59"/>
        <v>3.7600000000000011</v>
      </c>
      <c r="E80" s="19">
        <f t="shared" si="59"/>
        <v>4.1850000000000005</v>
      </c>
      <c r="F80" s="19">
        <f t="shared" si="59"/>
        <v>3.2499999999999987</v>
      </c>
      <c r="G80" s="21">
        <f t="shared" si="2"/>
        <v>4.1850000000000005</v>
      </c>
      <c r="H80" s="24">
        <f t="shared" si="3"/>
        <v>3</v>
      </c>
    </row>
    <row r="81" spans="1:8" x14ac:dyDescent="0.25">
      <c r="A81" s="25">
        <f t="shared" si="4"/>
        <v>57</v>
      </c>
      <c r="B81" s="22">
        <f t="shared" si="5"/>
        <v>0.56000000000000028</v>
      </c>
      <c r="C81" s="19">
        <f t="shared" ref="C81:F81" si="60">C$25*(1-$B81)+$B81*(D$4)</f>
        <v>3.4399999999999995</v>
      </c>
      <c r="D81" s="19">
        <f t="shared" si="60"/>
        <v>3.7920000000000011</v>
      </c>
      <c r="E81" s="19">
        <f t="shared" si="60"/>
        <v>4.1920000000000002</v>
      </c>
      <c r="F81" s="19">
        <f t="shared" si="60"/>
        <v>3.1999999999999984</v>
      </c>
      <c r="G81" s="21">
        <f t="shared" si="2"/>
        <v>4.1920000000000002</v>
      </c>
      <c r="H81" s="24">
        <f t="shared" si="3"/>
        <v>3</v>
      </c>
    </row>
    <row r="82" spans="1:8" x14ac:dyDescent="0.25">
      <c r="A82" s="25">
        <f t="shared" si="4"/>
        <v>58</v>
      </c>
      <c r="B82" s="22">
        <f t="shared" si="5"/>
        <v>0.57000000000000028</v>
      </c>
      <c r="C82" s="19">
        <f t="shared" ref="C82:F82" si="61">C$25*(1-$B82)+$B82*(D$4)</f>
        <v>3.4299999999999997</v>
      </c>
      <c r="D82" s="19">
        <f t="shared" si="61"/>
        <v>3.8240000000000012</v>
      </c>
      <c r="E82" s="19">
        <f t="shared" si="61"/>
        <v>4.1989999999999998</v>
      </c>
      <c r="F82" s="19">
        <f t="shared" si="61"/>
        <v>3.1499999999999986</v>
      </c>
      <c r="G82" s="21">
        <f t="shared" si="2"/>
        <v>4.1989999999999998</v>
      </c>
      <c r="H82" s="24">
        <f t="shared" si="3"/>
        <v>3</v>
      </c>
    </row>
    <row r="83" spans="1:8" x14ac:dyDescent="0.25">
      <c r="A83" s="25">
        <f t="shared" si="4"/>
        <v>59</v>
      </c>
      <c r="B83" s="22">
        <f t="shared" si="5"/>
        <v>0.58000000000000029</v>
      </c>
      <c r="C83" s="19">
        <f t="shared" ref="C83:F83" si="62">C$25*(1-$B83)+$B83*(D$4)</f>
        <v>3.42</v>
      </c>
      <c r="D83" s="19">
        <f t="shared" si="62"/>
        <v>3.8560000000000012</v>
      </c>
      <c r="E83" s="19">
        <f t="shared" si="62"/>
        <v>4.2059999999999995</v>
      </c>
      <c r="F83" s="19">
        <f t="shared" si="62"/>
        <v>3.0999999999999988</v>
      </c>
      <c r="G83" s="21">
        <f t="shared" si="2"/>
        <v>4.2059999999999995</v>
      </c>
      <c r="H83" s="24">
        <f t="shared" si="3"/>
        <v>3</v>
      </c>
    </row>
    <row r="84" spans="1:8" x14ac:dyDescent="0.25">
      <c r="A84" s="25">
        <f t="shared" si="4"/>
        <v>60</v>
      </c>
      <c r="B84" s="22">
        <f t="shared" si="5"/>
        <v>0.5900000000000003</v>
      </c>
      <c r="C84" s="19">
        <f t="shared" ref="C84:F84" si="63">C$25*(1-$B84)+$B84*(D$4)</f>
        <v>3.4099999999999997</v>
      </c>
      <c r="D84" s="19">
        <f t="shared" si="63"/>
        <v>3.8880000000000012</v>
      </c>
      <c r="E84" s="19">
        <f t="shared" si="63"/>
        <v>4.2130000000000001</v>
      </c>
      <c r="F84" s="19">
        <f t="shared" si="63"/>
        <v>3.0499999999999985</v>
      </c>
      <c r="G84" s="21">
        <f t="shared" si="2"/>
        <v>4.2130000000000001</v>
      </c>
      <c r="H84" s="24">
        <f t="shared" si="3"/>
        <v>3</v>
      </c>
    </row>
    <row r="85" spans="1:8" x14ac:dyDescent="0.25">
      <c r="A85" s="25">
        <f t="shared" si="4"/>
        <v>61</v>
      </c>
      <c r="B85" s="22">
        <f t="shared" si="5"/>
        <v>0.60000000000000031</v>
      </c>
      <c r="C85" s="19">
        <f t="shared" ref="C85:F85" si="64">C$25*(1-$B85)+$B85*(D$4)</f>
        <v>3.3999999999999995</v>
      </c>
      <c r="D85" s="19">
        <f t="shared" si="64"/>
        <v>3.9200000000000013</v>
      </c>
      <c r="E85" s="19">
        <f t="shared" si="64"/>
        <v>4.2200000000000006</v>
      </c>
      <c r="F85" s="19">
        <f t="shared" si="64"/>
        <v>2.9999999999999982</v>
      </c>
      <c r="G85" s="21">
        <f t="shared" si="2"/>
        <v>4.2200000000000006</v>
      </c>
      <c r="H85" s="24">
        <f t="shared" si="3"/>
        <v>3</v>
      </c>
    </row>
    <row r="86" spans="1:8" x14ac:dyDescent="0.25">
      <c r="A86" s="25">
        <f t="shared" si="4"/>
        <v>62</v>
      </c>
      <c r="B86" s="22">
        <f t="shared" si="5"/>
        <v>0.61000000000000032</v>
      </c>
      <c r="C86" s="19">
        <f t="shared" ref="C86:F86" si="65">C$25*(1-$B86)+$B86*(D$4)</f>
        <v>3.3899999999999997</v>
      </c>
      <c r="D86" s="19">
        <f t="shared" si="65"/>
        <v>3.9520000000000013</v>
      </c>
      <c r="E86" s="19">
        <f t="shared" si="65"/>
        <v>4.2270000000000003</v>
      </c>
      <c r="F86" s="19">
        <f t="shared" si="65"/>
        <v>2.9499999999999984</v>
      </c>
      <c r="G86" s="21">
        <f t="shared" si="2"/>
        <v>4.2270000000000003</v>
      </c>
      <c r="H86" s="24">
        <f t="shared" si="3"/>
        <v>3</v>
      </c>
    </row>
    <row r="87" spans="1:8" x14ac:dyDescent="0.25">
      <c r="A87" s="25">
        <f t="shared" si="4"/>
        <v>63</v>
      </c>
      <c r="B87" s="22">
        <f t="shared" si="5"/>
        <v>0.62000000000000033</v>
      </c>
      <c r="C87" s="19">
        <f t="shared" ref="C87:F87" si="66">C$25*(1-$B87)+$B87*(D$4)</f>
        <v>3.38</v>
      </c>
      <c r="D87" s="19">
        <f t="shared" si="66"/>
        <v>3.9840000000000013</v>
      </c>
      <c r="E87" s="19">
        <f t="shared" si="66"/>
        <v>4.234</v>
      </c>
      <c r="F87" s="19">
        <f t="shared" si="66"/>
        <v>2.8999999999999986</v>
      </c>
      <c r="G87" s="21">
        <f t="shared" si="2"/>
        <v>4.234</v>
      </c>
      <c r="H87" s="24">
        <f t="shared" si="3"/>
        <v>3</v>
      </c>
    </row>
    <row r="88" spans="1:8" x14ac:dyDescent="0.25">
      <c r="A88" s="25">
        <f t="shared" si="4"/>
        <v>64</v>
      </c>
      <c r="B88" s="22">
        <f t="shared" si="5"/>
        <v>0.63000000000000034</v>
      </c>
      <c r="C88" s="19">
        <f t="shared" ref="C88:F88" si="67">C$25*(1-$B88)+$B88*(D$4)</f>
        <v>3.3699999999999997</v>
      </c>
      <c r="D88" s="19">
        <f t="shared" si="67"/>
        <v>4.0160000000000018</v>
      </c>
      <c r="E88" s="19">
        <f t="shared" si="67"/>
        <v>4.2410000000000005</v>
      </c>
      <c r="F88" s="19">
        <f t="shared" si="67"/>
        <v>2.8499999999999983</v>
      </c>
      <c r="G88" s="21">
        <f t="shared" si="2"/>
        <v>4.2410000000000005</v>
      </c>
      <c r="H88" s="24">
        <f t="shared" si="3"/>
        <v>3</v>
      </c>
    </row>
    <row r="89" spans="1:8" x14ac:dyDescent="0.25">
      <c r="A89" s="25">
        <f t="shared" si="4"/>
        <v>65</v>
      </c>
      <c r="B89" s="22">
        <f t="shared" si="5"/>
        <v>0.64000000000000035</v>
      </c>
      <c r="C89" s="19">
        <f t="shared" ref="C89:F89" si="68">C$25*(1-$B89)+$B89*(D$4)</f>
        <v>3.3599999999999994</v>
      </c>
      <c r="D89" s="19">
        <f t="shared" si="68"/>
        <v>4.0480000000000018</v>
      </c>
      <c r="E89" s="19">
        <f t="shared" si="68"/>
        <v>4.2480000000000002</v>
      </c>
      <c r="F89" s="19">
        <f t="shared" si="68"/>
        <v>2.799999999999998</v>
      </c>
      <c r="G89" s="21">
        <f t="shared" si="2"/>
        <v>4.2480000000000002</v>
      </c>
      <c r="H89" s="24">
        <f t="shared" si="3"/>
        <v>3</v>
      </c>
    </row>
    <row r="90" spans="1:8" x14ac:dyDescent="0.25">
      <c r="A90" s="25">
        <f t="shared" si="4"/>
        <v>66</v>
      </c>
      <c r="B90" s="22">
        <f t="shared" si="5"/>
        <v>0.65000000000000036</v>
      </c>
      <c r="C90" s="19">
        <f t="shared" ref="C90:F90" si="69">C$25*(1-$B90)+$B90*(D$4)</f>
        <v>3.3499999999999996</v>
      </c>
      <c r="D90" s="19">
        <f t="shared" si="69"/>
        <v>4.0800000000000018</v>
      </c>
      <c r="E90" s="19">
        <f t="shared" si="69"/>
        <v>4.2549999999999999</v>
      </c>
      <c r="F90" s="19">
        <f t="shared" si="69"/>
        <v>2.7499999999999982</v>
      </c>
      <c r="G90" s="21">
        <f t="shared" ref="G90:G125" si="70">MAX(C90:F90)</f>
        <v>4.2549999999999999</v>
      </c>
      <c r="H90" s="24">
        <f t="shared" ref="H90:H125" si="71">MATCH(G90,C90:F90,0)</f>
        <v>3</v>
      </c>
    </row>
    <row r="91" spans="1:8" x14ac:dyDescent="0.25">
      <c r="A91" s="25">
        <f t="shared" ref="A91:A100" si="72">A90+1</f>
        <v>67</v>
      </c>
      <c r="B91" s="22">
        <f t="shared" ref="B91:B124" si="73">B90+1/$F$21</f>
        <v>0.66000000000000036</v>
      </c>
      <c r="C91" s="19">
        <f t="shared" ref="C91:F91" si="74">C$25*(1-$B91)+$B91*(D$4)</f>
        <v>3.34</v>
      </c>
      <c r="D91" s="19">
        <f t="shared" si="74"/>
        <v>4.1120000000000019</v>
      </c>
      <c r="E91" s="19">
        <f t="shared" si="74"/>
        <v>4.2620000000000005</v>
      </c>
      <c r="F91" s="19">
        <f t="shared" si="74"/>
        <v>2.6999999999999984</v>
      </c>
      <c r="G91" s="21">
        <f t="shared" si="70"/>
        <v>4.2620000000000005</v>
      </c>
      <c r="H91" s="24">
        <f t="shared" si="71"/>
        <v>3</v>
      </c>
    </row>
    <row r="92" spans="1:8" x14ac:dyDescent="0.25">
      <c r="A92" s="25">
        <f t="shared" si="72"/>
        <v>68</v>
      </c>
      <c r="B92" s="22">
        <f t="shared" si="73"/>
        <v>0.67000000000000037</v>
      </c>
      <c r="C92" s="19">
        <f t="shared" ref="C92:F92" si="75">C$25*(1-$B92)+$B92*(D$4)</f>
        <v>3.3299999999999996</v>
      </c>
      <c r="D92" s="19">
        <f t="shared" si="75"/>
        <v>4.1440000000000019</v>
      </c>
      <c r="E92" s="19">
        <f t="shared" si="75"/>
        <v>4.2690000000000001</v>
      </c>
      <c r="F92" s="19">
        <f t="shared" si="75"/>
        <v>2.6499999999999981</v>
      </c>
      <c r="G92" s="21">
        <f t="shared" si="70"/>
        <v>4.2690000000000001</v>
      </c>
      <c r="H92" s="24">
        <f t="shared" si="71"/>
        <v>3</v>
      </c>
    </row>
    <row r="93" spans="1:8" x14ac:dyDescent="0.25">
      <c r="A93" s="25">
        <f t="shared" si="72"/>
        <v>69</v>
      </c>
      <c r="B93" s="22">
        <f t="shared" si="73"/>
        <v>0.68000000000000038</v>
      </c>
      <c r="C93" s="19">
        <f t="shared" ref="C93:F93" si="76">C$25*(1-$B93)+$B93*(D$4)</f>
        <v>3.3199999999999994</v>
      </c>
      <c r="D93" s="19">
        <f t="shared" si="76"/>
        <v>4.1760000000000019</v>
      </c>
      <c r="E93" s="19">
        <f t="shared" si="76"/>
        <v>4.2759999999999998</v>
      </c>
      <c r="F93" s="19">
        <f t="shared" si="76"/>
        <v>2.5999999999999979</v>
      </c>
      <c r="G93" s="21">
        <f t="shared" si="70"/>
        <v>4.2759999999999998</v>
      </c>
      <c r="H93" s="24">
        <f t="shared" si="71"/>
        <v>3</v>
      </c>
    </row>
    <row r="94" spans="1:8" x14ac:dyDescent="0.25">
      <c r="A94" s="25">
        <f t="shared" si="72"/>
        <v>70</v>
      </c>
      <c r="B94" s="22">
        <f t="shared" si="73"/>
        <v>0.69000000000000039</v>
      </c>
      <c r="C94" s="19">
        <f t="shared" ref="C94:F94" si="77">C$25*(1-$B94)+$B94*(D$4)</f>
        <v>3.3099999999999996</v>
      </c>
      <c r="D94" s="19">
        <f t="shared" si="77"/>
        <v>4.208000000000002</v>
      </c>
      <c r="E94" s="19">
        <f t="shared" si="77"/>
        <v>4.2830000000000004</v>
      </c>
      <c r="F94" s="19">
        <f t="shared" si="77"/>
        <v>2.549999999999998</v>
      </c>
      <c r="G94" s="21">
        <f t="shared" si="70"/>
        <v>4.2830000000000004</v>
      </c>
      <c r="H94" s="24">
        <f t="shared" si="71"/>
        <v>3</v>
      </c>
    </row>
    <row r="95" spans="1:8" x14ac:dyDescent="0.25">
      <c r="A95" s="25">
        <f t="shared" si="72"/>
        <v>71</v>
      </c>
      <c r="B95" s="22">
        <f t="shared" si="73"/>
        <v>0.7000000000000004</v>
      </c>
      <c r="C95" s="19">
        <f t="shared" ref="C95:F95" si="78">C$25*(1-$B95)+$B95*(D$4)</f>
        <v>3.3</v>
      </c>
      <c r="D95" s="19">
        <f t="shared" si="78"/>
        <v>4.240000000000002</v>
      </c>
      <c r="E95" s="19">
        <f t="shared" si="78"/>
        <v>4.29</v>
      </c>
      <c r="F95" s="19">
        <f t="shared" si="78"/>
        <v>2.4999999999999982</v>
      </c>
      <c r="G95" s="21">
        <f t="shared" si="70"/>
        <v>4.29</v>
      </c>
      <c r="H95" s="24">
        <f t="shared" si="71"/>
        <v>3</v>
      </c>
    </row>
    <row r="96" spans="1:8" x14ac:dyDescent="0.25">
      <c r="A96" s="25">
        <f t="shared" si="72"/>
        <v>72</v>
      </c>
      <c r="B96" s="22">
        <f t="shared" si="73"/>
        <v>0.71000000000000041</v>
      </c>
      <c r="C96" s="19">
        <f t="shared" ref="C96:F96" si="79">C$25*(1-$B96)+$B96*(D$4)</f>
        <v>3.2899999999999996</v>
      </c>
      <c r="D96" s="19">
        <f t="shared" si="79"/>
        <v>4.272000000000002</v>
      </c>
      <c r="E96" s="19">
        <f t="shared" si="79"/>
        <v>4.2970000000000006</v>
      </c>
      <c r="F96" s="19">
        <f t="shared" si="79"/>
        <v>2.449999999999998</v>
      </c>
      <c r="G96" s="21">
        <f t="shared" si="70"/>
        <v>4.2970000000000006</v>
      </c>
      <c r="H96" s="24">
        <f t="shared" si="71"/>
        <v>3</v>
      </c>
    </row>
    <row r="97" spans="1:8" x14ac:dyDescent="0.25">
      <c r="A97" s="25">
        <f t="shared" si="72"/>
        <v>73</v>
      </c>
      <c r="B97" s="22">
        <f t="shared" si="73"/>
        <v>0.72000000000000042</v>
      </c>
      <c r="C97" s="19">
        <f t="shared" ref="C97:F97" si="80">C$25*(1-$B97)+$B97*(D$4)</f>
        <v>3.2799999999999994</v>
      </c>
      <c r="D97" s="19">
        <f t="shared" si="80"/>
        <v>4.304000000000002</v>
      </c>
      <c r="E97" s="19">
        <f t="shared" si="80"/>
        <v>4.3040000000000003</v>
      </c>
      <c r="F97" s="19">
        <f t="shared" si="80"/>
        <v>2.3999999999999977</v>
      </c>
      <c r="G97" s="21">
        <f t="shared" si="70"/>
        <v>4.304000000000002</v>
      </c>
      <c r="H97" s="24">
        <f t="shared" si="71"/>
        <v>2</v>
      </c>
    </row>
    <row r="98" spans="1:8" x14ac:dyDescent="0.25">
      <c r="A98" s="25">
        <f t="shared" si="72"/>
        <v>74</v>
      </c>
      <c r="B98" s="22">
        <f t="shared" si="73"/>
        <v>0.73000000000000043</v>
      </c>
      <c r="C98" s="19">
        <f t="shared" ref="C98:F98" si="81">C$25*(1-$B98)+$B98*(D$4)</f>
        <v>3.2699999999999996</v>
      </c>
      <c r="D98" s="19">
        <f t="shared" si="81"/>
        <v>4.3360000000000021</v>
      </c>
      <c r="E98" s="19">
        <f t="shared" si="81"/>
        <v>4.3109999999999999</v>
      </c>
      <c r="F98" s="19">
        <f t="shared" si="81"/>
        <v>2.3499999999999979</v>
      </c>
      <c r="G98" s="21">
        <f t="shared" si="70"/>
        <v>4.3360000000000021</v>
      </c>
      <c r="H98" s="24">
        <f t="shared" si="71"/>
        <v>2</v>
      </c>
    </row>
    <row r="99" spans="1:8" x14ac:dyDescent="0.25">
      <c r="A99" s="25">
        <f t="shared" si="72"/>
        <v>75</v>
      </c>
      <c r="B99" s="22">
        <f t="shared" si="73"/>
        <v>0.74000000000000044</v>
      </c>
      <c r="C99" s="19">
        <f t="shared" ref="C99:F99" si="82">C$25*(1-$B99)+$B99*(D$4)</f>
        <v>3.26</v>
      </c>
      <c r="D99" s="19">
        <f t="shared" si="82"/>
        <v>4.3680000000000021</v>
      </c>
      <c r="E99" s="19">
        <f t="shared" si="82"/>
        <v>4.3180000000000005</v>
      </c>
      <c r="F99" s="19">
        <f t="shared" si="82"/>
        <v>2.299999999999998</v>
      </c>
      <c r="G99" s="21">
        <f t="shared" si="70"/>
        <v>4.3680000000000021</v>
      </c>
      <c r="H99" s="24">
        <f t="shared" si="71"/>
        <v>2</v>
      </c>
    </row>
    <row r="100" spans="1:8" x14ac:dyDescent="0.25">
      <c r="A100" s="25">
        <f t="shared" si="72"/>
        <v>76</v>
      </c>
      <c r="B100" s="22">
        <f t="shared" si="73"/>
        <v>0.75000000000000044</v>
      </c>
      <c r="C100" s="19">
        <f t="shared" ref="C100:F100" si="83">C$25*(1-$B100)+$B100*(D$4)</f>
        <v>3.2499999999999996</v>
      </c>
      <c r="D100" s="19">
        <f t="shared" si="83"/>
        <v>4.4000000000000021</v>
      </c>
      <c r="E100" s="19">
        <f t="shared" si="83"/>
        <v>4.3250000000000002</v>
      </c>
      <c r="F100" s="19">
        <f t="shared" si="83"/>
        <v>2.2499999999999978</v>
      </c>
      <c r="G100" s="21">
        <f t="shared" si="70"/>
        <v>4.4000000000000021</v>
      </c>
      <c r="H100" s="24">
        <f t="shared" si="71"/>
        <v>2</v>
      </c>
    </row>
    <row r="101" spans="1:8" x14ac:dyDescent="0.25">
      <c r="A101" s="25">
        <f>A100+1</f>
        <v>77</v>
      </c>
      <c r="B101" s="22">
        <f t="shared" si="73"/>
        <v>0.76000000000000045</v>
      </c>
      <c r="C101" s="19">
        <f t="shared" ref="C101:F101" si="84">C$25*(1-$B101)+$B101*(D$4)</f>
        <v>3.2399999999999993</v>
      </c>
      <c r="D101" s="19">
        <f t="shared" si="84"/>
        <v>4.4320000000000022</v>
      </c>
      <c r="E101" s="19">
        <f t="shared" si="84"/>
        <v>4.3320000000000007</v>
      </c>
      <c r="F101" s="19">
        <f t="shared" si="84"/>
        <v>2.1999999999999975</v>
      </c>
      <c r="G101" s="21">
        <f t="shared" si="70"/>
        <v>4.4320000000000022</v>
      </c>
      <c r="H101" s="24">
        <f t="shared" si="71"/>
        <v>2</v>
      </c>
    </row>
    <row r="102" spans="1:8" x14ac:dyDescent="0.25">
      <c r="A102" s="25">
        <f t="shared" ref="A102:A114" si="85">A101+1</f>
        <v>78</v>
      </c>
      <c r="B102" s="22">
        <f t="shared" si="73"/>
        <v>0.77000000000000046</v>
      </c>
      <c r="C102" s="19">
        <f t="shared" ref="C102:F102" si="86">C$25*(1-$B102)+$B102*(D$4)</f>
        <v>3.2299999999999995</v>
      </c>
      <c r="D102" s="19">
        <f t="shared" si="86"/>
        <v>4.4640000000000013</v>
      </c>
      <c r="E102" s="19">
        <f t="shared" si="86"/>
        <v>4.3390000000000004</v>
      </c>
      <c r="F102" s="19">
        <f t="shared" si="86"/>
        <v>2.1499999999999977</v>
      </c>
      <c r="G102" s="21">
        <f t="shared" si="70"/>
        <v>4.4640000000000013</v>
      </c>
      <c r="H102" s="24">
        <f t="shared" si="71"/>
        <v>2</v>
      </c>
    </row>
    <row r="103" spans="1:8" x14ac:dyDescent="0.25">
      <c r="A103" s="25">
        <f t="shared" si="85"/>
        <v>79</v>
      </c>
      <c r="B103" s="22">
        <f t="shared" si="73"/>
        <v>0.78000000000000047</v>
      </c>
      <c r="C103" s="19">
        <f t="shared" ref="C103:F103" si="87">C$25*(1-$B103)+$B103*(D$4)</f>
        <v>3.2199999999999998</v>
      </c>
      <c r="D103" s="19">
        <f t="shared" si="87"/>
        <v>4.4960000000000022</v>
      </c>
      <c r="E103" s="19">
        <f t="shared" si="87"/>
        <v>4.3460000000000001</v>
      </c>
      <c r="F103" s="19">
        <f t="shared" si="87"/>
        <v>2.0999999999999979</v>
      </c>
      <c r="G103" s="21">
        <f t="shared" si="70"/>
        <v>4.4960000000000022</v>
      </c>
      <c r="H103" s="24">
        <f t="shared" si="71"/>
        <v>2</v>
      </c>
    </row>
    <row r="104" spans="1:8" x14ac:dyDescent="0.25">
      <c r="A104" s="25">
        <f t="shared" si="85"/>
        <v>80</v>
      </c>
      <c r="B104" s="22">
        <f t="shared" si="73"/>
        <v>0.79000000000000048</v>
      </c>
      <c r="C104" s="19">
        <f t="shared" ref="C104:F104" si="88">C$25*(1-$B104)+$B104*(D$4)</f>
        <v>3.2099999999999995</v>
      </c>
      <c r="D104" s="19">
        <f t="shared" si="88"/>
        <v>4.5280000000000014</v>
      </c>
      <c r="E104" s="19">
        <f t="shared" si="88"/>
        <v>4.3530000000000006</v>
      </c>
      <c r="F104" s="19">
        <f t="shared" si="88"/>
        <v>2.0499999999999976</v>
      </c>
      <c r="G104" s="21">
        <f t="shared" si="70"/>
        <v>4.5280000000000014</v>
      </c>
      <c r="H104" s="24">
        <f t="shared" si="71"/>
        <v>2</v>
      </c>
    </row>
    <row r="105" spans="1:8" x14ac:dyDescent="0.25">
      <c r="A105" s="25">
        <f t="shared" si="85"/>
        <v>81</v>
      </c>
      <c r="B105" s="22">
        <f t="shared" si="73"/>
        <v>0.80000000000000049</v>
      </c>
      <c r="C105" s="19">
        <f t="shared" ref="C105:F105" si="89">C$25*(1-$B105)+$B105*(D$4)</f>
        <v>3.1999999999999993</v>
      </c>
      <c r="D105" s="19">
        <f t="shared" si="89"/>
        <v>4.5600000000000023</v>
      </c>
      <c r="E105" s="19">
        <f t="shared" si="89"/>
        <v>4.3600000000000003</v>
      </c>
      <c r="F105" s="19">
        <f t="shared" si="89"/>
        <v>1.9999999999999976</v>
      </c>
      <c r="G105" s="21">
        <f t="shared" si="70"/>
        <v>4.5600000000000023</v>
      </c>
      <c r="H105" s="24">
        <f t="shared" si="71"/>
        <v>2</v>
      </c>
    </row>
    <row r="106" spans="1:8" x14ac:dyDescent="0.25">
      <c r="A106" s="25">
        <f t="shared" si="85"/>
        <v>82</v>
      </c>
      <c r="B106" s="22">
        <f t="shared" si="73"/>
        <v>0.8100000000000005</v>
      </c>
      <c r="C106" s="19">
        <f t="shared" ref="C106:F106" si="90">C$25*(1-$B106)+$B106*(D$4)</f>
        <v>3.1899999999999995</v>
      </c>
      <c r="D106" s="19">
        <f t="shared" si="90"/>
        <v>4.5920000000000014</v>
      </c>
      <c r="E106" s="19">
        <f t="shared" si="90"/>
        <v>4.367</v>
      </c>
      <c r="F106" s="19">
        <f t="shared" si="90"/>
        <v>1.9499999999999975</v>
      </c>
      <c r="G106" s="21">
        <f t="shared" si="70"/>
        <v>4.5920000000000014</v>
      </c>
      <c r="H106" s="24">
        <f t="shared" si="71"/>
        <v>2</v>
      </c>
    </row>
    <row r="107" spans="1:8" x14ac:dyDescent="0.25">
      <c r="A107" s="25">
        <f t="shared" si="85"/>
        <v>83</v>
      </c>
      <c r="B107" s="22">
        <f t="shared" si="73"/>
        <v>0.82000000000000051</v>
      </c>
      <c r="C107" s="19">
        <f t="shared" ref="C107:F107" si="91">C$25*(1-$B107)+$B107*(D$4)</f>
        <v>3.1799999999999997</v>
      </c>
      <c r="D107" s="19">
        <f t="shared" si="91"/>
        <v>4.6240000000000023</v>
      </c>
      <c r="E107" s="19">
        <f t="shared" si="91"/>
        <v>4.3740000000000006</v>
      </c>
      <c r="F107" s="19">
        <f t="shared" si="91"/>
        <v>1.8999999999999975</v>
      </c>
      <c r="G107" s="21">
        <f t="shared" si="70"/>
        <v>4.6240000000000023</v>
      </c>
      <c r="H107" s="24">
        <f t="shared" si="71"/>
        <v>2</v>
      </c>
    </row>
    <row r="108" spans="1:8" x14ac:dyDescent="0.25">
      <c r="A108" s="25">
        <f t="shared" si="85"/>
        <v>84</v>
      </c>
      <c r="B108" s="22">
        <f t="shared" si="73"/>
        <v>0.83000000000000052</v>
      </c>
      <c r="C108" s="19">
        <f t="shared" ref="C108:F108" si="92">C$25*(1-$B108)+$B108*(D$4)</f>
        <v>3.1699999999999995</v>
      </c>
      <c r="D108" s="19">
        <f t="shared" si="92"/>
        <v>4.6560000000000015</v>
      </c>
      <c r="E108" s="19">
        <f t="shared" si="92"/>
        <v>4.3810000000000002</v>
      </c>
      <c r="F108" s="19">
        <f t="shared" si="92"/>
        <v>1.8499999999999974</v>
      </c>
      <c r="G108" s="21">
        <f t="shared" si="70"/>
        <v>4.6560000000000015</v>
      </c>
      <c r="H108" s="24">
        <f t="shared" si="71"/>
        <v>2</v>
      </c>
    </row>
    <row r="109" spans="1:8" x14ac:dyDescent="0.25">
      <c r="A109" s="25">
        <f t="shared" si="85"/>
        <v>85</v>
      </c>
      <c r="B109" s="22">
        <f t="shared" si="73"/>
        <v>0.84000000000000052</v>
      </c>
      <c r="C109" s="19">
        <f t="shared" ref="C109:F109" si="93">C$25*(1-$B109)+$B109*(D$4)</f>
        <v>3.1599999999999993</v>
      </c>
      <c r="D109" s="19">
        <f t="shared" si="93"/>
        <v>4.6880000000000024</v>
      </c>
      <c r="E109" s="19">
        <f t="shared" si="93"/>
        <v>4.3880000000000008</v>
      </c>
      <c r="F109" s="19">
        <f t="shared" si="93"/>
        <v>1.7999999999999974</v>
      </c>
      <c r="G109" s="21">
        <f t="shared" si="70"/>
        <v>4.6880000000000024</v>
      </c>
      <c r="H109" s="24">
        <f t="shared" si="71"/>
        <v>2</v>
      </c>
    </row>
    <row r="110" spans="1:8" x14ac:dyDescent="0.25">
      <c r="A110" s="25">
        <f t="shared" si="85"/>
        <v>86</v>
      </c>
      <c r="B110" s="22">
        <f t="shared" si="73"/>
        <v>0.85000000000000053</v>
      </c>
      <c r="C110" s="19">
        <f t="shared" ref="C110:F110" si="94">C$25*(1-$B110)+$B110*(D$4)</f>
        <v>3.1499999999999995</v>
      </c>
      <c r="D110" s="19">
        <f t="shared" si="94"/>
        <v>4.7200000000000015</v>
      </c>
      <c r="E110" s="19">
        <f t="shared" si="94"/>
        <v>4.3950000000000005</v>
      </c>
      <c r="F110" s="19">
        <f t="shared" si="94"/>
        <v>1.7499999999999973</v>
      </c>
      <c r="G110" s="21">
        <f t="shared" si="70"/>
        <v>4.7200000000000015</v>
      </c>
      <c r="H110" s="24">
        <f t="shared" si="71"/>
        <v>2</v>
      </c>
    </row>
    <row r="111" spans="1:8" x14ac:dyDescent="0.25">
      <c r="A111" s="25">
        <f t="shared" si="85"/>
        <v>87</v>
      </c>
      <c r="B111" s="22">
        <f t="shared" si="73"/>
        <v>0.86000000000000054</v>
      </c>
      <c r="C111" s="19">
        <f t="shared" ref="C111:F111" si="95">C$25*(1-$B111)+$B111*(D$4)</f>
        <v>3.1399999999999997</v>
      </c>
      <c r="D111" s="19">
        <f t="shared" si="95"/>
        <v>4.7520000000000024</v>
      </c>
      <c r="E111" s="19">
        <f t="shared" si="95"/>
        <v>4.4020000000000001</v>
      </c>
      <c r="F111" s="19">
        <f t="shared" si="95"/>
        <v>1.6999999999999973</v>
      </c>
      <c r="G111" s="21">
        <f t="shared" si="70"/>
        <v>4.7520000000000024</v>
      </c>
      <c r="H111" s="24">
        <f t="shared" si="71"/>
        <v>2</v>
      </c>
    </row>
    <row r="112" spans="1:8" x14ac:dyDescent="0.25">
      <c r="A112" s="25">
        <f t="shared" si="85"/>
        <v>88</v>
      </c>
      <c r="B112" s="22">
        <f t="shared" si="73"/>
        <v>0.87000000000000055</v>
      </c>
      <c r="C112" s="19">
        <f t="shared" ref="C112:F112" si="96">C$25*(1-$B112)+$B112*(D$4)</f>
        <v>3.1299999999999994</v>
      </c>
      <c r="D112" s="19">
        <f t="shared" si="96"/>
        <v>4.7840000000000016</v>
      </c>
      <c r="E112" s="19">
        <f t="shared" si="96"/>
        <v>4.4090000000000007</v>
      </c>
      <c r="F112" s="19">
        <f t="shared" si="96"/>
        <v>1.6499999999999972</v>
      </c>
      <c r="G112" s="21">
        <f t="shared" si="70"/>
        <v>4.7840000000000016</v>
      </c>
      <c r="H112" s="24">
        <f t="shared" si="71"/>
        <v>2</v>
      </c>
    </row>
    <row r="113" spans="1:8" x14ac:dyDescent="0.25">
      <c r="A113" s="25">
        <f t="shared" si="85"/>
        <v>89</v>
      </c>
      <c r="B113" s="22">
        <f t="shared" si="73"/>
        <v>0.88000000000000056</v>
      </c>
      <c r="C113" s="19">
        <f t="shared" ref="C113:F113" si="97">C$25*(1-$B113)+$B113*(D$4)</f>
        <v>3.1199999999999992</v>
      </c>
      <c r="D113" s="19">
        <f t="shared" si="97"/>
        <v>4.8160000000000025</v>
      </c>
      <c r="E113" s="19">
        <f t="shared" si="97"/>
        <v>4.4160000000000004</v>
      </c>
      <c r="F113" s="19">
        <f t="shared" si="97"/>
        <v>1.5999999999999972</v>
      </c>
      <c r="G113" s="21">
        <f t="shared" si="70"/>
        <v>4.8160000000000025</v>
      </c>
      <c r="H113" s="24">
        <f t="shared" si="71"/>
        <v>2</v>
      </c>
    </row>
    <row r="114" spans="1:8" x14ac:dyDescent="0.25">
      <c r="A114" s="25">
        <f t="shared" si="85"/>
        <v>90</v>
      </c>
      <c r="B114" s="22">
        <f t="shared" si="73"/>
        <v>0.89000000000000057</v>
      </c>
      <c r="C114" s="19">
        <f t="shared" ref="C114:F114" si="98">C$25*(1-$B114)+$B114*(D$4)</f>
        <v>3.1099999999999994</v>
      </c>
      <c r="D114" s="19">
        <f t="shared" si="98"/>
        <v>4.8480000000000016</v>
      </c>
      <c r="E114" s="19">
        <f t="shared" si="98"/>
        <v>4.423</v>
      </c>
      <c r="F114" s="19">
        <f t="shared" si="98"/>
        <v>1.5499999999999972</v>
      </c>
      <c r="G114" s="21">
        <f t="shared" si="70"/>
        <v>4.8480000000000016</v>
      </c>
      <c r="H114" s="24">
        <f t="shared" si="71"/>
        <v>2</v>
      </c>
    </row>
    <row r="115" spans="1:8" x14ac:dyDescent="0.25">
      <c r="A115" s="25">
        <f>A114+1</f>
        <v>91</v>
      </c>
      <c r="B115" s="22">
        <f t="shared" si="73"/>
        <v>0.90000000000000058</v>
      </c>
      <c r="C115" s="19">
        <f t="shared" ref="C115:F115" si="99">C$25*(1-$B115)+$B115*(D$4)</f>
        <v>3.0999999999999996</v>
      </c>
      <c r="D115" s="19">
        <f t="shared" si="99"/>
        <v>4.8800000000000026</v>
      </c>
      <c r="E115" s="19">
        <f t="shared" si="99"/>
        <v>4.4300000000000006</v>
      </c>
      <c r="F115" s="19">
        <f t="shared" si="99"/>
        <v>1.4999999999999971</v>
      </c>
      <c r="G115" s="21">
        <f t="shared" si="70"/>
        <v>4.8800000000000026</v>
      </c>
      <c r="H115" s="24">
        <f t="shared" si="71"/>
        <v>2</v>
      </c>
    </row>
    <row r="116" spans="1:8" x14ac:dyDescent="0.25">
      <c r="A116" s="25">
        <f t="shared" ref="A116:A120" si="100">A115+1</f>
        <v>92</v>
      </c>
      <c r="B116" s="22">
        <f t="shared" si="73"/>
        <v>0.91000000000000059</v>
      </c>
      <c r="C116" s="19">
        <f t="shared" ref="C116:F116" si="101">C$25*(1-$B116)+$B116*(D$4)</f>
        <v>3.0899999999999994</v>
      </c>
      <c r="D116" s="19">
        <f t="shared" si="101"/>
        <v>4.9120000000000017</v>
      </c>
      <c r="E116" s="19">
        <f t="shared" si="101"/>
        <v>4.4370000000000003</v>
      </c>
      <c r="F116" s="19">
        <f t="shared" si="101"/>
        <v>1.4499999999999971</v>
      </c>
      <c r="G116" s="21">
        <f t="shared" si="70"/>
        <v>4.9120000000000017</v>
      </c>
      <c r="H116" s="24">
        <f t="shared" si="71"/>
        <v>2</v>
      </c>
    </row>
    <row r="117" spans="1:8" x14ac:dyDescent="0.25">
      <c r="A117" s="25">
        <f t="shared" si="100"/>
        <v>93</v>
      </c>
      <c r="B117" s="22">
        <f t="shared" si="73"/>
        <v>0.9200000000000006</v>
      </c>
      <c r="C117" s="19">
        <f t="shared" ref="C117:F117" si="102">C$25*(1-$B117)+$B117*(D$4)</f>
        <v>3.0799999999999992</v>
      </c>
      <c r="D117" s="19">
        <f t="shared" si="102"/>
        <v>4.9440000000000026</v>
      </c>
      <c r="E117" s="19">
        <f t="shared" si="102"/>
        <v>4.444</v>
      </c>
      <c r="F117" s="19">
        <f t="shared" si="102"/>
        <v>1.399999999999997</v>
      </c>
      <c r="G117" s="21">
        <f t="shared" si="70"/>
        <v>4.9440000000000026</v>
      </c>
      <c r="H117" s="24">
        <f t="shared" si="71"/>
        <v>2</v>
      </c>
    </row>
    <row r="118" spans="1:8" x14ac:dyDescent="0.25">
      <c r="A118" s="25">
        <f t="shared" si="100"/>
        <v>94</v>
      </c>
      <c r="B118" s="22">
        <f t="shared" si="73"/>
        <v>0.9300000000000006</v>
      </c>
      <c r="C118" s="19">
        <f t="shared" ref="C118:F118" si="103">C$25*(1-$B118)+$B118*(D$4)</f>
        <v>3.0699999999999994</v>
      </c>
      <c r="D118" s="19">
        <f t="shared" si="103"/>
        <v>4.9760000000000018</v>
      </c>
      <c r="E118" s="19">
        <f t="shared" si="103"/>
        <v>4.4509999999999996</v>
      </c>
      <c r="F118" s="19">
        <f t="shared" si="103"/>
        <v>1.349999999999997</v>
      </c>
      <c r="G118" s="21">
        <f t="shared" si="70"/>
        <v>4.9760000000000018</v>
      </c>
      <c r="H118" s="24">
        <f t="shared" si="71"/>
        <v>2</v>
      </c>
    </row>
    <row r="119" spans="1:8" x14ac:dyDescent="0.25">
      <c r="A119" s="25">
        <f t="shared" si="100"/>
        <v>95</v>
      </c>
      <c r="B119" s="22">
        <f t="shared" si="73"/>
        <v>0.94000000000000061</v>
      </c>
      <c r="C119" s="19">
        <f t="shared" ref="C119:F119" si="104">C$25*(1-$B119)+$B119*(D$4)</f>
        <v>3.0599999999999996</v>
      </c>
      <c r="D119" s="19">
        <f t="shared" si="104"/>
        <v>5.0080000000000027</v>
      </c>
      <c r="E119" s="19">
        <f t="shared" si="104"/>
        <v>4.4580000000000011</v>
      </c>
      <c r="F119" s="19">
        <f t="shared" si="104"/>
        <v>1.2999999999999969</v>
      </c>
      <c r="G119" s="21">
        <f t="shared" si="70"/>
        <v>5.0080000000000027</v>
      </c>
      <c r="H119" s="24">
        <f t="shared" si="71"/>
        <v>2</v>
      </c>
    </row>
    <row r="120" spans="1:8" x14ac:dyDescent="0.25">
      <c r="A120" s="25">
        <f t="shared" si="100"/>
        <v>96</v>
      </c>
      <c r="B120" s="22">
        <f t="shared" si="73"/>
        <v>0.95000000000000062</v>
      </c>
      <c r="C120" s="19">
        <f t="shared" ref="C120:F120" si="105">C$25*(1-$B120)+$B120*(D$4)</f>
        <v>3.0499999999999994</v>
      </c>
      <c r="D120" s="19">
        <f t="shared" si="105"/>
        <v>5.0400000000000018</v>
      </c>
      <c r="E120" s="19">
        <f t="shared" si="105"/>
        <v>4.4650000000000007</v>
      </c>
      <c r="F120" s="19">
        <f t="shared" si="105"/>
        <v>1.2499999999999969</v>
      </c>
      <c r="G120" s="21">
        <f t="shared" si="70"/>
        <v>5.0400000000000018</v>
      </c>
      <c r="H120" s="24">
        <f t="shared" si="71"/>
        <v>2</v>
      </c>
    </row>
    <row r="121" spans="1:8" x14ac:dyDescent="0.25">
      <c r="A121" s="25">
        <f>A120+1</f>
        <v>97</v>
      </c>
      <c r="B121" s="22">
        <f t="shared" si="73"/>
        <v>0.96000000000000063</v>
      </c>
      <c r="C121" s="19">
        <f t="shared" ref="C121:F121" si="106">C$25*(1-$B121)+$B121*(D$4)</f>
        <v>3.0399999999999991</v>
      </c>
      <c r="D121" s="19">
        <f t="shared" si="106"/>
        <v>5.0720000000000027</v>
      </c>
      <c r="E121" s="19">
        <f t="shared" si="106"/>
        <v>4.4720000000000004</v>
      </c>
      <c r="F121" s="19">
        <f t="shared" si="106"/>
        <v>1.1999999999999968</v>
      </c>
      <c r="G121" s="21">
        <f t="shared" si="70"/>
        <v>5.0720000000000027</v>
      </c>
      <c r="H121" s="24">
        <f t="shared" si="71"/>
        <v>2</v>
      </c>
    </row>
    <row r="122" spans="1:8" x14ac:dyDescent="0.25">
      <c r="A122" s="25">
        <f t="shared" ref="A122:A125" si="107">A121+1</f>
        <v>98</v>
      </c>
      <c r="B122" s="22">
        <f t="shared" si="73"/>
        <v>0.97000000000000064</v>
      </c>
      <c r="C122" s="19">
        <f t="shared" ref="C122:F122" si="108">C$25*(1-$B122)+$B122*(D$4)</f>
        <v>3.0299999999999994</v>
      </c>
      <c r="D122" s="19">
        <f t="shared" si="108"/>
        <v>5.1040000000000019</v>
      </c>
      <c r="E122" s="19">
        <f t="shared" si="108"/>
        <v>4.4790000000000001</v>
      </c>
      <c r="F122" s="19">
        <f t="shared" si="108"/>
        <v>1.1499999999999968</v>
      </c>
      <c r="G122" s="21">
        <f t="shared" si="70"/>
        <v>5.1040000000000019</v>
      </c>
      <c r="H122" s="24">
        <f t="shared" si="71"/>
        <v>2</v>
      </c>
    </row>
    <row r="123" spans="1:8" x14ac:dyDescent="0.25">
      <c r="A123" s="25">
        <f t="shared" si="107"/>
        <v>99</v>
      </c>
      <c r="B123" s="22">
        <f t="shared" si="73"/>
        <v>0.98000000000000065</v>
      </c>
      <c r="C123" s="19">
        <f t="shared" ref="C123:F123" si="109">C$25*(1-$B123)+$B123*(D$4)</f>
        <v>3.0199999999999996</v>
      </c>
      <c r="D123" s="19">
        <f t="shared" si="109"/>
        <v>5.1360000000000028</v>
      </c>
      <c r="E123" s="19">
        <f t="shared" si="109"/>
        <v>4.4860000000000007</v>
      </c>
      <c r="F123" s="19">
        <f t="shared" si="109"/>
        <v>1.0999999999999968</v>
      </c>
      <c r="G123" s="21">
        <f t="shared" si="70"/>
        <v>5.1360000000000028</v>
      </c>
      <c r="H123" s="24">
        <f t="shared" si="71"/>
        <v>2</v>
      </c>
    </row>
    <row r="124" spans="1:8" x14ac:dyDescent="0.25">
      <c r="A124" s="25">
        <f t="shared" si="107"/>
        <v>100</v>
      </c>
      <c r="B124" s="22">
        <f t="shared" si="73"/>
        <v>0.99000000000000066</v>
      </c>
      <c r="C124" s="19">
        <f t="shared" ref="C124:F124" si="110">C$25*(1-$B124)+$B124*(D$4)</f>
        <v>3.0099999999999993</v>
      </c>
      <c r="D124" s="19">
        <f t="shared" si="110"/>
        <v>5.1680000000000019</v>
      </c>
      <c r="E124" s="19">
        <f t="shared" si="110"/>
        <v>4.4930000000000003</v>
      </c>
      <c r="F124" s="19">
        <f t="shared" si="110"/>
        <v>1.0499999999999967</v>
      </c>
      <c r="G124" s="21">
        <f t="shared" si="70"/>
        <v>5.1680000000000019</v>
      </c>
      <c r="H124" s="24">
        <f t="shared" si="71"/>
        <v>2</v>
      </c>
    </row>
    <row r="125" spans="1:8" x14ac:dyDescent="0.25">
      <c r="A125" s="25">
        <f t="shared" si="107"/>
        <v>101</v>
      </c>
      <c r="B125" s="22">
        <f>B124+1/$F$21</f>
        <v>1.0000000000000007</v>
      </c>
      <c r="C125" s="19">
        <f t="shared" ref="C125:F125" si="111">C$25*(1-$B125)+$B125*(D$4)</f>
        <v>2.9999999999999991</v>
      </c>
      <c r="D125" s="19">
        <f t="shared" si="111"/>
        <v>5.2000000000000028</v>
      </c>
      <c r="E125" s="19">
        <f t="shared" si="111"/>
        <v>4.5</v>
      </c>
      <c r="F125" s="19">
        <f t="shared" si="111"/>
        <v>0.99999999999999667</v>
      </c>
      <c r="G125" s="21">
        <f t="shared" si="70"/>
        <v>5.2000000000000028</v>
      </c>
      <c r="H125" s="24">
        <f t="shared" si="71"/>
        <v>2</v>
      </c>
    </row>
  </sheetData>
  <mergeCells count="22">
    <mergeCell ref="B11:C11"/>
    <mergeCell ref="E10:G10"/>
    <mergeCell ref="E11:G11"/>
    <mergeCell ref="B17:G17"/>
    <mergeCell ref="B15:G15"/>
    <mergeCell ref="B16:G16"/>
    <mergeCell ref="A1:H1"/>
    <mergeCell ref="B4:B5"/>
    <mergeCell ref="D3:G3"/>
    <mergeCell ref="B9:H9"/>
    <mergeCell ref="B10:C10"/>
    <mergeCell ref="B21:E21"/>
    <mergeCell ref="C23:F23"/>
    <mergeCell ref="I24:L24"/>
    <mergeCell ref="I28:J28"/>
    <mergeCell ref="I29:J29"/>
    <mergeCell ref="I41:L41"/>
    <mergeCell ref="I42:J42"/>
    <mergeCell ref="L46:M46"/>
    <mergeCell ref="I31:N31"/>
    <mergeCell ref="I32:M32"/>
    <mergeCell ref="I40:N40"/>
  </mergeCells>
  <phoneticPr fontId="18" type="noConversion"/>
  <conditionalFormatting sqref="D6:G6">
    <cfRule type="expression" dxfId="6" priority="7">
      <formula>D$6=$C$7</formula>
    </cfRule>
  </conditionalFormatting>
  <conditionalFormatting sqref="H4:H5">
    <cfRule type="expression" dxfId="5" priority="6">
      <formula>$H4=$I$3</formula>
    </cfRule>
  </conditionalFormatting>
  <conditionalFormatting sqref="D4:G5">
    <cfRule type="expression" dxfId="4" priority="5">
      <formula>AND(D4=$H4,D4=D$6)</formula>
    </cfRule>
  </conditionalFormatting>
  <conditionalFormatting sqref="H11">
    <cfRule type="expression" dxfId="3" priority="4">
      <formula>$H$11="НЕТ"</formula>
    </cfRule>
  </conditionalFormatting>
  <conditionalFormatting sqref="M35:M36">
    <cfRule type="expression" dxfId="2" priority="3">
      <formula>M35=$N$34</formula>
    </cfRule>
  </conditionalFormatting>
  <conditionalFormatting sqref="K37:L37">
    <cfRule type="expression" dxfId="1" priority="2">
      <formula>K37=$J$38</formula>
    </cfRule>
  </conditionalFormatting>
  <conditionalFormatting sqref="K35:L36">
    <cfRule type="expression" dxfId="0" priority="1">
      <formula>AND(K35=K$37,K35=$M35)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Bronnikov Egor</cp:lastModifiedBy>
  <dcterms:created xsi:type="dcterms:W3CDTF">2022-03-17T14:07:52Z</dcterms:created>
  <dcterms:modified xsi:type="dcterms:W3CDTF">2022-04-09T12:13:59Z</dcterms:modified>
</cp:coreProperties>
</file>