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bronn\Documents\github\university\3-course-6-semester\operations-research\course-work\"/>
    </mc:Choice>
  </mc:AlternateContent>
  <xr:revisionPtr revIDLastSave="0" documentId="13_ncr:1_{29B066C2-63C9-46FE-B137-2822404DECF2}" xr6:coauthVersionLast="47" xr6:coauthVersionMax="47" xr10:uidLastSave="{00000000-0000-0000-0000-000000000000}"/>
  <bookViews>
    <workbookView xWindow="-120" yWindow="-120" windowWidth="29040" windowHeight="15990" tabRatio="878" activeTab="5" xr2:uid="{00000000-000D-0000-FFFF-FFFF00000000}"/>
  </bookViews>
  <sheets>
    <sheet name="Тит. лист" sheetId="7" r:id="rId1"/>
    <sheet name="Рюкзак (Реализация)" sheetId="1" r:id="rId2"/>
    <sheet name="Отчет о результатах (Рюкзак)" sheetId="6" r:id="rId3"/>
    <sheet name="Рюкзак (Аналитич.)" sheetId="4" r:id="rId4"/>
    <sheet name="Оборудование (Аналитич.)" sheetId="3" r:id="rId5"/>
    <sheet name="Инвестиции (Реализация)" sheetId="2" r:id="rId6"/>
    <sheet name="Отчет о результатах (Инвестиции" sheetId="9" r:id="rId7"/>
    <sheet name="Инвестиции (Аналитич.)" sheetId="5" r:id="rId8"/>
  </sheets>
  <definedNames>
    <definedName name="solver_adj" localSheetId="5" hidden="1">'Инвестиции (Реализация)'!$P$10:$S$17</definedName>
    <definedName name="solver_adj" localSheetId="1" hidden="1">'Рюкзак (Реализация)'!$N$13:$N$22</definedName>
    <definedName name="solver_cvg" localSheetId="5" hidden="1">0.0001</definedName>
    <definedName name="solver_cvg" localSheetId="1" hidden="1">0.0001</definedName>
    <definedName name="solver_drv" localSheetId="5" hidden="1">2</definedName>
    <definedName name="solver_drv" localSheetId="1" hidden="1">1</definedName>
    <definedName name="solver_eng" localSheetId="5" hidden="1">2</definedName>
    <definedName name="solver_eng" localSheetId="1" hidden="1">2</definedName>
    <definedName name="solver_est" localSheetId="5" hidden="1">1</definedName>
    <definedName name="solver_est" localSheetId="1" hidden="1">1</definedName>
    <definedName name="solver_itr" localSheetId="5" hidden="1">2147483647</definedName>
    <definedName name="solver_itr" localSheetId="1" hidden="1">2147483647</definedName>
    <definedName name="solver_lhs0" localSheetId="5" hidden="1">'Инвестиции (Реализация)'!$T$11</definedName>
    <definedName name="solver_lhs1" localSheetId="5" hidden="1">'Инвестиции (Реализация)'!$O$24</definedName>
    <definedName name="solver_lhs1" localSheetId="1" hidden="1">'Рюкзак (Реализация)'!$N$13:$N$22</definedName>
    <definedName name="solver_lhs2" localSheetId="5" hidden="1">'Инвестиции (Реализация)'!$P$10:$S$17</definedName>
    <definedName name="solver_lhs2" localSheetId="1" hidden="1">'Рюкзак (Реализация)'!$O$23</definedName>
    <definedName name="solver_lhs3" localSheetId="5" hidden="1">'Инвестиции (Реализация)'!$P$18:$S$18</definedName>
    <definedName name="solver_lhs4" localSheetId="5" hidden="1">'Инвестиции (Реализация)'!$T$11</definedName>
    <definedName name="solver_mip" localSheetId="5" hidden="1">2147483647</definedName>
    <definedName name="solver_mip" localSheetId="1" hidden="1">2147483647</definedName>
    <definedName name="solver_mni" localSheetId="5" hidden="1">30</definedName>
    <definedName name="solver_mni" localSheetId="1" hidden="1">30</definedName>
    <definedName name="solver_mrt" localSheetId="5" hidden="1">0.075</definedName>
    <definedName name="solver_mrt" localSheetId="1" hidden="1">0.075</definedName>
    <definedName name="solver_msl" localSheetId="5" hidden="1">2</definedName>
    <definedName name="solver_msl" localSheetId="1" hidden="1">2</definedName>
    <definedName name="solver_neg" localSheetId="5" hidden="1">2</definedName>
    <definedName name="solver_neg" localSheetId="1" hidden="1">2</definedName>
    <definedName name="solver_nod" localSheetId="5" hidden="1">2147483647</definedName>
    <definedName name="solver_nod" localSheetId="1" hidden="1">2147483647</definedName>
    <definedName name="solver_num" localSheetId="5" hidden="1">3</definedName>
    <definedName name="solver_num" localSheetId="1" hidden="1">2</definedName>
    <definedName name="solver_nwt" localSheetId="5" hidden="1">1</definedName>
    <definedName name="solver_nwt" localSheetId="1" hidden="1">1</definedName>
    <definedName name="solver_opt" localSheetId="5" hidden="1">'Инвестиции (Реализация)'!$Q$26</definedName>
    <definedName name="solver_opt" localSheetId="1" hidden="1">'Рюкзак (Реализация)'!$P$23</definedName>
    <definedName name="solver_pre" localSheetId="5" hidden="1">0.000001</definedName>
    <definedName name="solver_pre" localSheetId="1" hidden="1">0.000001</definedName>
    <definedName name="solver_rbv" localSheetId="5" hidden="1">2</definedName>
    <definedName name="solver_rbv" localSheetId="1" hidden="1">1</definedName>
    <definedName name="solver_rel0" localSheetId="5" hidden="1">2</definedName>
    <definedName name="solver_rel1" localSheetId="5" hidden="1">1</definedName>
    <definedName name="solver_rel1" localSheetId="1" hidden="1">5</definedName>
    <definedName name="solver_rel2" localSheetId="5" hidden="1">5</definedName>
    <definedName name="solver_rel2" localSheetId="1" hidden="1">1</definedName>
    <definedName name="solver_rel3" localSheetId="5" hidden="1">1</definedName>
    <definedName name="solver_rel4" localSheetId="5" hidden="1">2</definedName>
    <definedName name="solver_rhs0" localSheetId="5" hidden="1">'Инвестиции (Реализация)'!$G$19</definedName>
    <definedName name="solver_rhs1" localSheetId="5" hidden="1">'Инвестиции (Реализация)'!$Q$24</definedName>
    <definedName name="solver_rhs1" localSheetId="1" hidden="1">"бинарное"</definedName>
    <definedName name="solver_rhs2" localSheetId="5" hidden="1">"бинарное"</definedName>
    <definedName name="solver_rhs2" localSheetId="1" hidden="1">'Рюкзак (Реализация)'!$G$9</definedName>
    <definedName name="solver_rhs3" localSheetId="5" hidden="1">'Инвестиции (Реализация)'!$P$20:$S$20</definedName>
    <definedName name="solver_rhs4" localSheetId="5" hidden="1">'Инвестиции (Реализация)'!$G$19</definedName>
    <definedName name="solver_rlx" localSheetId="5" hidden="1">2</definedName>
    <definedName name="solver_rlx" localSheetId="1" hidden="1">2</definedName>
    <definedName name="solver_rsd" localSheetId="5" hidden="1">0</definedName>
    <definedName name="solver_rsd" localSheetId="1" hidden="1">0</definedName>
    <definedName name="solver_scl" localSheetId="5" hidden="1">2</definedName>
    <definedName name="solver_scl" localSheetId="1" hidden="1">1</definedName>
    <definedName name="solver_sho" localSheetId="5" hidden="1">2</definedName>
    <definedName name="solver_sho" localSheetId="1" hidden="1">2</definedName>
    <definedName name="solver_ssz" localSheetId="5" hidden="1">100</definedName>
    <definedName name="solver_ssz" localSheetId="1" hidden="1">100</definedName>
    <definedName name="solver_tim" localSheetId="5" hidden="1">2147483647</definedName>
    <definedName name="solver_tim" localSheetId="1" hidden="1">2147483647</definedName>
    <definedName name="solver_tol" localSheetId="5" hidden="1">0.01</definedName>
    <definedName name="solver_tol" localSheetId="1" hidden="1">0.01</definedName>
    <definedName name="solver_typ" localSheetId="5" hidden="1">1</definedName>
    <definedName name="solver_typ" localSheetId="1" hidden="1">1</definedName>
    <definedName name="solver_val" localSheetId="5" hidden="1">0</definedName>
    <definedName name="solver_val" localSheetId="1" hidden="1">0</definedName>
    <definedName name="solver_ver" localSheetId="5" hidden="1">3</definedName>
    <definedName name="solver_ver" localSheetId="1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11" i="2" l="1"/>
  <c r="T12" i="2"/>
  <c r="T13" i="2"/>
  <c r="T14" i="2"/>
  <c r="T15" i="2"/>
  <c r="T16" i="2"/>
  <c r="T17" i="2"/>
  <c r="T10" i="2"/>
  <c r="Q26" i="2"/>
  <c r="Q18" i="2"/>
  <c r="R18" i="2"/>
  <c r="S18" i="2"/>
  <c r="P18" i="2"/>
  <c r="G19" i="2"/>
  <c r="Q24" i="2" s="1"/>
  <c r="P17" i="1"/>
  <c r="P18" i="1"/>
  <c r="P19" i="1"/>
  <c r="P20" i="1"/>
  <c r="P21" i="1"/>
  <c r="P22" i="1"/>
  <c r="O17" i="1"/>
  <c r="O18" i="1"/>
  <c r="O19" i="1"/>
  <c r="O20" i="1"/>
  <c r="O21" i="1"/>
  <c r="O22" i="1"/>
  <c r="O24" i="2" l="1"/>
  <c r="AU21" i="5" l="1" a="1"/>
  <c r="AU21" i="5" s="1"/>
  <c r="AU22" i="5" a="1"/>
  <c r="AU22" i="5"/>
  <c r="AU23" i="5" a="1"/>
  <c r="AU23" i="5" s="1"/>
  <c r="AU24" i="5" a="1"/>
  <c r="AU24" i="5" s="1"/>
  <c r="AW24" i="5" s="1"/>
  <c r="AU20" i="5" a="1"/>
  <c r="AU20" i="5" s="1"/>
  <c r="AT24" i="5"/>
  <c r="AT23" i="5"/>
  <c r="AV23" i="5" s="1" a="1"/>
  <c r="AV23" i="5" s="1"/>
  <c r="AT22" i="5"/>
  <c r="AV22" i="5" s="1" a="1"/>
  <c r="AV22" i="5" s="1"/>
  <c r="AT21" i="5"/>
  <c r="AV21" i="5" s="1" a="1"/>
  <c r="AV21" i="5" s="1"/>
  <c r="AT20" i="5"/>
  <c r="AV20" i="5" s="1" a="1"/>
  <c r="AV20" i="5" s="1"/>
  <c r="AT19" i="5"/>
  <c r="AV19" i="5" s="1" a="1"/>
  <c r="AV19" i="5" s="1"/>
  <c r="AJ35" i="5" a="1"/>
  <c r="AJ35" i="5" s="1"/>
  <c r="AI35" i="5" a="1"/>
  <c r="AI35" i="5" s="1"/>
  <c r="AI36" i="5" a="1"/>
  <c r="AI36" i="5" s="1"/>
  <c r="AI37" i="5" a="1"/>
  <c r="AI37" i="5" s="1"/>
  <c r="AI38" i="5" a="1"/>
  <c r="AI38" i="5"/>
  <c r="AK38" i="5" s="1"/>
  <c r="AI34" i="5" a="1"/>
  <c r="AI34" i="5" s="1"/>
  <c r="AH34" i="5"/>
  <c r="AJ34" i="5" s="1" a="1"/>
  <c r="AJ34" i="5" s="1"/>
  <c r="AH35" i="5"/>
  <c r="AH36" i="5"/>
  <c r="AJ36" i="5" s="1" a="1"/>
  <c r="AJ36" i="5" s="1"/>
  <c r="AH37" i="5"/>
  <c r="AJ37" i="5" s="1" a="1"/>
  <c r="AJ37" i="5" s="1"/>
  <c r="AH38" i="5"/>
  <c r="AH33" i="5"/>
  <c r="AJ33" i="5" s="1" a="1"/>
  <c r="AJ33" i="5" s="1"/>
  <c r="AK33" i="5" s="1"/>
  <c r="AK32" i="5"/>
  <c r="AJ30" i="5" a="1"/>
  <c r="AJ30" i="5" s="1"/>
  <c r="AI30" i="5" a="1"/>
  <c r="AI30" i="5"/>
  <c r="AI31" i="5" a="1"/>
  <c r="AI31" i="5"/>
  <c r="AI32" i="5" a="1"/>
  <c r="AI32" i="5"/>
  <c r="AI29" i="5" a="1"/>
  <c r="AI29" i="5" s="1"/>
  <c r="AH29" i="5"/>
  <c r="AJ29" i="5" s="1" a="1"/>
  <c r="AJ29" i="5" s="1"/>
  <c r="AH30" i="5"/>
  <c r="AH31" i="5"/>
  <c r="AJ31" i="5" s="1" a="1"/>
  <c r="AJ31" i="5" s="1"/>
  <c r="AH32" i="5"/>
  <c r="AH28" i="5"/>
  <c r="AJ28" i="5" s="1" a="1"/>
  <c r="AJ28" i="5" s="1"/>
  <c r="AK28" i="5" s="1"/>
  <c r="AI26" i="5" a="1"/>
  <c r="AI26" i="5" s="1"/>
  <c r="AI27" i="5" a="1"/>
  <c r="AI27" i="5"/>
  <c r="AK27" i="5" s="1"/>
  <c r="AI25" i="5" a="1"/>
  <c r="AI25" i="5" s="1"/>
  <c r="AH25" i="5"/>
  <c r="AJ25" i="5" s="1" a="1"/>
  <c r="AJ25" i="5" s="1"/>
  <c r="AH26" i="5"/>
  <c r="AJ26" i="5" s="1" a="1"/>
  <c r="AJ26" i="5" s="1"/>
  <c r="AH27" i="5"/>
  <c r="AH24" i="5"/>
  <c r="AJ24" i="5" s="1" a="1"/>
  <c r="AJ24" i="5" s="1"/>
  <c r="AK24" i="5" s="1"/>
  <c r="AI22" i="5" a="1"/>
  <c r="AI22" i="5" s="1"/>
  <c r="AI23" i="5" a="1"/>
  <c r="AI23" i="5" s="1"/>
  <c r="AK23" i="5" s="1"/>
  <c r="AH22" i="5"/>
  <c r="AJ22" i="5" s="1" a="1"/>
  <c r="AJ22" i="5" s="1"/>
  <c r="AK22" i="5" s="1"/>
  <c r="AH23" i="5"/>
  <c r="AH21" i="5"/>
  <c r="AJ21" i="5" s="1" a="1"/>
  <c r="AJ21" i="5" s="1"/>
  <c r="AK21" i="5" s="1"/>
  <c r="AK19" i="5"/>
  <c r="AI20" i="5"/>
  <c r="AK20" i="5" s="1"/>
  <c r="AJ19" i="5"/>
  <c r="AH20" i="5"/>
  <c r="AH19" i="5"/>
  <c r="AL31" i="4"/>
  <c r="AL33" i="4"/>
  <c r="X34" i="4" a="1"/>
  <c r="X34" i="4" s="1"/>
  <c r="X33" i="4" a="1"/>
  <c r="X33" i="4" s="1"/>
  <c r="X32" i="4" a="1"/>
  <c r="X32" i="4" s="1"/>
  <c r="X31" i="4" a="1"/>
  <c r="X31" i="4" s="1"/>
  <c r="X30" i="4" a="1"/>
  <c r="X30" i="4" s="1"/>
  <c r="AK29" i="4" a="1"/>
  <c r="AK29" i="4" s="1"/>
  <c r="AJ29" i="4" a="1"/>
  <c r="AJ29" i="4" s="1"/>
  <c r="AI29" i="4" a="1"/>
  <c r="AI29" i="4" s="1"/>
  <c r="AH29" i="4" a="1"/>
  <c r="AH29" i="4" s="1"/>
  <c r="AG29" i="4" a="1"/>
  <c r="AG29" i="4" s="1"/>
  <c r="AF29" i="4" a="1"/>
  <c r="AF29" i="4" s="1"/>
  <c r="AE29" i="4" a="1"/>
  <c r="AE29" i="4" s="1"/>
  <c r="AD29" i="4" a="1"/>
  <c r="AD29" i="4" s="1"/>
  <c r="AC29" i="4" a="1"/>
  <c r="AC29" i="4" s="1"/>
  <c r="AB29" i="4" a="1"/>
  <c r="AB29" i="4" s="1"/>
  <c r="AA29" i="4" a="1"/>
  <c r="AA29" i="4" s="1"/>
  <c r="Z29" i="4" a="1"/>
  <c r="Z29" i="4" s="1"/>
  <c r="Y29" i="4" a="1"/>
  <c r="Y29" i="4" s="1"/>
  <c r="X29" i="4" a="1"/>
  <c r="X29" i="4" s="1"/>
  <c r="X20" i="4" a="1"/>
  <c r="X20" i="4" s="1"/>
  <c r="X19" i="4" a="1"/>
  <c r="X19" i="4" s="1"/>
  <c r="X18" i="4" a="1"/>
  <c r="X18" i="4" s="1"/>
  <c r="X17" i="4" a="1"/>
  <c r="X17" i="4" s="1"/>
  <c r="X16" i="4" a="1"/>
  <c r="X16" i="4" s="1"/>
  <c r="Y15" i="4" a="1"/>
  <c r="Y15" i="4" s="1"/>
  <c r="Y30" i="4" s="1" a="1"/>
  <c r="Y30" i="4" s="1"/>
  <c r="Z15" i="4" a="1"/>
  <c r="Z15" i="4" s="1"/>
  <c r="Z16" i="4" s="1" a="1"/>
  <c r="Z16" i="4" s="1"/>
  <c r="Z31" i="4" s="1" a="1"/>
  <c r="Z31" i="4" s="1"/>
  <c r="AA15" i="4" a="1"/>
  <c r="AA15" i="4" s="1"/>
  <c r="AB15" i="4" a="1"/>
  <c r="AB15" i="4" s="1"/>
  <c r="AC15" i="4" a="1"/>
  <c r="AC15" i="4" s="1"/>
  <c r="AD15" i="4" a="1"/>
  <c r="AD15" i="4" s="1"/>
  <c r="AE15" i="4" a="1"/>
  <c r="AE15" i="4" s="1"/>
  <c r="AF15" i="4" a="1"/>
  <c r="AF15" i="4" s="1"/>
  <c r="AG15" i="4" a="1"/>
  <c r="AG15" i="4" s="1"/>
  <c r="AH15" i="4" a="1"/>
  <c r="AH15" i="4" s="1"/>
  <c r="AI15" i="4" a="1"/>
  <c r="AI15" i="4" s="1"/>
  <c r="AJ15" i="4" a="1"/>
  <c r="AJ15" i="4" s="1"/>
  <c r="AK15" i="4" a="1"/>
  <c r="AK15" i="4" s="1"/>
  <c r="X15" i="4" a="1"/>
  <c r="X15" i="4" s="1"/>
  <c r="AL19" i="5" l="1"/>
  <c r="AK29" i="5"/>
  <c r="AK25" i="5"/>
  <c r="AK34" i="5"/>
  <c r="AK37" i="5"/>
  <c r="AK35" i="5"/>
  <c r="AL33" i="5" s="1"/>
  <c r="AK30" i="5"/>
  <c r="AL28" i="5" s="1"/>
  <c r="AL21" i="5"/>
  <c r="AK26" i="5"/>
  <c r="AK31" i="5"/>
  <c r="AK36" i="5"/>
  <c r="AW22" i="5"/>
  <c r="AW21" i="5"/>
  <c r="AW23" i="5"/>
  <c r="AW19" i="5"/>
  <c r="AW20" i="5"/>
  <c r="AG30" i="4" a="1"/>
  <c r="AG30" i="4" s="1"/>
  <c r="AC30" i="4" a="1"/>
  <c r="AC30" i="4" s="1"/>
  <c r="AK30" i="4" a="1"/>
  <c r="AK30" i="4" s="1"/>
  <c r="AE30" i="4" a="1"/>
  <c r="AE30" i="4" s="1"/>
  <c r="AI30" i="4" a="1"/>
  <c r="AI30" i="4" s="1"/>
  <c r="AD30" i="4" a="1"/>
  <c r="AD30" i="4" s="1"/>
  <c r="AJ30" i="4" a="1"/>
  <c r="AJ30" i="4" s="1"/>
  <c r="Z30" i="4" a="1"/>
  <c r="Z30" i="4" s="1"/>
  <c r="AB30" i="4" a="1"/>
  <c r="AB30" i="4" s="1"/>
  <c r="AF30" i="4" a="1"/>
  <c r="AF30" i="4" s="1"/>
  <c r="AH30" i="4" a="1"/>
  <c r="AH30" i="4" s="1"/>
  <c r="AA30" i="4" a="1"/>
  <c r="AA30" i="4" s="1"/>
  <c r="AG16" i="4" a="1"/>
  <c r="AG16" i="4" s="1"/>
  <c r="AA16" i="4" a="1"/>
  <c r="AA16" i="4" s="1"/>
  <c r="AH16" i="4" a="1"/>
  <c r="AH16" i="4" s="1"/>
  <c r="AD16" i="4" a="1"/>
  <c r="AD16" i="4" s="1"/>
  <c r="AJ16" i="4" a="1"/>
  <c r="AJ16" i="4" s="1"/>
  <c r="Z17" i="4" a="1"/>
  <c r="Z17" i="4" s="1"/>
  <c r="AK16" i="4" a="1"/>
  <c r="AK16" i="4" s="1"/>
  <c r="AC16" i="4" a="1"/>
  <c r="AC16" i="4" s="1"/>
  <c r="AE16" i="4" a="1"/>
  <c r="AE16" i="4" s="1"/>
  <c r="AB16" i="4" a="1"/>
  <c r="AB16" i="4" s="1"/>
  <c r="AF16" i="4" a="1"/>
  <c r="AF16" i="4" s="1"/>
  <c r="AI16" i="4" a="1"/>
  <c r="AI16" i="4" s="1"/>
  <c r="Y16" i="4" a="1"/>
  <c r="Y16" i="4" s="1"/>
  <c r="Q14" i="3"/>
  <c r="Q15" i="3"/>
  <c r="Q16" i="3"/>
  <c r="Q17" i="3"/>
  <c r="Q18" i="3"/>
  <c r="Q19" i="3"/>
  <c r="Q20" i="3"/>
  <c r="Q21" i="3"/>
  <c r="Q13" i="3"/>
  <c r="Q12" i="3"/>
  <c r="P13" i="3"/>
  <c r="F13" i="3"/>
  <c r="G12" i="3"/>
  <c r="I13" i="3" s="1"/>
  <c r="H12" i="3"/>
  <c r="I12" i="3"/>
  <c r="J12" i="3"/>
  <c r="K12" i="3"/>
  <c r="L12" i="3"/>
  <c r="M12" i="3"/>
  <c r="L13" i="3" s="1"/>
  <c r="N12" i="3"/>
  <c r="O12" i="3"/>
  <c r="P12" i="3"/>
  <c r="F12" i="3"/>
  <c r="AX19" i="5" l="1"/>
  <c r="AL24" i="5"/>
  <c r="AK31" i="4" a="1"/>
  <c r="AK31" i="4" s="1"/>
  <c r="AF31" i="4" a="1"/>
  <c r="AF31" i="4" s="1"/>
  <c r="AB31" i="4" a="1"/>
  <c r="AB31" i="4" s="1"/>
  <c r="AG17" i="4" a="1"/>
  <c r="AG17" i="4" s="1"/>
  <c r="AG31" i="4" a="1"/>
  <c r="AG31" i="4" s="1"/>
  <c r="AH31" i="4" a="1"/>
  <c r="AH31" i="4" s="1"/>
  <c r="AD31" i="4" a="1"/>
  <c r="AD31" i="4" s="1"/>
  <c r="AJ31" i="4" a="1"/>
  <c r="AJ31" i="4" s="1"/>
  <c r="Z32" i="4" a="1"/>
  <c r="Z32" i="4" s="1"/>
  <c r="AA17" i="4" a="1"/>
  <c r="AA17" i="4" s="1"/>
  <c r="AE31" i="4" a="1"/>
  <c r="AE31" i="4" s="1"/>
  <c r="AA31" i="4" a="1"/>
  <c r="AA31" i="4" s="1"/>
  <c r="AC31" i="4" a="1"/>
  <c r="AC31" i="4" s="1"/>
  <c r="Y31" i="4" a="1"/>
  <c r="Y31" i="4" s="1"/>
  <c r="AI31" i="4" a="1"/>
  <c r="AI31" i="4" s="1"/>
  <c r="AK17" i="4" a="1"/>
  <c r="AK17" i="4" s="1"/>
  <c r="AH17" i="4" a="1"/>
  <c r="AH17" i="4" s="1"/>
  <c r="AJ17" i="4" a="1"/>
  <c r="AJ17" i="4" s="1"/>
  <c r="AI17" i="4" a="1"/>
  <c r="AI17" i="4" s="1"/>
  <c r="Z18" i="4" a="1"/>
  <c r="Z18" i="4" s="1"/>
  <c r="AD17" i="4" a="1"/>
  <c r="AD17" i="4" s="1"/>
  <c r="AC17" i="4" a="1"/>
  <c r="AC17" i="4" s="1"/>
  <c r="Y17" i="4" a="1"/>
  <c r="Y17" i="4" s="1"/>
  <c r="AE17" i="4" a="1"/>
  <c r="AE17" i="4" s="1"/>
  <c r="AF17" i="4" a="1"/>
  <c r="AF17" i="4" s="1"/>
  <c r="AB17" i="4" a="1"/>
  <c r="AB17" i="4" s="1"/>
  <c r="H13" i="3"/>
  <c r="O13" i="3"/>
  <c r="K13" i="3"/>
  <c r="G13" i="3"/>
  <c r="N13" i="3"/>
  <c r="J13" i="3"/>
  <c r="M13" i="3"/>
  <c r="P14" i="1"/>
  <c r="P15" i="1"/>
  <c r="P16" i="1"/>
  <c r="P13" i="1"/>
  <c r="O14" i="1"/>
  <c r="O15" i="1"/>
  <c r="O16" i="1"/>
  <c r="O13" i="1"/>
  <c r="O23" i="1" l="1"/>
  <c r="P23" i="1"/>
  <c r="AJ32" i="4" a="1"/>
  <c r="AJ32" i="4" s="1"/>
  <c r="AK32" i="4" a="1"/>
  <c r="AK32" i="4" s="1"/>
  <c r="AI32" i="4" a="1"/>
  <c r="AI32" i="4" s="1"/>
  <c r="AD32" i="4" a="1"/>
  <c r="AD32" i="4" s="1"/>
  <c r="Y32" i="4" a="1"/>
  <c r="Y32" i="4" s="1"/>
  <c r="AB32" i="4" a="1"/>
  <c r="AB32" i="4" s="1"/>
  <c r="AG32" i="4" a="1"/>
  <c r="AG32" i="4" s="1"/>
  <c r="AH32" i="4" a="1"/>
  <c r="AH32" i="4" s="1"/>
  <c r="AC32" i="4" a="1"/>
  <c r="AC32" i="4" s="1"/>
  <c r="AA18" i="4" a="1"/>
  <c r="AA18" i="4" s="1"/>
  <c r="AF32" i="4" a="1"/>
  <c r="AF32" i="4" s="1"/>
  <c r="AA32" i="4" a="1"/>
  <c r="AA32" i="4" s="1"/>
  <c r="Z33" i="4" a="1"/>
  <c r="Z33" i="4" s="1"/>
  <c r="AE32" i="4" a="1"/>
  <c r="AE32" i="4" s="1"/>
  <c r="AI18" i="4" a="1"/>
  <c r="AI18" i="4" s="1"/>
  <c r="AJ18" i="4" a="1"/>
  <c r="AJ18" i="4" s="1"/>
  <c r="Z19" i="4" a="1"/>
  <c r="Z19" i="4" s="1"/>
  <c r="AB18" i="4" a="1"/>
  <c r="AB18" i="4" s="1"/>
  <c r="AG18" i="4" a="1"/>
  <c r="AG18" i="4" s="1"/>
  <c r="AH18" i="4" a="1"/>
  <c r="AH18" i="4" s="1"/>
  <c r="AH19" i="4" s="1" a="1"/>
  <c r="AH19" i="4" s="1"/>
  <c r="AC18" i="4" a="1"/>
  <c r="AC18" i="4" s="1"/>
  <c r="AK18" i="4" a="1"/>
  <c r="AK18" i="4" s="1"/>
  <c r="AF18" i="4" a="1"/>
  <c r="AF18" i="4" s="1"/>
  <c r="AE18" i="4" a="1"/>
  <c r="AE18" i="4" s="1"/>
  <c r="AD18" i="4" a="1"/>
  <c r="AD18" i="4" s="1"/>
  <c r="Y18" i="4" a="1"/>
  <c r="Y18" i="4" s="1"/>
  <c r="I14" i="3"/>
  <c r="M14" i="3"/>
  <c r="F14" i="3"/>
  <c r="J14" i="3"/>
  <c r="N14" i="3"/>
  <c r="G14" i="3"/>
  <c r="K14" i="3"/>
  <c r="O14" i="3"/>
  <c r="H14" i="3"/>
  <c r="L14" i="3"/>
  <c r="P14" i="3"/>
  <c r="AI19" i="4" l="1" a="1"/>
  <c r="AI19" i="4" s="1"/>
  <c r="AI34" i="4" s="1" a="1"/>
  <c r="AI34" i="4" s="1"/>
  <c r="AH33" i="4" a="1"/>
  <c r="AH33" i="4" s="1"/>
  <c r="AG33" i="4" a="1"/>
  <c r="AG33" i="4" s="1"/>
  <c r="Y33" i="4" a="1"/>
  <c r="Y33" i="4" s="1"/>
  <c r="AB33" i="4" a="1"/>
  <c r="AB33" i="4" s="1"/>
  <c r="AJ33" i="4" a="1"/>
  <c r="AJ33" i="4" s="1"/>
  <c r="AD19" i="4" a="1"/>
  <c r="AD19" i="4" s="1"/>
  <c r="AD33" i="4" a="1"/>
  <c r="AD33" i="4" s="1"/>
  <c r="AK33" i="4" a="1"/>
  <c r="AK33" i="4" s="1"/>
  <c r="AC33" i="4" a="1"/>
  <c r="AC33" i="4" s="1"/>
  <c r="Z34" i="4" a="1"/>
  <c r="Z34" i="4" s="1"/>
  <c r="AE19" i="4" a="1"/>
  <c r="AE19" i="4" s="1"/>
  <c r="AE33" i="4" a="1"/>
  <c r="AE33" i="4" s="1"/>
  <c r="AI33" i="4" a="1"/>
  <c r="AI33" i="4" s="1"/>
  <c r="AA33" i="4" a="1"/>
  <c r="AA33" i="4" s="1"/>
  <c r="AA19" i="4" a="1"/>
  <c r="AA19" i="4" s="1"/>
  <c r="AF19" i="4" a="1"/>
  <c r="AF19" i="4" s="1"/>
  <c r="AF33" i="4" a="1"/>
  <c r="AF33" i="4" s="1"/>
  <c r="Z20" i="4" a="1"/>
  <c r="Z20" i="4" s="1"/>
  <c r="AC19" i="4" a="1"/>
  <c r="AC19" i="4" s="1"/>
  <c r="AK19" i="4" a="1"/>
  <c r="AK19" i="4" s="1"/>
  <c r="Y19" i="4" a="1"/>
  <c r="Y19" i="4" s="1"/>
  <c r="AG19" i="4" a="1"/>
  <c r="AG19" i="4" s="1"/>
  <c r="AB19" i="4" a="1"/>
  <c r="AB19" i="4" s="1"/>
  <c r="AJ19" i="4" a="1"/>
  <c r="AJ19" i="4" s="1"/>
  <c r="G15" i="3"/>
  <c r="K15" i="3"/>
  <c r="O15" i="3"/>
  <c r="H15" i="3"/>
  <c r="L15" i="3"/>
  <c r="P15" i="3"/>
  <c r="F15" i="3"/>
  <c r="I15" i="3"/>
  <c r="M15" i="3"/>
  <c r="J15" i="3"/>
  <c r="N15" i="3"/>
  <c r="AI20" i="4" l="1" a="1"/>
  <c r="AI20" i="4" s="1"/>
  <c r="AJ20" i="4" a="1"/>
  <c r="AJ20" i="4" s="1"/>
  <c r="AB34" i="4" a="1"/>
  <c r="AB34" i="4" s="1"/>
  <c r="AK34" i="4" a="1"/>
  <c r="AK34" i="4" s="1"/>
  <c r="AC20" i="4" a="1"/>
  <c r="AC20" i="4" s="1"/>
  <c r="AC34" i="4" a="1"/>
  <c r="AC34" i="4" s="1"/>
  <c r="AF20" i="4" a="1"/>
  <c r="AF20" i="4" s="1"/>
  <c r="AF34" i="4" a="1"/>
  <c r="AF34" i="4" s="1"/>
  <c r="AG20" i="4" a="1"/>
  <c r="AG20" i="4" s="1"/>
  <c r="AG34" i="4" a="1"/>
  <c r="AG34" i="4" s="1"/>
  <c r="AJ34" i="4" a="1"/>
  <c r="AJ34" i="4" s="1"/>
  <c r="AA34" i="4" a="1"/>
  <c r="AA34" i="4" s="1"/>
  <c r="AA20" i="4" a="1"/>
  <c r="AA20" i="4" s="1"/>
  <c r="AE20" i="4" a="1"/>
  <c r="AE20" i="4" s="1"/>
  <c r="AE34" i="4" a="1"/>
  <c r="AE34" i="4" s="1"/>
  <c r="AH34" i="4" a="1"/>
  <c r="AH34" i="4" s="1"/>
  <c r="Y34" i="4" a="1"/>
  <c r="Y34" i="4" s="1"/>
  <c r="AD20" i="4" a="1"/>
  <c r="AD20" i="4" s="1"/>
  <c r="AD34" i="4" a="1"/>
  <c r="AD34" i="4" s="1"/>
  <c r="AB20" i="4" a="1"/>
  <c r="AB20" i="4" s="1"/>
  <c r="AK20" i="4" a="1"/>
  <c r="AK20" i="4" s="1"/>
  <c r="AH20" i="4" a="1"/>
  <c r="AH20" i="4" s="1"/>
  <c r="Y20" i="4" a="1"/>
  <c r="Y20" i="4" s="1"/>
  <c r="G16" i="3"/>
  <c r="K16" i="3"/>
  <c r="O16" i="3"/>
  <c r="H16" i="3"/>
  <c r="L16" i="3"/>
  <c r="P16" i="3"/>
  <c r="I16" i="3"/>
  <c r="M16" i="3"/>
  <c r="F16" i="3"/>
  <c r="J16" i="3"/>
  <c r="N16" i="3"/>
  <c r="G17" i="3" l="1"/>
  <c r="J17" i="3"/>
  <c r="L17" i="3"/>
  <c r="F17" i="3"/>
  <c r="N17" i="3"/>
  <c r="H17" i="3"/>
  <c r="P17" i="3"/>
  <c r="I17" i="3"/>
  <c r="H18" i="3" s="1"/>
  <c r="K17" i="3"/>
  <c r="J18" i="3" s="1"/>
  <c r="O17" i="3"/>
  <c r="M17" i="3"/>
  <c r="L18" i="3" l="1"/>
  <c r="I18" i="3"/>
  <c r="G18" i="3"/>
  <c r="M18" i="3"/>
  <c r="K18" i="3"/>
  <c r="F18" i="3"/>
  <c r="O18" i="3"/>
  <c r="P18" i="3"/>
  <c r="N18" i="3"/>
  <c r="M19" i="3" l="1"/>
  <c r="G19" i="3"/>
  <c r="L19" i="3"/>
  <c r="K19" i="3"/>
  <c r="P19" i="3"/>
  <c r="J19" i="3"/>
  <c r="O19" i="3"/>
  <c r="N19" i="3"/>
  <c r="F19" i="3"/>
  <c r="I19" i="3"/>
  <c r="H19" i="3"/>
  <c r="J20" i="3" l="1"/>
  <c r="O20" i="3"/>
  <c r="I20" i="3"/>
  <c r="G20" i="3"/>
  <c r="F20" i="3"/>
  <c r="K20" i="3"/>
  <c r="P20" i="3"/>
  <c r="N20" i="3"/>
  <c r="H20" i="3"/>
  <c r="M20" i="3"/>
  <c r="L20" i="3"/>
  <c r="K21" i="3" l="1"/>
  <c r="I21" i="3"/>
  <c r="N21" i="3"/>
  <c r="H21" i="3"/>
  <c r="F21" i="3"/>
  <c r="L21" i="3"/>
  <c r="O21" i="3"/>
  <c r="M21" i="3"/>
  <c r="P21" i="3"/>
  <c r="G21" i="3"/>
  <c r="J21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<sst xmlns="http://schemas.openxmlformats.org/spreadsheetml/2006/main" count="345" uniqueCount="189">
  <si>
    <t>Задача о рюкзаке</t>
  </si>
  <si>
    <t>Исходные данные</t>
  </si>
  <si>
    <t>Максимальный вес</t>
  </si>
  <si>
    <t>Предметы</t>
  </si>
  <si>
    <t>Вес</t>
  </si>
  <si>
    <t>Ценность</t>
  </si>
  <si>
    <t>Предмет 1</t>
  </si>
  <si>
    <t>Предмет 2</t>
  </si>
  <si>
    <t>Предмет 3</t>
  </si>
  <si>
    <t>Предмет 4</t>
  </si>
  <si>
    <t>Решение</t>
  </si>
  <si>
    <t>Кол-во</t>
  </si>
  <si>
    <t>Итого</t>
  </si>
  <si>
    <t>Объём капитала</t>
  </si>
  <si>
    <t>-</t>
  </si>
  <si>
    <t>Ограничения</t>
  </si>
  <si>
    <t>Капитал</t>
  </si>
  <si>
    <t>t</t>
  </si>
  <si>
    <t>r(t)</t>
  </si>
  <si>
    <t>u(t)</t>
  </si>
  <si>
    <t>Матрица функции Беллмана</t>
  </si>
  <si>
    <t>Предмет</t>
  </si>
  <si>
    <t>W =</t>
  </si>
  <si>
    <t>N =</t>
  </si>
  <si>
    <t>k</t>
  </si>
  <si>
    <t>s</t>
  </si>
  <si>
    <t>Данные</t>
  </si>
  <si>
    <t>Инвестируемые средства (у.е.)</t>
  </si>
  <si>
    <t>x</t>
  </si>
  <si>
    <t>s(t) =</t>
  </si>
  <si>
    <t>P =</t>
  </si>
  <si>
    <t>Прирост прибыли (у.е.)</t>
  </si>
  <si>
    <t>S</t>
  </si>
  <si>
    <t>i = 3</t>
  </si>
  <si>
    <t>i = 2</t>
  </si>
  <si>
    <t>i = 1</t>
  </si>
  <si>
    <t>X</t>
  </si>
  <si>
    <t>S-X</t>
  </si>
  <si>
    <t>Итоговые данные</t>
  </si>
  <si>
    <t>Таблица состояний при i = 2</t>
  </si>
  <si>
    <t>Таблица состояний при i = 1</t>
  </si>
  <si>
    <t>Предмет 5</t>
  </si>
  <si>
    <t>Предмет 6</t>
  </si>
  <si>
    <t>Предмет 7</t>
  </si>
  <si>
    <t>Предмет 8</t>
  </si>
  <si>
    <t>Предмет 9</t>
  </si>
  <si>
    <t>Предмет 10</t>
  </si>
  <si>
    <t>Задача о замене оборудования</t>
  </si>
  <si>
    <t>Microsoft Excel 16.0 Отчет о результатах</t>
  </si>
  <si>
    <t>Лист: [Бронников ПМ-1901 - Курсовая работа.xlsx]Рюкзак (Реализация)</t>
  </si>
  <si>
    <t>Отчет создан: 22.05.2022 0:56:41</t>
  </si>
  <si>
    <t>Результат: Решение найдено. Все ограничения и условия оптимальности выполнены.</t>
  </si>
  <si>
    <t>Модуль поиска решения</t>
  </si>
  <si>
    <t>Модуль: Поиск решения лин. задач симплекс-методом</t>
  </si>
  <si>
    <t>Время решения: 0,031 секунд.</t>
  </si>
  <si>
    <t>Число итераций: 1 Число подзадач: 2</t>
  </si>
  <si>
    <t>Параметры поиска решения</t>
  </si>
  <si>
    <t>Максимальное время Без пределов,  Число итераций Без пределов, Precision 0,000001, Использовать автоматическое масштабирование</t>
  </si>
  <si>
    <t>Максимальное число подзадач Без пределов, Максимальное число целочисленных решений Без пределов, Целочисленное отклонение 1%</t>
  </si>
  <si>
    <t>Ячейка целевой функции (Максимум)</t>
  </si>
  <si>
    <t>Ячейка</t>
  </si>
  <si>
    <t>Имя</t>
  </si>
  <si>
    <t>Исходное значение</t>
  </si>
  <si>
    <t>Окончательное значение</t>
  </si>
  <si>
    <t>Ячейки переменных</t>
  </si>
  <si>
    <t>Целочисленное</t>
  </si>
  <si>
    <t>Значение ячейки</t>
  </si>
  <si>
    <t>Формула</t>
  </si>
  <si>
    <t>Состояние</t>
  </si>
  <si>
    <t>Допуск</t>
  </si>
  <si>
    <t>$P$23</t>
  </si>
  <si>
    <t>Итого Ценность</t>
  </si>
  <si>
    <t>$N$13</t>
  </si>
  <si>
    <t>Предмет 1 Кол-во</t>
  </si>
  <si>
    <t>$N$14</t>
  </si>
  <si>
    <t>Предмет 2 Кол-во</t>
  </si>
  <si>
    <t>$N$15</t>
  </si>
  <si>
    <t>Предмет 3 Кол-во</t>
  </si>
  <si>
    <t>$N$16</t>
  </si>
  <si>
    <t>Предмет 4 Кол-во</t>
  </si>
  <si>
    <t>$N$17</t>
  </si>
  <si>
    <t>Предмет 5 Кол-во</t>
  </si>
  <si>
    <t>$N$18</t>
  </si>
  <si>
    <t>Предмет 6 Кол-во</t>
  </si>
  <si>
    <t>$N$19</t>
  </si>
  <si>
    <t>Предмет 7 Кол-во</t>
  </si>
  <si>
    <t>$N$20</t>
  </si>
  <si>
    <t>Предмет 8 Кол-во</t>
  </si>
  <si>
    <t>$N$21</t>
  </si>
  <si>
    <t>Предмет 9 Кол-во</t>
  </si>
  <si>
    <t>$N$22</t>
  </si>
  <si>
    <t>Предмет 10 Кол-во</t>
  </si>
  <si>
    <t>$O$23</t>
  </si>
  <si>
    <t>Итого Вес</t>
  </si>
  <si>
    <t>$O$23&lt;=$G$9</t>
  </si>
  <si>
    <t>Привязка</t>
  </si>
  <si>
    <t>$N$13:$N$22=Бинарное</t>
  </si>
  <si>
    <t>Бинарное</t>
  </si>
  <si>
    <t>Задача о распределения инвестиций</t>
  </si>
  <si>
    <t>Задача о распределении инвестиций</t>
  </si>
  <si>
    <t>Бронников Е. И.</t>
  </si>
  <si>
    <t>Моделирование оптимизационных задач средствами динамического программирования</t>
  </si>
  <si>
    <t>Курсовая работа по</t>
  </si>
  <si>
    <t>Исследованию операций</t>
  </si>
  <si>
    <t>Рюкзак (Реализация)</t>
  </si>
  <si>
    <t>Отчёт о результатах (Рюкзак)</t>
  </si>
  <si>
    <t>Рюкзак (Аналитич.)</t>
  </si>
  <si>
    <t>Оборудование (Аналитич.)</t>
  </si>
  <si>
    <t>Инвестиции (Реализация)</t>
  </si>
  <si>
    <t>Инвестиции (Аналитич.)</t>
  </si>
  <si>
    <t>&lt;=</t>
  </si>
  <si>
    <r>
      <t>F</t>
    </r>
    <r>
      <rPr>
        <vertAlign val="subscript"/>
        <sz val="11"/>
        <color theme="1"/>
        <rFont val="Times New Roman"/>
        <family val="1"/>
      </rPr>
      <t>n</t>
    </r>
  </si>
  <si>
    <r>
      <t>w</t>
    </r>
    <r>
      <rPr>
        <b/>
        <i/>
        <vertAlign val="subscript"/>
        <sz val="11"/>
        <color theme="1"/>
        <rFont val="Times New Roman"/>
        <family val="1"/>
      </rPr>
      <t>i</t>
    </r>
  </si>
  <si>
    <r>
      <t>p</t>
    </r>
    <r>
      <rPr>
        <b/>
        <i/>
        <vertAlign val="subscript"/>
        <sz val="11"/>
        <color theme="1"/>
        <rFont val="Times New Roman"/>
        <family val="1"/>
      </rPr>
      <t>i</t>
    </r>
  </si>
  <si>
    <r>
      <t>П</t>
    </r>
    <r>
      <rPr>
        <vertAlign val="subscript"/>
        <sz val="11"/>
        <color theme="1"/>
        <rFont val="Times New Roman"/>
        <family val="1"/>
      </rPr>
      <t>1</t>
    </r>
    <r>
      <rPr>
        <sz val="11"/>
        <color theme="1"/>
        <rFont val="Times New Roman"/>
        <family val="1"/>
      </rPr>
      <t>(x)</t>
    </r>
  </si>
  <si>
    <r>
      <t>П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(x)</t>
    </r>
  </si>
  <si>
    <r>
      <t>П</t>
    </r>
    <r>
      <rPr>
        <vertAlign val="subscript"/>
        <sz val="11"/>
        <color theme="1"/>
        <rFont val="Times New Roman"/>
        <family val="1"/>
      </rPr>
      <t>3</t>
    </r>
    <r>
      <rPr>
        <sz val="11"/>
        <color theme="1"/>
        <rFont val="Times New Roman"/>
        <family val="1"/>
      </rPr>
      <t>(x)</t>
    </r>
  </si>
  <si>
    <r>
      <t>W</t>
    </r>
    <r>
      <rPr>
        <vertAlign val="subscript"/>
        <sz val="11"/>
        <color theme="1"/>
        <rFont val="Times New Roman"/>
        <family val="1"/>
      </rPr>
      <t>3</t>
    </r>
    <r>
      <rPr>
        <sz val="11"/>
        <color theme="1"/>
        <rFont val="Times New Roman"/>
        <family val="1"/>
      </rPr>
      <t>(S-x)</t>
    </r>
  </si>
  <si>
    <r>
      <t>П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(x)+W</t>
    </r>
    <r>
      <rPr>
        <vertAlign val="subscript"/>
        <sz val="11"/>
        <color theme="1"/>
        <rFont val="Times New Roman"/>
        <family val="1"/>
      </rPr>
      <t>3</t>
    </r>
    <r>
      <rPr>
        <sz val="11"/>
        <color theme="1"/>
        <rFont val="Times New Roman"/>
        <family val="1"/>
      </rPr>
      <t>(S-x)</t>
    </r>
  </si>
  <si>
    <r>
      <t>W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(S)</t>
    </r>
  </si>
  <si>
    <r>
      <t>W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(S-x)</t>
    </r>
  </si>
  <si>
    <r>
      <t>П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(x)+W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(S-x)</t>
    </r>
  </si>
  <si>
    <r>
      <t>W</t>
    </r>
    <r>
      <rPr>
        <vertAlign val="subscript"/>
        <sz val="11"/>
        <color theme="1"/>
        <rFont val="Times New Roman"/>
        <family val="1"/>
      </rPr>
      <t>1</t>
    </r>
    <r>
      <rPr>
        <sz val="11"/>
        <color theme="1"/>
        <rFont val="Times New Roman"/>
        <family val="1"/>
      </rPr>
      <t>(S)</t>
    </r>
  </si>
  <si>
    <r>
      <t>x</t>
    </r>
    <r>
      <rPr>
        <vertAlign val="subscript"/>
        <sz val="11"/>
        <color theme="1"/>
        <rFont val="Times New Roman"/>
        <family val="1"/>
      </rPr>
      <t>3</t>
    </r>
    <r>
      <rPr>
        <sz val="11"/>
        <color theme="1"/>
        <rFont val="Times New Roman"/>
        <family val="1"/>
      </rPr>
      <t>(S)</t>
    </r>
  </si>
  <si>
    <r>
      <t>W</t>
    </r>
    <r>
      <rPr>
        <vertAlign val="subscript"/>
        <sz val="11"/>
        <color theme="1"/>
        <rFont val="Times New Roman"/>
        <family val="1"/>
      </rPr>
      <t>3</t>
    </r>
    <r>
      <rPr>
        <sz val="11"/>
        <color theme="1"/>
        <rFont val="Times New Roman"/>
        <family val="1"/>
      </rPr>
      <t>(S)</t>
    </r>
  </si>
  <si>
    <r>
      <t>x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(S)</t>
    </r>
  </si>
  <si>
    <r>
      <t>x</t>
    </r>
    <r>
      <rPr>
        <vertAlign val="subscript"/>
        <sz val="11"/>
        <color theme="1"/>
        <rFont val="Times New Roman"/>
        <family val="1"/>
      </rPr>
      <t>1</t>
    </r>
    <r>
      <rPr>
        <sz val="11"/>
        <color theme="1"/>
        <rFont val="Times New Roman"/>
        <family val="1"/>
      </rPr>
      <t>(S)</t>
    </r>
  </si>
  <si>
    <t>Ограничение на объём инвестирования</t>
  </si>
  <si>
    <r>
      <t>П</t>
    </r>
    <r>
      <rPr>
        <b/>
        <vertAlign val="subscript"/>
        <sz val="11"/>
        <color theme="1"/>
        <rFont val="Times New Roman"/>
        <family val="1"/>
      </rPr>
      <t>1</t>
    </r>
  </si>
  <si>
    <r>
      <t>П</t>
    </r>
    <r>
      <rPr>
        <b/>
        <vertAlign val="subscript"/>
        <sz val="11"/>
        <color theme="1"/>
        <rFont val="Times New Roman"/>
        <family val="1"/>
      </rPr>
      <t>2</t>
    </r>
  </si>
  <si>
    <r>
      <t>П</t>
    </r>
    <r>
      <rPr>
        <b/>
        <vertAlign val="subscript"/>
        <sz val="11"/>
        <color theme="1"/>
        <rFont val="Times New Roman"/>
        <family val="1"/>
      </rPr>
      <t>3</t>
    </r>
  </si>
  <si>
    <t>П4</t>
  </si>
  <si>
    <r>
      <t>П</t>
    </r>
    <r>
      <rPr>
        <b/>
        <vertAlign val="subscript"/>
        <sz val="11"/>
        <color theme="1"/>
        <rFont val="Times New Roman"/>
        <family val="1"/>
      </rPr>
      <t>4</t>
    </r>
  </si>
  <si>
    <t>Лист: [Бронников ПМ-1901 - Курсовая работа.xlsx]Инвестиции (Реализация)</t>
  </si>
  <si>
    <t>Число итераций: 8 Число подзадач: 0</t>
  </si>
  <si>
    <t>Максимальное время Без пределов,  Число итераций Без пределов, Precision 0,000001</t>
  </si>
  <si>
    <t>Максимальное число подзадач Без пределов, Максимальное число целочисленных решений Без пределов, Целочисленное отклонение 1%, Считать неотрицательными</t>
  </si>
  <si>
    <t>$Q$26</t>
  </si>
  <si>
    <t>Итого &lt;=</t>
  </si>
  <si>
    <t>$P$10</t>
  </si>
  <si>
    <t>П1</t>
  </si>
  <si>
    <t>$Q$10</t>
  </si>
  <si>
    <t>П2</t>
  </si>
  <si>
    <t>$R$10</t>
  </si>
  <si>
    <t>П3</t>
  </si>
  <si>
    <t>$S$10</t>
  </si>
  <si>
    <t>$P$11</t>
  </si>
  <si>
    <t>$Q$11</t>
  </si>
  <si>
    <t>$R$11</t>
  </si>
  <si>
    <t>$S$11</t>
  </si>
  <si>
    <t>$P$12</t>
  </si>
  <si>
    <t>$Q$12</t>
  </si>
  <si>
    <t>$R$12</t>
  </si>
  <si>
    <t>$S$12</t>
  </si>
  <si>
    <t>$P$13</t>
  </si>
  <si>
    <t>$Q$13</t>
  </si>
  <si>
    <t>$R$13</t>
  </si>
  <si>
    <t>$S$13</t>
  </si>
  <si>
    <t>$P$14</t>
  </si>
  <si>
    <t>$Q$14</t>
  </si>
  <si>
    <t>$R$14</t>
  </si>
  <si>
    <t>$S$14</t>
  </si>
  <si>
    <t>$P$15</t>
  </si>
  <si>
    <t>$Q$15</t>
  </si>
  <si>
    <t>$R$15</t>
  </si>
  <si>
    <t>$S$15</t>
  </si>
  <si>
    <t>$P$16</t>
  </si>
  <si>
    <t>$Q$16</t>
  </si>
  <si>
    <t>$R$16</t>
  </si>
  <si>
    <t>$S$16</t>
  </si>
  <si>
    <t>$P$17</t>
  </si>
  <si>
    <t>$Q$17</t>
  </si>
  <si>
    <t>$R$17</t>
  </si>
  <si>
    <t>$S$17</t>
  </si>
  <si>
    <t>$O$24</t>
  </si>
  <si>
    <t>$O$24&lt;=$Q$24</t>
  </si>
  <si>
    <t>$P$18</t>
  </si>
  <si>
    <t>$P$18&lt;=$P$20</t>
  </si>
  <si>
    <t>Без привязки</t>
  </si>
  <si>
    <t>$Q$18</t>
  </si>
  <si>
    <t>$Q$18&lt;=$Q$20</t>
  </si>
  <si>
    <t>$R$18</t>
  </si>
  <si>
    <t>$R$18&lt;=$R$20</t>
  </si>
  <si>
    <t>$S$18</t>
  </si>
  <si>
    <t>$S$18&lt;=$S$20</t>
  </si>
  <si>
    <t>$P$10:$S$17=Бинарное</t>
  </si>
  <si>
    <t>Отчет создан: 22.05.2022 1:51:20</t>
  </si>
  <si>
    <t>Время решения: 0,047 секунд.</t>
  </si>
  <si>
    <t>Отчёт о результатах (Инвестиции)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</si>
</sst>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22" x14ac:knownFonts="1">
    <font>
      <sz val="11"/>
      <color theme="1"/>
      <name val="Calibri"/>
      <family val="2"/>
      <scheme val="minor"/>
    </font>
    <font>
      <b/>
      <i/>
      <sz val="20"/>
      <color rgb="FFFF0000"/>
      <name val="Times New Roman"/>
      <family val="1"/>
    </font>
    <font>
      <sz val="11"/>
      <color theme="1"/>
      <name val="Times New Roman"/>
      <family val="1"/>
    </font>
    <font>
      <sz val="8"/>
      <name val="Calibri"/>
      <family val="2"/>
      <scheme val="minor"/>
    </font>
    <font>
      <b/>
      <sz val="11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i/>
      <sz val="15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11"/>
      <color indexed="18"/>
      <name val="Calibri"/>
      <family val="2"/>
      <scheme val="minor"/>
    </font>
    <font>
      <i/>
      <sz val="11"/>
      <color theme="1"/>
      <name val="Times New Roman"/>
      <family val="1"/>
    </font>
    <font>
      <vertAlign val="subscript"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b/>
      <i/>
      <vertAlign val="subscript"/>
      <sz val="11"/>
      <color theme="1"/>
      <name val="Times New Roman"/>
      <family val="1"/>
    </font>
    <font>
      <b/>
      <sz val="11"/>
      <color rgb="FFFF0000"/>
      <name val="Times New Roman"/>
      <family val="1"/>
    </font>
    <font>
      <sz val="11"/>
      <color theme="0" tint="-0.499984740745262"/>
      <name val="Times New Roman"/>
      <family val="1"/>
    </font>
    <font>
      <b/>
      <sz val="11"/>
      <name val="Times New Roman"/>
      <family val="1"/>
    </font>
    <font>
      <b/>
      <i/>
      <sz val="16"/>
      <name val="Times New Roman"/>
      <family val="1"/>
    </font>
    <font>
      <b/>
      <sz val="18"/>
      <name val="Times New Roman"/>
      <family val="1"/>
    </font>
    <font>
      <sz val="12"/>
      <name val="Times New Roman"/>
      <family val="1"/>
    </font>
    <font>
      <sz val="14"/>
      <name val="Times New Roman"/>
      <family val="1"/>
    </font>
    <font>
      <i/>
      <sz val="11"/>
      <name val="Times New Roman"/>
      <family val="1"/>
    </font>
    <font>
      <b/>
      <vertAlign val="subscript"/>
      <sz val="11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</fills>
  <borders count="7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 style="double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90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2" fillId="2" borderId="4" xfId="0" applyFont="1" applyFill="1" applyBorder="1"/>
    <xf numFmtId="0" fontId="2" fillId="5" borderId="1" xfId="0" applyFont="1" applyFill="1" applyBorder="1"/>
    <xf numFmtId="0" fontId="2" fillId="5" borderId="2" xfId="0" applyFont="1" applyFill="1" applyBorder="1"/>
    <xf numFmtId="0" fontId="2" fillId="5" borderId="12" xfId="0" applyFont="1" applyFill="1" applyBorder="1"/>
    <xf numFmtId="0" fontId="0" fillId="6" borderId="0" xfId="0" applyFill="1"/>
    <xf numFmtId="0" fontId="2" fillId="2" borderId="50" xfId="0" applyFont="1" applyFill="1" applyBorder="1"/>
    <xf numFmtId="0" fontId="4" fillId="3" borderId="49" xfId="0" applyFont="1" applyFill="1" applyBorder="1" applyAlignment="1">
      <alignment horizontal="center"/>
    </xf>
    <xf numFmtId="0" fontId="4" fillId="3" borderId="44" xfId="0" applyFont="1" applyFill="1" applyBorder="1" applyAlignment="1">
      <alignment horizontal="center"/>
    </xf>
    <xf numFmtId="0" fontId="2" fillId="2" borderId="21" xfId="0" applyFont="1" applyFill="1" applyBorder="1"/>
    <xf numFmtId="0" fontId="2" fillId="2" borderId="24" xfId="0" applyFont="1" applyFill="1" applyBorder="1"/>
    <xf numFmtId="0" fontId="2" fillId="2" borderId="25" xfId="0" applyFont="1" applyFill="1" applyBorder="1"/>
    <xf numFmtId="0" fontId="4" fillId="3" borderId="54" xfId="0" applyFont="1" applyFill="1" applyBorder="1" applyAlignment="1">
      <alignment horizontal="center"/>
    </xf>
    <xf numFmtId="0" fontId="2" fillId="2" borderId="57" xfId="0" applyFont="1" applyFill="1" applyBorder="1"/>
    <xf numFmtId="0" fontId="4" fillId="4" borderId="28" xfId="0" applyFont="1" applyFill="1" applyBorder="1" applyAlignment="1">
      <alignment horizontal="center"/>
    </xf>
    <xf numFmtId="0" fontId="4" fillId="4" borderId="29" xfId="0" applyFont="1" applyFill="1" applyBorder="1" applyAlignment="1">
      <alignment horizontal="center"/>
    </xf>
    <xf numFmtId="0" fontId="4" fillId="4" borderId="59" xfId="0" applyFont="1" applyFill="1" applyBorder="1" applyAlignment="1">
      <alignment horizontal="center"/>
    </xf>
    <xf numFmtId="0" fontId="2" fillId="6" borderId="0" xfId="0" applyFont="1" applyFill="1"/>
    <xf numFmtId="0" fontId="2" fillId="6" borderId="7" xfId="0" applyFont="1" applyFill="1" applyBorder="1"/>
    <xf numFmtId="0" fontId="2" fillId="6" borderId="0" xfId="0" applyFont="1" applyFill="1" applyBorder="1"/>
    <xf numFmtId="0" fontId="2" fillId="6" borderId="8" xfId="0" applyFont="1" applyFill="1" applyBorder="1"/>
    <xf numFmtId="0" fontId="2" fillId="6" borderId="9" xfId="0" applyFont="1" applyFill="1" applyBorder="1"/>
    <xf numFmtId="0" fontId="2" fillId="6" borderId="4" xfId="0" applyFont="1" applyFill="1" applyBorder="1"/>
    <xf numFmtId="0" fontId="2" fillId="6" borderId="6" xfId="0" applyFont="1" applyFill="1" applyBorder="1"/>
    <xf numFmtId="0" fontId="2" fillId="6" borderId="55" xfId="0" applyFont="1" applyFill="1" applyBorder="1"/>
    <xf numFmtId="0" fontId="2" fillId="6" borderId="1" xfId="0" applyFont="1" applyFill="1" applyBorder="1"/>
    <xf numFmtId="0" fontId="2" fillId="6" borderId="21" xfId="0" applyFont="1" applyFill="1" applyBorder="1"/>
    <xf numFmtId="0" fontId="2" fillId="6" borderId="60" xfId="0" applyFont="1" applyFill="1" applyBorder="1"/>
    <xf numFmtId="0" fontId="2" fillId="6" borderId="2" xfId="0" applyFont="1" applyFill="1" applyBorder="1"/>
    <xf numFmtId="0" fontId="2" fillId="6" borderId="31" xfId="0" applyFont="1" applyFill="1" applyBorder="1"/>
    <xf numFmtId="0" fontId="0" fillId="6" borderId="9" xfId="0" applyFill="1" applyBorder="1"/>
    <xf numFmtId="0" fontId="2" fillId="6" borderId="61" xfId="0" applyFont="1" applyFill="1" applyBorder="1"/>
    <xf numFmtId="0" fontId="2" fillId="6" borderId="12" xfId="0" applyFont="1" applyFill="1" applyBorder="1"/>
    <xf numFmtId="0" fontId="2" fillId="6" borderId="58" xfId="0" applyFont="1" applyFill="1" applyBorder="1"/>
    <xf numFmtId="0" fontId="2" fillId="6" borderId="56" xfId="0" applyFont="1" applyFill="1" applyBorder="1"/>
    <xf numFmtId="0" fontId="2" fillId="6" borderId="11" xfId="0" applyFont="1" applyFill="1" applyBorder="1"/>
    <xf numFmtId="0" fontId="2" fillId="6" borderId="62" xfId="0" applyFont="1" applyFill="1" applyBorder="1"/>
    <xf numFmtId="0" fontId="2" fillId="6" borderId="52" xfId="0" applyFont="1" applyFill="1" applyBorder="1" applyAlignment="1">
      <alignment horizontal="right"/>
    </xf>
    <xf numFmtId="0" fontId="5" fillId="8" borderId="64" xfId="0" applyFont="1" applyFill="1" applyBorder="1" applyAlignment="1">
      <alignment horizontal="center"/>
    </xf>
    <xf numFmtId="0" fontId="2" fillId="2" borderId="55" xfId="0" applyFont="1" applyFill="1" applyBorder="1"/>
    <xf numFmtId="0" fontId="1" fillId="6" borderId="0" xfId="0" applyFont="1" applyFill="1" applyAlignment="1"/>
    <xf numFmtId="0" fontId="7" fillId="0" borderId="0" xfId="0" applyFont="1"/>
    <xf numFmtId="0" fontId="0" fillId="0" borderId="66" xfId="0" applyFill="1" applyBorder="1" applyAlignment="1"/>
    <xf numFmtId="0" fontId="8" fillId="0" borderId="65" xfId="0" applyFont="1" applyFill="1" applyBorder="1" applyAlignment="1">
      <alignment horizontal="center"/>
    </xf>
    <xf numFmtId="0" fontId="0" fillId="0" borderId="67" xfId="0" applyFill="1" applyBorder="1" applyAlignment="1"/>
    <xf numFmtId="0" fontId="0" fillId="0" borderId="66" xfId="0" applyNumberFormat="1" applyFill="1" applyBorder="1" applyAlignment="1"/>
    <xf numFmtId="0" fontId="0" fillId="0" borderId="67" xfId="0" applyNumberFormat="1" applyFill="1" applyBorder="1" applyAlignment="1"/>
    <xf numFmtId="164" fontId="2" fillId="6" borderId="0" xfId="0" applyNumberFormat="1" applyFont="1" applyFill="1"/>
    <xf numFmtId="0" fontId="4" fillId="3" borderId="28" xfId="0" applyFont="1" applyFill="1" applyBorder="1" applyAlignment="1">
      <alignment horizontal="center" vertical="center"/>
    </xf>
    <xf numFmtId="0" fontId="4" fillId="3" borderId="29" xfId="0" applyFont="1" applyFill="1" applyBorder="1" applyAlignment="1">
      <alignment horizontal="center" vertical="center"/>
    </xf>
    <xf numFmtId="0" fontId="2" fillId="2" borderId="31" xfId="0" applyFont="1" applyFill="1" applyBorder="1"/>
    <xf numFmtId="0" fontId="4" fillId="3" borderId="59" xfId="0" applyFont="1" applyFill="1" applyBorder="1" applyAlignment="1">
      <alignment wrapText="1"/>
    </xf>
    <xf numFmtId="0" fontId="2" fillId="2" borderId="60" xfId="0" applyFont="1" applyFill="1" applyBorder="1"/>
    <xf numFmtId="0" fontId="2" fillId="2" borderId="62" xfId="0" applyFont="1" applyFill="1" applyBorder="1"/>
    <xf numFmtId="0" fontId="4" fillId="3" borderId="63" xfId="0" applyFont="1" applyFill="1" applyBorder="1"/>
    <xf numFmtId="0" fontId="2" fillId="2" borderId="69" xfId="0" applyFont="1" applyFill="1" applyBorder="1"/>
    <xf numFmtId="0" fontId="4" fillId="4" borderId="59" xfId="0" applyFont="1" applyFill="1" applyBorder="1" applyAlignment="1">
      <alignment wrapText="1"/>
    </xf>
    <xf numFmtId="0" fontId="4" fillId="4" borderId="28" xfId="0" applyFont="1" applyFill="1" applyBorder="1" applyAlignment="1">
      <alignment horizontal="center" vertical="center"/>
    </xf>
    <xf numFmtId="0" fontId="4" fillId="4" borderId="29" xfId="0" applyFont="1" applyFill="1" applyBorder="1" applyAlignment="1">
      <alignment horizontal="center" vertical="center"/>
    </xf>
    <xf numFmtId="0" fontId="2" fillId="5" borderId="31" xfId="0" applyFont="1" applyFill="1" applyBorder="1"/>
    <xf numFmtId="0" fontId="2" fillId="5" borderId="21" xfId="0" applyFont="1" applyFill="1" applyBorder="1"/>
    <xf numFmtId="0" fontId="2" fillId="5" borderId="24" xfId="0" applyFont="1" applyFill="1" applyBorder="1"/>
    <xf numFmtId="0" fontId="2" fillId="5" borderId="25" xfId="0" applyFont="1" applyFill="1" applyBorder="1"/>
    <xf numFmtId="0" fontId="9" fillId="6" borderId="35" xfId="0" applyFont="1" applyFill="1" applyBorder="1" applyAlignment="1">
      <alignment horizontal="center"/>
    </xf>
    <xf numFmtId="0" fontId="2" fillId="6" borderId="18" xfId="0" applyFont="1" applyFill="1" applyBorder="1" applyAlignment="1">
      <alignment horizontal="center"/>
    </xf>
    <xf numFmtId="0" fontId="2" fillId="6" borderId="19" xfId="0" applyFont="1" applyFill="1" applyBorder="1" applyAlignment="1">
      <alignment horizontal="center"/>
    </xf>
    <xf numFmtId="0" fontId="9" fillId="6" borderId="26" xfId="0" applyFont="1" applyFill="1" applyBorder="1" applyAlignment="1">
      <alignment horizontal="left"/>
    </xf>
    <xf numFmtId="0" fontId="9" fillId="6" borderId="22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6" borderId="21" xfId="0" applyFont="1" applyFill="1" applyBorder="1" applyAlignment="1">
      <alignment horizontal="center"/>
    </xf>
    <xf numFmtId="0" fontId="9" fillId="6" borderId="37" xfId="0" applyFont="1" applyFill="1" applyBorder="1" applyAlignment="1">
      <alignment horizontal="left"/>
    </xf>
    <xf numFmtId="0" fontId="2" fillId="6" borderId="38" xfId="0" applyFont="1" applyFill="1" applyBorder="1"/>
    <xf numFmtId="0" fontId="9" fillId="6" borderId="23" xfId="0" applyFont="1" applyFill="1" applyBorder="1" applyAlignment="1">
      <alignment horizontal="center"/>
    </xf>
    <xf numFmtId="0" fontId="2" fillId="6" borderId="24" xfId="0" applyFont="1" applyFill="1" applyBorder="1" applyAlignment="1">
      <alignment horizontal="center"/>
    </xf>
    <xf numFmtId="0" fontId="2" fillId="6" borderId="25" xfId="0" applyFont="1" applyFill="1" applyBorder="1" applyAlignment="1">
      <alignment horizontal="center"/>
    </xf>
    <xf numFmtId="0" fontId="2" fillId="6" borderId="16" xfId="0" applyFont="1" applyFill="1" applyBorder="1"/>
    <xf numFmtId="0" fontId="2" fillId="6" borderId="17" xfId="0" applyFont="1" applyFill="1" applyBorder="1" applyAlignment="1">
      <alignment horizontal="center"/>
    </xf>
    <xf numFmtId="0" fontId="2" fillId="6" borderId="20" xfId="0" applyFont="1" applyFill="1" applyBorder="1" applyAlignment="1">
      <alignment horizontal="center"/>
    </xf>
    <xf numFmtId="0" fontId="4" fillId="6" borderId="1" xfId="0" applyFont="1" applyFill="1" applyBorder="1"/>
    <xf numFmtId="0" fontId="2" fillId="6" borderId="15" xfId="0" applyFont="1" applyFill="1" applyBorder="1" applyAlignment="1">
      <alignment horizontal="center"/>
    </xf>
    <xf numFmtId="0" fontId="2" fillId="6" borderId="24" xfId="0" applyFont="1" applyFill="1" applyBorder="1"/>
    <xf numFmtId="0" fontId="4" fillId="6" borderId="24" xfId="0" applyFont="1" applyFill="1" applyBorder="1"/>
    <xf numFmtId="0" fontId="2" fillId="6" borderId="25" xfId="0" applyFont="1" applyFill="1" applyBorder="1"/>
    <xf numFmtId="0" fontId="2" fillId="6" borderId="0" xfId="0" applyFont="1" applyFill="1" applyAlignment="1">
      <alignment horizontal="center"/>
    </xf>
    <xf numFmtId="16" fontId="2" fillId="6" borderId="0" xfId="0" applyNumberFormat="1" applyFont="1" applyFill="1"/>
    <xf numFmtId="0" fontId="2" fillId="6" borderId="16" xfId="0" applyFont="1" applyFill="1" applyBorder="1" applyAlignment="1">
      <alignment vertical="center"/>
    </xf>
    <xf numFmtId="0" fontId="2" fillId="6" borderId="32" xfId="0" applyFont="1" applyFill="1" applyBorder="1" applyAlignment="1">
      <alignment horizontal="center" vertical="center"/>
    </xf>
    <xf numFmtId="0" fontId="11" fillId="6" borderId="27" xfId="0" applyFont="1" applyFill="1" applyBorder="1" applyAlignment="1">
      <alignment horizontal="center"/>
    </xf>
    <xf numFmtId="0" fontId="11" fillId="6" borderId="28" xfId="0" applyFont="1" applyFill="1" applyBorder="1" applyAlignment="1">
      <alignment horizontal="center"/>
    </xf>
    <xf numFmtId="0" fontId="11" fillId="6" borderId="29" xfId="0" applyFont="1" applyFill="1" applyBorder="1" applyAlignment="1">
      <alignment horizontal="center"/>
    </xf>
    <xf numFmtId="0" fontId="9" fillId="6" borderId="26" xfId="0" applyFont="1" applyFill="1" applyBorder="1"/>
    <xf numFmtId="0" fontId="2" fillId="6" borderId="34" xfId="0" applyFont="1" applyFill="1" applyBorder="1" applyAlignment="1">
      <alignment horizontal="center" vertical="center"/>
    </xf>
    <xf numFmtId="0" fontId="2" fillId="6" borderId="14" xfId="0" applyFont="1" applyFill="1" applyBorder="1" applyAlignment="1">
      <alignment vertical="center"/>
    </xf>
    <xf numFmtId="0" fontId="2" fillId="6" borderId="30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31" xfId="0" applyFont="1" applyFill="1" applyBorder="1" applyAlignment="1">
      <alignment horizontal="center"/>
    </xf>
    <xf numFmtId="0" fontId="2" fillId="6" borderId="22" xfId="0" applyFont="1" applyFill="1" applyBorder="1" applyAlignment="1">
      <alignment horizontal="center"/>
    </xf>
    <xf numFmtId="0" fontId="2" fillId="6" borderId="23" xfId="0" applyFont="1" applyFill="1" applyBorder="1" applyAlignment="1">
      <alignment horizontal="center"/>
    </xf>
    <xf numFmtId="0" fontId="13" fillId="6" borderId="25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14" fillId="6" borderId="0" xfId="0" applyFont="1" applyFill="1" applyAlignment="1">
      <alignment horizontal="center"/>
    </xf>
    <xf numFmtId="0" fontId="14" fillId="6" borderId="0" xfId="0" applyFont="1" applyFill="1"/>
    <xf numFmtId="0" fontId="4" fillId="7" borderId="21" xfId="0" applyFont="1" applyFill="1" applyBorder="1" applyAlignment="1">
      <alignment horizontal="center"/>
    </xf>
    <xf numFmtId="0" fontId="15" fillId="7" borderId="25" xfId="0" applyFont="1" applyFill="1" applyBorder="1" applyAlignment="1">
      <alignment horizontal="center"/>
    </xf>
    <xf numFmtId="0" fontId="11" fillId="6" borderId="35" xfId="0" applyFont="1" applyFill="1" applyBorder="1" applyAlignment="1">
      <alignment wrapText="1"/>
    </xf>
    <xf numFmtId="0" fontId="2" fillId="6" borderId="27" xfId="0" applyFont="1" applyFill="1" applyBorder="1" applyAlignment="1">
      <alignment horizontal="center"/>
    </xf>
    <xf numFmtId="0" fontId="2" fillId="6" borderId="28" xfId="0" applyFont="1" applyFill="1" applyBorder="1" applyAlignment="1">
      <alignment horizontal="center"/>
    </xf>
    <xf numFmtId="0" fontId="2" fillId="6" borderId="29" xfId="0" applyFont="1" applyFill="1" applyBorder="1" applyAlignment="1">
      <alignment horizontal="center"/>
    </xf>
    <xf numFmtId="0" fontId="2" fillId="6" borderId="41" xfId="0" applyFont="1" applyFill="1" applyBorder="1" applyAlignment="1">
      <alignment horizontal="center"/>
    </xf>
    <xf numFmtId="0" fontId="2" fillId="6" borderId="49" xfId="0" applyFont="1" applyFill="1" applyBorder="1" applyAlignment="1">
      <alignment horizontal="center"/>
    </xf>
    <xf numFmtId="0" fontId="2" fillId="6" borderId="44" xfId="0" applyFont="1" applyFill="1" applyBorder="1" applyAlignment="1">
      <alignment horizontal="center"/>
    </xf>
    <xf numFmtId="0" fontId="4" fillId="7" borderId="18" xfId="0" applyFont="1" applyFill="1" applyBorder="1"/>
    <xf numFmtId="0" fontId="2" fillId="6" borderId="18" xfId="0" applyFont="1" applyFill="1" applyBorder="1"/>
    <xf numFmtId="0" fontId="2" fillId="6" borderId="22" xfId="0" applyFont="1" applyFill="1" applyBorder="1"/>
    <xf numFmtId="0" fontId="2" fillId="6" borderId="1" xfId="0" quotePrefix="1" applyFont="1" applyFill="1" applyBorder="1" applyAlignment="1">
      <alignment horizontal="center"/>
    </xf>
    <xf numFmtId="0" fontId="2" fillId="6" borderId="21" xfId="0" quotePrefix="1" applyFont="1" applyFill="1" applyBorder="1" applyAlignment="1">
      <alignment horizontal="center"/>
    </xf>
    <xf numFmtId="0" fontId="2" fillId="6" borderId="23" xfId="0" applyFont="1" applyFill="1" applyBorder="1"/>
    <xf numFmtId="0" fontId="4" fillId="7" borderId="1" xfId="0" applyFont="1" applyFill="1" applyBorder="1"/>
    <xf numFmtId="0" fontId="2" fillId="6" borderId="0" xfId="0" applyFont="1" applyFill="1" applyAlignment="1">
      <alignment horizontal="left"/>
    </xf>
    <xf numFmtId="0" fontId="16" fillId="6" borderId="0" xfId="0" applyFont="1" applyFill="1" applyAlignment="1">
      <alignment horizontal="center"/>
    </xf>
    <xf numFmtId="0" fontId="18" fillId="6" borderId="0" xfId="0" applyFont="1" applyFill="1" applyAlignment="1">
      <alignment horizontal="left"/>
    </xf>
    <xf numFmtId="0" fontId="19" fillId="6" borderId="0" xfId="0" applyFont="1" applyFill="1"/>
    <xf numFmtId="0" fontId="20" fillId="6" borderId="0" xfId="0" applyFont="1" applyFill="1" applyAlignment="1">
      <alignment horizontal="left"/>
    </xf>
    <xf numFmtId="0" fontId="20" fillId="6" borderId="0" xfId="0" applyFont="1" applyFill="1"/>
    <xf numFmtId="0" fontId="19" fillId="6" borderId="0" xfId="0" applyFont="1" applyFill="1" applyAlignment="1">
      <alignment horizontal="left"/>
    </xf>
    <xf numFmtId="0" fontId="2" fillId="6" borderId="0" xfId="0" applyFont="1" applyFill="1" applyBorder="1" applyAlignment="1">
      <alignment horizontal="center"/>
    </xf>
    <xf numFmtId="0" fontId="2" fillId="6" borderId="68" xfId="0" applyFont="1" applyFill="1" applyBorder="1"/>
    <xf numFmtId="0" fontId="5" fillId="6" borderId="69" xfId="0" applyFont="1" applyFill="1" applyBorder="1" applyAlignment="1">
      <alignment horizontal="center"/>
    </xf>
    <xf numFmtId="0" fontId="2" fillId="6" borderId="39" xfId="0" applyFont="1" applyFill="1" applyBorder="1" applyAlignment="1">
      <alignment horizontal="center"/>
    </xf>
    <xf numFmtId="0" fontId="2" fillId="6" borderId="39" xfId="0" applyFont="1" applyFill="1" applyBorder="1"/>
    <xf numFmtId="0" fontId="2" fillId="6" borderId="71" xfId="0" applyFont="1" applyFill="1" applyBorder="1" applyAlignment="1">
      <alignment horizontal="center"/>
    </xf>
    <xf numFmtId="0" fontId="16" fillId="6" borderId="0" xfId="0" applyFont="1" applyFill="1" applyAlignment="1">
      <alignment horizontal="center"/>
    </xf>
    <xf numFmtId="0" fontId="17" fillId="6" borderId="0" xfId="0" applyFont="1" applyFill="1" applyAlignment="1">
      <alignment horizontal="center"/>
    </xf>
    <xf numFmtId="0" fontId="16" fillId="6" borderId="0" xfId="0" applyFont="1" applyFill="1" applyAlignment="1">
      <alignment horizontal="center" wrapText="1"/>
    </xf>
    <xf numFmtId="0" fontId="2" fillId="6" borderId="0" xfId="0" applyFont="1" applyFill="1" applyAlignment="1">
      <alignment horizontal="center"/>
    </xf>
    <xf numFmtId="0" fontId="4" fillId="6" borderId="63" xfId="0" applyFont="1" applyFill="1" applyBorder="1" applyAlignment="1">
      <alignment horizontal="right"/>
    </xf>
    <xf numFmtId="0" fontId="4" fillId="6" borderId="53" xfId="0" applyFont="1" applyFill="1" applyBorder="1" applyAlignment="1">
      <alignment horizontal="right"/>
    </xf>
    <xf numFmtId="0" fontId="4" fillId="3" borderId="10" xfId="0" applyFont="1" applyFill="1" applyBorder="1" applyAlignment="1">
      <alignment horizontal="left"/>
    </xf>
    <xf numFmtId="0" fontId="4" fillId="3" borderId="3" xfId="0" applyFont="1" applyFill="1" applyBorder="1" applyAlignment="1">
      <alignment horizontal="left"/>
    </xf>
    <xf numFmtId="0" fontId="6" fillId="6" borderId="5" xfId="0" applyFont="1" applyFill="1" applyBorder="1" applyAlignment="1">
      <alignment horizontal="left"/>
    </xf>
    <xf numFmtId="0" fontId="6" fillId="6" borderId="6" xfId="0" applyFont="1" applyFill="1" applyBorder="1" applyAlignment="1">
      <alignment horizontal="left"/>
    </xf>
    <xf numFmtId="0" fontId="1" fillId="6" borderId="0" xfId="0" applyFont="1" applyFill="1" applyAlignment="1">
      <alignment horizontal="left"/>
    </xf>
    <xf numFmtId="0" fontId="2" fillId="6" borderId="49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44" xfId="0" applyFont="1" applyFill="1" applyBorder="1" applyAlignment="1">
      <alignment horizontal="center" vertical="center"/>
    </xf>
    <xf numFmtId="0" fontId="2" fillId="6" borderId="31" xfId="0" applyFont="1" applyFill="1" applyBorder="1" applyAlignment="1">
      <alignment horizontal="center" vertical="center"/>
    </xf>
    <xf numFmtId="0" fontId="2" fillId="6" borderId="22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6" borderId="23" xfId="0" applyFont="1" applyFill="1" applyBorder="1" applyAlignment="1">
      <alignment horizontal="center"/>
    </xf>
    <xf numFmtId="0" fontId="2" fillId="6" borderId="24" xfId="0" applyFont="1" applyFill="1" applyBorder="1" applyAlignment="1">
      <alignment horizontal="center"/>
    </xf>
    <xf numFmtId="0" fontId="9" fillId="6" borderId="26" xfId="0" applyFont="1" applyFill="1" applyBorder="1" applyAlignment="1">
      <alignment horizontal="center"/>
    </xf>
    <xf numFmtId="0" fontId="9" fillId="6" borderId="3" xfId="0" applyFont="1" applyFill="1" applyBorder="1" applyAlignment="1">
      <alignment horizontal="center"/>
    </xf>
    <xf numFmtId="0" fontId="9" fillId="6" borderId="4" xfId="0" applyFont="1" applyFill="1" applyBorder="1" applyAlignment="1">
      <alignment horizontal="center"/>
    </xf>
    <xf numFmtId="0" fontId="2" fillId="6" borderId="40" xfId="0" applyFont="1" applyFill="1" applyBorder="1" applyAlignment="1">
      <alignment horizontal="center"/>
    </xf>
    <xf numFmtId="0" fontId="2" fillId="6" borderId="13" xfId="0" applyFont="1" applyFill="1" applyBorder="1" applyAlignment="1">
      <alignment horizontal="center"/>
    </xf>
    <xf numFmtId="0" fontId="2" fillId="6" borderId="18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6" borderId="19" xfId="0" applyFont="1" applyFill="1" applyBorder="1" applyAlignment="1">
      <alignment horizontal="center" vertical="center"/>
    </xf>
    <xf numFmtId="0" fontId="2" fillId="6" borderId="21" xfId="0" applyFont="1" applyFill="1" applyBorder="1" applyAlignment="1">
      <alignment horizontal="center" vertical="center"/>
    </xf>
    <xf numFmtId="0" fontId="2" fillId="6" borderId="30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33" xfId="0" applyFont="1" applyFill="1" applyBorder="1" applyAlignment="1">
      <alignment horizontal="center" vertical="center"/>
    </xf>
    <xf numFmtId="0" fontId="2" fillId="6" borderId="13" xfId="0" applyFont="1" applyFill="1" applyBorder="1" applyAlignment="1">
      <alignment horizontal="center" vertical="center"/>
    </xf>
    <xf numFmtId="0" fontId="4" fillId="6" borderId="63" xfId="0" applyFont="1" applyFill="1" applyBorder="1" applyAlignment="1">
      <alignment horizontal="center"/>
    </xf>
    <xf numFmtId="0" fontId="4" fillId="6" borderId="51" xfId="0" applyFont="1" applyFill="1" applyBorder="1" applyAlignment="1">
      <alignment horizontal="center"/>
    </xf>
    <xf numFmtId="0" fontId="2" fillId="6" borderId="70" xfId="0" applyFont="1" applyFill="1" applyBorder="1" applyAlignment="1">
      <alignment horizontal="center" wrapText="1"/>
    </xf>
    <xf numFmtId="0" fontId="2" fillId="6" borderId="17" xfId="0" applyFont="1" applyFill="1" applyBorder="1" applyAlignment="1">
      <alignment horizontal="center" wrapText="1"/>
    </xf>
    <xf numFmtId="0" fontId="2" fillId="6" borderId="36" xfId="0" applyFont="1" applyFill="1" applyBorder="1" applyAlignment="1">
      <alignment horizontal="center" wrapText="1"/>
    </xf>
    <xf numFmtId="0" fontId="2" fillId="6" borderId="19" xfId="0" applyFont="1" applyFill="1" applyBorder="1" applyAlignment="1">
      <alignment horizontal="center" vertical="top"/>
    </xf>
    <xf numFmtId="0" fontId="2" fillId="6" borderId="21" xfId="0" applyFont="1" applyFill="1" applyBorder="1" applyAlignment="1">
      <alignment horizontal="center" vertical="top"/>
    </xf>
    <xf numFmtId="0" fontId="2" fillId="6" borderId="25" xfId="0" applyFont="1" applyFill="1" applyBorder="1" applyAlignment="1">
      <alignment horizontal="center" vertical="top"/>
    </xf>
    <xf numFmtId="0" fontId="2" fillId="6" borderId="35" xfId="0" applyFont="1" applyFill="1" applyBorder="1" applyAlignment="1">
      <alignment horizontal="center" vertical="top"/>
    </xf>
    <xf numFmtId="0" fontId="2" fillId="6" borderId="22" xfId="0" applyFont="1" applyFill="1" applyBorder="1" applyAlignment="1">
      <alignment horizontal="center" vertical="top"/>
    </xf>
    <xf numFmtId="0" fontId="2" fillId="6" borderId="23" xfId="0" applyFont="1" applyFill="1" applyBorder="1" applyAlignment="1">
      <alignment horizontal="center" vertical="top"/>
    </xf>
    <xf numFmtId="0" fontId="2" fillId="6" borderId="44" xfId="0" applyFont="1" applyFill="1" applyBorder="1" applyAlignment="1">
      <alignment horizontal="center" vertical="top"/>
    </xf>
    <xf numFmtId="0" fontId="2" fillId="6" borderId="48" xfId="0" applyFont="1" applyFill="1" applyBorder="1" applyAlignment="1">
      <alignment horizontal="center" vertical="top"/>
    </xf>
    <xf numFmtId="0" fontId="2" fillId="6" borderId="46" xfId="0" applyFont="1" applyFill="1" applyBorder="1" applyAlignment="1">
      <alignment horizontal="center" vertical="top"/>
    </xf>
    <xf numFmtId="0" fontId="11" fillId="6" borderId="18" xfId="0" applyFont="1" applyFill="1" applyBorder="1" applyAlignment="1">
      <alignment horizontal="center" wrapText="1"/>
    </xf>
    <xf numFmtId="0" fontId="11" fillId="6" borderId="19" xfId="0" applyFont="1" applyFill="1" applyBorder="1" applyAlignment="1">
      <alignment horizontal="center" wrapText="1"/>
    </xf>
    <xf numFmtId="0" fontId="2" fillId="6" borderId="41" xfId="0" applyFont="1" applyFill="1" applyBorder="1" applyAlignment="1">
      <alignment horizontal="center" vertical="center"/>
    </xf>
    <xf numFmtId="0" fontId="2" fillId="6" borderId="30" xfId="0" applyFont="1" applyFill="1" applyBorder="1" applyAlignment="1">
      <alignment horizontal="center" vertical="center"/>
    </xf>
    <xf numFmtId="0" fontId="2" fillId="6" borderId="42" xfId="0" applyFont="1" applyFill="1" applyBorder="1" applyAlignment="1">
      <alignment horizontal="left"/>
    </xf>
    <xf numFmtId="0" fontId="2" fillId="6" borderId="33" xfId="0" applyFont="1" applyFill="1" applyBorder="1" applyAlignment="1">
      <alignment horizontal="left"/>
    </xf>
    <xf numFmtId="0" fontId="2" fillId="6" borderId="43" xfId="0" applyFont="1" applyFill="1" applyBorder="1" applyAlignment="1">
      <alignment horizontal="left"/>
    </xf>
    <xf numFmtId="0" fontId="2" fillId="6" borderId="41" xfId="0" applyFont="1" applyFill="1" applyBorder="1" applyAlignment="1">
      <alignment horizontal="center" vertical="top"/>
    </xf>
    <xf numFmtId="0" fontId="2" fillId="6" borderId="47" xfId="0" applyFont="1" applyFill="1" applyBorder="1" applyAlignment="1">
      <alignment horizontal="center" vertical="top"/>
    </xf>
    <xf numFmtId="0" fontId="2" fillId="6" borderId="45" xfId="0" applyFont="1" applyFill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6804</xdr:colOff>
      <xdr:row>12</xdr:row>
      <xdr:rowOff>10205</xdr:rowOff>
    </xdr:from>
    <xdr:to>
      <xdr:col>23</xdr:col>
      <xdr:colOff>6804</xdr:colOff>
      <xdr:row>14</xdr:row>
      <xdr:rowOff>3402</xdr:rowOff>
    </xdr:to>
    <xdr:cxnSp macro="">
      <xdr:nvCxnSpPr>
        <xdr:cNvPr id="3" name="Прямая соединительная линия 2">
          <a:extLst>
            <a:ext uri="{FF2B5EF4-FFF2-40B4-BE49-F238E27FC236}">
              <a16:creationId xmlns:a16="http://schemas.microsoft.com/office/drawing/2014/main" id="{8AFA1858-C1C8-FC19-794F-633264D3505D}"/>
            </a:ext>
          </a:extLst>
        </xdr:cNvPr>
        <xdr:cNvCxnSpPr/>
      </xdr:nvCxnSpPr>
      <xdr:spPr>
        <a:xfrm>
          <a:off x="5558518" y="391205"/>
          <a:ext cx="496661" cy="394608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6804</xdr:colOff>
      <xdr:row>26</xdr:row>
      <xdr:rowOff>10205</xdr:rowOff>
    </xdr:from>
    <xdr:to>
      <xdr:col>23</xdr:col>
      <xdr:colOff>6804</xdr:colOff>
      <xdr:row>28</xdr:row>
      <xdr:rowOff>3402</xdr:rowOff>
    </xdr:to>
    <xdr:cxnSp macro="">
      <xdr:nvCxnSpPr>
        <xdr:cNvPr id="6" name="Прямая соединительная линия 5">
          <a:extLst>
            <a:ext uri="{FF2B5EF4-FFF2-40B4-BE49-F238E27FC236}">
              <a16:creationId xmlns:a16="http://schemas.microsoft.com/office/drawing/2014/main" id="{085B6DD3-BFA1-45E9-BA6E-BF64CE793C1E}"/>
            </a:ext>
          </a:extLst>
        </xdr:cNvPr>
        <xdr:cNvCxnSpPr/>
      </xdr:nvCxnSpPr>
      <xdr:spPr>
        <a:xfrm>
          <a:off x="5550354" y="410255"/>
          <a:ext cx="495300" cy="393247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8659</xdr:colOff>
      <xdr:row>9</xdr:row>
      <xdr:rowOff>4330</xdr:rowOff>
    </xdr:from>
    <xdr:to>
      <xdr:col>4</xdr:col>
      <xdr:colOff>246784</xdr:colOff>
      <xdr:row>11</xdr:row>
      <xdr:rowOff>0</xdr:rowOff>
    </xdr:to>
    <xdr:cxnSp macro="">
      <xdr:nvCxnSpPr>
        <xdr:cNvPr id="3" name="Прямая соединительная линия 2">
          <a:extLst>
            <a:ext uri="{FF2B5EF4-FFF2-40B4-BE49-F238E27FC236}">
              <a16:creationId xmlns:a16="http://schemas.microsoft.com/office/drawing/2014/main" id="{DB8EA844-AEAF-DC4F-B436-7B2654F419A6}"/>
            </a:ext>
          </a:extLst>
        </xdr:cNvPr>
        <xdr:cNvCxnSpPr/>
      </xdr:nvCxnSpPr>
      <xdr:spPr>
        <a:xfrm>
          <a:off x="749011" y="1736148"/>
          <a:ext cx="484909" cy="41563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F35E2-C545-47C4-B309-9C4FCDCA07B8}">
  <sheetPr>
    <tabColor theme="8" tint="-0.249977111117893"/>
  </sheetPr>
  <dimension ref="A1:K22"/>
  <sheetViews>
    <sheetView workbookViewId="0">
      <selection activeCell="N15" sqref="N15"/>
    </sheetView>
  </sheetViews>
  <sheetFormatPr defaultRowHeight="15" x14ac:dyDescent="0.25"/>
  <cols>
    <col min="1" max="16384" width="9.140625" style="19"/>
  </cols>
  <sheetData>
    <row r="1" spans="1:11" x14ac:dyDescent="0.25">
      <c r="A1" s="121"/>
    </row>
    <row r="2" spans="1:11" ht="20.25" x14ac:dyDescent="0.3">
      <c r="A2" s="134" t="s">
        <v>100</v>
      </c>
      <c r="B2" s="134"/>
      <c r="C2" s="134"/>
      <c r="D2" s="134"/>
      <c r="E2" s="134"/>
      <c r="F2" s="134"/>
      <c r="G2" s="134"/>
      <c r="H2" s="134"/>
      <c r="I2" s="134"/>
      <c r="J2" s="134"/>
      <c r="K2" s="134"/>
    </row>
    <row r="3" spans="1:11" ht="20.25" x14ac:dyDescent="0.3">
      <c r="A3" s="122"/>
      <c r="B3" s="122"/>
      <c r="C3" s="122"/>
      <c r="D3" s="122"/>
      <c r="E3" s="122"/>
      <c r="F3" s="122"/>
      <c r="G3" s="122"/>
      <c r="H3" s="122"/>
      <c r="I3" s="122"/>
      <c r="J3" s="122"/>
      <c r="K3" s="122"/>
    </row>
    <row r="4" spans="1:11" ht="22.5" x14ac:dyDescent="0.3">
      <c r="A4" s="135" t="s">
        <v>102</v>
      </c>
      <c r="B4" s="135"/>
      <c r="C4" s="135"/>
      <c r="D4" s="135"/>
      <c r="E4" s="135"/>
      <c r="F4" s="135"/>
      <c r="G4" s="135"/>
      <c r="H4" s="135"/>
      <c r="I4" s="135"/>
      <c r="J4" s="135"/>
      <c r="K4" s="135"/>
    </row>
    <row r="5" spans="1:11" ht="22.5" x14ac:dyDescent="0.3">
      <c r="A5" s="135" t="s">
        <v>103</v>
      </c>
      <c r="B5" s="135"/>
      <c r="C5" s="135"/>
      <c r="D5" s="135"/>
      <c r="E5" s="135"/>
      <c r="F5" s="135"/>
      <c r="G5" s="135"/>
      <c r="H5" s="135"/>
      <c r="I5" s="135"/>
      <c r="J5" s="135"/>
      <c r="K5" s="135"/>
    </row>
    <row r="6" spans="1:11" ht="15.75" x14ac:dyDescent="0.25">
      <c r="A6" s="123"/>
    </row>
    <row r="7" spans="1:11" ht="15.75" x14ac:dyDescent="0.25">
      <c r="A7" s="123"/>
    </row>
    <row r="8" spans="1:11" ht="20.25" customHeight="1" x14ac:dyDescent="0.25">
      <c r="A8" s="136" t="s">
        <v>101</v>
      </c>
      <c r="B8" s="136"/>
      <c r="C8" s="136"/>
      <c r="D8" s="136"/>
      <c r="E8" s="136"/>
      <c r="F8" s="136"/>
      <c r="G8" s="136"/>
      <c r="H8" s="136"/>
      <c r="I8" s="136"/>
      <c r="J8" s="136"/>
      <c r="K8" s="136"/>
    </row>
    <row r="9" spans="1:11" ht="20.25" customHeight="1" x14ac:dyDescent="0.25">
      <c r="A9" s="136"/>
      <c r="B9" s="136"/>
      <c r="C9" s="136"/>
      <c r="D9" s="136"/>
      <c r="E9" s="136"/>
      <c r="F9" s="136"/>
      <c r="G9" s="136"/>
      <c r="H9" s="136"/>
      <c r="I9" s="136"/>
      <c r="J9" s="136"/>
      <c r="K9" s="136"/>
    </row>
    <row r="10" spans="1:11" ht="27" customHeight="1" x14ac:dyDescent="0.25">
      <c r="A10" s="137"/>
      <c r="B10" s="137"/>
      <c r="C10" s="137"/>
      <c r="D10" s="137"/>
      <c r="E10" s="137"/>
      <c r="F10" s="137"/>
      <c r="G10" s="137"/>
      <c r="H10" s="137"/>
      <c r="I10" s="137"/>
      <c r="J10" s="137"/>
      <c r="K10" s="137"/>
    </row>
    <row r="11" spans="1:11" x14ac:dyDescent="0.25">
      <c r="A11" s="121"/>
    </row>
    <row r="12" spans="1:11" x14ac:dyDescent="0.25">
      <c r="A12" s="121"/>
    </row>
    <row r="13" spans="1:11" ht="18.75" x14ac:dyDescent="0.3">
      <c r="A13" s="124"/>
      <c r="B13" s="124" t="s">
        <v>0</v>
      </c>
      <c r="C13" s="124"/>
      <c r="D13" s="124"/>
      <c r="E13" s="124"/>
      <c r="F13" s="124"/>
      <c r="G13" s="124"/>
      <c r="H13" s="124"/>
      <c r="I13" s="124"/>
      <c r="J13" s="124"/>
      <c r="K13" s="124"/>
    </row>
    <row r="14" spans="1:11" x14ac:dyDescent="0.25">
      <c r="A14" s="125"/>
      <c r="B14" s="126"/>
      <c r="C14" s="126" t="s">
        <v>104</v>
      </c>
      <c r="D14" s="126"/>
      <c r="E14" s="126"/>
      <c r="F14" s="126"/>
      <c r="G14" s="126"/>
      <c r="H14" s="126"/>
      <c r="I14" s="126"/>
      <c r="J14" s="126"/>
      <c r="K14" s="126"/>
    </row>
    <row r="15" spans="1:11" x14ac:dyDescent="0.25">
      <c r="A15" s="125"/>
      <c r="B15" s="126"/>
      <c r="C15" s="126" t="s">
        <v>105</v>
      </c>
      <c r="D15" s="126"/>
      <c r="E15" s="126"/>
      <c r="F15" s="126"/>
      <c r="G15" s="126"/>
      <c r="H15" s="126"/>
      <c r="I15" s="126"/>
      <c r="J15" s="126"/>
      <c r="K15" s="126"/>
    </row>
    <row r="16" spans="1:11" x14ac:dyDescent="0.25">
      <c r="A16" s="125"/>
      <c r="B16" s="126"/>
      <c r="C16" s="126" t="s">
        <v>106</v>
      </c>
      <c r="D16" s="126"/>
      <c r="E16" s="126"/>
      <c r="F16" s="126"/>
      <c r="G16" s="126"/>
      <c r="H16" s="126"/>
      <c r="I16" s="126"/>
      <c r="J16" s="126"/>
      <c r="K16" s="126"/>
    </row>
    <row r="17" spans="1:11" ht="18.75" x14ac:dyDescent="0.3">
      <c r="A17" s="125"/>
      <c r="B17" s="124" t="s">
        <v>47</v>
      </c>
      <c r="C17" s="126"/>
      <c r="D17" s="126"/>
      <c r="E17" s="126"/>
      <c r="F17" s="126"/>
      <c r="G17" s="126"/>
      <c r="H17" s="126"/>
      <c r="I17" s="126"/>
      <c r="J17" s="126"/>
      <c r="K17" s="126"/>
    </row>
    <row r="18" spans="1:11" ht="18.75" x14ac:dyDescent="0.3">
      <c r="A18" s="127"/>
      <c r="C18" s="126" t="s">
        <v>107</v>
      </c>
      <c r="D18" s="126"/>
      <c r="E18" s="124"/>
      <c r="F18" s="124"/>
      <c r="G18" s="124"/>
      <c r="H18" s="124"/>
      <c r="I18" s="124"/>
      <c r="J18" s="124"/>
      <c r="K18" s="124"/>
    </row>
    <row r="19" spans="1:11" ht="18.75" x14ac:dyDescent="0.3">
      <c r="A19" s="127"/>
      <c r="B19" s="124" t="s">
        <v>99</v>
      </c>
      <c r="C19" s="126"/>
      <c r="D19" s="126"/>
      <c r="E19" s="124"/>
      <c r="F19" s="124"/>
      <c r="G19" s="124"/>
      <c r="H19" s="124"/>
      <c r="I19" s="124"/>
      <c r="J19" s="124"/>
      <c r="K19" s="124"/>
    </row>
    <row r="20" spans="1:11" x14ac:dyDescent="0.25">
      <c r="C20" s="126" t="s">
        <v>108</v>
      </c>
      <c r="D20" s="126"/>
    </row>
    <row r="21" spans="1:11" x14ac:dyDescent="0.25">
      <c r="C21" s="126" t="s">
        <v>188</v>
      </c>
    </row>
    <row r="22" spans="1:11" x14ac:dyDescent="0.25">
      <c r="C22" s="126" t="s">
        <v>109</v>
      </c>
    </row>
  </sheetData>
  <mergeCells count="5">
    <mergeCell ref="A2:K2"/>
    <mergeCell ref="A5:K5"/>
    <mergeCell ref="A8:K9"/>
    <mergeCell ref="A10:K10"/>
    <mergeCell ref="A4:K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 tint="0.79998168889431442"/>
  </sheetPr>
  <dimension ref="D5:Q24"/>
  <sheetViews>
    <sheetView zoomScaleNormal="100" workbookViewId="0">
      <selection activeCell="Y28" sqref="Y28"/>
    </sheetView>
  </sheetViews>
  <sheetFormatPr defaultRowHeight="15" x14ac:dyDescent="0.25"/>
  <cols>
    <col min="1" max="1" width="11.5703125" style="19" customWidth="1"/>
    <col min="2" max="2" width="9.140625" style="19"/>
    <col min="3" max="3" width="11" style="19" customWidth="1"/>
    <col min="4" max="4" width="10.85546875" style="19" bestFit="1" customWidth="1"/>
    <col min="5" max="5" width="13.7109375" style="19" customWidth="1"/>
    <col min="6" max="6" width="9.140625" style="19"/>
    <col min="7" max="7" width="10.5703125" style="19" customWidth="1"/>
    <col min="8" max="8" width="11" style="19" customWidth="1"/>
    <col min="9" max="12" width="9.140625" style="19"/>
    <col min="13" max="14" width="11.140625" style="19" customWidth="1"/>
    <col min="15" max="15" width="9.140625" style="19"/>
    <col min="16" max="16" width="10.85546875" style="19" bestFit="1" customWidth="1"/>
    <col min="17" max="16384" width="9.140625" style="19"/>
  </cols>
  <sheetData>
    <row r="5" spans="4:17" ht="25.5" x14ac:dyDescent="0.35">
      <c r="E5" s="144" t="s">
        <v>0</v>
      </c>
      <c r="F5" s="144"/>
      <c r="G5" s="144"/>
      <c r="H5" s="144"/>
    </row>
    <row r="6" spans="4:17" ht="15.75" thickBot="1" x14ac:dyDescent="0.3"/>
    <row r="7" spans="4:17" ht="21" thickTop="1" x14ac:dyDescent="0.35">
      <c r="E7" s="142" t="s">
        <v>1</v>
      </c>
      <c r="F7" s="143"/>
      <c r="G7" s="143"/>
      <c r="H7" s="20"/>
    </row>
    <row r="8" spans="4:17" ht="15.75" thickBot="1" x14ac:dyDescent="0.3">
      <c r="D8" s="21"/>
      <c r="E8" s="22"/>
      <c r="F8" s="21"/>
      <c r="G8" s="21"/>
      <c r="H8" s="23"/>
    </row>
    <row r="9" spans="4:17" ht="15.75" thickBot="1" x14ac:dyDescent="0.3">
      <c r="D9" s="21"/>
      <c r="E9" s="140" t="s">
        <v>2</v>
      </c>
      <c r="F9" s="141"/>
      <c r="G9" s="3">
        <v>165</v>
      </c>
      <c r="H9" s="23"/>
    </row>
    <row r="10" spans="4:17" ht="21" thickTop="1" x14ac:dyDescent="0.35">
      <c r="D10" s="21"/>
      <c r="E10" s="22"/>
      <c r="F10" s="21"/>
      <c r="G10" s="21"/>
      <c r="H10" s="23"/>
      <c r="M10" s="142" t="s">
        <v>10</v>
      </c>
      <c r="N10" s="143"/>
      <c r="O10" s="143"/>
      <c r="P10" s="25"/>
      <c r="Q10" s="20"/>
    </row>
    <row r="11" spans="4:17" ht="15.75" thickBot="1" x14ac:dyDescent="0.3">
      <c r="D11" s="21"/>
      <c r="E11" s="22"/>
      <c r="F11" s="21"/>
      <c r="G11" s="21"/>
      <c r="H11" s="23"/>
      <c r="M11" s="22"/>
      <c r="N11" s="21"/>
      <c r="O11" s="21"/>
      <c r="P11" s="21"/>
      <c r="Q11" s="23"/>
    </row>
    <row r="12" spans="4:17" ht="15.75" thickBot="1" x14ac:dyDescent="0.3">
      <c r="D12" s="21"/>
      <c r="E12" s="14" t="s">
        <v>3</v>
      </c>
      <c r="F12" s="9" t="s">
        <v>4</v>
      </c>
      <c r="G12" s="10" t="s">
        <v>5</v>
      </c>
      <c r="H12" s="23"/>
      <c r="M12" s="18" t="s">
        <v>3</v>
      </c>
      <c r="N12" s="16" t="s">
        <v>11</v>
      </c>
      <c r="O12" s="16" t="s">
        <v>4</v>
      </c>
      <c r="P12" s="17" t="s">
        <v>5</v>
      </c>
      <c r="Q12" s="23"/>
    </row>
    <row r="13" spans="4:17" x14ac:dyDescent="0.25">
      <c r="E13" s="26" t="s">
        <v>6</v>
      </c>
      <c r="F13" s="1">
        <v>23</v>
      </c>
      <c r="G13" s="11">
        <v>92</v>
      </c>
      <c r="H13" s="23"/>
      <c r="M13" s="29" t="s">
        <v>6</v>
      </c>
      <c r="N13" s="5">
        <v>1</v>
      </c>
      <c r="O13" s="30">
        <f>N13*F13</f>
        <v>23</v>
      </c>
      <c r="P13" s="31">
        <f>N13*G13</f>
        <v>92</v>
      </c>
      <c r="Q13" s="23"/>
    </row>
    <row r="14" spans="4:17" x14ac:dyDescent="0.25">
      <c r="E14" s="26" t="s">
        <v>7</v>
      </c>
      <c r="F14" s="1">
        <v>31</v>
      </c>
      <c r="G14" s="11">
        <v>57</v>
      </c>
      <c r="H14" s="23"/>
      <c r="M14" s="26" t="s">
        <v>7</v>
      </c>
      <c r="N14" s="4">
        <v>1</v>
      </c>
      <c r="O14" s="27">
        <f>N14*F14</f>
        <v>31</v>
      </c>
      <c r="P14" s="28">
        <f>N14*G14</f>
        <v>57</v>
      </c>
      <c r="Q14" s="23"/>
    </row>
    <row r="15" spans="4:17" x14ac:dyDescent="0.25">
      <c r="E15" s="26" t="s">
        <v>8</v>
      </c>
      <c r="F15" s="1">
        <v>29</v>
      </c>
      <c r="G15" s="11">
        <v>49</v>
      </c>
      <c r="H15" s="23"/>
      <c r="M15" s="26" t="s">
        <v>8</v>
      </c>
      <c r="N15" s="4">
        <v>1</v>
      </c>
      <c r="O15" s="27">
        <f>N15*F15</f>
        <v>29</v>
      </c>
      <c r="P15" s="28">
        <f>N15*G15</f>
        <v>49</v>
      </c>
      <c r="Q15" s="23"/>
    </row>
    <row r="16" spans="4:17" x14ac:dyDescent="0.25">
      <c r="E16" s="26" t="s">
        <v>9</v>
      </c>
      <c r="F16" s="1">
        <v>44</v>
      </c>
      <c r="G16" s="11">
        <v>68</v>
      </c>
      <c r="H16" s="32"/>
      <c r="M16" s="33" t="s">
        <v>9</v>
      </c>
      <c r="N16" s="6">
        <v>1</v>
      </c>
      <c r="O16" s="34">
        <f>N16*F16</f>
        <v>44</v>
      </c>
      <c r="P16" s="35">
        <f>N16*G16</f>
        <v>68</v>
      </c>
      <c r="Q16" s="23"/>
    </row>
    <row r="17" spans="4:17" x14ac:dyDescent="0.25">
      <c r="D17" s="21"/>
      <c r="E17" s="26" t="s">
        <v>41</v>
      </c>
      <c r="F17" s="1">
        <v>53</v>
      </c>
      <c r="G17" s="11">
        <v>60</v>
      </c>
      <c r="H17" s="32"/>
      <c r="M17" s="26" t="s">
        <v>41</v>
      </c>
      <c r="N17" s="6">
        <v>0</v>
      </c>
      <c r="O17" s="34">
        <f t="shared" ref="O17:O22" si="0">N17*F17</f>
        <v>0</v>
      </c>
      <c r="P17" s="35">
        <f t="shared" ref="P17:P22" si="1">N17*G17</f>
        <v>0</v>
      </c>
      <c r="Q17" s="32"/>
    </row>
    <row r="18" spans="4:17" x14ac:dyDescent="0.25">
      <c r="D18" s="21"/>
      <c r="E18" s="26" t="s">
        <v>42</v>
      </c>
      <c r="F18" s="1">
        <v>38</v>
      </c>
      <c r="G18" s="11">
        <v>43</v>
      </c>
      <c r="H18" s="23"/>
      <c r="M18" s="33" t="s">
        <v>42</v>
      </c>
      <c r="N18" s="6">
        <v>1</v>
      </c>
      <c r="O18" s="34">
        <f t="shared" si="0"/>
        <v>38</v>
      </c>
      <c r="P18" s="35">
        <f t="shared" si="1"/>
        <v>43</v>
      </c>
      <c r="Q18" s="23"/>
    </row>
    <row r="19" spans="4:17" x14ac:dyDescent="0.25">
      <c r="D19" s="7"/>
      <c r="E19" s="26" t="s">
        <v>43</v>
      </c>
      <c r="F19" s="1">
        <v>63</v>
      </c>
      <c r="G19" s="11">
        <v>67</v>
      </c>
      <c r="H19" s="23"/>
      <c r="M19" s="26" t="s">
        <v>43</v>
      </c>
      <c r="N19" s="6">
        <v>0</v>
      </c>
      <c r="O19" s="34">
        <f t="shared" si="0"/>
        <v>0</v>
      </c>
      <c r="P19" s="35">
        <f t="shared" si="1"/>
        <v>0</v>
      </c>
      <c r="Q19" s="23"/>
    </row>
    <row r="20" spans="4:17" x14ac:dyDescent="0.25">
      <c r="D20" s="7"/>
      <c r="E20" s="26" t="s">
        <v>44</v>
      </c>
      <c r="F20" s="1">
        <v>85</v>
      </c>
      <c r="G20" s="11">
        <v>84</v>
      </c>
      <c r="H20" s="23"/>
      <c r="M20" s="33" t="s">
        <v>44</v>
      </c>
      <c r="N20" s="6">
        <v>0</v>
      </c>
      <c r="O20" s="34">
        <f t="shared" si="0"/>
        <v>0</v>
      </c>
      <c r="P20" s="35">
        <f t="shared" si="1"/>
        <v>0</v>
      </c>
      <c r="Q20" s="23"/>
    </row>
    <row r="21" spans="4:17" x14ac:dyDescent="0.25">
      <c r="D21" s="7"/>
      <c r="E21" s="26" t="s">
        <v>45</v>
      </c>
      <c r="F21" s="1">
        <v>89</v>
      </c>
      <c r="G21" s="11">
        <v>87</v>
      </c>
      <c r="H21" s="23"/>
      <c r="M21" s="26" t="s">
        <v>45</v>
      </c>
      <c r="N21" s="6">
        <v>0</v>
      </c>
      <c r="O21" s="34">
        <f t="shared" si="0"/>
        <v>0</v>
      </c>
      <c r="P21" s="35">
        <f t="shared" si="1"/>
        <v>0</v>
      </c>
      <c r="Q21" s="23"/>
    </row>
    <row r="22" spans="4:17" ht="15.75" thickBot="1" x14ac:dyDescent="0.3">
      <c r="D22" s="7"/>
      <c r="E22" s="36" t="s">
        <v>46</v>
      </c>
      <c r="F22" s="8">
        <v>82</v>
      </c>
      <c r="G22" s="15">
        <v>72</v>
      </c>
      <c r="H22" s="37"/>
      <c r="M22" s="38" t="s">
        <v>46</v>
      </c>
      <c r="N22" s="6">
        <v>0</v>
      </c>
      <c r="O22" s="34">
        <f t="shared" si="0"/>
        <v>0</v>
      </c>
      <c r="P22" s="35">
        <f t="shared" si="1"/>
        <v>0</v>
      </c>
      <c r="Q22" s="23"/>
    </row>
    <row r="23" spans="4:17" ht="17.25" thickTop="1" thickBot="1" x14ac:dyDescent="0.3">
      <c r="E23" s="7"/>
      <c r="M23" s="138" t="s">
        <v>12</v>
      </c>
      <c r="N23" s="139"/>
      <c r="O23" s="39">
        <f>SUM(O13:O22)</f>
        <v>165</v>
      </c>
      <c r="P23" s="40">
        <f>SUM(P13:P22)</f>
        <v>309</v>
      </c>
      <c r="Q23" s="37"/>
    </row>
    <row r="24" spans="4:17" ht="15.75" thickTop="1" x14ac:dyDescent="0.25"/>
  </sheetData>
  <mergeCells count="5">
    <mergeCell ref="M23:N23"/>
    <mergeCell ref="E9:F9"/>
    <mergeCell ref="E7:G7"/>
    <mergeCell ref="E5:H5"/>
    <mergeCell ref="M10:O10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F03A1-5FF5-4B11-A304-CE5BA068298A}">
  <sheetPr>
    <tabColor theme="5" tint="0.79998168889431442"/>
  </sheetPr>
  <dimension ref="A1:G36"/>
  <sheetViews>
    <sheetView showGridLines="0" workbookViewId="0">
      <selection activeCell="C39" sqref="C39"/>
    </sheetView>
  </sheetViews>
  <sheetFormatPr defaultRowHeight="15" x14ac:dyDescent="0.25"/>
  <cols>
    <col min="1" max="1" width="2.28515625" customWidth="1"/>
    <col min="2" max="2" width="22.85546875" bestFit="1" customWidth="1"/>
    <col min="3" max="3" width="18.5703125" bestFit="1" customWidth="1"/>
    <col min="4" max="4" width="19.42578125" bestFit="1" customWidth="1"/>
    <col min="5" max="5" width="24.7109375" bestFit="1" customWidth="1"/>
    <col min="6" max="6" width="15.85546875" bestFit="1" customWidth="1"/>
    <col min="7" max="7" width="7.5703125" bestFit="1" customWidth="1"/>
  </cols>
  <sheetData>
    <row r="1" spans="1:5" x14ac:dyDescent="0.25">
      <c r="A1" s="43" t="s">
        <v>48</v>
      </c>
    </row>
    <row r="2" spans="1:5" x14ac:dyDescent="0.25">
      <c r="A2" s="43" t="s">
        <v>49</v>
      </c>
    </row>
    <row r="3" spans="1:5" x14ac:dyDescent="0.25">
      <c r="A3" s="43" t="s">
        <v>50</v>
      </c>
    </row>
    <row r="4" spans="1:5" x14ac:dyDescent="0.25">
      <c r="A4" s="43" t="s">
        <v>51</v>
      </c>
    </row>
    <row r="5" spans="1:5" x14ac:dyDescent="0.25">
      <c r="A5" s="43" t="s">
        <v>52</v>
      </c>
    </row>
    <row r="6" spans="1:5" x14ac:dyDescent="0.25">
      <c r="A6" s="43"/>
      <c r="B6" t="s">
        <v>53</v>
      </c>
    </row>
    <row r="7" spans="1:5" x14ac:dyDescent="0.25">
      <c r="A7" s="43"/>
      <c r="B7" t="s">
        <v>54</v>
      </c>
    </row>
    <row r="8" spans="1:5" x14ac:dyDescent="0.25">
      <c r="A8" s="43"/>
      <c r="B8" t="s">
        <v>55</v>
      </c>
    </row>
    <row r="9" spans="1:5" x14ac:dyDescent="0.25">
      <c r="A9" s="43" t="s">
        <v>56</v>
      </c>
    </row>
    <row r="10" spans="1:5" x14ac:dyDescent="0.25">
      <c r="B10" t="s">
        <v>57</v>
      </c>
    </row>
    <row r="11" spans="1:5" x14ac:dyDescent="0.25">
      <c r="B11" t="s">
        <v>58</v>
      </c>
    </row>
    <row r="14" spans="1:5" ht="15.75" thickBot="1" x14ac:dyDescent="0.3">
      <c r="A14" t="s">
        <v>59</v>
      </c>
    </row>
    <row r="15" spans="1:5" ht="15.75" thickBot="1" x14ac:dyDescent="0.3">
      <c r="B15" s="45" t="s">
        <v>60</v>
      </c>
      <c r="C15" s="45" t="s">
        <v>61</v>
      </c>
      <c r="D15" s="45" t="s">
        <v>62</v>
      </c>
      <c r="E15" s="45" t="s">
        <v>63</v>
      </c>
    </row>
    <row r="16" spans="1:5" ht="15.75" thickBot="1" x14ac:dyDescent="0.3">
      <c r="B16" s="44" t="s">
        <v>70</v>
      </c>
      <c r="C16" s="44" t="s">
        <v>71</v>
      </c>
      <c r="D16" s="47">
        <v>309</v>
      </c>
      <c r="E16" s="47">
        <v>309</v>
      </c>
    </row>
    <row r="19" spans="1:6" ht="15.75" thickBot="1" x14ac:dyDescent="0.3">
      <c r="A19" t="s">
        <v>64</v>
      </c>
    </row>
    <row r="20" spans="1:6" ht="15.75" thickBot="1" x14ac:dyDescent="0.3">
      <c r="B20" s="45" t="s">
        <v>60</v>
      </c>
      <c r="C20" s="45" t="s">
        <v>61</v>
      </c>
      <c r="D20" s="45" t="s">
        <v>62</v>
      </c>
      <c r="E20" s="45" t="s">
        <v>63</v>
      </c>
      <c r="F20" s="45" t="s">
        <v>65</v>
      </c>
    </row>
    <row r="21" spans="1:6" x14ac:dyDescent="0.25">
      <c r="B21" s="46" t="s">
        <v>72</v>
      </c>
      <c r="C21" s="46" t="s">
        <v>73</v>
      </c>
      <c r="D21" s="48">
        <v>1</v>
      </c>
      <c r="E21" s="48">
        <v>1</v>
      </c>
      <c r="F21" s="46" t="s">
        <v>97</v>
      </c>
    </row>
    <row r="22" spans="1:6" x14ac:dyDescent="0.25">
      <c r="B22" s="46" t="s">
        <v>74</v>
      </c>
      <c r="C22" s="46" t="s">
        <v>75</v>
      </c>
      <c r="D22" s="48">
        <v>1</v>
      </c>
      <c r="E22" s="48">
        <v>1</v>
      </c>
      <c r="F22" s="46" t="s">
        <v>97</v>
      </c>
    </row>
    <row r="23" spans="1:6" x14ac:dyDescent="0.25">
      <c r="B23" s="46" t="s">
        <v>76</v>
      </c>
      <c r="C23" s="46" t="s">
        <v>77</v>
      </c>
      <c r="D23" s="48">
        <v>1</v>
      </c>
      <c r="E23" s="48">
        <v>1</v>
      </c>
      <c r="F23" s="46" t="s">
        <v>97</v>
      </c>
    </row>
    <row r="24" spans="1:6" x14ac:dyDescent="0.25">
      <c r="B24" s="46" t="s">
        <v>78</v>
      </c>
      <c r="C24" s="46" t="s">
        <v>79</v>
      </c>
      <c r="D24" s="48">
        <v>1</v>
      </c>
      <c r="E24" s="48">
        <v>1</v>
      </c>
      <c r="F24" s="46" t="s">
        <v>97</v>
      </c>
    </row>
    <row r="25" spans="1:6" x14ac:dyDescent="0.25">
      <c r="B25" s="46" t="s">
        <v>80</v>
      </c>
      <c r="C25" s="46" t="s">
        <v>81</v>
      </c>
      <c r="D25" s="48">
        <v>0</v>
      </c>
      <c r="E25" s="48">
        <v>0</v>
      </c>
      <c r="F25" s="46" t="s">
        <v>97</v>
      </c>
    </row>
    <row r="26" spans="1:6" x14ac:dyDescent="0.25">
      <c r="B26" s="46" t="s">
        <v>82</v>
      </c>
      <c r="C26" s="46" t="s">
        <v>83</v>
      </c>
      <c r="D26" s="48">
        <v>1</v>
      </c>
      <c r="E26" s="48">
        <v>1</v>
      </c>
      <c r="F26" s="46" t="s">
        <v>97</v>
      </c>
    </row>
    <row r="27" spans="1:6" x14ac:dyDescent="0.25">
      <c r="B27" s="46" t="s">
        <v>84</v>
      </c>
      <c r="C27" s="46" t="s">
        <v>85</v>
      </c>
      <c r="D27" s="48">
        <v>0</v>
      </c>
      <c r="E27" s="48">
        <v>0</v>
      </c>
      <c r="F27" s="46" t="s">
        <v>97</v>
      </c>
    </row>
    <row r="28" spans="1:6" x14ac:dyDescent="0.25">
      <c r="B28" s="46" t="s">
        <v>86</v>
      </c>
      <c r="C28" s="46" t="s">
        <v>87</v>
      </c>
      <c r="D28" s="48">
        <v>0</v>
      </c>
      <c r="E28" s="48">
        <v>0</v>
      </c>
      <c r="F28" s="46" t="s">
        <v>97</v>
      </c>
    </row>
    <row r="29" spans="1:6" x14ac:dyDescent="0.25">
      <c r="B29" s="46" t="s">
        <v>88</v>
      </c>
      <c r="C29" s="46" t="s">
        <v>89</v>
      </c>
      <c r="D29" s="48">
        <v>0</v>
      </c>
      <c r="E29" s="48">
        <v>0</v>
      </c>
      <c r="F29" s="46" t="s">
        <v>97</v>
      </c>
    </row>
    <row r="30" spans="1:6" ht="15.75" thickBot="1" x14ac:dyDescent="0.3">
      <c r="B30" s="44" t="s">
        <v>90</v>
      </c>
      <c r="C30" s="44" t="s">
        <v>91</v>
      </c>
      <c r="D30" s="47">
        <v>0</v>
      </c>
      <c r="E30" s="47">
        <v>0</v>
      </c>
      <c r="F30" s="44" t="s">
        <v>97</v>
      </c>
    </row>
    <row r="33" spans="1:7" ht="15.75" thickBot="1" x14ac:dyDescent="0.3">
      <c r="A33" t="s">
        <v>15</v>
      </c>
    </row>
    <row r="34" spans="1:7" ht="15.75" thickBot="1" x14ac:dyDescent="0.3">
      <c r="B34" s="45" t="s">
        <v>60</v>
      </c>
      <c r="C34" s="45" t="s">
        <v>61</v>
      </c>
      <c r="D34" s="45" t="s">
        <v>66</v>
      </c>
      <c r="E34" s="45" t="s">
        <v>67</v>
      </c>
      <c r="F34" s="45" t="s">
        <v>68</v>
      </c>
      <c r="G34" s="45" t="s">
        <v>69</v>
      </c>
    </row>
    <row r="35" spans="1:7" x14ac:dyDescent="0.25">
      <c r="B35" s="46" t="s">
        <v>92</v>
      </c>
      <c r="C35" s="46" t="s">
        <v>93</v>
      </c>
      <c r="D35" s="48">
        <v>165</v>
      </c>
      <c r="E35" s="46" t="s">
        <v>94</v>
      </c>
      <c r="F35" s="46" t="s">
        <v>95</v>
      </c>
      <c r="G35" s="46">
        <v>0</v>
      </c>
    </row>
    <row r="36" spans="1:7" ht="15.75" thickBot="1" x14ac:dyDescent="0.3">
      <c r="B36" s="44" t="s">
        <v>96</v>
      </c>
      <c r="C36" s="44"/>
      <c r="D36" s="44"/>
      <c r="E36" s="44"/>
      <c r="F36" s="44"/>
      <c r="G36" s="4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F7CC8-2D27-49BF-A4E6-21BEC52E8339}">
  <sheetPr>
    <tabColor theme="9" tint="0.79998168889431442"/>
  </sheetPr>
  <dimension ref="E4:AL34"/>
  <sheetViews>
    <sheetView topLeftCell="A19" zoomScaleNormal="100" workbookViewId="0">
      <selection activeCell="AG38" sqref="AG38"/>
    </sheetView>
  </sheetViews>
  <sheetFormatPr defaultColWidth="3.7109375" defaultRowHeight="15" x14ac:dyDescent="0.25"/>
  <cols>
    <col min="1" max="1" width="3.7109375" style="19"/>
    <col min="2" max="4" width="3.7109375" style="19" customWidth="1"/>
    <col min="5" max="5" width="10.42578125" style="19" bestFit="1" customWidth="1"/>
    <col min="6" max="6" width="4.85546875" style="19" bestFit="1" customWidth="1"/>
    <col min="7" max="22" width="3.7109375" style="19"/>
    <col min="23" max="27" width="3.7109375" style="19" customWidth="1"/>
    <col min="28" max="16384" width="3.7109375" style="19"/>
  </cols>
  <sheetData>
    <row r="4" spans="5:38" x14ac:dyDescent="0.25">
      <c r="AJ4" s="85"/>
    </row>
    <row r="5" spans="5:38" x14ac:dyDescent="0.25">
      <c r="AJ5" s="85"/>
    </row>
    <row r="6" spans="5:38" x14ac:dyDescent="0.25">
      <c r="AJ6" s="85"/>
    </row>
    <row r="7" spans="5:38" ht="25.5" x14ac:dyDescent="0.35">
      <c r="E7" s="42" t="s">
        <v>0</v>
      </c>
      <c r="AJ7" s="85"/>
    </row>
    <row r="8" spans="5:38" x14ac:dyDescent="0.25">
      <c r="AJ8" s="85"/>
    </row>
    <row r="9" spans="5:38" x14ac:dyDescent="0.25">
      <c r="AJ9" s="85"/>
    </row>
    <row r="10" spans="5:38" x14ac:dyDescent="0.25">
      <c r="AJ10" s="85"/>
    </row>
    <row r="11" spans="5:38" ht="15.75" thickBot="1" x14ac:dyDescent="0.3"/>
    <row r="12" spans="5:38" ht="15.75" thickBot="1" x14ac:dyDescent="0.3">
      <c r="I12" s="86"/>
      <c r="V12" s="153" t="s">
        <v>20</v>
      </c>
      <c r="W12" s="154"/>
      <c r="X12" s="154"/>
      <c r="Y12" s="154"/>
      <c r="Z12" s="154"/>
      <c r="AA12" s="154"/>
      <c r="AB12" s="154"/>
      <c r="AC12" s="154"/>
      <c r="AD12" s="154"/>
      <c r="AE12" s="154"/>
      <c r="AF12" s="154"/>
      <c r="AG12" s="154"/>
      <c r="AH12" s="154"/>
      <c r="AI12" s="154"/>
      <c r="AJ12" s="154"/>
      <c r="AK12" s="155"/>
    </row>
    <row r="13" spans="5:38" ht="15.75" thickBot="1" x14ac:dyDescent="0.3">
      <c r="E13" s="153" t="s">
        <v>26</v>
      </c>
      <c r="F13" s="154"/>
      <c r="G13" s="155"/>
      <c r="V13" s="87"/>
      <c r="W13" s="88" t="s">
        <v>25</v>
      </c>
      <c r="X13" s="145">
        <v>0</v>
      </c>
      <c r="Y13" s="145">
        <v>1</v>
      </c>
      <c r="Z13" s="145">
        <v>2</v>
      </c>
      <c r="AA13" s="145">
        <v>3</v>
      </c>
      <c r="AB13" s="145">
        <v>4</v>
      </c>
      <c r="AC13" s="145">
        <v>5</v>
      </c>
      <c r="AD13" s="145">
        <v>6</v>
      </c>
      <c r="AE13" s="145">
        <v>7</v>
      </c>
      <c r="AF13" s="145">
        <v>8</v>
      </c>
      <c r="AG13" s="145">
        <v>9</v>
      </c>
      <c r="AH13" s="145">
        <v>10</v>
      </c>
      <c r="AI13" s="145">
        <v>11</v>
      </c>
      <c r="AJ13" s="145">
        <v>12</v>
      </c>
      <c r="AK13" s="147">
        <v>13</v>
      </c>
    </row>
    <row r="14" spans="5:38" ht="17.25" thickBot="1" x14ac:dyDescent="0.35">
      <c r="E14" s="89" t="s">
        <v>21</v>
      </c>
      <c r="F14" s="90" t="s">
        <v>112</v>
      </c>
      <c r="G14" s="91" t="s">
        <v>113</v>
      </c>
      <c r="I14" s="92" t="s">
        <v>22</v>
      </c>
      <c r="J14" s="24">
        <v>13</v>
      </c>
      <c r="V14" s="93" t="s">
        <v>24</v>
      </c>
      <c r="W14" s="94"/>
      <c r="X14" s="146"/>
      <c r="Y14" s="146"/>
      <c r="Z14" s="146"/>
      <c r="AA14" s="146"/>
      <c r="AB14" s="146"/>
      <c r="AC14" s="146"/>
      <c r="AD14" s="146"/>
      <c r="AE14" s="146"/>
      <c r="AF14" s="146"/>
      <c r="AG14" s="146"/>
      <c r="AH14" s="146"/>
      <c r="AI14" s="146"/>
      <c r="AJ14" s="146"/>
      <c r="AK14" s="148"/>
      <c r="AL14" s="85"/>
    </row>
    <row r="15" spans="5:38" ht="15.75" thickBot="1" x14ac:dyDescent="0.3">
      <c r="E15" s="95">
        <v>1</v>
      </c>
      <c r="F15" s="96">
        <v>3</v>
      </c>
      <c r="G15" s="97">
        <v>1</v>
      </c>
      <c r="I15" s="92" t="s">
        <v>23</v>
      </c>
      <c r="J15" s="24">
        <v>5</v>
      </c>
      <c r="V15" s="156">
        <v>0</v>
      </c>
      <c r="W15" s="157"/>
      <c r="X15" s="70" cm="1">
        <f t="array" ref="X15">IF(OR($V15=0,X$13=0),0,IF(X$13&gt;=INDEX($F$15:$F$19,$V15),MAX(INDEX($G$15:$G$19,$V15)+INDEX($X$15:$AK$20,$V15,X$13+1-INDEX($F$15:$F$19,$V15)),INDEX($X$15:$AK$20,$V15,X$13+1)),INDEX($X$15:$AK$20,$V15,X$13+1)))</f>
        <v>0</v>
      </c>
      <c r="Y15" s="70" cm="1">
        <f t="array" ref="Y15">IF(OR($V15=0,Y$13=0),0,IF(Y$13&gt;=INDEX($F$15:$F$19,$V15),MAX(INDEX($G$15:$G$19,$V15)+INDEX($X$15:$AK$20,$V15,Y$13+1-INDEX($F$15:$F$19,$V15)),INDEX($X$15:$AK$20,$V15,Y$13+1)),INDEX($X$15:$AK$20,$V15,Y$13+1)))</f>
        <v>0</v>
      </c>
      <c r="Z15" s="70" cm="1">
        <f t="array" ref="Z15">IF(OR($V15=0,Z$13=0),0,IF(Z$13&gt;=INDEX($F$15:$F$19,$V15),MAX(INDEX($G$15:$G$19,$V15)+INDEX($X$15:$AK$20,$V15,Z$13+1-INDEX($F$15:$F$19,$V15)),INDEX($X$15:$AK$20,$V15,Z$13+1)),INDEX($X$15:$AK$20,$V15,Z$13+1)))</f>
        <v>0</v>
      </c>
      <c r="AA15" s="70" cm="1">
        <f t="array" ref="AA15">IF(OR($V15=0,AA$13=0),0,IF(AA$13&gt;=INDEX($F$15:$F$19,$V15),MAX(INDEX($G$15:$G$19,$V15)+INDEX($X$15:$AK$20,$V15,AA$13+1-INDEX($F$15:$F$19,$V15)),INDEX($X$15:$AK$20,$V15,AA$13+1)),INDEX($X$15:$AK$20,$V15,AA$13+1)))</f>
        <v>0</v>
      </c>
      <c r="AB15" s="70" cm="1">
        <f t="array" ref="AB15">IF(OR($V15=0,AB$13=0),0,IF(AB$13&gt;=INDEX($F$15:$F$19,$V15),MAX(INDEX($G$15:$G$19,$V15)+INDEX($X$15:$AK$20,$V15,AB$13+1-INDEX($F$15:$F$19,$V15)),INDEX($X$15:$AK$20,$V15,AB$13+1)),INDEX($X$15:$AK$20,$V15,AB$13+1)))</f>
        <v>0</v>
      </c>
      <c r="AC15" s="70" cm="1">
        <f t="array" ref="AC15">IF(OR($V15=0,AC$13=0),0,IF(AC$13&gt;=INDEX($F$15:$F$19,$V15),MAX(INDEX($G$15:$G$19,$V15)+INDEX($X$15:$AK$20,$V15,AC$13+1-INDEX($F$15:$F$19,$V15)),INDEX($X$15:$AK$20,$V15,AC$13+1)),INDEX($X$15:$AK$20,$V15,AC$13+1)))</f>
        <v>0</v>
      </c>
      <c r="AD15" s="70" cm="1">
        <f t="array" ref="AD15">IF(OR($V15=0,AD$13=0),0,IF(AD$13&gt;=INDEX($F$15:$F$19,$V15),MAX(INDEX($G$15:$G$19,$V15)+INDEX($X$15:$AK$20,$V15,AD$13+1-INDEX($F$15:$F$19,$V15)),INDEX($X$15:$AK$20,$V15,AD$13+1)),INDEX($X$15:$AK$20,$V15,AD$13+1)))</f>
        <v>0</v>
      </c>
      <c r="AE15" s="70" cm="1">
        <f t="array" ref="AE15">IF(OR($V15=0,AE$13=0),0,IF(AE$13&gt;=INDEX($F$15:$F$19,$V15),MAX(INDEX($G$15:$G$19,$V15)+INDEX($X$15:$AK$20,$V15,AE$13+1-INDEX($F$15:$F$19,$V15)),INDEX($X$15:$AK$20,$V15,AE$13+1)),INDEX($X$15:$AK$20,$V15,AE$13+1)))</f>
        <v>0</v>
      </c>
      <c r="AF15" s="70" cm="1">
        <f t="array" ref="AF15">IF(OR($V15=0,AF$13=0),0,IF(AF$13&gt;=INDEX($F$15:$F$19,$V15),MAX(INDEX($G$15:$G$19,$V15)+INDEX($X$15:$AK$20,$V15,AF$13+1-INDEX($F$15:$F$19,$V15)),INDEX($X$15:$AK$20,$V15,AF$13+1)),INDEX($X$15:$AK$20,$V15,AF$13+1)))</f>
        <v>0</v>
      </c>
      <c r="AG15" s="70" cm="1">
        <f t="array" ref="AG15">IF(OR($V15=0,AG$13=0),0,IF(AG$13&gt;=INDEX($F$15:$F$19,$V15),MAX(INDEX($G$15:$G$19,$V15)+INDEX($X$15:$AK$20,$V15,AG$13+1-INDEX($F$15:$F$19,$V15)),INDEX($X$15:$AK$20,$V15,AG$13+1)),INDEX($X$15:$AK$20,$V15,AG$13+1)))</f>
        <v>0</v>
      </c>
      <c r="AH15" s="70" cm="1">
        <f t="array" ref="AH15">IF(OR($V15=0,AH$13=0),0,IF(AH$13&gt;=INDEX($F$15:$F$19,$V15),MAX(INDEX($G$15:$G$19,$V15)+INDEX($X$15:$AK$20,$V15,AH$13+1-INDEX($F$15:$F$19,$V15)),INDEX($X$15:$AK$20,$V15,AH$13+1)),INDEX($X$15:$AK$20,$V15,AH$13+1)))</f>
        <v>0</v>
      </c>
      <c r="AI15" s="70" cm="1">
        <f t="array" ref="AI15">IF(OR($V15=0,AI$13=0),0,IF(AI$13&gt;=INDEX($F$15:$F$19,$V15),MAX(INDEX($G$15:$G$19,$V15)+INDEX($X$15:$AK$20,$V15,AI$13+1-INDEX($F$15:$F$19,$V15)),INDEX($X$15:$AK$20,$V15,AI$13+1)),INDEX($X$15:$AK$20,$V15,AI$13+1)))</f>
        <v>0</v>
      </c>
      <c r="AJ15" s="70" cm="1">
        <f t="array" ref="AJ15">IF(OR($V15=0,AJ$13=0),0,IF(AJ$13&gt;=INDEX($F$15:$F$19,$V15),MAX(INDEX($G$15:$G$19,$V15)+INDEX($X$15:$AK$20,$V15,AJ$13+1-INDEX($F$15:$F$19,$V15)),INDEX($X$15:$AK$20,$V15,AJ$13+1)),INDEX($X$15:$AK$20,$V15,AJ$13+1)))</f>
        <v>0</v>
      </c>
      <c r="AK15" s="71" cm="1">
        <f t="array" ref="AK15">IF(OR($V15=0,AK$13=0),0,IF(AK$13&gt;=INDEX($F$15:$F$19,$V15),MAX(INDEX($G$15:$G$19,$V15)+INDEX($X$15:$AK$20,$V15,AK$13+1-INDEX($F$15:$F$19,$V15)),INDEX($X$15:$AK$20,$V15,AK$13+1)),INDEX($X$15:$AK$20,$V15,AK$13+1)))</f>
        <v>0</v>
      </c>
      <c r="AL15" s="85"/>
    </row>
    <row r="16" spans="5:38" x14ac:dyDescent="0.25">
      <c r="E16" s="98">
        <v>2</v>
      </c>
      <c r="F16" s="70">
        <v>4</v>
      </c>
      <c r="G16" s="71">
        <v>6</v>
      </c>
      <c r="V16" s="156">
        <v>1</v>
      </c>
      <c r="W16" s="157"/>
      <c r="X16" s="70" cm="1">
        <f t="array" ref="X16">IF(OR($V16=0,X$13=0),0,IF(X$13&gt;=INDEX($F$15:$F$19,$V16),MAX(INDEX($G$15:$G$19,$V16)+INDEX($X$15:$AK$20,$V16,X$13+1-INDEX($F$15:$F$19,$V16)),INDEX($X$15:$AK$20,$V16,X$13+1)),INDEX($X$15:$AK$20,$V16,X$13+1)))</f>
        <v>0</v>
      </c>
      <c r="Y16" s="70" cm="1">
        <f t="array" ref="Y16">IF(OR($V16=0,Y$13=0),0,IF(Y$13&gt;=INDEX($F$15:$F$19,$V16),MAX(INDEX($G$15:$G$19,$V16)+INDEX($X$15:$AK$20,$V16,Y$13+1-INDEX($F$15:$F$19,$V16)),INDEX($X$15:$AK$20,$V16,Y$13+1)),INDEX($X$15:$AK$20,$V16,Y$13+1)))</f>
        <v>0</v>
      </c>
      <c r="Z16" s="70" cm="1">
        <f t="array" ref="Z16">IF(OR($V16=0,Z$13=0),0,IF(Z$13&gt;=INDEX($F$15:$F$19,$V16),MAX(INDEX($G$15:$G$19,$V16)+INDEX($X$15:$AK$20,$V16,Z$13+1-INDEX($F$15:$F$19,$V16)),INDEX($X$15:$AK$20,$V16,Z$13+1)),INDEX($X$15:$AK$20,$V16,Z$13+1)))</f>
        <v>0</v>
      </c>
      <c r="AA16" s="70" cm="1">
        <f t="array" ref="AA16">IF(OR($V16=0,AA$13=0),0,IF(AA$13&gt;=INDEX($F$15:$F$19,$V16),MAX(INDEX($G$15:$G$19,$V16)+INDEX($X$15:$AK$20,$V16,AA$13+1-INDEX($F$15:$F$19,$V16)),INDEX($X$15:$AK$20,$V16,AA$13+1)),INDEX($X$15:$AK$20,$V16,AA$13+1)))</f>
        <v>1</v>
      </c>
      <c r="AB16" s="70" cm="1">
        <f t="array" ref="AB16">IF(OR($V16=0,AB$13=0),0,IF(AB$13&gt;=INDEX($F$15:$F$19,$V16),MAX(INDEX($G$15:$G$19,$V16)+INDEX($X$15:$AK$20,$V16,AB$13+1-INDEX($F$15:$F$19,$V16)),INDEX($X$15:$AK$20,$V16,AB$13+1)),INDEX($X$15:$AK$20,$V16,AB$13+1)))</f>
        <v>1</v>
      </c>
      <c r="AC16" s="70" cm="1">
        <f t="array" ref="AC16">IF(OR($V16=0,AC$13=0),0,IF(AC$13&gt;=INDEX($F$15:$F$19,$V16),MAX(INDEX($G$15:$G$19,$V16)+INDEX($X$15:$AK$20,$V16,AC$13+1-INDEX($F$15:$F$19,$V16)),INDEX($X$15:$AK$20,$V16,AC$13+1)),INDEX($X$15:$AK$20,$V16,AC$13+1)))</f>
        <v>1</v>
      </c>
      <c r="AD16" s="70" cm="1">
        <f t="array" ref="AD16">IF(OR($V16=0,AD$13=0),0,IF(AD$13&gt;=INDEX($F$15:$F$19,$V16),MAX(INDEX($G$15:$G$19,$V16)+INDEX($X$15:$AK$20,$V16,AD$13+1-INDEX($F$15:$F$19,$V16)),INDEX($X$15:$AK$20,$V16,AD$13+1)),INDEX($X$15:$AK$20,$V16,AD$13+1)))</f>
        <v>1</v>
      </c>
      <c r="AE16" s="70" cm="1">
        <f t="array" ref="AE16">IF(OR($V16=0,AE$13=0),0,IF(AE$13&gt;=INDEX($F$15:$F$19,$V16),MAX(INDEX($G$15:$G$19,$V16)+INDEX($X$15:$AK$20,$V16,AE$13+1-INDEX($F$15:$F$19,$V16)),INDEX($X$15:$AK$20,$V16,AE$13+1)),INDEX($X$15:$AK$20,$V16,AE$13+1)))</f>
        <v>1</v>
      </c>
      <c r="AF16" s="70" cm="1">
        <f t="array" ref="AF16">IF(OR($V16=0,AF$13=0),0,IF(AF$13&gt;=INDEX($F$15:$F$19,$V16),MAX(INDEX($G$15:$G$19,$V16)+INDEX($X$15:$AK$20,$V16,AF$13+1-INDEX($F$15:$F$19,$V16)),INDEX($X$15:$AK$20,$V16,AF$13+1)),INDEX($X$15:$AK$20,$V16,AF$13+1)))</f>
        <v>1</v>
      </c>
      <c r="AG16" s="70" cm="1">
        <f t="array" ref="AG16">IF(OR($V16=0,AG$13=0),0,IF(AG$13&gt;=INDEX($F$15:$F$19,$V16),MAX(INDEX($G$15:$G$19,$V16)+INDEX($X$15:$AK$20,$V16,AG$13+1-INDEX($F$15:$F$19,$V16)),INDEX($X$15:$AK$20,$V16,AG$13+1)),INDEX($X$15:$AK$20,$V16,AG$13+1)))</f>
        <v>1</v>
      </c>
      <c r="AH16" s="70" cm="1">
        <f t="array" ref="AH16">IF(OR($V16=0,AH$13=0),0,IF(AH$13&gt;=INDEX($F$15:$F$19,$V16),MAX(INDEX($G$15:$G$19,$V16)+INDEX($X$15:$AK$20,$V16,AH$13+1-INDEX($F$15:$F$19,$V16)),INDEX($X$15:$AK$20,$V16,AH$13+1)),INDEX($X$15:$AK$20,$V16,AH$13+1)))</f>
        <v>1</v>
      </c>
      <c r="AI16" s="70" cm="1">
        <f t="array" ref="AI16">IF(OR($V16=0,AI$13=0),0,IF(AI$13&gt;=INDEX($F$15:$F$19,$V16),MAX(INDEX($G$15:$G$19,$V16)+INDEX($X$15:$AK$20,$V16,AI$13+1-INDEX($F$15:$F$19,$V16)),INDEX($X$15:$AK$20,$V16,AI$13+1)),INDEX($X$15:$AK$20,$V16,AI$13+1)))</f>
        <v>1</v>
      </c>
      <c r="AJ16" s="70" cm="1">
        <f t="array" ref="AJ16">IF(OR($V16=0,AJ$13=0),0,IF(AJ$13&gt;=INDEX($F$15:$F$19,$V16),MAX(INDEX($G$15:$G$19,$V16)+INDEX($X$15:$AK$20,$V16,AJ$13+1-INDEX($F$15:$F$19,$V16)),INDEX($X$15:$AK$20,$V16,AJ$13+1)),INDEX($X$15:$AK$20,$V16,AJ$13+1)))</f>
        <v>1</v>
      </c>
      <c r="AK16" s="71" cm="1">
        <f t="array" ref="AK16">IF(OR($V16=0,AK$13=0),0,IF(AK$13&gt;=INDEX($F$15:$F$19,$V16),MAX(INDEX($G$15:$G$19,$V16)+INDEX($X$15:$AK$20,$V16,AK$13+1-INDEX($F$15:$F$19,$V16)),INDEX($X$15:$AK$20,$V16,AK$13+1)),INDEX($X$15:$AK$20,$V16,AK$13+1)))</f>
        <v>1</v>
      </c>
      <c r="AL16" s="85"/>
    </row>
    <row r="17" spans="5:38" x14ac:dyDescent="0.25">
      <c r="E17" s="98">
        <v>3</v>
      </c>
      <c r="F17" s="70">
        <v>5</v>
      </c>
      <c r="G17" s="71">
        <v>4</v>
      </c>
      <c r="V17" s="156">
        <v>2</v>
      </c>
      <c r="W17" s="157"/>
      <c r="X17" s="70" cm="1">
        <f t="array" ref="X17">IF(OR($V17=0,X$13=0),0,IF(X$13&gt;=INDEX($F$15:$F$19,$V17),MAX(INDEX($G$15:$G$19,$V17)+INDEX($X$15:$AK$20,$V17,X$13+1-INDEX($F$15:$F$19,$V17)),INDEX($X$15:$AK$20,$V17,X$13+1)),INDEX($X$15:$AK$20,$V17,X$13+1)))</f>
        <v>0</v>
      </c>
      <c r="Y17" s="70" cm="1">
        <f t="array" ref="Y17">IF(OR($V17=0,Y$13=0),0,IF(Y$13&gt;=INDEX($F$15:$F$19,$V17),MAX(INDEX($G$15:$G$19,$V17)+INDEX($X$15:$AK$20,$V17,Y$13+1-INDEX($F$15:$F$19,$V17)),INDEX($X$15:$AK$20,$V17,Y$13+1)),INDEX($X$15:$AK$20,$V17,Y$13+1)))</f>
        <v>0</v>
      </c>
      <c r="Z17" s="70" cm="1">
        <f t="array" ref="Z17">IF(OR($V17=0,Z$13=0),0,IF(Z$13&gt;=INDEX($F$15:$F$19,$V17),MAX(INDEX($G$15:$G$19,$V17)+INDEX($X$15:$AK$20,$V17,Z$13+1-INDEX($F$15:$F$19,$V17)),INDEX($X$15:$AK$20,$V17,Z$13+1)),INDEX($X$15:$AK$20,$V17,Z$13+1)))</f>
        <v>0</v>
      </c>
      <c r="AA17" s="70" cm="1">
        <f t="array" ref="AA17">IF(OR($V17=0,AA$13=0),0,IF(AA$13&gt;=INDEX($F$15:$F$19,$V17),MAX(INDEX($G$15:$G$19,$V17)+INDEX($X$15:$AK$20,$V17,AA$13+1-INDEX($F$15:$F$19,$V17)),INDEX($X$15:$AK$20,$V17,AA$13+1)),INDEX($X$15:$AK$20,$V17,AA$13+1)))</f>
        <v>1</v>
      </c>
      <c r="AB17" s="70" cm="1">
        <f t="array" ref="AB17">IF(OR($V17=0,AB$13=0),0,IF(AB$13&gt;=INDEX($F$15:$F$19,$V17),MAX(INDEX($G$15:$G$19,$V17)+INDEX($X$15:$AK$20,$V17,AB$13+1-INDEX($F$15:$F$19,$V17)),INDEX($X$15:$AK$20,$V17,AB$13+1)),INDEX($X$15:$AK$20,$V17,AB$13+1)))</f>
        <v>6</v>
      </c>
      <c r="AC17" s="70" cm="1">
        <f t="array" ref="AC17">IF(OR($V17=0,AC$13=0),0,IF(AC$13&gt;=INDEX($F$15:$F$19,$V17),MAX(INDEX($G$15:$G$19,$V17)+INDEX($X$15:$AK$20,$V17,AC$13+1-INDEX($F$15:$F$19,$V17)),INDEX($X$15:$AK$20,$V17,AC$13+1)),INDEX($X$15:$AK$20,$V17,AC$13+1)))</f>
        <v>6</v>
      </c>
      <c r="AD17" s="70" cm="1">
        <f t="array" ref="AD17">IF(OR($V17=0,AD$13=0),0,IF(AD$13&gt;=INDEX($F$15:$F$19,$V17),MAX(INDEX($G$15:$G$19,$V17)+INDEX($X$15:$AK$20,$V17,AD$13+1-INDEX($F$15:$F$19,$V17)),INDEX($X$15:$AK$20,$V17,AD$13+1)),INDEX($X$15:$AK$20,$V17,AD$13+1)))</f>
        <v>6</v>
      </c>
      <c r="AE17" s="70" cm="1">
        <f t="array" ref="AE17">IF(OR($V17=0,AE$13=0),0,IF(AE$13&gt;=INDEX($F$15:$F$19,$V17),MAX(INDEX($G$15:$G$19,$V17)+INDEX($X$15:$AK$20,$V17,AE$13+1-INDEX($F$15:$F$19,$V17)),INDEX($X$15:$AK$20,$V17,AE$13+1)),INDEX($X$15:$AK$20,$V17,AE$13+1)))</f>
        <v>7</v>
      </c>
      <c r="AF17" s="70" cm="1">
        <f t="array" ref="AF17">IF(OR($V17=0,AF$13=0),0,IF(AF$13&gt;=INDEX($F$15:$F$19,$V17),MAX(INDEX($G$15:$G$19,$V17)+INDEX($X$15:$AK$20,$V17,AF$13+1-INDEX($F$15:$F$19,$V17)),INDEX($X$15:$AK$20,$V17,AF$13+1)),INDEX($X$15:$AK$20,$V17,AF$13+1)))</f>
        <v>7</v>
      </c>
      <c r="AG17" s="70" cm="1">
        <f t="array" ref="AG17">IF(OR($V17=0,AG$13=0),0,IF(AG$13&gt;=INDEX($F$15:$F$19,$V17),MAX(INDEX($G$15:$G$19,$V17)+INDEX($X$15:$AK$20,$V17,AG$13+1-INDEX($F$15:$F$19,$V17)),INDEX($X$15:$AK$20,$V17,AG$13+1)),INDEX($X$15:$AK$20,$V17,AG$13+1)))</f>
        <v>7</v>
      </c>
      <c r="AH17" s="70" cm="1">
        <f t="array" ref="AH17">IF(OR($V17=0,AH$13=0),0,IF(AH$13&gt;=INDEX($F$15:$F$19,$V17),MAX(INDEX($G$15:$G$19,$V17)+INDEX($X$15:$AK$20,$V17,AH$13+1-INDEX($F$15:$F$19,$V17)),INDEX($X$15:$AK$20,$V17,AH$13+1)),INDEX($X$15:$AK$20,$V17,AH$13+1)))</f>
        <v>7</v>
      </c>
      <c r="AI17" s="70" cm="1">
        <f t="array" ref="AI17">IF(OR($V17=0,AI$13=0),0,IF(AI$13&gt;=INDEX($F$15:$F$19,$V17),MAX(INDEX($G$15:$G$19,$V17)+INDEX($X$15:$AK$20,$V17,AI$13+1-INDEX($F$15:$F$19,$V17)),INDEX($X$15:$AK$20,$V17,AI$13+1)),INDEX($X$15:$AK$20,$V17,AI$13+1)))</f>
        <v>7</v>
      </c>
      <c r="AJ17" s="70" cm="1">
        <f t="array" ref="AJ17">IF(OR($V17=0,AJ$13=0),0,IF(AJ$13&gt;=INDEX($F$15:$F$19,$V17),MAX(INDEX($G$15:$G$19,$V17)+INDEX($X$15:$AK$20,$V17,AJ$13+1-INDEX($F$15:$F$19,$V17)),INDEX($X$15:$AK$20,$V17,AJ$13+1)),INDEX($X$15:$AK$20,$V17,AJ$13+1)))</f>
        <v>7</v>
      </c>
      <c r="AK17" s="71" cm="1">
        <f t="array" ref="AK17">IF(OR($V17=0,AK$13=0),0,IF(AK$13&gt;=INDEX($F$15:$F$19,$V17),MAX(INDEX($G$15:$G$19,$V17)+INDEX($X$15:$AK$20,$V17,AK$13+1-INDEX($F$15:$F$19,$V17)),INDEX($X$15:$AK$20,$V17,AK$13+1)),INDEX($X$15:$AK$20,$V17,AK$13+1)))</f>
        <v>7</v>
      </c>
      <c r="AL17" s="85"/>
    </row>
    <row r="18" spans="5:38" x14ac:dyDescent="0.25">
      <c r="E18" s="98">
        <v>4</v>
      </c>
      <c r="F18" s="70">
        <v>8</v>
      </c>
      <c r="G18" s="71">
        <v>7</v>
      </c>
      <c r="V18" s="156">
        <v>3</v>
      </c>
      <c r="W18" s="157"/>
      <c r="X18" s="70" cm="1">
        <f t="array" ref="X18">IF(OR($V18=0,X$13=0),0,IF(X$13&gt;=INDEX($F$15:$F$19,$V18),MAX(INDEX($G$15:$G$19,$V18)+INDEX($X$15:$AK$20,$V18,X$13+1-INDEX($F$15:$F$19,$V18)),INDEX($X$15:$AK$20,$V18,X$13+1)),INDEX($X$15:$AK$20,$V18,X$13+1)))</f>
        <v>0</v>
      </c>
      <c r="Y18" s="70" cm="1">
        <f t="array" ref="Y18">IF(OR($V18=0,Y$13=0),0,IF(Y$13&gt;=INDEX($F$15:$F$19,$V18),MAX(INDEX($G$15:$G$19,$V18)+INDEX($X$15:$AK$20,$V18,Y$13+1-INDEX($F$15:$F$19,$V18)),INDEX($X$15:$AK$20,$V18,Y$13+1)),INDEX($X$15:$AK$20,$V18,Y$13+1)))</f>
        <v>0</v>
      </c>
      <c r="Z18" s="70" cm="1">
        <f t="array" ref="Z18">IF(OR($V18=0,Z$13=0),0,IF(Z$13&gt;=INDEX($F$15:$F$19,$V18),MAX(INDEX($G$15:$G$19,$V18)+INDEX($X$15:$AK$20,$V18,Z$13+1-INDEX($F$15:$F$19,$V18)),INDEX($X$15:$AK$20,$V18,Z$13+1)),INDEX($X$15:$AK$20,$V18,Z$13+1)))</f>
        <v>0</v>
      </c>
      <c r="AA18" s="70" cm="1">
        <f t="array" ref="AA18">IF(OR($V18=0,AA$13=0),0,IF(AA$13&gt;=INDEX($F$15:$F$19,$V18),MAX(INDEX($G$15:$G$19,$V18)+INDEX($X$15:$AK$20,$V18,AA$13+1-INDEX($F$15:$F$19,$V18)),INDEX($X$15:$AK$20,$V18,AA$13+1)),INDEX($X$15:$AK$20,$V18,AA$13+1)))</f>
        <v>1</v>
      </c>
      <c r="AB18" s="70" cm="1">
        <f t="array" ref="AB18">IF(OR($V18=0,AB$13=0),0,IF(AB$13&gt;=INDEX($F$15:$F$19,$V18),MAX(INDEX($G$15:$G$19,$V18)+INDEX($X$15:$AK$20,$V18,AB$13+1-INDEX($F$15:$F$19,$V18)),INDEX($X$15:$AK$20,$V18,AB$13+1)),INDEX($X$15:$AK$20,$V18,AB$13+1)))</f>
        <v>6</v>
      </c>
      <c r="AC18" s="70" cm="1">
        <f t="array" ref="AC18">IF(OR($V18=0,AC$13=0),0,IF(AC$13&gt;=INDEX($F$15:$F$19,$V18),MAX(INDEX($G$15:$G$19,$V18)+INDEX($X$15:$AK$20,$V18,AC$13+1-INDEX($F$15:$F$19,$V18)),INDEX($X$15:$AK$20,$V18,AC$13+1)),INDEX($X$15:$AK$20,$V18,AC$13+1)))</f>
        <v>6</v>
      </c>
      <c r="AD18" s="70" cm="1">
        <f t="array" ref="AD18">IF(OR($V18=0,AD$13=0),0,IF(AD$13&gt;=INDEX($F$15:$F$19,$V18),MAX(INDEX($G$15:$G$19,$V18)+INDEX($X$15:$AK$20,$V18,AD$13+1-INDEX($F$15:$F$19,$V18)),INDEX($X$15:$AK$20,$V18,AD$13+1)),INDEX($X$15:$AK$20,$V18,AD$13+1)))</f>
        <v>6</v>
      </c>
      <c r="AE18" s="70" cm="1">
        <f t="array" ref="AE18">IF(OR($V18=0,AE$13=0),0,IF(AE$13&gt;=INDEX($F$15:$F$19,$V18),MAX(INDEX($G$15:$G$19,$V18)+INDEX($X$15:$AK$20,$V18,AE$13+1-INDEX($F$15:$F$19,$V18)),INDEX($X$15:$AK$20,$V18,AE$13+1)),INDEX($X$15:$AK$20,$V18,AE$13+1)))</f>
        <v>7</v>
      </c>
      <c r="AF18" s="70" cm="1">
        <f t="array" ref="AF18">IF(OR($V18=0,AF$13=0),0,IF(AF$13&gt;=INDEX($F$15:$F$19,$V18),MAX(INDEX($G$15:$G$19,$V18)+INDEX($X$15:$AK$20,$V18,AF$13+1-INDEX($F$15:$F$19,$V18)),INDEX($X$15:$AK$20,$V18,AF$13+1)),INDEX($X$15:$AK$20,$V18,AF$13+1)))</f>
        <v>7</v>
      </c>
      <c r="AG18" s="70" cm="1">
        <f t="array" ref="AG18">IF(OR($V18=0,AG$13=0),0,IF(AG$13&gt;=INDEX($F$15:$F$19,$V18),MAX(INDEX($G$15:$G$19,$V18)+INDEX($X$15:$AK$20,$V18,AG$13+1-INDEX($F$15:$F$19,$V18)),INDEX($X$15:$AK$20,$V18,AG$13+1)),INDEX($X$15:$AK$20,$V18,AG$13+1)))</f>
        <v>10</v>
      </c>
      <c r="AH18" s="70" cm="1">
        <f t="array" ref="AH18">IF(OR($V18=0,AH$13=0),0,IF(AH$13&gt;=INDEX($F$15:$F$19,$V18),MAX(INDEX($G$15:$G$19,$V18)+INDEX($X$15:$AK$20,$V18,AH$13+1-INDEX($F$15:$F$19,$V18)),INDEX($X$15:$AK$20,$V18,AH$13+1)),INDEX($X$15:$AK$20,$V18,AH$13+1)))</f>
        <v>10</v>
      </c>
      <c r="AI18" s="70" cm="1">
        <f t="array" ref="AI18">IF(OR($V18=0,AI$13=0),0,IF(AI$13&gt;=INDEX($F$15:$F$19,$V18),MAX(INDEX($G$15:$G$19,$V18)+INDEX($X$15:$AK$20,$V18,AI$13+1-INDEX($F$15:$F$19,$V18)),INDEX($X$15:$AK$20,$V18,AI$13+1)),INDEX($X$15:$AK$20,$V18,AI$13+1)))</f>
        <v>10</v>
      </c>
      <c r="AJ18" s="70" cm="1">
        <f t="array" ref="AJ18">IF(OR($V18=0,AJ$13=0),0,IF(AJ$13&gt;=INDEX($F$15:$F$19,$V18),MAX(INDEX($G$15:$G$19,$V18)+INDEX($X$15:$AK$20,$V18,AJ$13+1-INDEX($F$15:$F$19,$V18)),INDEX($X$15:$AK$20,$V18,AJ$13+1)),INDEX($X$15:$AK$20,$V18,AJ$13+1)))</f>
        <v>11</v>
      </c>
      <c r="AK18" s="71" cm="1">
        <f t="array" ref="AK18">IF(OR($V18=0,AK$13=0),0,IF(AK$13&gt;=INDEX($F$15:$F$19,$V18),MAX(INDEX($G$15:$G$19,$V18)+INDEX($X$15:$AK$20,$V18,AK$13+1-INDEX($F$15:$F$19,$V18)),INDEX($X$15:$AK$20,$V18,AK$13+1)),INDEX($X$15:$AK$20,$V18,AK$13+1)))</f>
        <v>11</v>
      </c>
      <c r="AL18" s="85"/>
    </row>
    <row r="19" spans="5:38" ht="15.75" thickBot="1" x14ac:dyDescent="0.3">
      <c r="E19" s="99">
        <v>5</v>
      </c>
      <c r="F19" s="75">
        <v>9</v>
      </c>
      <c r="G19" s="76">
        <v>6</v>
      </c>
      <c r="V19" s="149">
        <v>4</v>
      </c>
      <c r="W19" s="150"/>
      <c r="X19" s="70" cm="1">
        <f t="array" ref="X19">IF(OR($V19=0,X$13=0),0,IF(X$13&gt;=INDEX($F$15:$F$19,$V19),MAX(INDEX($G$15:$G$19,$V19)+INDEX($X$15:$AK$20,$V19,X$13+1-INDEX($F$15:$F$19,$V19)),INDEX($X$15:$AK$20,$V19,X$13+1)),INDEX($X$15:$AK$20,$V19,X$13+1)))</f>
        <v>0</v>
      </c>
      <c r="Y19" s="70" cm="1">
        <f t="array" ref="Y19">IF(OR($V19=0,Y$13=0),0,IF(Y$13&gt;=INDEX($F$15:$F$19,$V19),MAX(INDEX($G$15:$G$19,$V19)+INDEX($X$15:$AK$20,$V19,Y$13+1-INDEX($F$15:$F$19,$V19)),INDEX($X$15:$AK$20,$V19,Y$13+1)),INDEX($X$15:$AK$20,$V19,Y$13+1)))</f>
        <v>0</v>
      </c>
      <c r="Z19" s="70" cm="1">
        <f t="array" ref="Z19">IF(OR($V19=0,Z$13=0),0,IF(Z$13&gt;=INDEX($F$15:$F$19,$V19),MAX(INDEX($G$15:$G$19,$V19)+INDEX($X$15:$AK$20,$V19,Z$13+1-INDEX($F$15:$F$19,$V19)),INDEX($X$15:$AK$20,$V19,Z$13+1)),INDEX($X$15:$AK$20,$V19,Z$13+1)))</f>
        <v>0</v>
      </c>
      <c r="AA19" s="70" cm="1">
        <f t="array" ref="AA19">IF(OR($V19=0,AA$13=0),0,IF(AA$13&gt;=INDEX($F$15:$F$19,$V19),MAX(INDEX($G$15:$G$19,$V19)+INDEX($X$15:$AK$20,$V19,AA$13+1-INDEX($F$15:$F$19,$V19)),INDEX($X$15:$AK$20,$V19,AA$13+1)),INDEX($X$15:$AK$20,$V19,AA$13+1)))</f>
        <v>1</v>
      </c>
      <c r="AB19" s="70" cm="1">
        <f t="array" ref="AB19">IF(OR($V19=0,AB$13=0),0,IF(AB$13&gt;=INDEX($F$15:$F$19,$V19),MAX(INDEX($G$15:$G$19,$V19)+INDEX($X$15:$AK$20,$V19,AB$13+1-INDEX($F$15:$F$19,$V19)),INDEX($X$15:$AK$20,$V19,AB$13+1)),INDEX($X$15:$AK$20,$V19,AB$13+1)))</f>
        <v>6</v>
      </c>
      <c r="AC19" s="70" cm="1">
        <f t="array" ref="AC19">IF(OR($V19=0,AC$13=0),0,IF(AC$13&gt;=INDEX($F$15:$F$19,$V19),MAX(INDEX($G$15:$G$19,$V19)+INDEX($X$15:$AK$20,$V19,AC$13+1-INDEX($F$15:$F$19,$V19)),INDEX($X$15:$AK$20,$V19,AC$13+1)),INDEX($X$15:$AK$20,$V19,AC$13+1)))</f>
        <v>6</v>
      </c>
      <c r="AD19" s="70" cm="1">
        <f t="array" ref="AD19">IF(OR($V19=0,AD$13=0),0,IF(AD$13&gt;=INDEX($F$15:$F$19,$V19),MAX(INDEX($G$15:$G$19,$V19)+INDEX($X$15:$AK$20,$V19,AD$13+1-INDEX($F$15:$F$19,$V19)),INDEX($X$15:$AK$20,$V19,AD$13+1)),INDEX($X$15:$AK$20,$V19,AD$13+1)))</f>
        <v>6</v>
      </c>
      <c r="AE19" s="70" cm="1">
        <f t="array" ref="AE19">IF(OR($V19=0,AE$13=0),0,IF(AE$13&gt;=INDEX($F$15:$F$19,$V19),MAX(INDEX($G$15:$G$19,$V19)+INDEX($X$15:$AK$20,$V19,AE$13+1-INDEX($F$15:$F$19,$V19)),INDEX($X$15:$AK$20,$V19,AE$13+1)),INDEX($X$15:$AK$20,$V19,AE$13+1)))</f>
        <v>7</v>
      </c>
      <c r="AF19" s="70" cm="1">
        <f t="array" ref="AF19">IF(OR($V19=0,AF$13=0),0,IF(AF$13&gt;=INDEX($F$15:$F$19,$V19),MAX(INDEX($G$15:$G$19,$V19)+INDEX($X$15:$AK$20,$V19,AF$13+1-INDEX($F$15:$F$19,$V19)),INDEX($X$15:$AK$20,$V19,AF$13+1)),INDEX($X$15:$AK$20,$V19,AF$13+1)))</f>
        <v>7</v>
      </c>
      <c r="AG19" s="70" cm="1">
        <f t="array" ref="AG19">IF(OR($V19=0,AG$13=0),0,IF(AG$13&gt;=INDEX($F$15:$F$19,$V19),MAX(INDEX($G$15:$G$19,$V19)+INDEX($X$15:$AK$20,$V19,AG$13+1-INDEX($F$15:$F$19,$V19)),INDEX($X$15:$AK$20,$V19,AG$13+1)),INDEX($X$15:$AK$20,$V19,AG$13+1)))</f>
        <v>10</v>
      </c>
      <c r="AH19" s="70" cm="1">
        <f t="array" ref="AH19">IF(OR($V19=0,AH$13=0),0,IF(AH$13&gt;=INDEX($F$15:$F$19,$V19),MAX(INDEX($G$15:$G$19,$V19)+INDEX($X$15:$AK$20,$V19,AH$13+1-INDEX($F$15:$F$19,$V19)),INDEX($X$15:$AK$20,$V19,AH$13+1)),INDEX($X$15:$AK$20,$V19,AH$13+1)))</f>
        <v>10</v>
      </c>
      <c r="AI19" s="70" cm="1">
        <f t="array" ref="AI19">IF(OR($V19=0,AI$13=0),0,IF(AI$13&gt;=INDEX($F$15:$F$19,$V19),MAX(INDEX($G$15:$G$19,$V19)+INDEX($X$15:$AK$20,$V19,AI$13+1-INDEX($F$15:$F$19,$V19)),INDEX($X$15:$AK$20,$V19,AI$13+1)),INDEX($X$15:$AK$20,$V19,AI$13+1)))</f>
        <v>10</v>
      </c>
      <c r="AJ19" s="70" cm="1">
        <f t="array" ref="AJ19">IF(OR($V19=0,AJ$13=0),0,IF(AJ$13&gt;=INDEX($F$15:$F$19,$V19),MAX(INDEX($G$15:$G$19,$V19)+INDEX($X$15:$AK$20,$V19,AJ$13+1-INDEX($F$15:$F$19,$V19)),INDEX($X$15:$AK$20,$V19,AJ$13+1)),INDEX($X$15:$AK$20,$V19,AJ$13+1)))</f>
        <v>13</v>
      </c>
      <c r="AK19" s="71" cm="1">
        <f t="array" ref="AK19">IF(OR($V19=0,AK$13=0),0,IF(AK$13&gt;=INDEX($F$15:$F$19,$V19),MAX(INDEX($G$15:$G$19,$V19)+INDEX($X$15:$AK$20,$V19,AK$13+1-INDEX($F$15:$F$19,$V19)),INDEX($X$15:$AK$20,$V19,AK$13+1)),INDEX($X$15:$AK$20,$V19,AK$13+1)))</f>
        <v>13</v>
      </c>
      <c r="AL19" s="85"/>
    </row>
    <row r="20" spans="5:38" ht="15.75" thickBot="1" x14ac:dyDescent="0.3">
      <c r="V20" s="151">
        <v>5</v>
      </c>
      <c r="W20" s="152"/>
      <c r="X20" s="75" cm="1">
        <f t="array" ref="X20">IF(OR($V20=0,X$13=0),0,IF(X$13&gt;=INDEX($F$15:$F$19,$V20),MAX(INDEX($G$15:$G$19,$V20)+INDEX($X$15:$AK$20,$V20,X$13+1-INDEX($F$15:$F$19,$V20)),INDEX($X$15:$AK$20,$V20,X$13+1)),INDEX($X$15:$AK$20,$V20,X$13+1)))</f>
        <v>0</v>
      </c>
      <c r="Y20" s="75" cm="1">
        <f t="array" ref="Y20">IF(OR($V20=0,Y$13=0),0,IF(Y$13&gt;=INDEX($F$15:$F$19,$V20),MAX(INDEX($G$15:$G$19,$V20)+INDEX($X$15:$AK$20,$V20,Y$13+1-INDEX($F$15:$F$19,$V20)),INDEX($X$15:$AK$20,$V20,Y$13+1)),INDEX($X$15:$AK$20,$V20,Y$13+1)))</f>
        <v>0</v>
      </c>
      <c r="Z20" s="75" cm="1">
        <f t="array" ref="Z20">IF(OR($V20=0,Z$13=0),0,IF(Z$13&gt;=INDEX($F$15:$F$19,$V20),MAX(INDEX($G$15:$G$19,$V20)+INDEX($X$15:$AK$20,$V20,Z$13+1-INDEX($F$15:$F$19,$V20)),INDEX($X$15:$AK$20,$V20,Z$13+1)),INDEX($X$15:$AK$20,$V20,Z$13+1)))</f>
        <v>0</v>
      </c>
      <c r="AA20" s="75" cm="1">
        <f t="array" ref="AA20">IF(OR($V20=0,AA$13=0),0,IF(AA$13&gt;=INDEX($F$15:$F$19,$V20),MAX(INDEX($G$15:$G$19,$V20)+INDEX($X$15:$AK$20,$V20,AA$13+1-INDEX($F$15:$F$19,$V20)),INDEX($X$15:$AK$20,$V20,AA$13+1)),INDEX($X$15:$AK$20,$V20,AA$13+1)))</f>
        <v>1</v>
      </c>
      <c r="AB20" s="75" cm="1">
        <f t="array" ref="AB20">IF(OR($V20=0,AB$13=0),0,IF(AB$13&gt;=INDEX($F$15:$F$19,$V20),MAX(INDEX($G$15:$G$19,$V20)+INDEX($X$15:$AK$20,$V20,AB$13+1-INDEX($F$15:$F$19,$V20)),INDEX($X$15:$AK$20,$V20,AB$13+1)),INDEX($X$15:$AK$20,$V20,AB$13+1)))</f>
        <v>6</v>
      </c>
      <c r="AC20" s="75" cm="1">
        <f t="array" ref="AC20">IF(OR($V20=0,AC$13=0),0,IF(AC$13&gt;=INDEX($F$15:$F$19,$V20),MAX(INDEX($G$15:$G$19,$V20)+INDEX($X$15:$AK$20,$V20,AC$13+1-INDEX($F$15:$F$19,$V20)),INDEX($X$15:$AK$20,$V20,AC$13+1)),INDEX($X$15:$AK$20,$V20,AC$13+1)))</f>
        <v>6</v>
      </c>
      <c r="AD20" s="75" cm="1">
        <f t="array" ref="AD20">IF(OR($V20=0,AD$13=0),0,IF(AD$13&gt;=INDEX($F$15:$F$19,$V20),MAX(INDEX($G$15:$G$19,$V20)+INDEX($X$15:$AK$20,$V20,AD$13+1-INDEX($F$15:$F$19,$V20)),INDEX($X$15:$AK$20,$V20,AD$13+1)),INDEX($X$15:$AK$20,$V20,AD$13+1)))</f>
        <v>6</v>
      </c>
      <c r="AE20" s="75" cm="1">
        <f t="array" ref="AE20">IF(OR($V20=0,AE$13=0),0,IF(AE$13&gt;=INDEX($F$15:$F$19,$V20),MAX(INDEX($G$15:$G$19,$V20)+INDEX($X$15:$AK$20,$V20,AE$13+1-INDEX($F$15:$F$19,$V20)),INDEX($X$15:$AK$20,$V20,AE$13+1)),INDEX($X$15:$AK$20,$V20,AE$13+1)))</f>
        <v>7</v>
      </c>
      <c r="AF20" s="75" cm="1">
        <f t="array" ref="AF20">IF(OR($V20=0,AF$13=0),0,IF(AF$13&gt;=INDEX($F$15:$F$19,$V20),MAX(INDEX($G$15:$G$19,$V20)+INDEX($X$15:$AK$20,$V20,AF$13+1-INDEX($F$15:$F$19,$V20)),INDEX($X$15:$AK$20,$V20,AF$13+1)),INDEX($X$15:$AK$20,$V20,AF$13+1)))</f>
        <v>7</v>
      </c>
      <c r="AG20" s="75" cm="1">
        <f t="array" ref="AG20">IF(OR($V20=0,AG$13=0),0,IF(AG$13&gt;=INDEX($F$15:$F$19,$V20),MAX(INDEX($G$15:$G$19,$V20)+INDEX($X$15:$AK$20,$V20,AG$13+1-INDEX($F$15:$F$19,$V20)),INDEX($X$15:$AK$20,$V20,AG$13+1)),INDEX($X$15:$AK$20,$V20,AG$13+1)))</f>
        <v>10</v>
      </c>
      <c r="AH20" s="75" cm="1">
        <f t="array" ref="AH20">IF(OR($V20=0,AH$13=0),0,IF(AH$13&gt;=INDEX($F$15:$F$19,$V20),MAX(INDEX($G$15:$G$19,$V20)+INDEX($X$15:$AK$20,$V20,AH$13+1-INDEX($F$15:$F$19,$V20)),INDEX($X$15:$AK$20,$V20,AH$13+1)),INDEX($X$15:$AK$20,$V20,AH$13+1)))</f>
        <v>10</v>
      </c>
      <c r="AI20" s="75" cm="1">
        <f t="array" ref="AI20">IF(OR($V20=0,AI$13=0),0,IF(AI$13&gt;=INDEX($F$15:$F$19,$V20),MAX(INDEX($G$15:$G$19,$V20)+INDEX($X$15:$AK$20,$V20,AI$13+1-INDEX($F$15:$F$19,$V20)),INDEX($X$15:$AK$20,$V20,AI$13+1)),INDEX($X$15:$AK$20,$V20,AI$13+1)))</f>
        <v>10</v>
      </c>
      <c r="AJ20" s="75" cm="1">
        <f t="array" ref="AJ20">IF(OR($V20=0,AJ$13=0),0,IF(AJ$13&gt;=INDEX($F$15:$F$19,$V20),MAX(INDEX($G$15:$G$19,$V20)+INDEX($X$15:$AK$20,$V20,AJ$13+1-INDEX($F$15:$F$19,$V20)),INDEX($X$15:$AK$20,$V20,AJ$13+1)),INDEX($X$15:$AK$20,$V20,AJ$13+1)))</f>
        <v>13</v>
      </c>
      <c r="AK20" s="100" cm="1">
        <f t="array" ref="AK20">IF(OR($V20=0,AK$13=0),0,IF(AK$13&gt;=INDEX($F$15:$F$19,$V20),MAX(INDEX($G$15:$G$19,$V20)+INDEX($X$15:$AK$20,$V20,AK$13+1-INDEX($F$15:$F$19,$V20)),INDEX($X$15:$AK$20,$V20,AK$13+1)),INDEX($X$15:$AK$20,$V20,AK$13+1)))</f>
        <v>13</v>
      </c>
      <c r="AL20" s="85"/>
    </row>
    <row r="25" spans="5:38" ht="15.75" thickBot="1" x14ac:dyDescent="0.3"/>
    <row r="26" spans="5:38" ht="15.75" thickBot="1" x14ac:dyDescent="0.3">
      <c r="V26" s="153" t="s">
        <v>20</v>
      </c>
      <c r="W26" s="154"/>
      <c r="X26" s="154"/>
      <c r="Y26" s="154"/>
      <c r="Z26" s="154"/>
      <c r="AA26" s="154"/>
      <c r="AB26" s="154"/>
      <c r="AC26" s="154"/>
      <c r="AD26" s="154"/>
      <c r="AE26" s="154"/>
      <c r="AF26" s="154"/>
      <c r="AG26" s="154"/>
      <c r="AH26" s="154"/>
      <c r="AI26" s="154"/>
      <c r="AJ26" s="154"/>
      <c r="AK26" s="155"/>
    </row>
    <row r="27" spans="5:38" x14ac:dyDescent="0.25">
      <c r="V27" s="87"/>
      <c r="W27" s="88" t="s">
        <v>25</v>
      </c>
      <c r="X27" s="164">
        <v>0</v>
      </c>
      <c r="Y27" s="158">
        <v>1</v>
      </c>
      <c r="Z27" s="158">
        <v>2</v>
      </c>
      <c r="AA27" s="158">
        <v>3</v>
      </c>
      <c r="AB27" s="158">
        <v>4</v>
      </c>
      <c r="AC27" s="158">
        <v>5</v>
      </c>
      <c r="AD27" s="158">
        <v>6</v>
      </c>
      <c r="AE27" s="158">
        <v>7</v>
      </c>
      <c r="AF27" s="158">
        <v>8</v>
      </c>
      <c r="AG27" s="158">
        <v>9</v>
      </c>
      <c r="AH27" s="158">
        <v>10</v>
      </c>
      <c r="AI27" s="158">
        <v>11</v>
      </c>
      <c r="AJ27" s="158">
        <v>12</v>
      </c>
      <c r="AK27" s="160">
        <v>13</v>
      </c>
    </row>
    <row r="28" spans="5:38" x14ac:dyDescent="0.25">
      <c r="V28" s="93" t="s">
        <v>24</v>
      </c>
      <c r="W28" s="94"/>
      <c r="X28" s="165"/>
      <c r="Y28" s="159"/>
      <c r="Z28" s="159"/>
      <c r="AA28" s="159"/>
      <c r="AB28" s="159"/>
      <c r="AC28" s="159"/>
      <c r="AD28" s="159"/>
      <c r="AE28" s="159"/>
      <c r="AF28" s="159"/>
      <c r="AG28" s="159"/>
      <c r="AH28" s="159"/>
      <c r="AI28" s="159"/>
      <c r="AJ28" s="159"/>
      <c r="AK28" s="161"/>
    </row>
    <row r="29" spans="5:38" x14ac:dyDescent="0.25">
      <c r="V29" s="162">
        <v>0</v>
      </c>
      <c r="W29" s="163"/>
      <c r="X29" s="70" cm="1">
        <f t="array" ref="X29">IF(OR($V29=0,X$13=0),0,IF(X$13&gt;=INDEX($F$15:$F$19,$V29),MAX(INDEX($G$15:$G$19,$V29)+INDEX($X$15:$AK$20,$V29,X$13+1-INDEX($F$15:$F$19,$V29)),INDEX($X$15:$AK$20,$V29,X$13+1)),INDEX($X$15:$AK$20,$V29,X$13+1)))</f>
        <v>0</v>
      </c>
      <c r="Y29" s="70" cm="1">
        <f t="array" ref="Y29">IF(OR($V29=0,Y$13=0),0,IF(Y$13&gt;=INDEX($F$15:$F$19,$V29),MAX(INDEX($G$15:$G$19,$V29)+INDEX($X$15:$AK$20,$V29,Y$13+1-INDEX($F$15:$F$19,$V29)),INDEX($X$15:$AK$20,$V29,Y$13+1)),INDEX($X$15:$AK$20,$V29,Y$13+1)))</f>
        <v>0</v>
      </c>
      <c r="Z29" s="70" cm="1">
        <f t="array" ref="Z29">IF(OR($V29=0,Z$13=0),0,IF(Z$13&gt;=INDEX($F$15:$F$19,$V29),MAX(INDEX($G$15:$G$19,$V29)+INDEX($X$15:$AK$20,$V29,Z$13+1-INDEX($F$15:$F$19,$V29)),INDEX($X$15:$AK$20,$V29,Z$13+1)),INDEX($X$15:$AK$20,$V29,Z$13+1)))</f>
        <v>0</v>
      </c>
      <c r="AA29" s="70" cm="1">
        <f t="array" ref="AA29">IF(OR($V29=0,AA$13=0),0,IF(AA$13&gt;=INDEX($F$15:$F$19,$V29),MAX(INDEX($G$15:$G$19,$V29)+INDEX($X$15:$AK$20,$V29,AA$13+1-INDEX($F$15:$F$19,$V29)),INDEX($X$15:$AK$20,$V29,AA$13+1)),INDEX($X$15:$AK$20,$V29,AA$13+1)))</f>
        <v>0</v>
      </c>
      <c r="AB29" s="70" cm="1">
        <f t="array" ref="AB29">IF(OR($V29=0,AB$13=0),0,IF(AB$13&gt;=INDEX($F$15:$F$19,$V29),MAX(INDEX($G$15:$G$19,$V29)+INDEX($X$15:$AK$20,$V29,AB$13+1-INDEX($F$15:$F$19,$V29)),INDEX($X$15:$AK$20,$V29,AB$13+1)),INDEX($X$15:$AK$20,$V29,AB$13+1)))</f>
        <v>0</v>
      </c>
      <c r="AC29" s="70" cm="1">
        <f t="array" ref="AC29">IF(OR($V29=0,AC$13=0),0,IF(AC$13&gt;=INDEX($F$15:$F$19,$V29),MAX(INDEX($G$15:$G$19,$V29)+INDEX($X$15:$AK$20,$V29,AC$13+1-INDEX($F$15:$F$19,$V29)),INDEX($X$15:$AK$20,$V29,AC$13+1)),INDEX($X$15:$AK$20,$V29,AC$13+1)))</f>
        <v>0</v>
      </c>
      <c r="AD29" s="70" cm="1">
        <f t="array" ref="AD29">IF(OR($V29=0,AD$13=0),0,IF(AD$13&gt;=INDEX($F$15:$F$19,$V29),MAX(INDEX($G$15:$G$19,$V29)+INDEX($X$15:$AK$20,$V29,AD$13+1-INDEX($F$15:$F$19,$V29)),INDEX($X$15:$AK$20,$V29,AD$13+1)),INDEX($X$15:$AK$20,$V29,AD$13+1)))</f>
        <v>0</v>
      </c>
      <c r="AE29" s="70" cm="1">
        <f t="array" ref="AE29">IF(OR($V29=0,AE$13=0),0,IF(AE$13&gt;=INDEX($F$15:$F$19,$V29),MAX(INDEX($G$15:$G$19,$V29)+INDEX($X$15:$AK$20,$V29,AE$13+1-INDEX($F$15:$F$19,$V29)),INDEX($X$15:$AK$20,$V29,AE$13+1)),INDEX($X$15:$AK$20,$V29,AE$13+1)))</f>
        <v>0</v>
      </c>
      <c r="AF29" s="70" cm="1">
        <f t="array" ref="AF29">IF(OR($V29=0,AF$13=0),0,IF(AF$13&gt;=INDEX($F$15:$F$19,$V29),MAX(INDEX($G$15:$G$19,$V29)+INDEX($X$15:$AK$20,$V29,AF$13+1-INDEX($F$15:$F$19,$V29)),INDEX($X$15:$AK$20,$V29,AF$13+1)),INDEX($X$15:$AK$20,$V29,AF$13+1)))</f>
        <v>0</v>
      </c>
      <c r="AG29" s="70" cm="1">
        <f t="array" ref="AG29">IF(OR($V29=0,AG$13=0),0,IF(AG$13&gt;=INDEX($F$15:$F$19,$V29),MAX(INDEX($G$15:$G$19,$V29)+INDEX($X$15:$AK$20,$V29,AG$13+1-INDEX($F$15:$F$19,$V29)),INDEX($X$15:$AK$20,$V29,AG$13+1)),INDEX($X$15:$AK$20,$V29,AG$13+1)))</f>
        <v>0</v>
      </c>
      <c r="AH29" s="70" cm="1">
        <f t="array" ref="AH29">IF(OR($V29=0,AH$13=0),0,IF(AH$13&gt;=INDEX($F$15:$F$19,$V29),MAX(INDEX($G$15:$G$19,$V29)+INDEX($X$15:$AK$20,$V29,AH$13+1-INDEX($F$15:$F$19,$V29)),INDEX($X$15:$AK$20,$V29,AH$13+1)),INDEX($X$15:$AK$20,$V29,AH$13+1)))</f>
        <v>0</v>
      </c>
      <c r="AI29" s="70" cm="1">
        <f t="array" ref="AI29">IF(OR($V29=0,AI$13=0),0,IF(AI$13&gt;=INDEX($F$15:$F$19,$V29),MAX(INDEX($G$15:$G$19,$V29)+INDEX($X$15:$AK$20,$V29,AI$13+1-INDEX($F$15:$F$19,$V29)),INDEX($X$15:$AK$20,$V29,AI$13+1)),INDEX($X$15:$AK$20,$V29,AI$13+1)))</f>
        <v>0</v>
      </c>
      <c r="AJ29" s="70" cm="1">
        <f t="array" ref="AJ29">IF(OR($V29=0,AJ$13=0),0,IF(AJ$13&gt;=INDEX($F$15:$F$19,$V29),MAX(INDEX($G$15:$G$19,$V29)+INDEX($X$15:$AK$20,$V29,AJ$13+1-INDEX($F$15:$F$19,$V29)),INDEX($X$15:$AK$20,$V29,AJ$13+1)),INDEX($X$15:$AK$20,$V29,AJ$13+1)))</f>
        <v>0</v>
      </c>
      <c r="AK29" s="71" cm="1">
        <f t="array" ref="AK29">IF(OR($V29=0,AK$13=0),0,IF(AK$13&gt;=INDEX($F$15:$F$19,$V29),MAX(INDEX($G$15:$G$19,$V29)+INDEX($X$15:$AK$20,$V29,AK$13+1-INDEX($F$15:$F$19,$V29)),INDEX($X$15:$AK$20,$V29,AK$13+1)),INDEX($X$15:$AK$20,$V29,AK$13+1)))</f>
        <v>0</v>
      </c>
    </row>
    <row r="30" spans="5:38" x14ac:dyDescent="0.25">
      <c r="V30" s="149">
        <v>1</v>
      </c>
      <c r="W30" s="150"/>
      <c r="X30" s="70" cm="1">
        <f t="array" ref="X30">IF(OR($V30=0,X$13=0),0,IF(X$13&gt;=INDEX($F$15:$F$19,$V30),MAX(INDEX($G$15:$G$19,$V30)+INDEX($X$15:$AK$20,$V30,X$13+1-INDEX($F$15:$F$19,$V30)),INDEX($X$15:$AK$20,$V30,X$13+1)),INDEX($X$15:$AK$20,$V30,X$13+1)))</f>
        <v>0</v>
      </c>
      <c r="Y30" s="101" cm="1">
        <f t="array" ref="Y30">IF(OR($V30=0,Y$13=0),0,IF(Y$13&gt;=INDEX($F$15:$F$19,$V30),MAX(INDEX($G$15:$G$19,$V30)+INDEX($X$15:$AK$20,$V30,Y$13+1-INDEX($F$15:$F$19,$V30)),INDEX($X$15:$AK$20,$V30,Y$13+1)),INDEX($X$15:$AK$20,$V30,Y$13+1)))</f>
        <v>0</v>
      </c>
      <c r="Z30" s="102" cm="1">
        <f t="array" ref="Z30">IF(OR($V30=0,Z$13=0),0,IF(Z$13&gt;=INDEX($F$15:$F$19,$V30),MAX(INDEX($G$15:$G$19,$V30)+INDEX($X$15:$AK$20,$V30,Z$13+1-INDEX($F$15:$F$19,$V30)),INDEX($X$15:$AK$20,$V30,Z$13+1)),INDEX($X$15:$AK$20,$V30,Z$13+1)))</f>
        <v>0</v>
      </c>
      <c r="AA30" s="70" cm="1">
        <f t="array" ref="AA30">IF(OR($V30=0,AA$13=0),0,IF(AA$13&gt;=INDEX($F$15:$F$19,$V30),MAX(INDEX($G$15:$G$19,$V30)+INDEX($X$15:$AK$20,$V30,AA$13+1-INDEX($F$15:$F$19,$V30)),INDEX($X$15:$AK$20,$V30,AA$13+1)),INDEX($X$15:$AK$20,$V30,AA$13+1)))</f>
        <v>1</v>
      </c>
      <c r="AB30" s="70" cm="1">
        <f t="array" ref="AB30">IF(OR($V30=0,AB$13=0),0,IF(AB$13&gt;=INDEX($F$15:$F$19,$V30),MAX(INDEX($G$15:$G$19,$V30)+INDEX($X$15:$AK$20,$V30,AB$13+1-INDEX($F$15:$F$19,$V30)),INDEX($X$15:$AK$20,$V30,AB$13+1)),INDEX($X$15:$AK$20,$V30,AB$13+1)))</f>
        <v>1</v>
      </c>
      <c r="AC30" s="70" cm="1">
        <f t="array" ref="AC30">IF(OR($V30=0,AC$13=0),0,IF(AC$13&gt;=INDEX($F$15:$F$19,$V30),MAX(INDEX($G$15:$G$19,$V30)+INDEX($X$15:$AK$20,$V30,AC$13+1-INDEX($F$15:$F$19,$V30)),INDEX($X$15:$AK$20,$V30,AC$13+1)),INDEX($X$15:$AK$20,$V30,AC$13+1)))</f>
        <v>1</v>
      </c>
      <c r="AD30" s="70" cm="1">
        <f t="array" ref="AD30">IF(OR($V30=0,AD$13=0),0,IF(AD$13&gt;=INDEX($F$15:$F$19,$V30),MAX(INDEX($G$15:$G$19,$V30)+INDEX($X$15:$AK$20,$V30,AD$13+1-INDEX($F$15:$F$19,$V30)),INDEX($X$15:$AK$20,$V30,AD$13+1)),INDEX($X$15:$AK$20,$V30,AD$13+1)))</f>
        <v>1</v>
      </c>
      <c r="AE30" s="70" cm="1">
        <f t="array" ref="AE30">IF(OR($V30=0,AE$13=0),0,IF(AE$13&gt;=INDEX($F$15:$F$19,$V30),MAX(INDEX($G$15:$G$19,$V30)+INDEX($X$15:$AK$20,$V30,AE$13+1-INDEX($F$15:$F$19,$V30)),INDEX($X$15:$AK$20,$V30,AE$13+1)),INDEX($X$15:$AK$20,$V30,AE$13+1)))</f>
        <v>1</v>
      </c>
      <c r="AF30" s="70" cm="1">
        <f t="array" ref="AF30">IF(OR($V30=0,AF$13=0),0,IF(AF$13&gt;=INDEX($F$15:$F$19,$V30),MAX(INDEX($G$15:$G$19,$V30)+INDEX($X$15:$AK$20,$V30,AF$13+1-INDEX($F$15:$F$19,$V30)),INDEX($X$15:$AK$20,$V30,AF$13+1)),INDEX($X$15:$AK$20,$V30,AF$13+1)))</f>
        <v>1</v>
      </c>
      <c r="AG30" s="70" cm="1">
        <f t="array" ref="AG30">IF(OR($V30=0,AG$13=0),0,IF(AG$13&gt;=INDEX($F$15:$F$19,$V30),MAX(INDEX($G$15:$G$19,$V30)+INDEX($X$15:$AK$20,$V30,AG$13+1-INDEX($F$15:$F$19,$V30)),INDEX($X$15:$AK$20,$V30,AG$13+1)),INDEX($X$15:$AK$20,$V30,AG$13+1)))</f>
        <v>1</v>
      </c>
      <c r="AH30" s="70" cm="1">
        <f t="array" ref="AH30">IF(OR($V30=0,AH$13=0),0,IF(AH$13&gt;=INDEX($F$15:$F$19,$V30),MAX(INDEX($G$15:$G$19,$V30)+INDEX($X$15:$AK$20,$V30,AH$13+1-INDEX($F$15:$F$19,$V30)),INDEX($X$15:$AK$20,$V30,AH$13+1)),INDEX($X$15:$AK$20,$V30,AH$13+1)))</f>
        <v>1</v>
      </c>
      <c r="AI30" s="70" cm="1">
        <f t="array" ref="AI30">IF(OR($V30=0,AI$13=0),0,IF(AI$13&gt;=INDEX($F$15:$F$19,$V30),MAX(INDEX($G$15:$G$19,$V30)+INDEX($X$15:$AK$20,$V30,AI$13+1-INDEX($F$15:$F$19,$V30)),INDEX($X$15:$AK$20,$V30,AI$13+1)),INDEX($X$15:$AK$20,$V30,AI$13+1)))</f>
        <v>1</v>
      </c>
      <c r="AJ30" s="70" cm="1">
        <f t="array" ref="AJ30">IF(OR($V30=0,AJ$13=0),0,IF(AJ$13&gt;=INDEX($F$15:$F$19,$V30),MAX(INDEX($G$15:$G$19,$V30)+INDEX($X$15:$AK$20,$V30,AJ$13+1-INDEX($F$15:$F$19,$V30)),INDEX($X$15:$AK$20,$V30,AJ$13+1)),INDEX($X$15:$AK$20,$V30,AJ$13+1)))</f>
        <v>1</v>
      </c>
      <c r="AK30" s="71" cm="1">
        <f t="array" ref="AK30">IF(OR($V30=0,AK$13=0),0,IF(AK$13&gt;=INDEX($F$15:$F$19,$V30),MAX(INDEX($G$15:$G$19,$V30)+INDEX($X$15:$AK$20,$V30,AK$13+1-INDEX($F$15:$F$19,$V30)),INDEX($X$15:$AK$20,$V30,AK$13+1)),INDEX($X$15:$AK$20,$V30,AK$13+1)))</f>
        <v>1</v>
      </c>
    </row>
    <row r="31" spans="5:38" x14ac:dyDescent="0.25">
      <c r="V31" s="149">
        <v>2</v>
      </c>
      <c r="W31" s="150"/>
      <c r="X31" s="70" cm="1">
        <f t="array" ref="X31">IF(OR($V31=0,X$13=0),0,IF(X$13&gt;=INDEX($F$15:$F$19,$V31),MAX(INDEX($G$15:$G$19,$V31)+INDEX($X$15:$AK$20,$V31,X$13+1-INDEX($F$15:$F$19,$V31)),INDEX($X$15:$AK$20,$V31,X$13+1)),INDEX($X$15:$AK$20,$V31,X$13+1)))</f>
        <v>0</v>
      </c>
      <c r="Y31" s="70" cm="1">
        <f t="array" ref="Y31">IF(OR($V31=0,Y$13=0),0,IF(Y$13&gt;=INDEX($F$15:$F$19,$V31),MAX(INDEX($G$15:$G$19,$V31)+INDEX($X$15:$AK$20,$V31,Y$13+1-INDEX($F$15:$F$19,$V31)),INDEX($X$15:$AK$20,$V31,Y$13+1)),INDEX($X$15:$AK$20,$V31,Y$13+1)))</f>
        <v>0</v>
      </c>
      <c r="Z31" s="70" cm="1">
        <f t="array" ref="Z31">IF(OR($V31=0,Z$13=0),0,IF(Z$13&gt;=INDEX($F$15:$F$19,$V31),MAX(INDEX($G$15:$G$19,$V31)+INDEX($X$15:$AK$20,$V31,Z$13+1-INDEX($F$15:$F$19,$V31)),INDEX($X$15:$AK$20,$V31,Z$13+1)),INDEX($X$15:$AK$20,$V31,Z$13+1)))</f>
        <v>0</v>
      </c>
      <c r="AA31" s="70" cm="1">
        <f t="array" ref="AA31">IF(OR($V31=0,AA$13=0),0,IF(AA$13&gt;=INDEX($F$15:$F$19,$V31),MAX(INDEX($G$15:$G$19,$V31)+INDEX($X$15:$AK$20,$V31,AA$13+1-INDEX($F$15:$F$19,$V31)),INDEX($X$15:$AK$20,$V31,AA$13+1)),INDEX($X$15:$AK$20,$V31,AA$13+1)))</f>
        <v>1</v>
      </c>
      <c r="AB31" s="70" cm="1">
        <f t="array" ref="AB31">IF(OR($V31=0,AB$13=0),0,IF(AB$13&gt;=INDEX($F$15:$F$19,$V31),MAX(INDEX($G$15:$G$19,$V31)+INDEX($X$15:$AK$20,$V31,AB$13+1-INDEX($F$15:$F$19,$V31)),INDEX($X$15:$AK$20,$V31,AB$13+1)),INDEX($X$15:$AK$20,$V31,AB$13+1)))</f>
        <v>6</v>
      </c>
      <c r="AC31" s="101" cm="1">
        <f t="array" ref="AC31">IF(OR($V31=0,AC$13=0),0,IF(AC$13&gt;=INDEX($F$15:$F$19,$V31),MAX(INDEX($G$15:$G$19,$V31)+INDEX($X$15:$AK$20,$V31,AC$13+1-INDEX($F$15:$F$19,$V31)),INDEX($X$15:$AK$20,$V31,AC$13+1)),INDEX($X$15:$AK$20,$V31,AC$13+1)))</f>
        <v>6</v>
      </c>
      <c r="AD31" s="102" cm="1">
        <f t="array" ref="AD31">IF(OR($V31=0,AD$13=0),0,IF(AD$13&gt;=INDEX($F$15:$F$19,$V31),MAX(INDEX($G$15:$G$19,$V31)+INDEX($X$15:$AK$20,$V31,AD$13+1-INDEX($F$15:$F$19,$V31)),INDEX($X$15:$AK$20,$V31,AD$13+1)),INDEX($X$15:$AK$20,$V31,AD$13+1)))</f>
        <v>6</v>
      </c>
      <c r="AE31" s="70" cm="1">
        <f t="array" ref="AE31">IF(OR($V31=0,AE$13=0),0,IF(AE$13&gt;=INDEX($F$15:$F$19,$V31),MAX(INDEX($G$15:$G$19,$V31)+INDEX($X$15:$AK$20,$V31,AE$13+1-INDEX($F$15:$F$19,$V31)),INDEX($X$15:$AK$20,$V31,AE$13+1)),INDEX($X$15:$AK$20,$V31,AE$13+1)))</f>
        <v>7</v>
      </c>
      <c r="AF31" s="70" cm="1">
        <f t="array" ref="AF31">IF(OR($V31=0,AF$13=0),0,IF(AF$13&gt;=INDEX($F$15:$F$19,$V31),MAX(INDEX($G$15:$G$19,$V31)+INDEX($X$15:$AK$20,$V31,AF$13+1-INDEX($F$15:$F$19,$V31)),INDEX($X$15:$AK$20,$V31,AF$13+1)),INDEX($X$15:$AK$20,$V31,AF$13+1)))</f>
        <v>7</v>
      </c>
      <c r="AG31" s="70" cm="1">
        <f t="array" ref="AG31">IF(OR($V31=0,AG$13=0),0,IF(AG$13&gt;=INDEX($F$15:$F$19,$V31),MAX(INDEX($G$15:$G$19,$V31)+INDEX($X$15:$AK$20,$V31,AG$13+1-INDEX($F$15:$F$19,$V31)),INDEX($X$15:$AK$20,$V31,AG$13+1)),INDEX($X$15:$AK$20,$V31,AG$13+1)))</f>
        <v>7</v>
      </c>
      <c r="AH31" s="70" cm="1">
        <f t="array" ref="AH31">IF(OR($V31=0,AH$13=0),0,IF(AH$13&gt;=INDEX($F$15:$F$19,$V31),MAX(INDEX($G$15:$G$19,$V31)+INDEX($X$15:$AK$20,$V31,AH$13+1-INDEX($F$15:$F$19,$V31)),INDEX($X$15:$AK$20,$V31,AH$13+1)),INDEX($X$15:$AK$20,$V31,AH$13+1)))</f>
        <v>7</v>
      </c>
      <c r="AI31" s="70" cm="1">
        <f t="array" ref="AI31">IF(OR($V31=0,AI$13=0),0,IF(AI$13&gt;=INDEX($F$15:$F$19,$V31),MAX(INDEX($G$15:$G$19,$V31)+INDEX($X$15:$AK$20,$V31,AI$13+1-INDEX($F$15:$F$19,$V31)),INDEX($X$15:$AK$20,$V31,AI$13+1)),INDEX($X$15:$AK$20,$V31,AI$13+1)))</f>
        <v>7</v>
      </c>
      <c r="AJ31" s="70" cm="1">
        <f t="array" ref="AJ31">IF(OR($V31=0,AJ$13=0),0,IF(AJ$13&gt;=INDEX($F$15:$F$19,$V31),MAX(INDEX($G$15:$G$19,$V31)+INDEX($X$15:$AK$20,$V31,AJ$13+1-INDEX($F$15:$F$19,$V31)),INDEX($X$15:$AK$20,$V31,AJ$13+1)),INDEX($X$15:$AK$20,$V31,AJ$13+1)))</f>
        <v>7</v>
      </c>
      <c r="AK31" s="71" cm="1">
        <f t="array" ref="AK31">IF(OR($V31=0,AK$13=0),0,IF(AK$13&gt;=INDEX($F$15:$F$19,$V31),MAX(INDEX($G$15:$G$19,$V31)+INDEX($X$15:$AK$20,$V31,AK$13+1-INDEX($F$15:$F$19,$V31)),INDEX($X$15:$AK$20,$V31,AK$13+1)),INDEX($X$15:$AK$20,$V31,AK$13+1)))</f>
        <v>7</v>
      </c>
      <c r="AL31" s="103">
        <f>AC27-F16</f>
        <v>1</v>
      </c>
    </row>
    <row r="32" spans="5:38" x14ac:dyDescent="0.25">
      <c r="V32" s="149">
        <v>3</v>
      </c>
      <c r="W32" s="150"/>
      <c r="X32" s="70" cm="1">
        <f t="array" ref="X32">IF(OR($V32=0,X$13=0),0,IF(X$13&gt;=INDEX($F$15:$F$19,$V32),MAX(INDEX($G$15:$G$19,$V32)+INDEX($X$15:$AK$20,$V32,X$13+1-INDEX($F$15:$F$19,$V32)),INDEX($X$15:$AK$20,$V32,X$13+1)),INDEX($X$15:$AK$20,$V32,X$13+1)))</f>
        <v>0</v>
      </c>
      <c r="Y32" s="70" cm="1">
        <f t="array" ref="Y32">IF(OR($V32=0,Y$13=0),0,IF(Y$13&gt;=INDEX($F$15:$F$19,$V32),MAX(INDEX($G$15:$G$19,$V32)+INDEX($X$15:$AK$20,$V32,Y$13+1-INDEX($F$15:$F$19,$V32)),INDEX($X$15:$AK$20,$V32,Y$13+1)),INDEX($X$15:$AK$20,$V32,Y$13+1)))</f>
        <v>0</v>
      </c>
      <c r="Z32" s="70" cm="1">
        <f t="array" ref="Z32">IF(OR($V32=0,Z$13=0),0,IF(Z$13&gt;=INDEX($F$15:$F$19,$V32),MAX(INDEX($G$15:$G$19,$V32)+INDEX($X$15:$AK$20,$V32,Z$13+1-INDEX($F$15:$F$19,$V32)),INDEX($X$15:$AK$20,$V32,Z$13+1)),INDEX($X$15:$AK$20,$V32,Z$13+1)))</f>
        <v>0</v>
      </c>
      <c r="AA32" s="70" cm="1">
        <f t="array" ref="AA32">IF(OR($V32=0,AA$13=0),0,IF(AA$13&gt;=INDEX($F$15:$F$19,$V32),MAX(INDEX($G$15:$G$19,$V32)+INDEX($X$15:$AK$20,$V32,AA$13+1-INDEX($F$15:$F$19,$V32)),INDEX($X$15:$AK$20,$V32,AA$13+1)),INDEX($X$15:$AK$20,$V32,AA$13+1)))</f>
        <v>1</v>
      </c>
      <c r="AB32" s="70" cm="1">
        <f t="array" ref="AB32">IF(OR($V32=0,AB$13=0),0,IF(AB$13&gt;=INDEX($F$15:$F$19,$V32),MAX(INDEX($G$15:$G$19,$V32)+INDEX($X$15:$AK$20,$V32,AB$13+1-INDEX($F$15:$F$19,$V32)),INDEX($X$15:$AK$20,$V32,AB$13+1)),INDEX($X$15:$AK$20,$V32,AB$13+1)))</f>
        <v>6</v>
      </c>
      <c r="AC32" s="101" cm="1">
        <f t="array" ref="AC32">IF(OR($V32=0,AC$13=0),0,IF(AC$13&gt;=INDEX($F$15:$F$19,$V32),MAX(INDEX($G$15:$G$19,$V32)+INDEX($X$15:$AK$20,$V32,AC$13+1-INDEX($F$15:$F$19,$V32)),INDEX($X$15:$AK$20,$V32,AC$13+1)),INDEX($X$15:$AK$20,$V32,AC$13+1)))</f>
        <v>6</v>
      </c>
      <c r="AD32" s="102" cm="1">
        <f t="array" ref="AD32">IF(OR($V32=0,AD$13=0),0,IF(AD$13&gt;=INDEX($F$15:$F$19,$V32),MAX(INDEX($G$15:$G$19,$V32)+INDEX($X$15:$AK$20,$V32,AD$13+1-INDEX($F$15:$F$19,$V32)),INDEX($X$15:$AK$20,$V32,AD$13+1)),INDEX($X$15:$AK$20,$V32,AD$13+1)))</f>
        <v>6</v>
      </c>
      <c r="AE32" s="70" cm="1">
        <f t="array" ref="AE32">IF(OR($V32=0,AE$13=0),0,IF(AE$13&gt;=INDEX($F$15:$F$19,$V32),MAX(INDEX($G$15:$G$19,$V32)+INDEX($X$15:$AK$20,$V32,AE$13+1-INDEX($F$15:$F$19,$V32)),INDEX($X$15:$AK$20,$V32,AE$13+1)),INDEX($X$15:$AK$20,$V32,AE$13+1)))</f>
        <v>7</v>
      </c>
      <c r="AF32" s="70" cm="1">
        <f t="array" ref="AF32">IF(OR($V32=0,AF$13=0),0,IF(AF$13&gt;=INDEX($F$15:$F$19,$V32),MAX(INDEX($G$15:$G$19,$V32)+INDEX($X$15:$AK$20,$V32,AF$13+1-INDEX($F$15:$F$19,$V32)),INDEX($X$15:$AK$20,$V32,AF$13+1)),INDEX($X$15:$AK$20,$V32,AF$13+1)))</f>
        <v>7</v>
      </c>
      <c r="AG32" s="70" cm="1">
        <f t="array" ref="AG32">IF(OR($V32=0,AG$13=0),0,IF(AG$13&gt;=INDEX($F$15:$F$19,$V32),MAX(INDEX($G$15:$G$19,$V32)+INDEX($X$15:$AK$20,$V32,AG$13+1-INDEX($F$15:$F$19,$V32)),INDEX($X$15:$AK$20,$V32,AG$13+1)),INDEX($X$15:$AK$20,$V32,AG$13+1)))</f>
        <v>10</v>
      </c>
      <c r="AH32" s="70" cm="1">
        <f t="array" ref="AH32">IF(OR($V32=0,AH$13=0),0,IF(AH$13&gt;=INDEX($F$15:$F$19,$V32),MAX(INDEX($G$15:$G$19,$V32)+INDEX($X$15:$AK$20,$V32,AH$13+1-INDEX($F$15:$F$19,$V32)),INDEX($X$15:$AK$20,$V32,AH$13+1)),INDEX($X$15:$AK$20,$V32,AH$13+1)))</f>
        <v>10</v>
      </c>
      <c r="AI32" s="70" cm="1">
        <f t="array" ref="AI32">IF(OR($V32=0,AI$13=0),0,IF(AI$13&gt;=INDEX($F$15:$F$19,$V32),MAX(INDEX($G$15:$G$19,$V32)+INDEX($X$15:$AK$20,$V32,AI$13+1-INDEX($F$15:$F$19,$V32)),INDEX($X$15:$AK$20,$V32,AI$13+1)),INDEX($X$15:$AK$20,$V32,AI$13+1)))</f>
        <v>10</v>
      </c>
      <c r="AJ32" s="70" cm="1">
        <f t="array" ref="AJ32">IF(OR($V32=0,AJ$13=0),0,IF(AJ$13&gt;=INDEX($F$15:$F$19,$V32),MAX(INDEX($G$15:$G$19,$V32)+INDEX($X$15:$AK$20,$V32,AJ$13+1-INDEX($F$15:$F$19,$V32)),INDEX($X$15:$AK$20,$V32,AJ$13+1)),INDEX($X$15:$AK$20,$V32,AJ$13+1)))</f>
        <v>11</v>
      </c>
      <c r="AK32" s="71" cm="1">
        <f t="array" ref="AK32">IF(OR($V32=0,AK$13=0),0,IF(AK$13&gt;=INDEX($F$15:$F$19,$V32),MAX(INDEX($G$15:$G$19,$V32)+INDEX($X$15:$AK$20,$V32,AK$13+1-INDEX($F$15:$F$19,$V32)),INDEX($X$15:$AK$20,$V32,AK$13+1)),INDEX($X$15:$AK$20,$V32,AK$13+1)))</f>
        <v>11</v>
      </c>
      <c r="AL32" s="104"/>
    </row>
    <row r="33" spans="22:38" x14ac:dyDescent="0.25">
      <c r="V33" s="149">
        <v>4</v>
      </c>
      <c r="W33" s="150"/>
      <c r="X33" s="70" cm="1">
        <f t="array" ref="X33">IF(OR($V33=0,X$13=0),0,IF(X$13&gt;=INDEX($F$15:$F$19,$V33),MAX(INDEX($G$15:$G$19,$V33)+INDEX($X$15:$AK$20,$V33,X$13+1-INDEX($F$15:$F$19,$V33)),INDEX($X$15:$AK$20,$V33,X$13+1)),INDEX($X$15:$AK$20,$V33,X$13+1)))</f>
        <v>0</v>
      </c>
      <c r="Y33" s="70" cm="1">
        <f t="array" ref="Y33">IF(OR($V33=0,Y$13=0),0,IF(Y$13&gt;=INDEX($F$15:$F$19,$V33),MAX(INDEX($G$15:$G$19,$V33)+INDEX($X$15:$AK$20,$V33,Y$13+1-INDEX($F$15:$F$19,$V33)),INDEX($X$15:$AK$20,$V33,Y$13+1)),INDEX($X$15:$AK$20,$V33,Y$13+1)))</f>
        <v>0</v>
      </c>
      <c r="Z33" s="70" cm="1">
        <f t="array" ref="Z33">IF(OR($V33=0,Z$13=0),0,IF(Z$13&gt;=INDEX($F$15:$F$19,$V33),MAX(INDEX($G$15:$G$19,$V33)+INDEX($X$15:$AK$20,$V33,Z$13+1-INDEX($F$15:$F$19,$V33)),INDEX($X$15:$AK$20,$V33,Z$13+1)),INDEX($X$15:$AK$20,$V33,Z$13+1)))</f>
        <v>0</v>
      </c>
      <c r="AA33" s="70" cm="1">
        <f t="array" ref="AA33">IF(OR($V33=0,AA$13=0),0,IF(AA$13&gt;=INDEX($F$15:$F$19,$V33),MAX(INDEX($G$15:$G$19,$V33)+INDEX($X$15:$AK$20,$V33,AA$13+1-INDEX($F$15:$F$19,$V33)),INDEX($X$15:$AK$20,$V33,AA$13+1)),INDEX($X$15:$AK$20,$V33,AA$13+1)))</f>
        <v>1</v>
      </c>
      <c r="AB33" s="70" cm="1">
        <f t="array" ref="AB33">IF(OR($V33=0,AB$13=0),0,IF(AB$13&gt;=INDEX($F$15:$F$19,$V33),MAX(INDEX($G$15:$G$19,$V33)+INDEX($X$15:$AK$20,$V33,AB$13+1-INDEX($F$15:$F$19,$V33)),INDEX($X$15:$AK$20,$V33,AB$13+1)),INDEX($X$15:$AK$20,$V33,AB$13+1)))</f>
        <v>6</v>
      </c>
      <c r="AC33" s="70" cm="1">
        <f t="array" ref="AC33">IF(OR($V33=0,AC$13=0),0,IF(AC$13&gt;=INDEX($F$15:$F$19,$V33),MAX(INDEX($G$15:$G$19,$V33)+INDEX($X$15:$AK$20,$V33,AC$13+1-INDEX($F$15:$F$19,$V33)),INDEX($X$15:$AK$20,$V33,AC$13+1)),INDEX($X$15:$AK$20,$V33,AC$13+1)))</f>
        <v>6</v>
      </c>
      <c r="AD33" s="70" cm="1">
        <f t="array" ref="AD33">IF(OR($V33=0,AD$13=0),0,IF(AD$13&gt;=INDEX($F$15:$F$19,$V33),MAX(INDEX($G$15:$G$19,$V33)+INDEX($X$15:$AK$20,$V33,AD$13+1-INDEX($F$15:$F$19,$V33)),INDEX($X$15:$AK$20,$V33,AD$13+1)),INDEX($X$15:$AK$20,$V33,AD$13+1)))</f>
        <v>6</v>
      </c>
      <c r="AE33" s="70" cm="1">
        <f t="array" ref="AE33">IF(OR($V33=0,AE$13=0),0,IF(AE$13&gt;=INDEX($F$15:$F$19,$V33),MAX(INDEX($G$15:$G$19,$V33)+INDEX($X$15:$AK$20,$V33,AE$13+1-INDEX($F$15:$F$19,$V33)),INDEX($X$15:$AK$20,$V33,AE$13+1)),INDEX($X$15:$AK$20,$V33,AE$13+1)))</f>
        <v>7</v>
      </c>
      <c r="AF33" s="70" cm="1">
        <f t="array" ref="AF33">IF(OR($V33=0,AF$13=0),0,IF(AF$13&gt;=INDEX($F$15:$F$19,$V33),MAX(INDEX($G$15:$G$19,$V33)+INDEX($X$15:$AK$20,$V33,AF$13+1-INDEX($F$15:$F$19,$V33)),INDEX($X$15:$AK$20,$V33,AF$13+1)),INDEX($X$15:$AK$20,$V33,AF$13+1)))</f>
        <v>7</v>
      </c>
      <c r="AG33" s="70" cm="1">
        <f t="array" ref="AG33">IF(OR($V33=0,AG$13=0),0,IF(AG$13&gt;=INDEX($F$15:$F$19,$V33),MAX(INDEX($G$15:$G$19,$V33)+INDEX($X$15:$AK$20,$V33,AG$13+1-INDEX($F$15:$F$19,$V33)),INDEX($X$15:$AK$20,$V33,AG$13+1)),INDEX($X$15:$AK$20,$V33,AG$13+1)))</f>
        <v>10</v>
      </c>
      <c r="AH33" s="70" cm="1">
        <f t="array" ref="AH33">IF(OR($V33=0,AH$13=0),0,IF(AH$13&gt;=INDEX($F$15:$F$19,$V33),MAX(INDEX($G$15:$G$19,$V33)+INDEX($X$15:$AK$20,$V33,AH$13+1-INDEX($F$15:$F$19,$V33)),INDEX($X$15:$AK$20,$V33,AH$13+1)),INDEX($X$15:$AK$20,$V33,AH$13+1)))</f>
        <v>10</v>
      </c>
      <c r="AI33" s="70" cm="1">
        <f t="array" ref="AI33">IF(OR($V33=0,AI$13=0),0,IF(AI$13&gt;=INDEX($F$15:$F$19,$V33),MAX(INDEX($G$15:$G$19,$V33)+INDEX($X$15:$AK$20,$V33,AI$13+1-INDEX($F$15:$F$19,$V33)),INDEX($X$15:$AK$20,$V33,AI$13+1)),INDEX($X$15:$AK$20,$V33,AI$13+1)))</f>
        <v>10</v>
      </c>
      <c r="AJ33" s="70" cm="1">
        <f t="array" ref="AJ33">IF(OR($V33=0,AJ$13=0),0,IF(AJ$13&gt;=INDEX($F$15:$F$19,$V33),MAX(INDEX($G$15:$G$19,$V33)+INDEX($X$15:$AK$20,$V33,AJ$13+1-INDEX($F$15:$F$19,$V33)),INDEX($X$15:$AK$20,$V33,AJ$13+1)),INDEX($X$15:$AK$20,$V33,AJ$13+1)))</f>
        <v>13</v>
      </c>
      <c r="AK33" s="105" cm="1">
        <f t="array" ref="AK33">IF(OR($V33=0,AK$13=0),0,IF(AK$13&gt;=INDEX($F$15:$F$19,$V33),MAX(INDEX($G$15:$G$19,$V33)+INDEX($X$15:$AK$20,$V33,AK$13+1-INDEX($F$15:$F$19,$V33)),INDEX($X$15:$AK$20,$V33,AK$13+1)),INDEX($X$15:$AK$20,$V33,AK$13+1)))</f>
        <v>13</v>
      </c>
      <c r="AL33" s="103">
        <f>AK27-F18</f>
        <v>5</v>
      </c>
    </row>
    <row r="34" spans="22:38" ht="15.75" thickBot="1" x14ac:dyDescent="0.3">
      <c r="V34" s="151">
        <v>5</v>
      </c>
      <c r="W34" s="152"/>
      <c r="X34" s="75" cm="1">
        <f t="array" ref="X34">IF(OR($V34=0,X$13=0),0,IF(X$13&gt;=INDEX($F$15:$F$19,$V34),MAX(INDEX($G$15:$G$19,$V34)+INDEX($X$15:$AK$20,$V34,X$13+1-INDEX($F$15:$F$19,$V34)),INDEX($X$15:$AK$20,$V34,X$13+1)),INDEX($X$15:$AK$20,$V34,X$13+1)))</f>
        <v>0</v>
      </c>
      <c r="Y34" s="75" cm="1">
        <f t="array" ref="Y34">IF(OR($V34=0,Y$13=0),0,IF(Y$13&gt;=INDEX($F$15:$F$19,$V34),MAX(INDEX($G$15:$G$19,$V34)+INDEX($X$15:$AK$20,$V34,Y$13+1-INDEX($F$15:$F$19,$V34)),INDEX($X$15:$AK$20,$V34,Y$13+1)),INDEX($X$15:$AK$20,$V34,Y$13+1)))</f>
        <v>0</v>
      </c>
      <c r="Z34" s="75" cm="1">
        <f t="array" ref="Z34">IF(OR($V34=0,Z$13=0),0,IF(Z$13&gt;=INDEX($F$15:$F$19,$V34),MAX(INDEX($G$15:$G$19,$V34)+INDEX($X$15:$AK$20,$V34,Z$13+1-INDEX($F$15:$F$19,$V34)),INDEX($X$15:$AK$20,$V34,Z$13+1)),INDEX($X$15:$AK$20,$V34,Z$13+1)))</f>
        <v>0</v>
      </c>
      <c r="AA34" s="75" cm="1">
        <f t="array" ref="AA34">IF(OR($V34=0,AA$13=0),0,IF(AA$13&gt;=INDEX($F$15:$F$19,$V34),MAX(INDEX($G$15:$G$19,$V34)+INDEX($X$15:$AK$20,$V34,AA$13+1-INDEX($F$15:$F$19,$V34)),INDEX($X$15:$AK$20,$V34,AA$13+1)),INDEX($X$15:$AK$20,$V34,AA$13+1)))</f>
        <v>1</v>
      </c>
      <c r="AB34" s="75" cm="1">
        <f t="array" ref="AB34">IF(OR($V34=0,AB$13=0),0,IF(AB$13&gt;=INDEX($F$15:$F$19,$V34),MAX(INDEX($G$15:$G$19,$V34)+INDEX($X$15:$AK$20,$V34,AB$13+1-INDEX($F$15:$F$19,$V34)),INDEX($X$15:$AK$20,$V34,AB$13+1)),INDEX($X$15:$AK$20,$V34,AB$13+1)))</f>
        <v>6</v>
      </c>
      <c r="AC34" s="75" cm="1">
        <f t="array" ref="AC34">IF(OR($V34=0,AC$13=0),0,IF(AC$13&gt;=INDEX($F$15:$F$19,$V34),MAX(INDEX($G$15:$G$19,$V34)+INDEX($X$15:$AK$20,$V34,AC$13+1-INDEX($F$15:$F$19,$V34)),INDEX($X$15:$AK$20,$V34,AC$13+1)),INDEX($X$15:$AK$20,$V34,AC$13+1)))</f>
        <v>6</v>
      </c>
      <c r="AD34" s="75" cm="1">
        <f t="array" ref="AD34">IF(OR($V34=0,AD$13=0),0,IF(AD$13&gt;=INDEX($F$15:$F$19,$V34),MAX(INDEX($G$15:$G$19,$V34)+INDEX($X$15:$AK$20,$V34,AD$13+1-INDEX($F$15:$F$19,$V34)),INDEX($X$15:$AK$20,$V34,AD$13+1)),INDEX($X$15:$AK$20,$V34,AD$13+1)))</f>
        <v>6</v>
      </c>
      <c r="AE34" s="75" cm="1">
        <f t="array" ref="AE34">IF(OR($V34=0,AE$13=0),0,IF(AE$13&gt;=INDEX($F$15:$F$19,$V34),MAX(INDEX($G$15:$G$19,$V34)+INDEX($X$15:$AK$20,$V34,AE$13+1-INDEX($F$15:$F$19,$V34)),INDEX($X$15:$AK$20,$V34,AE$13+1)),INDEX($X$15:$AK$20,$V34,AE$13+1)))</f>
        <v>7</v>
      </c>
      <c r="AF34" s="75" cm="1">
        <f t="array" ref="AF34">IF(OR($V34=0,AF$13=0),0,IF(AF$13&gt;=INDEX($F$15:$F$19,$V34),MAX(INDEX($G$15:$G$19,$V34)+INDEX($X$15:$AK$20,$V34,AF$13+1-INDEX($F$15:$F$19,$V34)),INDEX($X$15:$AK$20,$V34,AF$13+1)),INDEX($X$15:$AK$20,$V34,AF$13+1)))</f>
        <v>7</v>
      </c>
      <c r="AG34" s="75" cm="1">
        <f t="array" ref="AG34">IF(OR($V34=0,AG$13=0),0,IF(AG$13&gt;=INDEX($F$15:$F$19,$V34),MAX(INDEX($G$15:$G$19,$V34)+INDEX($X$15:$AK$20,$V34,AG$13+1-INDEX($F$15:$F$19,$V34)),INDEX($X$15:$AK$20,$V34,AG$13+1)),INDEX($X$15:$AK$20,$V34,AG$13+1)))</f>
        <v>10</v>
      </c>
      <c r="AH34" s="75" cm="1">
        <f t="array" ref="AH34">IF(OR($V34=0,AH$13=0),0,IF(AH$13&gt;=INDEX($F$15:$F$19,$V34),MAX(INDEX($G$15:$G$19,$V34)+INDEX($X$15:$AK$20,$V34,AH$13+1-INDEX($F$15:$F$19,$V34)),INDEX($X$15:$AK$20,$V34,AH$13+1)),INDEX($X$15:$AK$20,$V34,AH$13+1)))</f>
        <v>10</v>
      </c>
      <c r="AI34" s="75" cm="1">
        <f t="array" ref="AI34">IF(OR($V34=0,AI$13=0),0,IF(AI$13&gt;=INDEX($F$15:$F$19,$V34),MAX(INDEX($G$15:$G$19,$V34)+INDEX($X$15:$AK$20,$V34,AI$13+1-INDEX($F$15:$F$19,$V34)),INDEX($X$15:$AK$20,$V34,AI$13+1)),INDEX($X$15:$AK$20,$V34,AI$13+1)))</f>
        <v>10</v>
      </c>
      <c r="AJ34" s="75" cm="1">
        <f t="array" ref="AJ34">IF(OR($V34=0,AJ$13=0),0,IF(AJ$13&gt;=INDEX($F$15:$F$19,$V34),MAX(INDEX($G$15:$G$19,$V34)+INDEX($X$15:$AK$20,$V34,AJ$13+1-INDEX($F$15:$F$19,$V34)),INDEX($X$15:$AK$20,$V34,AJ$13+1)),INDEX($X$15:$AK$20,$V34,AJ$13+1)))</f>
        <v>13</v>
      </c>
      <c r="AK34" s="106" cm="1">
        <f t="array" ref="AK34">IF(OR($V34=0,AK$13=0),0,IF(AK$13&gt;=INDEX($F$15:$F$19,$V34),MAX(INDEX($G$15:$G$19,$V34)+INDEX($X$15:$AK$20,$V34,AK$13+1-INDEX($F$15:$F$19,$V34)),INDEX($X$15:$AK$20,$V34,AK$13+1)),INDEX($X$15:$AK$20,$V34,AK$13+1)))</f>
        <v>13</v>
      </c>
    </row>
  </sheetData>
  <mergeCells count="43">
    <mergeCell ref="AA13:AA14"/>
    <mergeCell ref="V20:W20"/>
    <mergeCell ref="V19:W19"/>
    <mergeCell ref="X13:X14"/>
    <mergeCell ref="Y13:Y14"/>
    <mergeCell ref="Z13:Z14"/>
    <mergeCell ref="V26:AK26"/>
    <mergeCell ref="X27:X28"/>
    <mergeCell ref="Y27:Y28"/>
    <mergeCell ref="Z27:Z28"/>
    <mergeCell ref="AA27:AA28"/>
    <mergeCell ref="AB27:AB28"/>
    <mergeCell ref="AD27:AD28"/>
    <mergeCell ref="AE27:AE28"/>
    <mergeCell ref="AF27:AF28"/>
    <mergeCell ref="AG27:AG28"/>
    <mergeCell ref="AH27:AH28"/>
    <mergeCell ref="V32:W32"/>
    <mergeCell ref="V33:W33"/>
    <mergeCell ref="V34:W34"/>
    <mergeCell ref="V12:AK12"/>
    <mergeCell ref="E13:G13"/>
    <mergeCell ref="V18:W18"/>
    <mergeCell ref="V15:W15"/>
    <mergeCell ref="V16:W16"/>
    <mergeCell ref="V17:W17"/>
    <mergeCell ref="AI27:AI28"/>
    <mergeCell ref="AJ27:AJ28"/>
    <mergeCell ref="AK27:AK28"/>
    <mergeCell ref="V29:W29"/>
    <mergeCell ref="V30:W30"/>
    <mergeCell ref="V31:W31"/>
    <mergeCell ref="AC27:AC28"/>
    <mergeCell ref="AH13:AH14"/>
    <mergeCell ref="AI13:AI14"/>
    <mergeCell ref="AJ13:AJ14"/>
    <mergeCell ref="AK13:AK14"/>
    <mergeCell ref="AB13:AB14"/>
    <mergeCell ref="AC13:AC14"/>
    <mergeCell ref="AD13:AD14"/>
    <mergeCell ref="AE13:AE14"/>
    <mergeCell ref="AF13:AF14"/>
    <mergeCell ref="AG13:AG14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A7C0C-BB28-46D8-976D-B40E542371AE}">
  <sheetPr>
    <tabColor theme="9" tint="0.79998168889431442"/>
  </sheetPr>
  <dimension ref="D2:Y21"/>
  <sheetViews>
    <sheetView zoomScaleNormal="100" workbookViewId="0">
      <selection activeCell="F12" sqref="F12"/>
    </sheetView>
  </sheetViews>
  <sheetFormatPr defaultColWidth="3.7109375" defaultRowHeight="15" x14ac:dyDescent="0.25"/>
  <cols>
    <col min="1" max="3" width="3.7109375" style="19"/>
    <col min="4" max="4" width="4.140625" style="19" customWidth="1"/>
    <col min="5" max="5" width="3.85546875" style="19" bestFit="1" customWidth="1"/>
    <col min="6" max="10" width="4.42578125" style="19" bestFit="1" customWidth="1"/>
    <col min="11" max="16" width="4" style="19" bestFit="1" customWidth="1"/>
    <col min="17" max="17" width="5.28515625" style="19" customWidth="1"/>
    <col min="18" max="18" width="3.85546875" style="19" bestFit="1" customWidth="1"/>
    <col min="19" max="16384" width="3.7109375" style="19"/>
  </cols>
  <sheetData>
    <row r="2" spans="4:25" ht="25.5" x14ac:dyDescent="0.35">
      <c r="D2" s="42" t="s">
        <v>47</v>
      </c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</row>
    <row r="3" spans="4:25" ht="15.75" thickBot="1" x14ac:dyDescent="0.3"/>
    <row r="4" spans="4:25" ht="15.75" thickBot="1" x14ac:dyDescent="0.3">
      <c r="D4" s="65" t="s">
        <v>17</v>
      </c>
      <c r="E4" s="66">
        <v>0</v>
      </c>
      <c r="F4" s="66">
        <v>1</v>
      </c>
      <c r="G4" s="66">
        <v>2</v>
      </c>
      <c r="H4" s="66">
        <v>3</v>
      </c>
      <c r="I4" s="66">
        <v>4</v>
      </c>
      <c r="J4" s="66">
        <v>5</v>
      </c>
      <c r="K4" s="66">
        <v>6</v>
      </c>
      <c r="L4" s="66">
        <v>7</v>
      </c>
      <c r="M4" s="66">
        <v>8</v>
      </c>
      <c r="N4" s="66">
        <v>9</v>
      </c>
      <c r="O4" s="67">
        <v>10</v>
      </c>
      <c r="Q4" s="68" t="s">
        <v>29</v>
      </c>
      <c r="R4" s="24">
        <v>4</v>
      </c>
    </row>
    <row r="5" spans="4:25" ht="15.75" thickBot="1" x14ac:dyDescent="0.3">
      <c r="D5" s="69" t="s">
        <v>18</v>
      </c>
      <c r="E5" s="70">
        <v>31</v>
      </c>
      <c r="F5" s="70">
        <v>30</v>
      </c>
      <c r="G5" s="70">
        <v>28</v>
      </c>
      <c r="H5" s="70">
        <v>28</v>
      </c>
      <c r="I5" s="70">
        <v>27</v>
      </c>
      <c r="J5" s="70">
        <v>26</v>
      </c>
      <c r="K5" s="70">
        <v>26</v>
      </c>
      <c r="L5" s="70">
        <v>25</v>
      </c>
      <c r="M5" s="70">
        <v>24</v>
      </c>
      <c r="N5" s="70">
        <v>24</v>
      </c>
      <c r="O5" s="71">
        <v>23</v>
      </c>
      <c r="Q5" s="72" t="s">
        <v>30</v>
      </c>
      <c r="R5" s="73">
        <v>18</v>
      </c>
    </row>
    <row r="6" spans="4:25" ht="15.75" thickBot="1" x14ac:dyDescent="0.3">
      <c r="D6" s="74" t="s">
        <v>19</v>
      </c>
      <c r="E6" s="75">
        <v>8</v>
      </c>
      <c r="F6" s="75">
        <v>9</v>
      </c>
      <c r="G6" s="75">
        <v>9</v>
      </c>
      <c r="H6" s="75">
        <v>10</v>
      </c>
      <c r="I6" s="75">
        <v>10</v>
      </c>
      <c r="J6" s="75">
        <v>10</v>
      </c>
      <c r="K6" s="75">
        <v>11</v>
      </c>
      <c r="L6" s="75">
        <v>12</v>
      </c>
      <c r="M6" s="75">
        <v>14</v>
      </c>
      <c r="N6" s="75">
        <v>17</v>
      </c>
      <c r="O6" s="76">
        <v>18</v>
      </c>
    </row>
    <row r="8" spans="4:25" ht="15.75" thickBot="1" x14ac:dyDescent="0.3"/>
    <row r="9" spans="4:25" ht="15.75" thickBot="1" x14ac:dyDescent="0.3">
      <c r="D9" s="153" t="s">
        <v>20</v>
      </c>
      <c r="E9" s="154"/>
      <c r="F9" s="154"/>
      <c r="G9" s="154"/>
      <c r="H9" s="154"/>
      <c r="I9" s="154"/>
      <c r="J9" s="154"/>
      <c r="K9" s="154"/>
      <c r="L9" s="154"/>
      <c r="M9" s="154"/>
      <c r="N9" s="154"/>
      <c r="O9" s="154"/>
      <c r="P9" s="155"/>
    </row>
    <row r="10" spans="4:25" x14ac:dyDescent="0.25">
      <c r="D10" s="77"/>
      <c r="E10" s="78" t="s">
        <v>17</v>
      </c>
      <c r="F10" s="158">
        <v>0</v>
      </c>
      <c r="G10" s="158">
        <v>1</v>
      </c>
      <c r="H10" s="158">
        <v>2</v>
      </c>
      <c r="I10" s="158">
        <v>3</v>
      </c>
      <c r="J10" s="158">
        <v>4</v>
      </c>
      <c r="K10" s="158">
        <v>5</v>
      </c>
      <c r="L10" s="158">
        <v>6</v>
      </c>
      <c r="M10" s="158">
        <v>7</v>
      </c>
      <c r="N10" s="158">
        <v>8</v>
      </c>
      <c r="O10" s="158">
        <v>9</v>
      </c>
      <c r="P10" s="160">
        <v>10</v>
      </c>
    </row>
    <row r="11" spans="4:25" ht="16.5" x14ac:dyDescent="0.3">
      <c r="D11" s="79" t="s">
        <v>111</v>
      </c>
      <c r="E11" s="21"/>
      <c r="F11" s="159"/>
      <c r="G11" s="159"/>
      <c r="H11" s="159"/>
      <c r="I11" s="159"/>
      <c r="J11" s="159"/>
      <c r="K11" s="159"/>
      <c r="L11" s="159"/>
      <c r="M11" s="159"/>
      <c r="N11" s="159"/>
      <c r="O11" s="159"/>
      <c r="P11" s="161"/>
    </row>
    <row r="12" spans="4:25" x14ac:dyDescent="0.25">
      <c r="D12" s="149">
        <v>10</v>
      </c>
      <c r="E12" s="150"/>
      <c r="F12" s="27">
        <f t="shared" ref="F12:P12" si="0">MAX($R$4-$R$5+$E$5-$E$6,E$5-E$6)</f>
        <v>23</v>
      </c>
      <c r="G12" s="27">
        <f t="shared" si="0"/>
        <v>21</v>
      </c>
      <c r="H12" s="27">
        <f t="shared" si="0"/>
        <v>19</v>
      </c>
      <c r="I12" s="80">
        <f t="shared" si="0"/>
        <v>18</v>
      </c>
      <c r="J12" s="27">
        <f t="shared" si="0"/>
        <v>17</v>
      </c>
      <c r="K12" s="27">
        <f t="shared" si="0"/>
        <v>16</v>
      </c>
      <c r="L12" s="27">
        <f t="shared" si="0"/>
        <v>15</v>
      </c>
      <c r="M12" s="27">
        <f t="shared" si="0"/>
        <v>13</v>
      </c>
      <c r="N12" s="27">
        <f t="shared" si="0"/>
        <v>10</v>
      </c>
      <c r="O12" s="27">
        <f t="shared" si="0"/>
        <v>9</v>
      </c>
      <c r="P12" s="28">
        <f t="shared" si="0"/>
        <v>9</v>
      </c>
      <c r="Q12" s="81">
        <f>$R$4-$R$5+$E$5-$E$6</f>
        <v>9</v>
      </c>
    </row>
    <row r="13" spans="4:25" x14ac:dyDescent="0.25">
      <c r="D13" s="149">
        <v>9</v>
      </c>
      <c r="E13" s="150"/>
      <c r="F13" s="27">
        <f t="shared" ref="F13:P13" si="1">MAX($R$4-$R$5+$E$5-$E$6+$G$12,E$5-E$6+G12)</f>
        <v>44</v>
      </c>
      <c r="G13" s="27">
        <f t="shared" si="1"/>
        <v>40</v>
      </c>
      <c r="H13" s="80">
        <f t="shared" si="1"/>
        <v>37</v>
      </c>
      <c r="I13" s="27">
        <f t="shared" si="1"/>
        <v>35</v>
      </c>
      <c r="J13" s="27">
        <f t="shared" si="1"/>
        <v>33</v>
      </c>
      <c r="K13" s="27">
        <f t="shared" si="1"/>
        <v>31</v>
      </c>
      <c r="L13" s="27">
        <f t="shared" si="1"/>
        <v>30</v>
      </c>
      <c r="M13" s="27">
        <f t="shared" si="1"/>
        <v>30</v>
      </c>
      <c r="N13" s="27">
        <f t="shared" si="1"/>
        <v>30</v>
      </c>
      <c r="O13" s="27">
        <f t="shared" si="1"/>
        <v>30</v>
      </c>
      <c r="P13" s="28">
        <f t="shared" si="1"/>
        <v>30</v>
      </c>
      <c r="Q13" s="81">
        <f>$R$4-$R$5+$E$5-$E$6+$G12</f>
        <v>30</v>
      </c>
    </row>
    <row r="14" spans="4:25" x14ac:dyDescent="0.25">
      <c r="D14" s="149">
        <v>8</v>
      </c>
      <c r="E14" s="150"/>
      <c r="F14" s="27">
        <f t="shared" ref="F14:P21" si="2">MAX($R$4-$R$5+$E$5-$E$6+$G13,E$5-E$6+G13)</f>
        <v>63</v>
      </c>
      <c r="G14" s="80">
        <f t="shared" si="2"/>
        <v>58</v>
      </c>
      <c r="H14" s="27">
        <f t="shared" si="2"/>
        <v>54</v>
      </c>
      <c r="I14" s="27">
        <f t="shared" si="2"/>
        <v>51</v>
      </c>
      <c r="J14" s="27">
        <f t="shared" si="2"/>
        <v>49</v>
      </c>
      <c r="K14" s="27">
        <f t="shared" si="2"/>
        <v>49</v>
      </c>
      <c r="L14" s="27">
        <f t="shared" si="2"/>
        <v>49</v>
      </c>
      <c r="M14" s="27">
        <f t="shared" si="2"/>
        <v>49</v>
      </c>
      <c r="N14" s="27">
        <f t="shared" si="2"/>
        <v>49</v>
      </c>
      <c r="O14" s="27">
        <f t="shared" si="2"/>
        <v>49</v>
      </c>
      <c r="P14" s="28">
        <f t="shared" si="2"/>
        <v>49</v>
      </c>
      <c r="Q14" s="81">
        <f t="shared" ref="Q14:Q21" si="3">$R$4-$R$5+$E$5-$E$6+$G13</f>
        <v>49</v>
      </c>
    </row>
    <row r="15" spans="4:25" x14ac:dyDescent="0.25">
      <c r="D15" s="149">
        <v>7</v>
      </c>
      <c r="E15" s="150"/>
      <c r="F15" s="80">
        <f t="shared" si="2"/>
        <v>81</v>
      </c>
      <c r="G15" s="27">
        <f t="shared" si="2"/>
        <v>75</v>
      </c>
      <c r="H15" s="27">
        <f t="shared" si="2"/>
        <v>70</v>
      </c>
      <c r="I15" s="27">
        <f t="shared" si="2"/>
        <v>67</v>
      </c>
      <c r="J15" s="27">
        <f t="shared" si="2"/>
        <v>67</v>
      </c>
      <c r="K15" s="27">
        <f t="shared" si="2"/>
        <v>67</v>
      </c>
      <c r="L15" s="27">
        <f t="shared" si="2"/>
        <v>67</v>
      </c>
      <c r="M15" s="27">
        <f t="shared" si="2"/>
        <v>67</v>
      </c>
      <c r="N15" s="27">
        <f t="shared" si="2"/>
        <v>67</v>
      </c>
      <c r="O15" s="27">
        <f t="shared" si="2"/>
        <v>67</v>
      </c>
      <c r="P15" s="28">
        <f t="shared" si="2"/>
        <v>67</v>
      </c>
      <c r="Q15" s="81">
        <f t="shared" si="3"/>
        <v>67</v>
      </c>
    </row>
    <row r="16" spans="4:25" x14ac:dyDescent="0.25">
      <c r="D16" s="149">
        <v>6</v>
      </c>
      <c r="E16" s="150"/>
      <c r="F16" s="27">
        <f t="shared" si="2"/>
        <v>98</v>
      </c>
      <c r="G16" s="27">
        <f t="shared" si="2"/>
        <v>91</v>
      </c>
      <c r="H16" s="27">
        <f t="shared" si="2"/>
        <v>86</v>
      </c>
      <c r="I16" s="80">
        <f t="shared" si="2"/>
        <v>85</v>
      </c>
      <c r="J16" s="27">
        <f t="shared" si="2"/>
        <v>84</v>
      </c>
      <c r="K16" s="27">
        <f t="shared" si="2"/>
        <v>84</v>
      </c>
      <c r="L16" s="27">
        <f t="shared" si="2"/>
        <v>84</v>
      </c>
      <c r="M16" s="27">
        <f t="shared" si="2"/>
        <v>84</v>
      </c>
      <c r="N16" s="27">
        <f t="shared" si="2"/>
        <v>84</v>
      </c>
      <c r="O16" s="27">
        <f t="shared" si="2"/>
        <v>84</v>
      </c>
      <c r="P16" s="28">
        <f t="shared" si="2"/>
        <v>84</v>
      </c>
      <c r="Q16" s="81">
        <f t="shared" si="3"/>
        <v>84</v>
      </c>
    </row>
    <row r="17" spans="4:17" x14ac:dyDescent="0.25">
      <c r="D17" s="149">
        <v>5</v>
      </c>
      <c r="E17" s="150"/>
      <c r="F17" s="27">
        <f t="shared" si="2"/>
        <v>114</v>
      </c>
      <c r="G17" s="27">
        <f t="shared" si="2"/>
        <v>107</v>
      </c>
      <c r="H17" s="80">
        <f t="shared" si="2"/>
        <v>104</v>
      </c>
      <c r="I17" s="27">
        <f t="shared" si="2"/>
        <v>102</v>
      </c>
      <c r="J17" s="27">
        <f t="shared" si="2"/>
        <v>101</v>
      </c>
      <c r="K17" s="27">
        <f t="shared" si="2"/>
        <v>100</v>
      </c>
      <c r="L17" s="27">
        <f t="shared" si="2"/>
        <v>100</v>
      </c>
      <c r="M17" s="27">
        <f t="shared" si="2"/>
        <v>100</v>
      </c>
      <c r="N17" s="27">
        <f t="shared" si="2"/>
        <v>100</v>
      </c>
      <c r="O17" s="27">
        <f t="shared" si="2"/>
        <v>100</v>
      </c>
      <c r="P17" s="28">
        <f t="shared" si="2"/>
        <v>100</v>
      </c>
      <c r="Q17" s="81">
        <f t="shared" si="3"/>
        <v>100</v>
      </c>
    </row>
    <row r="18" spans="4:17" x14ac:dyDescent="0.25">
      <c r="D18" s="149">
        <v>4</v>
      </c>
      <c r="E18" s="150"/>
      <c r="F18" s="27">
        <f t="shared" si="2"/>
        <v>130</v>
      </c>
      <c r="G18" s="80">
        <f t="shared" si="2"/>
        <v>125</v>
      </c>
      <c r="H18" s="27">
        <f t="shared" si="2"/>
        <v>121</v>
      </c>
      <c r="I18" s="27">
        <f t="shared" si="2"/>
        <v>119</v>
      </c>
      <c r="J18" s="27">
        <f t="shared" si="2"/>
        <v>117</v>
      </c>
      <c r="K18" s="27">
        <f t="shared" si="2"/>
        <v>116</v>
      </c>
      <c r="L18" s="27">
        <f t="shared" si="2"/>
        <v>116</v>
      </c>
      <c r="M18" s="27">
        <f t="shared" si="2"/>
        <v>116</v>
      </c>
      <c r="N18" s="27">
        <f t="shared" si="2"/>
        <v>116</v>
      </c>
      <c r="O18" s="27">
        <f t="shared" si="2"/>
        <v>116</v>
      </c>
      <c r="P18" s="28">
        <f t="shared" si="2"/>
        <v>116</v>
      </c>
      <c r="Q18" s="81">
        <f t="shared" si="3"/>
        <v>116</v>
      </c>
    </row>
    <row r="19" spans="4:17" x14ac:dyDescent="0.25">
      <c r="D19" s="149">
        <v>3</v>
      </c>
      <c r="E19" s="150"/>
      <c r="F19" s="80">
        <f t="shared" si="2"/>
        <v>148</v>
      </c>
      <c r="G19" s="27">
        <f t="shared" si="2"/>
        <v>142</v>
      </c>
      <c r="H19" s="27">
        <f t="shared" si="2"/>
        <v>138</v>
      </c>
      <c r="I19" s="27">
        <f t="shared" si="2"/>
        <v>135</v>
      </c>
      <c r="J19" s="27">
        <f t="shared" si="2"/>
        <v>134</v>
      </c>
      <c r="K19" s="27">
        <f t="shared" si="2"/>
        <v>134</v>
      </c>
      <c r="L19" s="27">
        <f t="shared" si="2"/>
        <v>134</v>
      </c>
      <c r="M19" s="27">
        <f t="shared" si="2"/>
        <v>134</v>
      </c>
      <c r="N19" s="27">
        <f t="shared" si="2"/>
        <v>134</v>
      </c>
      <c r="O19" s="27">
        <f t="shared" si="2"/>
        <v>134</v>
      </c>
      <c r="P19" s="28">
        <f t="shared" si="2"/>
        <v>134</v>
      </c>
      <c r="Q19" s="81">
        <f t="shared" si="3"/>
        <v>134</v>
      </c>
    </row>
    <row r="20" spans="4:17" x14ac:dyDescent="0.25">
      <c r="D20" s="149">
        <v>2</v>
      </c>
      <c r="E20" s="150"/>
      <c r="F20" s="27">
        <f t="shared" si="2"/>
        <v>165</v>
      </c>
      <c r="G20" s="27">
        <f t="shared" si="2"/>
        <v>159</v>
      </c>
      <c r="H20" s="27">
        <f t="shared" si="2"/>
        <v>154</v>
      </c>
      <c r="I20" s="27">
        <f t="shared" si="2"/>
        <v>152</v>
      </c>
      <c r="J20" s="80">
        <f t="shared" si="2"/>
        <v>151</v>
      </c>
      <c r="K20" s="27">
        <f t="shared" si="2"/>
        <v>151</v>
      </c>
      <c r="L20" s="27">
        <f t="shared" si="2"/>
        <v>151</v>
      </c>
      <c r="M20" s="27">
        <f t="shared" si="2"/>
        <v>151</v>
      </c>
      <c r="N20" s="27">
        <f t="shared" si="2"/>
        <v>151</v>
      </c>
      <c r="O20" s="27">
        <f t="shared" si="2"/>
        <v>151</v>
      </c>
      <c r="P20" s="28">
        <f t="shared" si="2"/>
        <v>151</v>
      </c>
      <c r="Q20" s="81">
        <f t="shared" si="3"/>
        <v>151</v>
      </c>
    </row>
    <row r="21" spans="4:17" ht="15.75" thickBot="1" x14ac:dyDescent="0.3">
      <c r="D21" s="151">
        <v>1</v>
      </c>
      <c r="E21" s="152"/>
      <c r="F21" s="82">
        <f t="shared" si="2"/>
        <v>182</v>
      </c>
      <c r="G21" s="82">
        <f t="shared" si="2"/>
        <v>175</v>
      </c>
      <c r="H21" s="82">
        <f t="shared" si="2"/>
        <v>171</v>
      </c>
      <c r="I21" s="83">
        <f t="shared" si="2"/>
        <v>169</v>
      </c>
      <c r="J21" s="82">
        <f t="shared" si="2"/>
        <v>168</v>
      </c>
      <c r="K21" s="82">
        <f t="shared" si="2"/>
        <v>168</v>
      </c>
      <c r="L21" s="82">
        <f t="shared" si="2"/>
        <v>168</v>
      </c>
      <c r="M21" s="82">
        <f t="shared" si="2"/>
        <v>168</v>
      </c>
      <c r="N21" s="82">
        <f t="shared" si="2"/>
        <v>168</v>
      </c>
      <c r="O21" s="82">
        <f t="shared" si="2"/>
        <v>168</v>
      </c>
      <c r="P21" s="84">
        <f t="shared" si="2"/>
        <v>168</v>
      </c>
      <c r="Q21" s="81">
        <f t="shared" si="3"/>
        <v>168</v>
      </c>
    </row>
  </sheetData>
  <mergeCells count="22">
    <mergeCell ref="M10:M11"/>
    <mergeCell ref="N10:N11"/>
    <mergeCell ref="O10:O11"/>
    <mergeCell ref="P10:P11"/>
    <mergeCell ref="D9:P9"/>
    <mergeCell ref="G10:G11"/>
    <mergeCell ref="H10:H11"/>
    <mergeCell ref="I10:I11"/>
    <mergeCell ref="J10:J11"/>
    <mergeCell ref="K10:K11"/>
    <mergeCell ref="L10:L11"/>
    <mergeCell ref="F10:F11"/>
    <mergeCell ref="D17:E17"/>
    <mergeCell ref="D18:E18"/>
    <mergeCell ref="D19:E19"/>
    <mergeCell ref="D20:E20"/>
    <mergeCell ref="D21:E21"/>
    <mergeCell ref="D12:E12"/>
    <mergeCell ref="D13:E13"/>
    <mergeCell ref="D14:E14"/>
    <mergeCell ref="D15:E15"/>
    <mergeCell ref="D16:E16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7A2DE-9EA0-457A-A6EA-CA990C889876}">
  <sheetPr>
    <tabColor theme="7" tint="0.79998168889431442"/>
  </sheetPr>
  <dimension ref="F5:U35"/>
  <sheetViews>
    <sheetView tabSelected="1" workbookViewId="0">
      <selection activeCell="I29" sqref="I29"/>
    </sheetView>
  </sheetViews>
  <sheetFormatPr defaultRowHeight="15" x14ac:dyDescent="0.25"/>
  <cols>
    <col min="1" max="1" width="10.140625" style="19" customWidth="1"/>
    <col min="2" max="2" width="10.5703125" style="19" customWidth="1"/>
    <col min="3" max="3" width="9.140625" style="19"/>
    <col min="4" max="4" width="10.140625" style="19" customWidth="1"/>
    <col min="5" max="5" width="9.140625" style="19"/>
    <col min="6" max="6" width="10.7109375" style="19" customWidth="1"/>
    <col min="7" max="7" width="11" style="19" customWidth="1"/>
    <col min="8" max="8" width="9.42578125" style="19" bestFit="1" customWidth="1"/>
    <col min="9" max="14" width="9.140625" style="19"/>
    <col min="15" max="15" width="11" style="19" customWidth="1"/>
    <col min="16" max="20" width="9.140625" style="19"/>
    <col min="21" max="21" width="13.140625" style="19" customWidth="1"/>
    <col min="22" max="16384" width="9.140625" style="19"/>
  </cols>
  <sheetData>
    <row r="5" spans="6:21" ht="25.5" x14ac:dyDescent="0.35">
      <c r="F5" s="144" t="s">
        <v>98</v>
      </c>
      <c r="G5" s="144"/>
      <c r="H5" s="144"/>
      <c r="I5" s="144"/>
      <c r="J5" s="144"/>
      <c r="K5" s="144"/>
      <c r="L5" s="144"/>
      <c r="M5" s="144"/>
      <c r="N5" s="144"/>
      <c r="O5" s="144"/>
    </row>
    <row r="6" spans="6:21" ht="15.75" thickBot="1" x14ac:dyDescent="0.3"/>
    <row r="7" spans="6:21" ht="21" thickTop="1" x14ac:dyDescent="0.35">
      <c r="F7" s="142" t="s">
        <v>1</v>
      </c>
      <c r="G7" s="143"/>
      <c r="H7" s="143"/>
      <c r="I7" s="25"/>
      <c r="J7" s="25"/>
      <c r="K7" s="25"/>
      <c r="L7" s="20"/>
      <c r="O7" s="142" t="s">
        <v>10</v>
      </c>
      <c r="P7" s="143"/>
      <c r="Q7" s="143"/>
      <c r="R7" s="25"/>
      <c r="S7" s="25"/>
      <c r="T7" s="25"/>
      <c r="U7" s="20"/>
    </row>
    <row r="8" spans="6:21" ht="15.75" thickBot="1" x14ac:dyDescent="0.3">
      <c r="F8" s="22"/>
      <c r="G8" s="21"/>
      <c r="H8" s="21"/>
      <c r="I8" s="21"/>
      <c r="J8" s="21"/>
      <c r="K8" s="21"/>
      <c r="L8" s="23"/>
      <c r="O8" s="22"/>
      <c r="P8" s="21"/>
      <c r="Q8" s="21"/>
      <c r="R8" s="21"/>
      <c r="S8" s="21"/>
      <c r="T8" s="21"/>
      <c r="U8" s="23"/>
    </row>
    <row r="9" spans="6:21" ht="30" thickBot="1" x14ac:dyDescent="0.3">
      <c r="F9" s="53" t="s">
        <v>13</v>
      </c>
      <c r="G9" s="50" t="s">
        <v>128</v>
      </c>
      <c r="H9" s="50" t="s">
        <v>129</v>
      </c>
      <c r="I9" s="50" t="s">
        <v>130</v>
      </c>
      <c r="J9" s="51" t="s">
        <v>132</v>
      </c>
      <c r="K9" s="21"/>
      <c r="L9" s="23"/>
      <c r="O9" s="58" t="s">
        <v>13</v>
      </c>
      <c r="P9" s="59" t="s">
        <v>128</v>
      </c>
      <c r="Q9" s="59" t="s">
        <v>129</v>
      </c>
      <c r="R9" s="59" t="s">
        <v>130</v>
      </c>
      <c r="S9" s="60" t="s">
        <v>132</v>
      </c>
      <c r="T9" s="21"/>
      <c r="U9" s="23"/>
    </row>
    <row r="10" spans="6:21" x14ac:dyDescent="0.25">
      <c r="F10" s="54">
        <v>0</v>
      </c>
      <c r="G10" s="2">
        <v>0</v>
      </c>
      <c r="H10" s="2">
        <v>0</v>
      </c>
      <c r="I10" s="2">
        <v>0</v>
      </c>
      <c r="J10" s="52">
        <v>0</v>
      </c>
      <c r="K10" s="21"/>
      <c r="L10" s="23"/>
      <c r="O10" s="29">
        <v>0</v>
      </c>
      <c r="P10" s="5">
        <v>0</v>
      </c>
      <c r="Q10" s="5">
        <v>0</v>
      </c>
      <c r="R10" s="5">
        <v>0</v>
      </c>
      <c r="S10" s="61">
        <v>0</v>
      </c>
      <c r="T10" s="128">
        <f>SUM(P10:S10)*O10</f>
        <v>0</v>
      </c>
      <c r="U10" s="23"/>
    </row>
    <row r="11" spans="6:21" x14ac:dyDescent="0.25">
      <c r="F11" s="41">
        <v>100</v>
      </c>
      <c r="G11" s="1">
        <v>30</v>
      </c>
      <c r="H11" s="1">
        <v>50</v>
      </c>
      <c r="I11" s="1">
        <v>40</v>
      </c>
      <c r="J11" s="11">
        <v>25</v>
      </c>
      <c r="K11" s="21"/>
      <c r="L11" s="23"/>
      <c r="O11" s="26">
        <v>100</v>
      </c>
      <c r="P11" s="4">
        <v>0</v>
      </c>
      <c r="Q11" s="4">
        <v>1</v>
      </c>
      <c r="R11" s="4">
        <v>0</v>
      </c>
      <c r="S11" s="62">
        <v>0</v>
      </c>
      <c r="T11" s="128">
        <f t="shared" ref="T11:T17" si="0">SUM(P11:S11)*O11</f>
        <v>100</v>
      </c>
      <c r="U11" s="23"/>
    </row>
    <row r="12" spans="6:21" x14ac:dyDescent="0.25">
      <c r="F12" s="41">
        <v>200</v>
      </c>
      <c r="G12" s="1">
        <v>50</v>
      </c>
      <c r="H12" s="1">
        <v>80</v>
      </c>
      <c r="I12" s="1">
        <v>50</v>
      </c>
      <c r="J12" s="11">
        <v>60</v>
      </c>
      <c r="K12" s="21"/>
      <c r="L12" s="23"/>
      <c r="O12" s="26">
        <v>200</v>
      </c>
      <c r="P12" s="4">
        <v>0</v>
      </c>
      <c r="Q12" s="4">
        <v>0</v>
      </c>
      <c r="R12" s="4">
        <v>0</v>
      </c>
      <c r="S12" s="62">
        <v>0</v>
      </c>
      <c r="T12" s="128">
        <f t="shared" si="0"/>
        <v>0</v>
      </c>
      <c r="U12" s="23"/>
    </row>
    <row r="13" spans="6:21" x14ac:dyDescent="0.25">
      <c r="F13" s="41">
        <v>300</v>
      </c>
      <c r="G13" s="1">
        <v>90</v>
      </c>
      <c r="H13" s="1">
        <v>90</v>
      </c>
      <c r="I13" s="1">
        <v>110</v>
      </c>
      <c r="J13" s="11">
        <v>100</v>
      </c>
      <c r="K13" s="21"/>
      <c r="L13" s="23"/>
      <c r="O13" s="26">
        <v>300</v>
      </c>
      <c r="P13" s="4">
        <v>0</v>
      </c>
      <c r="Q13" s="4">
        <v>0</v>
      </c>
      <c r="R13" s="4">
        <v>0</v>
      </c>
      <c r="S13" s="62">
        <v>0</v>
      </c>
      <c r="T13" s="128">
        <f t="shared" si="0"/>
        <v>0</v>
      </c>
      <c r="U13" s="23"/>
    </row>
    <row r="14" spans="6:21" x14ac:dyDescent="0.25">
      <c r="F14" s="41">
        <v>400</v>
      </c>
      <c r="G14" s="1">
        <v>110</v>
      </c>
      <c r="H14" s="1">
        <v>150</v>
      </c>
      <c r="I14" s="1">
        <v>120</v>
      </c>
      <c r="J14" s="11">
        <v>130</v>
      </c>
      <c r="K14" s="21"/>
      <c r="L14" s="23"/>
      <c r="O14" s="26">
        <v>400</v>
      </c>
      <c r="P14" s="4">
        <v>0</v>
      </c>
      <c r="Q14" s="4">
        <v>0</v>
      </c>
      <c r="R14" s="4">
        <v>0</v>
      </c>
      <c r="S14" s="62">
        <v>0</v>
      </c>
      <c r="T14" s="128">
        <f t="shared" si="0"/>
        <v>0</v>
      </c>
      <c r="U14" s="23"/>
    </row>
    <row r="15" spans="6:21" x14ac:dyDescent="0.25">
      <c r="F15" s="41">
        <v>500</v>
      </c>
      <c r="G15" s="1">
        <v>170</v>
      </c>
      <c r="H15" s="1">
        <v>190</v>
      </c>
      <c r="I15" s="1">
        <v>180</v>
      </c>
      <c r="J15" s="11">
        <v>160</v>
      </c>
      <c r="K15" s="21"/>
      <c r="L15" s="23"/>
      <c r="O15" s="26">
        <v>500</v>
      </c>
      <c r="P15" s="4">
        <v>0</v>
      </c>
      <c r="Q15" s="4">
        <v>0</v>
      </c>
      <c r="R15" s="4">
        <v>0</v>
      </c>
      <c r="S15" s="62">
        <v>0</v>
      </c>
      <c r="T15" s="128">
        <f t="shared" si="0"/>
        <v>0</v>
      </c>
      <c r="U15" s="23"/>
    </row>
    <row r="16" spans="6:21" x14ac:dyDescent="0.25">
      <c r="F16" s="41">
        <v>600</v>
      </c>
      <c r="G16" s="1">
        <v>180</v>
      </c>
      <c r="H16" s="1">
        <v>210</v>
      </c>
      <c r="I16" s="1">
        <v>220</v>
      </c>
      <c r="J16" s="11">
        <v>200</v>
      </c>
      <c r="K16" s="21"/>
      <c r="L16" s="23"/>
      <c r="O16" s="26">
        <v>600</v>
      </c>
      <c r="P16" s="4">
        <v>0</v>
      </c>
      <c r="Q16" s="4">
        <v>0</v>
      </c>
      <c r="R16" s="4">
        <v>1</v>
      </c>
      <c r="S16" s="62">
        <v>0</v>
      </c>
      <c r="T16" s="128">
        <f t="shared" si="0"/>
        <v>600</v>
      </c>
      <c r="U16" s="23"/>
    </row>
    <row r="17" spans="6:21" ht="15.75" thickBot="1" x14ac:dyDescent="0.3">
      <c r="F17" s="55">
        <v>700</v>
      </c>
      <c r="G17" s="12">
        <v>210</v>
      </c>
      <c r="H17" s="12">
        <v>220</v>
      </c>
      <c r="I17" s="12">
        <v>240</v>
      </c>
      <c r="J17" s="13">
        <v>230</v>
      </c>
      <c r="K17" s="21"/>
      <c r="L17" s="23"/>
      <c r="O17" s="38">
        <v>700</v>
      </c>
      <c r="P17" s="63">
        <v>0</v>
      </c>
      <c r="Q17" s="63">
        <v>0</v>
      </c>
      <c r="R17" s="63">
        <v>0</v>
      </c>
      <c r="S17" s="64">
        <v>0</v>
      </c>
      <c r="T17" s="128">
        <f t="shared" si="0"/>
        <v>0</v>
      </c>
      <c r="U17" s="23"/>
    </row>
    <row r="18" spans="6:21" ht="15.75" thickBot="1" x14ac:dyDescent="0.3">
      <c r="F18" s="22"/>
      <c r="G18" s="21"/>
      <c r="H18" s="21"/>
      <c r="I18" s="21"/>
      <c r="J18" s="21"/>
      <c r="K18" s="21"/>
      <c r="L18" s="23"/>
      <c r="O18" s="22"/>
      <c r="P18" s="128">
        <f>SUM(P10:P17)</f>
        <v>0</v>
      </c>
      <c r="Q18" s="128">
        <f t="shared" ref="Q18:S18" si="1">SUM(Q10:Q17)</f>
        <v>1</v>
      </c>
      <c r="R18" s="128">
        <f t="shared" si="1"/>
        <v>1</v>
      </c>
      <c r="S18" s="128">
        <f t="shared" si="1"/>
        <v>0</v>
      </c>
      <c r="T18" s="21"/>
      <c r="U18" s="23"/>
    </row>
    <row r="19" spans="6:21" ht="15.75" thickBot="1" x14ac:dyDescent="0.3">
      <c r="F19" s="56" t="s">
        <v>16</v>
      </c>
      <c r="G19" s="57">
        <f>F17</f>
        <v>700</v>
      </c>
      <c r="H19" s="129"/>
      <c r="I19" s="129"/>
      <c r="J19" s="129"/>
      <c r="K19" s="129"/>
      <c r="L19" s="37"/>
      <c r="O19" s="22"/>
      <c r="P19" s="128" t="s">
        <v>110</v>
      </c>
      <c r="Q19" s="128" t="s">
        <v>110</v>
      </c>
      <c r="R19" s="128" t="s">
        <v>110</v>
      </c>
      <c r="S19" s="128" t="s">
        <v>110</v>
      </c>
      <c r="T19" s="21"/>
      <c r="U19" s="23"/>
    </row>
    <row r="20" spans="6:21" ht="15.75" thickTop="1" x14ac:dyDescent="0.25">
      <c r="O20" s="22"/>
      <c r="P20" s="128">
        <v>1</v>
      </c>
      <c r="Q20" s="128">
        <v>1</v>
      </c>
      <c r="R20" s="128">
        <v>1</v>
      </c>
      <c r="S20" s="128">
        <v>1</v>
      </c>
      <c r="T20" s="21"/>
      <c r="U20" s="23"/>
    </row>
    <row r="21" spans="6:21" x14ac:dyDescent="0.25">
      <c r="O21" s="22"/>
      <c r="P21" s="128"/>
      <c r="Q21" s="128"/>
      <c r="R21" s="128"/>
      <c r="S21" s="128"/>
      <c r="T21" s="21"/>
      <c r="U21" s="23"/>
    </row>
    <row r="22" spans="6:21" ht="15.75" thickBot="1" x14ac:dyDescent="0.3">
      <c r="O22" s="22"/>
      <c r="P22" s="128"/>
      <c r="Q22" s="128"/>
      <c r="R22" s="128"/>
      <c r="S22" s="128"/>
      <c r="T22" s="21"/>
      <c r="U22" s="23"/>
    </row>
    <row r="23" spans="6:21" ht="15" customHeight="1" x14ac:dyDescent="0.25">
      <c r="O23" s="168" t="s">
        <v>127</v>
      </c>
      <c r="P23" s="169"/>
      <c r="Q23" s="169"/>
      <c r="R23" s="170"/>
      <c r="S23" s="21"/>
      <c r="T23" s="21"/>
      <c r="U23" s="23"/>
    </row>
    <row r="24" spans="6:21" ht="15.75" thickBot="1" x14ac:dyDescent="0.3">
      <c r="O24" s="133">
        <f>SUM(T10:T17)</f>
        <v>700</v>
      </c>
      <c r="P24" s="131" t="s">
        <v>110</v>
      </c>
      <c r="Q24" s="132">
        <f>G19</f>
        <v>700</v>
      </c>
      <c r="R24" s="73"/>
      <c r="S24" s="21"/>
      <c r="T24" s="21"/>
      <c r="U24" s="23"/>
    </row>
    <row r="25" spans="6:21" ht="15.75" thickBot="1" x14ac:dyDescent="0.3">
      <c r="O25" s="22"/>
      <c r="P25" s="21"/>
      <c r="Q25" s="21"/>
      <c r="R25" s="21"/>
      <c r="S25" s="21"/>
      <c r="T25" s="21"/>
      <c r="U25" s="23"/>
    </row>
    <row r="26" spans="6:21" ht="16.5" thickBot="1" x14ac:dyDescent="0.3">
      <c r="O26" s="166" t="s">
        <v>12</v>
      </c>
      <c r="P26" s="167"/>
      <c r="Q26" s="130">
        <f>SUMPRODUCT(P10:S17,G10:J17)</f>
        <v>270</v>
      </c>
      <c r="R26" s="129"/>
      <c r="S26" s="129"/>
      <c r="T26" s="129"/>
      <c r="U26" s="37"/>
    </row>
    <row r="27" spans="6:21" ht="15.75" thickTop="1" x14ac:dyDescent="0.25"/>
    <row r="35" spans="7:7" x14ac:dyDescent="0.25">
      <c r="G35" s="49"/>
    </row>
  </sheetData>
  <scenarios current="0">
    <scenario name="fsdf" count="4" user="Bronnikov Egor" comment="Автор: Bronnikov Egor , 5/22/2022">
      <inputCells r="P10" val="1" numFmtId="164"/>
      <inputCells r="Q10" val="1" numFmtId="164"/>
      <inputCells r="R10" val="1" numFmtId="1"/>
      <inputCells r="S10" val="1" numFmtId="1"/>
    </scenario>
  </scenarios>
  <mergeCells count="5">
    <mergeCell ref="O26:P26"/>
    <mergeCell ref="O23:R23"/>
    <mergeCell ref="O7:Q7"/>
    <mergeCell ref="F5:O5"/>
    <mergeCell ref="F7:H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919C9-82FC-4A47-A54C-F5944E4E7822}">
  <sheetPr>
    <tabColor theme="5" tint="0.79998168889431442"/>
  </sheetPr>
  <dimension ref="A1:G62"/>
  <sheetViews>
    <sheetView showGridLines="0" workbookViewId="0">
      <selection activeCell="F21" sqref="F21"/>
    </sheetView>
  </sheetViews>
  <sheetFormatPr defaultRowHeight="15" x14ac:dyDescent="0.25"/>
  <cols>
    <col min="1" max="1" width="2.28515625" customWidth="1"/>
    <col min="2" max="2" width="22.140625" bestFit="1" customWidth="1"/>
    <col min="3" max="3" width="38.42578125" bestFit="1" customWidth="1"/>
    <col min="4" max="4" width="19.42578125" bestFit="1" customWidth="1"/>
    <col min="5" max="5" width="24.7109375" bestFit="1" customWidth="1"/>
    <col min="6" max="6" width="15.85546875" bestFit="1" customWidth="1"/>
    <col min="7" max="7" width="7.5703125" bestFit="1" customWidth="1"/>
  </cols>
  <sheetData>
    <row r="1" spans="1:5" x14ac:dyDescent="0.25">
      <c r="A1" s="43" t="s">
        <v>48</v>
      </c>
    </row>
    <row r="2" spans="1:5" x14ac:dyDescent="0.25">
      <c r="A2" s="43" t="s">
        <v>133</v>
      </c>
    </row>
    <row r="3" spans="1:5" x14ac:dyDescent="0.25">
      <c r="A3" s="43" t="s">
        <v>186</v>
      </c>
    </row>
    <row r="4" spans="1:5" x14ac:dyDescent="0.25">
      <c r="A4" s="43" t="s">
        <v>51</v>
      </c>
    </row>
    <row r="5" spans="1:5" x14ac:dyDescent="0.25">
      <c r="A5" s="43" t="s">
        <v>52</v>
      </c>
    </row>
    <row r="6" spans="1:5" x14ac:dyDescent="0.25">
      <c r="A6" s="43"/>
      <c r="B6" t="s">
        <v>53</v>
      </c>
    </row>
    <row r="7" spans="1:5" x14ac:dyDescent="0.25">
      <c r="A7" s="43"/>
      <c r="B7" t="s">
        <v>187</v>
      </c>
    </row>
    <row r="8" spans="1:5" x14ac:dyDescent="0.25">
      <c r="A8" s="43"/>
      <c r="B8" t="s">
        <v>134</v>
      </c>
    </row>
    <row r="9" spans="1:5" x14ac:dyDescent="0.25">
      <c r="A9" s="43" t="s">
        <v>56</v>
      </c>
    </row>
    <row r="10" spans="1:5" x14ac:dyDescent="0.25">
      <c r="B10" t="s">
        <v>135</v>
      </c>
    </row>
    <row r="11" spans="1:5" x14ac:dyDescent="0.25">
      <c r="B11" t="s">
        <v>136</v>
      </c>
    </row>
    <row r="14" spans="1:5" ht="15.75" thickBot="1" x14ac:dyDescent="0.3">
      <c r="A14" t="s">
        <v>59</v>
      </c>
    </row>
    <row r="15" spans="1:5" ht="15.75" thickBot="1" x14ac:dyDescent="0.3">
      <c r="B15" s="45" t="s">
        <v>60</v>
      </c>
      <c r="C15" s="45" t="s">
        <v>61</v>
      </c>
      <c r="D15" s="45" t="s">
        <v>62</v>
      </c>
      <c r="E15" s="45" t="s">
        <v>63</v>
      </c>
    </row>
    <row r="16" spans="1:5" ht="15.75" thickBot="1" x14ac:dyDescent="0.3">
      <c r="B16" s="44" t="s">
        <v>137</v>
      </c>
      <c r="C16" s="44" t="s">
        <v>138</v>
      </c>
      <c r="D16" s="47">
        <v>270</v>
      </c>
      <c r="E16" s="47">
        <v>270</v>
      </c>
    </row>
    <row r="19" spans="1:6" ht="15.75" thickBot="1" x14ac:dyDescent="0.3">
      <c r="A19" t="s">
        <v>64</v>
      </c>
    </row>
    <row r="20" spans="1:6" ht="15.75" thickBot="1" x14ac:dyDescent="0.3">
      <c r="B20" s="45" t="s">
        <v>60</v>
      </c>
      <c r="C20" s="45" t="s">
        <v>61</v>
      </c>
      <c r="D20" s="45" t="s">
        <v>62</v>
      </c>
      <c r="E20" s="45" t="s">
        <v>63</v>
      </c>
      <c r="F20" s="45" t="s">
        <v>65</v>
      </c>
    </row>
    <row r="21" spans="1:6" x14ac:dyDescent="0.25">
      <c r="B21" s="46" t="s">
        <v>139</v>
      </c>
      <c r="C21" s="46" t="s">
        <v>140</v>
      </c>
      <c r="D21" s="48">
        <v>0</v>
      </c>
      <c r="E21" s="48">
        <v>0</v>
      </c>
      <c r="F21" s="46" t="s">
        <v>97</v>
      </c>
    </row>
    <row r="22" spans="1:6" x14ac:dyDescent="0.25">
      <c r="B22" s="46" t="s">
        <v>141</v>
      </c>
      <c r="C22" s="46" t="s">
        <v>142</v>
      </c>
      <c r="D22" s="48">
        <v>0</v>
      </c>
      <c r="E22" s="48">
        <v>0</v>
      </c>
      <c r="F22" s="46" t="s">
        <v>97</v>
      </c>
    </row>
    <row r="23" spans="1:6" x14ac:dyDescent="0.25">
      <c r="B23" s="46" t="s">
        <v>143</v>
      </c>
      <c r="C23" s="46" t="s">
        <v>144</v>
      </c>
      <c r="D23" s="48">
        <v>0</v>
      </c>
      <c r="E23" s="48">
        <v>0</v>
      </c>
      <c r="F23" s="46" t="s">
        <v>97</v>
      </c>
    </row>
    <row r="24" spans="1:6" x14ac:dyDescent="0.25">
      <c r="B24" s="46" t="s">
        <v>145</v>
      </c>
      <c r="C24" s="46" t="s">
        <v>131</v>
      </c>
      <c r="D24" s="48">
        <v>0</v>
      </c>
      <c r="E24" s="48">
        <v>0</v>
      </c>
      <c r="F24" s="46" t="s">
        <v>97</v>
      </c>
    </row>
    <row r="25" spans="1:6" x14ac:dyDescent="0.25">
      <c r="B25" s="46" t="s">
        <v>146</v>
      </c>
      <c r="C25" s="46" t="s">
        <v>140</v>
      </c>
      <c r="D25" s="48">
        <v>0</v>
      </c>
      <c r="E25" s="48">
        <v>0</v>
      </c>
      <c r="F25" s="46" t="s">
        <v>97</v>
      </c>
    </row>
    <row r="26" spans="1:6" x14ac:dyDescent="0.25">
      <c r="B26" s="46" t="s">
        <v>147</v>
      </c>
      <c r="C26" s="46" t="s">
        <v>142</v>
      </c>
      <c r="D26" s="48">
        <v>1</v>
      </c>
      <c r="E26" s="48">
        <v>1</v>
      </c>
      <c r="F26" s="46" t="s">
        <v>97</v>
      </c>
    </row>
    <row r="27" spans="1:6" x14ac:dyDescent="0.25">
      <c r="B27" s="46" t="s">
        <v>148</v>
      </c>
      <c r="C27" s="46" t="s">
        <v>144</v>
      </c>
      <c r="D27" s="48">
        <v>0</v>
      </c>
      <c r="E27" s="48">
        <v>0</v>
      </c>
      <c r="F27" s="46" t="s">
        <v>97</v>
      </c>
    </row>
    <row r="28" spans="1:6" x14ac:dyDescent="0.25">
      <c r="B28" s="46" t="s">
        <v>149</v>
      </c>
      <c r="C28" s="46" t="s">
        <v>131</v>
      </c>
      <c r="D28" s="48">
        <v>0</v>
      </c>
      <c r="E28" s="48">
        <v>0</v>
      </c>
      <c r="F28" s="46" t="s">
        <v>97</v>
      </c>
    </row>
    <row r="29" spans="1:6" x14ac:dyDescent="0.25">
      <c r="B29" s="46" t="s">
        <v>150</v>
      </c>
      <c r="C29" s="46" t="s">
        <v>140</v>
      </c>
      <c r="D29" s="48">
        <v>0</v>
      </c>
      <c r="E29" s="48">
        <v>0</v>
      </c>
      <c r="F29" s="46" t="s">
        <v>97</v>
      </c>
    </row>
    <row r="30" spans="1:6" x14ac:dyDescent="0.25">
      <c r="B30" s="46" t="s">
        <v>151</v>
      </c>
      <c r="C30" s="46" t="s">
        <v>142</v>
      </c>
      <c r="D30" s="48">
        <v>0</v>
      </c>
      <c r="E30" s="48">
        <v>0</v>
      </c>
      <c r="F30" s="46" t="s">
        <v>97</v>
      </c>
    </row>
    <row r="31" spans="1:6" x14ac:dyDescent="0.25">
      <c r="B31" s="46" t="s">
        <v>152</v>
      </c>
      <c r="C31" s="46" t="s">
        <v>144</v>
      </c>
      <c r="D31" s="48">
        <v>0</v>
      </c>
      <c r="E31" s="48">
        <v>0</v>
      </c>
      <c r="F31" s="46" t="s">
        <v>97</v>
      </c>
    </row>
    <row r="32" spans="1:6" x14ac:dyDescent="0.25">
      <c r="B32" s="46" t="s">
        <v>153</v>
      </c>
      <c r="C32" s="46" t="s">
        <v>131</v>
      </c>
      <c r="D32" s="48">
        <v>0</v>
      </c>
      <c r="E32" s="48">
        <v>0</v>
      </c>
      <c r="F32" s="46" t="s">
        <v>97</v>
      </c>
    </row>
    <row r="33" spans="2:6" x14ac:dyDescent="0.25">
      <c r="B33" s="46" t="s">
        <v>154</v>
      </c>
      <c r="C33" s="46" t="s">
        <v>140</v>
      </c>
      <c r="D33" s="48">
        <v>0</v>
      </c>
      <c r="E33" s="48">
        <v>0</v>
      </c>
      <c r="F33" s="46" t="s">
        <v>97</v>
      </c>
    </row>
    <row r="34" spans="2:6" x14ac:dyDescent="0.25">
      <c r="B34" s="46" t="s">
        <v>155</v>
      </c>
      <c r="C34" s="46" t="s">
        <v>142</v>
      </c>
      <c r="D34" s="48">
        <v>0</v>
      </c>
      <c r="E34" s="48">
        <v>0</v>
      </c>
      <c r="F34" s="46" t="s">
        <v>97</v>
      </c>
    </row>
    <row r="35" spans="2:6" x14ac:dyDescent="0.25">
      <c r="B35" s="46" t="s">
        <v>156</v>
      </c>
      <c r="C35" s="46" t="s">
        <v>144</v>
      </c>
      <c r="D35" s="48">
        <v>0</v>
      </c>
      <c r="E35" s="48">
        <v>0</v>
      </c>
      <c r="F35" s="46" t="s">
        <v>97</v>
      </c>
    </row>
    <row r="36" spans="2:6" x14ac:dyDescent="0.25">
      <c r="B36" s="46" t="s">
        <v>157</v>
      </c>
      <c r="C36" s="46" t="s">
        <v>131</v>
      </c>
      <c r="D36" s="48">
        <v>0</v>
      </c>
      <c r="E36" s="48">
        <v>0</v>
      </c>
      <c r="F36" s="46" t="s">
        <v>97</v>
      </c>
    </row>
    <row r="37" spans="2:6" x14ac:dyDescent="0.25">
      <c r="B37" s="46" t="s">
        <v>158</v>
      </c>
      <c r="C37" s="46" t="s">
        <v>140</v>
      </c>
      <c r="D37" s="48">
        <v>0</v>
      </c>
      <c r="E37" s="48">
        <v>0</v>
      </c>
      <c r="F37" s="46" t="s">
        <v>97</v>
      </c>
    </row>
    <row r="38" spans="2:6" x14ac:dyDescent="0.25">
      <c r="B38" s="46" t="s">
        <v>159</v>
      </c>
      <c r="C38" s="46" t="s">
        <v>142</v>
      </c>
      <c r="D38" s="48">
        <v>0</v>
      </c>
      <c r="E38" s="48">
        <v>0</v>
      </c>
      <c r="F38" s="46" t="s">
        <v>97</v>
      </c>
    </row>
    <row r="39" spans="2:6" x14ac:dyDescent="0.25">
      <c r="B39" s="46" t="s">
        <v>160</v>
      </c>
      <c r="C39" s="46" t="s">
        <v>144</v>
      </c>
      <c r="D39" s="48">
        <v>0</v>
      </c>
      <c r="E39" s="48">
        <v>0</v>
      </c>
      <c r="F39" s="46" t="s">
        <v>97</v>
      </c>
    </row>
    <row r="40" spans="2:6" x14ac:dyDescent="0.25">
      <c r="B40" s="46" t="s">
        <v>161</v>
      </c>
      <c r="C40" s="46" t="s">
        <v>131</v>
      </c>
      <c r="D40" s="48">
        <v>0</v>
      </c>
      <c r="E40" s="48">
        <v>0</v>
      </c>
      <c r="F40" s="46" t="s">
        <v>97</v>
      </c>
    </row>
    <row r="41" spans="2:6" x14ac:dyDescent="0.25">
      <c r="B41" s="46" t="s">
        <v>162</v>
      </c>
      <c r="C41" s="46" t="s">
        <v>140</v>
      </c>
      <c r="D41" s="48">
        <v>0</v>
      </c>
      <c r="E41" s="48">
        <v>0</v>
      </c>
      <c r="F41" s="46" t="s">
        <v>97</v>
      </c>
    </row>
    <row r="42" spans="2:6" x14ac:dyDescent="0.25">
      <c r="B42" s="46" t="s">
        <v>163</v>
      </c>
      <c r="C42" s="46" t="s">
        <v>142</v>
      </c>
      <c r="D42" s="48">
        <v>0</v>
      </c>
      <c r="E42" s="48">
        <v>0</v>
      </c>
      <c r="F42" s="46" t="s">
        <v>97</v>
      </c>
    </row>
    <row r="43" spans="2:6" x14ac:dyDescent="0.25">
      <c r="B43" s="46" t="s">
        <v>164</v>
      </c>
      <c r="C43" s="46" t="s">
        <v>144</v>
      </c>
      <c r="D43" s="48">
        <v>0</v>
      </c>
      <c r="E43" s="48">
        <v>0</v>
      </c>
      <c r="F43" s="46" t="s">
        <v>97</v>
      </c>
    </row>
    <row r="44" spans="2:6" x14ac:dyDescent="0.25">
      <c r="B44" s="46" t="s">
        <v>165</v>
      </c>
      <c r="C44" s="46" t="s">
        <v>131</v>
      </c>
      <c r="D44" s="48">
        <v>0</v>
      </c>
      <c r="E44" s="48">
        <v>0</v>
      </c>
      <c r="F44" s="46" t="s">
        <v>97</v>
      </c>
    </row>
    <row r="45" spans="2:6" x14ac:dyDescent="0.25">
      <c r="B45" s="46" t="s">
        <v>166</v>
      </c>
      <c r="C45" s="46" t="s">
        <v>140</v>
      </c>
      <c r="D45" s="48">
        <v>0</v>
      </c>
      <c r="E45" s="48">
        <v>0</v>
      </c>
      <c r="F45" s="46" t="s">
        <v>97</v>
      </c>
    </row>
    <row r="46" spans="2:6" x14ac:dyDescent="0.25">
      <c r="B46" s="46" t="s">
        <v>167</v>
      </c>
      <c r="C46" s="46" t="s">
        <v>142</v>
      </c>
      <c r="D46" s="48">
        <v>0</v>
      </c>
      <c r="E46" s="48">
        <v>0</v>
      </c>
      <c r="F46" s="46" t="s">
        <v>97</v>
      </c>
    </row>
    <row r="47" spans="2:6" x14ac:dyDescent="0.25">
      <c r="B47" s="46" t="s">
        <v>168</v>
      </c>
      <c r="C47" s="46" t="s">
        <v>144</v>
      </c>
      <c r="D47" s="48">
        <v>1</v>
      </c>
      <c r="E47" s="48">
        <v>1</v>
      </c>
      <c r="F47" s="46" t="s">
        <v>97</v>
      </c>
    </row>
    <row r="48" spans="2:6" x14ac:dyDescent="0.25">
      <c r="B48" s="46" t="s">
        <v>169</v>
      </c>
      <c r="C48" s="46" t="s">
        <v>131</v>
      </c>
      <c r="D48" s="48">
        <v>0</v>
      </c>
      <c r="E48" s="48">
        <v>0</v>
      </c>
      <c r="F48" s="46" t="s">
        <v>97</v>
      </c>
    </row>
    <row r="49" spans="1:7" x14ac:dyDescent="0.25">
      <c r="B49" s="46" t="s">
        <v>170</v>
      </c>
      <c r="C49" s="46" t="s">
        <v>140</v>
      </c>
      <c r="D49" s="48">
        <v>0</v>
      </c>
      <c r="E49" s="48">
        <v>0</v>
      </c>
      <c r="F49" s="46" t="s">
        <v>97</v>
      </c>
    </row>
    <row r="50" spans="1:7" x14ac:dyDescent="0.25">
      <c r="B50" s="46" t="s">
        <v>171</v>
      </c>
      <c r="C50" s="46" t="s">
        <v>142</v>
      </c>
      <c r="D50" s="48">
        <v>0</v>
      </c>
      <c r="E50" s="48">
        <v>0</v>
      </c>
      <c r="F50" s="46" t="s">
        <v>97</v>
      </c>
    </row>
    <row r="51" spans="1:7" x14ac:dyDescent="0.25">
      <c r="B51" s="46" t="s">
        <v>172</v>
      </c>
      <c r="C51" s="46" t="s">
        <v>144</v>
      </c>
      <c r="D51" s="48">
        <v>0</v>
      </c>
      <c r="E51" s="48">
        <v>0</v>
      </c>
      <c r="F51" s="46" t="s">
        <v>97</v>
      </c>
    </row>
    <row r="52" spans="1:7" ht="15.75" thickBot="1" x14ac:dyDescent="0.3">
      <c r="B52" s="44" t="s">
        <v>173</v>
      </c>
      <c r="C52" s="44" t="s">
        <v>131</v>
      </c>
      <c r="D52" s="47">
        <v>0</v>
      </c>
      <c r="E52" s="47">
        <v>0</v>
      </c>
      <c r="F52" s="44" t="s">
        <v>97</v>
      </c>
    </row>
    <row r="55" spans="1:7" ht="15.75" thickBot="1" x14ac:dyDescent="0.3">
      <c r="A55" t="s">
        <v>15</v>
      </c>
    </row>
    <row r="56" spans="1:7" ht="15.75" thickBot="1" x14ac:dyDescent="0.3">
      <c r="B56" s="45" t="s">
        <v>60</v>
      </c>
      <c r="C56" s="45" t="s">
        <v>61</v>
      </c>
      <c r="D56" s="45" t="s">
        <v>66</v>
      </c>
      <c r="E56" s="45" t="s">
        <v>67</v>
      </c>
      <c r="F56" s="45" t="s">
        <v>68</v>
      </c>
      <c r="G56" s="45" t="s">
        <v>69</v>
      </c>
    </row>
    <row r="57" spans="1:7" x14ac:dyDescent="0.25">
      <c r="B57" s="46" t="s">
        <v>174</v>
      </c>
      <c r="C57" s="46" t="s">
        <v>127</v>
      </c>
      <c r="D57" s="48">
        <v>700</v>
      </c>
      <c r="E57" s="46" t="s">
        <v>175</v>
      </c>
      <c r="F57" s="46" t="s">
        <v>95</v>
      </c>
      <c r="G57" s="46">
        <v>0</v>
      </c>
    </row>
    <row r="58" spans="1:7" x14ac:dyDescent="0.25">
      <c r="B58" s="46" t="s">
        <v>176</v>
      </c>
      <c r="C58" s="46" t="s">
        <v>140</v>
      </c>
      <c r="D58" s="48">
        <v>0</v>
      </c>
      <c r="E58" s="46" t="s">
        <v>177</v>
      </c>
      <c r="F58" s="46" t="s">
        <v>178</v>
      </c>
      <c r="G58" s="46">
        <v>1</v>
      </c>
    </row>
    <row r="59" spans="1:7" x14ac:dyDescent="0.25">
      <c r="B59" s="46" t="s">
        <v>179</v>
      </c>
      <c r="C59" s="46" t="s">
        <v>142</v>
      </c>
      <c r="D59" s="48">
        <v>1</v>
      </c>
      <c r="E59" s="46" t="s">
        <v>180</v>
      </c>
      <c r="F59" s="46" t="s">
        <v>95</v>
      </c>
      <c r="G59" s="46">
        <v>0</v>
      </c>
    </row>
    <row r="60" spans="1:7" x14ac:dyDescent="0.25">
      <c r="B60" s="46" t="s">
        <v>181</v>
      </c>
      <c r="C60" s="46" t="s">
        <v>144</v>
      </c>
      <c r="D60" s="48">
        <v>1</v>
      </c>
      <c r="E60" s="46" t="s">
        <v>182</v>
      </c>
      <c r="F60" s="46" t="s">
        <v>95</v>
      </c>
      <c r="G60" s="46">
        <v>0</v>
      </c>
    </row>
    <row r="61" spans="1:7" x14ac:dyDescent="0.25">
      <c r="B61" s="46" t="s">
        <v>183</v>
      </c>
      <c r="C61" s="46" t="s">
        <v>131</v>
      </c>
      <c r="D61" s="48">
        <v>0</v>
      </c>
      <c r="E61" s="46" t="s">
        <v>184</v>
      </c>
      <c r="F61" s="46" t="s">
        <v>178</v>
      </c>
      <c r="G61" s="46">
        <v>1</v>
      </c>
    </row>
    <row r="62" spans="1:7" ht="15.75" thickBot="1" x14ac:dyDescent="0.3">
      <c r="B62" s="44" t="s">
        <v>185</v>
      </c>
      <c r="C62" s="44"/>
      <c r="D62" s="44"/>
      <c r="E62" s="44"/>
      <c r="F62" s="44"/>
      <c r="G62" s="4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91A0B-662B-4C15-B3C5-1BC56F021DC5}">
  <sheetPr>
    <tabColor theme="9" tint="0.79998168889431442"/>
  </sheetPr>
  <dimension ref="G9:AX38"/>
  <sheetViews>
    <sheetView topLeftCell="A7" zoomScaleNormal="100" workbookViewId="0">
      <selection activeCell="M27" sqref="M27"/>
    </sheetView>
  </sheetViews>
  <sheetFormatPr defaultColWidth="3.7109375" defaultRowHeight="15" x14ac:dyDescent="0.25"/>
  <cols>
    <col min="1" max="3" width="3.7109375" style="19"/>
    <col min="4" max="6" width="3.7109375" style="19" customWidth="1"/>
    <col min="7" max="7" width="17.42578125" style="19" customWidth="1"/>
    <col min="8" max="8" width="5.7109375" style="19" bestFit="1" customWidth="1"/>
    <col min="9" max="9" width="5.42578125" style="19" bestFit="1" customWidth="1"/>
    <col min="10" max="10" width="6" style="19" bestFit="1" customWidth="1"/>
    <col min="11" max="17" width="3.7109375" style="19"/>
    <col min="18" max="18" width="5.140625" style="19" bestFit="1" customWidth="1"/>
    <col min="19" max="19" width="6" style="19" bestFit="1" customWidth="1"/>
    <col min="20" max="20" width="5.140625" style="19" bestFit="1" customWidth="1"/>
    <col min="21" max="21" width="5.28515625" style="19" bestFit="1" customWidth="1"/>
    <col min="22" max="22" width="6.42578125" style="19" customWidth="1"/>
    <col min="23" max="23" width="5.28515625" style="19" bestFit="1" customWidth="1"/>
    <col min="24" max="24" width="6.28515625" style="19" bestFit="1" customWidth="1"/>
    <col min="25" max="25" width="5.28515625" style="19" bestFit="1" customWidth="1"/>
    <col min="26" max="26" width="6.28515625" style="19" bestFit="1" customWidth="1"/>
    <col min="27" max="31" width="3.7109375" style="19"/>
    <col min="32" max="32" width="5.42578125" style="19" bestFit="1" customWidth="1"/>
    <col min="33" max="33" width="3.7109375" style="19" customWidth="1"/>
    <col min="34" max="34" width="4.28515625" style="19" bestFit="1" customWidth="1"/>
    <col min="35" max="35" width="5.7109375" style="19" bestFit="1" customWidth="1"/>
    <col min="36" max="36" width="8" style="19" bestFit="1" customWidth="1"/>
    <col min="37" max="37" width="14" style="19" bestFit="1" customWidth="1"/>
    <col min="38" max="38" width="6.28515625" style="19" bestFit="1" customWidth="1"/>
    <col min="39" max="42" width="3.7109375" style="19"/>
    <col min="43" max="43" width="3.85546875" style="19" bestFit="1" customWidth="1"/>
    <col min="44" max="44" width="5.42578125" style="19" bestFit="1" customWidth="1"/>
    <col min="45" max="45" width="3.7109375" style="19" customWidth="1"/>
    <col min="46" max="46" width="4.28515625" style="19" bestFit="1" customWidth="1"/>
    <col min="47" max="47" width="5.7109375" style="19" bestFit="1" customWidth="1"/>
    <col min="48" max="48" width="7.7109375" style="19" bestFit="1" customWidth="1"/>
    <col min="49" max="49" width="14" style="19" bestFit="1" customWidth="1"/>
    <col min="50" max="50" width="6.28515625" style="19" bestFit="1" customWidth="1"/>
    <col min="51" max="16384" width="3.7109375" style="19"/>
  </cols>
  <sheetData>
    <row r="9" spans="7:10" ht="25.5" x14ac:dyDescent="0.35">
      <c r="G9" s="42" t="s">
        <v>99</v>
      </c>
    </row>
    <row r="13" spans="7:10" ht="15.75" thickBot="1" x14ac:dyDescent="0.3"/>
    <row r="14" spans="7:10" ht="30" x14ac:dyDescent="0.25">
      <c r="G14" s="107" t="s">
        <v>27</v>
      </c>
      <c r="H14" s="180" t="s">
        <v>31</v>
      </c>
      <c r="I14" s="180"/>
      <c r="J14" s="181"/>
    </row>
    <row r="15" spans="7:10" ht="17.25" thickBot="1" x14ac:dyDescent="0.35">
      <c r="G15" s="74" t="s">
        <v>28</v>
      </c>
      <c r="H15" s="82" t="s">
        <v>114</v>
      </c>
      <c r="I15" s="82" t="s">
        <v>115</v>
      </c>
      <c r="J15" s="84" t="s">
        <v>116</v>
      </c>
    </row>
    <row r="16" spans="7:10" ht="15.75" thickBot="1" x14ac:dyDescent="0.3">
      <c r="G16" s="95">
        <v>1</v>
      </c>
      <c r="H16" s="96">
        <v>3.22</v>
      </c>
      <c r="I16" s="96">
        <v>3.33</v>
      </c>
      <c r="J16" s="97">
        <v>4.2699999999999996</v>
      </c>
    </row>
    <row r="17" spans="7:50" ht="15.75" thickBot="1" x14ac:dyDescent="0.3">
      <c r="G17" s="98">
        <v>2</v>
      </c>
      <c r="H17" s="70">
        <v>3.57</v>
      </c>
      <c r="I17" s="70">
        <v>4.87</v>
      </c>
      <c r="J17" s="71">
        <v>7.64</v>
      </c>
      <c r="T17" s="153" t="s">
        <v>38</v>
      </c>
      <c r="U17" s="154"/>
      <c r="V17" s="154"/>
      <c r="W17" s="154"/>
      <c r="X17" s="154"/>
      <c r="Y17" s="154"/>
      <c r="Z17" s="155"/>
      <c r="AF17" s="153" t="s">
        <v>39</v>
      </c>
      <c r="AG17" s="154"/>
      <c r="AH17" s="154"/>
      <c r="AI17" s="154"/>
      <c r="AJ17" s="154"/>
      <c r="AK17" s="154"/>
      <c r="AL17" s="155"/>
      <c r="AR17" s="153" t="s">
        <v>40</v>
      </c>
      <c r="AS17" s="154"/>
      <c r="AT17" s="154"/>
      <c r="AU17" s="154"/>
      <c r="AV17" s="154"/>
      <c r="AW17" s="154"/>
      <c r="AX17" s="155"/>
    </row>
    <row r="18" spans="7:50" ht="17.25" thickBot="1" x14ac:dyDescent="0.35">
      <c r="G18" s="98">
        <v>3</v>
      </c>
      <c r="H18" s="70">
        <v>4</v>
      </c>
      <c r="I18" s="70">
        <v>5.26</v>
      </c>
      <c r="J18" s="71">
        <v>10.25</v>
      </c>
      <c r="T18" s="182" t="s">
        <v>32</v>
      </c>
      <c r="U18" s="184" t="s">
        <v>33</v>
      </c>
      <c r="V18" s="185"/>
      <c r="W18" s="184" t="s">
        <v>34</v>
      </c>
      <c r="X18" s="185"/>
      <c r="Y18" s="184" t="s">
        <v>35</v>
      </c>
      <c r="Z18" s="186"/>
      <c r="AF18" s="108" t="s">
        <v>32</v>
      </c>
      <c r="AG18" s="109" t="s">
        <v>36</v>
      </c>
      <c r="AH18" s="109" t="s">
        <v>37</v>
      </c>
      <c r="AI18" s="109" t="s">
        <v>115</v>
      </c>
      <c r="AJ18" s="109" t="s">
        <v>117</v>
      </c>
      <c r="AK18" s="109" t="s">
        <v>118</v>
      </c>
      <c r="AL18" s="110" t="s">
        <v>119</v>
      </c>
      <c r="AR18" s="111" t="s">
        <v>32</v>
      </c>
      <c r="AS18" s="112" t="s">
        <v>36</v>
      </c>
      <c r="AT18" s="112" t="s">
        <v>37</v>
      </c>
      <c r="AU18" s="112" t="s">
        <v>114</v>
      </c>
      <c r="AV18" s="112" t="s">
        <v>120</v>
      </c>
      <c r="AW18" s="112" t="s">
        <v>121</v>
      </c>
      <c r="AX18" s="113" t="s">
        <v>122</v>
      </c>
    </row>
    <row r="19" spans="7:50" ht="16.5" x14ac:dyDescent="0.3">
      <c r="G19" s="98">
        <v>4</v>
      </c>
      <c r="H19" s="70">
        <v>4.12</v>
      </c>
      <c r="I19" s="70">
        <v>7.34</v>
      </c>
      <c r="J19" s="71">
        <v>15.93</v>
      </c>
      <c r="T19" s="183"/>
      <c r="U19" s="27" t="s">
        <v>123</v>
      </c>
      <c r="V19" s="27" t="s">
        <v>124</v>
      </c>
      <c r="W19" s="27" t="s">
        <v>125</v>
      </c>
      <c r="X19" s="27" t="s">
        <v>119</v>
      </c>
      <c r="Y19" s="27" t="s">
        <v>126</v>
      </c>
      <c r="Z19" s="28" t="s">
        <v>122</v>
      </c>
      <c r="AF19" s="187">
        <v>1</v>
      </c>
      <c r="AG19" s="114">
        <v>0</v>
      </c>
      <c r="AH19" s="115">
        <f>AF19-AG19</f>
        <v>1</v>
      </c>
      <c r="AI19" s="115">
        <v>0</v>
      </c>
      <c r="AJ19" s="115">
        <f>V20</f>
        <v>4.2699999999999996</v>
      </c>
      <c r="AK19" s="115">
        <f>AJ19+AI19</f>
        <v>4.2699999999999996</v>
      </c>
      <c r="AL19" s="177">
        <f>MAX(AK19:AK20)</f>
        <v>4.2699999999999996</v>
      </c>
      <c r="AR19" s="174">
        <v>5</v>
      </c>
      <c r="AS19" s="114">
        <v>0</v>
      </c>
      <c r="AT19" s="115">
        <f t="shared" ref="AT19:AT24" si="0">$AF$33-AS19</f>
        <v>5</v>
      </c>
      <c r="AU19" s="115">
        <v>0</v>
      </c>
      <c r="AV19" s="115" cm="1">
        <f t="array" ref="AV19">INDEX($X$20:$X$24,AT19)</f>
        <v>19.260000000000002</v>
      </c>
      <c r="AW19" s="115">
        <f>AU19+AV19</f>
        <v>19.260000000000002</v>
      </c>
      <c r="AX19" s="171">
        <f>MAX(AW19:AW24)</f>
        <v>19.260000000000002</v>
      </c>
    </row>
    <row r="20" spans="7:50" ht="15.75" thickBot="1" x14ac:dyDescent="0.3">
      <c r="G20" s="99">
        <v>5</v>
      </c>
      <c r="H20" s="75">
        <v>4.8499999999999996</v>
      </c>
      <c r="I20" s="75">
        <v>9.49</v>
      </c>
      <c r="J20" s="76">
        <v>16.12</v>
      </c>
      <c r="T20" s="116">
        <v>1</v>
      </c>
      <c r="U20" s="70">
        <v>1</v>
      </c>
      <c r="V20" s="70">
        <v>4.2699999999999996</v>
      </c>
      <c r="W20" s="70">
        <v>0</v>
      </c>
      <c r="X20" s="70">
        <v>4.2699999999999996</v>
      </c>
      <c r="Y20" s="117" t="s">
        <v>14</v>
      </c>
      <c r="Z20" s="118" t="s">
        <v>14</v>
      </c>
      <c r="AF20" s="189"/>
      <c r="AG20" s="82">
        <v>1</v>
      </c>
      <c r="AH20" s="82">
        <f>AF19-AG20</f>
        <v>0</v>
      </c>
      <c r="AI20" s="82">
        <f>I16</f>
        <v>3.33</v>
      </c>
      <c r="AJ20" s="82">
        <v>0</v>
      </c>
      <c r="AK20" s="82">
        <f>AJ20+AI20</f>
        <v>3.33</v>
      </c>
      <c r="AL20" s="179"/>
      <c r="AR20" s="175"/>
      <c r="AS20" s="27">
        <v>1</v>
      </c>
      <c r="AT20" s="27">
        <f t="shared" si="0"/>
        <v>4</v>
      </c>
      <c r="AU20" s="27" cm="1">
        <f t="array" ref="AU20">INDEX($H$16:$H$20,AS20)</f>
        <v>3.22</v>
      </c>
      <c r="AV20" s="27" cm="1">
        <f t="array" ref="AV20">INDEX($X$20:$X$24,AT20)</f>
        <v>15.93</v>
      </c>
      <c r="AW20" s="27">
        <f t="shared" ref="AW20:AW24" si="1">AU20+AV20</f>
        <v>19.149999999999999</v>
      </c>
      <c r="AX20" s="172"/>
    </row>
    <row r="21" spans="7:50" x14ac:dyDescent="0.25">
      <c r="T21" s="116">
        <v>2</v>
      </c>
      <c r="U21" s="70">
        <v>2</v>
      </c>
      <c r="V21" s="70">
        <v>7.64</v>
      </c>
      <c r="W21" s="70">
        <v>0</v>
      </c>
      <c r="X21" s="70">
        <v>7.64</v>
      </c>
      <c r="Y21" s="117" t="s">
        <v>14</v>
      </c>
      <c r="Z21" s="118" t="s">
        <v>14</v>
      </c>
      <c r="AF21" s="187">
        <v>2</v>
      </c>
      <c r="AG21" s="114">
        <v>0</v>
      </c>
      <c r="AH21" s="115">
        <f>$AF$21-AG21</f>
        <v>2</v>
      </c>
      <c r="AI21" s="115">
        <v>0</v>
      </c>
      <c r="AJ21" s="115" cm="1">
        <f t="array" ref="AJ21">INDEX($V$20:$V$24,AH21)</f>
        <v>7.64</v>
      </c>
      <c r="AK21" s="115">
        <f>AJ21+AI21</f>
        <v>7.64</v>
      </c>
      <c r="AL21" s="177">
        <f>MAX(AK21:AK23)</f>
        <v>7.64</v>
      </c>
      <c r="AR21" s="175"/>
      <c r="AS21" s="27">
        <v>2</v>
      </c>
      <c r="AT21" s="27">
        <f t="shared" si="0"/>
        <v>3</v>
      </c>
      <c r="AU21" s="27" cm="1">
        <f t="array" ref="AU21">INDEX($H$16:$H$20,AS21)</f>
        <v>3.57</v>
      </c>
      <c r="AV21" s="27" cm="1">
        <f t="array" ref="AV21">INDEX($X$20:$X$24,AT21)</f>
        <v>10.97</v>
      </c>
      <c r="AW21" s="27">
        <f t="shared" si="1"/>
        <v>14.540000000000001</v>
      </c>
      <c r="AX21" s="172"/>
    </row>
    <row r="22" spans="7:50" x14ac:dyDescent="0.25">
      <c r="T22" s="116">
        <v>3</v>
      </c>
      <c r="U22" s="70">
        <v>3</v>
      </c>
      <c r="V22" s="70">
        <v>10.25</v>
      </c>
      <c r="W22" s="70">
        <v>1</v>
      </c>
      <c r="X22" s="70">
        <v>10.97</v>
      </c>
      <c r="Y22" s="117" t="s">
        <v>14</v>
      </c>
      <c r="Z22" s="118" t="s">
        <v>14</v>
      </c>
      <c r="AF22" s="188"/>
      <c r="AG22" s="27">
        <v>1</v>
      </c>
      <c r="AH22" s="27">
        <f>$AF$21-AG22</f>
        <v>1</v>
      </c>
      <c r="AI22" s="27" cm="1">
        <f t="array" ref="AI22">INDEX($I$16:$I$20,AG22)</f>
        <v>3.33</v>
      </c>
      <c r="AJ22" s="27" cm="1">
        <f t="array" ref="AJ22">INDEX($V$20:$V$24,AH22)</f>
        <v>4.2699999999999996</v>
      </c>
      <c r="AK22" s="27">
        <f t="shared" ref="AK22:AK23" si="2">AJ22+AI22</f>
        <v>7.6</v>
      </c>
      <c r="AL22" s="178"/>
      <c r="AR22" s="175"/>
      <c r="AS22" s="27">
        <v>3</v>
      </c>
      <c r="AT22" s="27">
        <f t="shared" si="0"/>
        <v>2</v>
      </c>
      <c r="AU22" s="27" cm="1">
        <f t="array" ref="AU22">INDEX($H$16:$H$20,AS22)</f>
        <v>4</v>
      </c>
      <c r="AV22" s="27" cm="1">
        <f t="array" ref="AV22">INDEX($X$20:$X$24,AT22)</f>
        <v>7.64</v>
      </c>
      <c r="AW22" s="27">
        <f t="shared" si="1"/>
        <v>11.64</v>
      </c>
      <c r="AX22" s="172"/>
    </row>
    <row r="23" spans="7:50" ht="15.75" thickBot="1" x14ac:dyDescent="0.3">
      <c r="T23" s="116">
        <v>4</v>
      </c>
      <c r="U23" s="70">
        <v>4</v>
      </c>
      <c r="V23" s="70">
        <v>15.93</v>
      </c>
      <c r="W23" s="70">
        <v>0</v>
      </c>
      <c r="X23" s="70">
        <v>15.93</v>
      </c>
      <c r="Y23" s="117" t="s">
        <v>14</v>
      </c>
      <c r="Z23" s="118" t="s">
        <v>14</v>
      </c>
      <c r="AF23" s="189"/>
      <c r="AG23" s="82">
        <v>2</v>
      </c>
      <c r="AH23" s="82">
        <f>$AF$21-AG23</f>
        <v>0</v>
      </c>
      <c r="AI23" s="82" cm="1">
        <f t="array" ref="AI23">INDEX($I$16:$I$20,AG23)</f>
        <v>4.87</v>
      </c>
      <c r="AJ23" s="82">
        <v>0</v>
      </c>
      <c r="AK23" s="82">
        <f t="shared" si="2"/>
        <v>4.87</v>
      </c>
      <c r="AL23" s="179"/>
      <c r="AR23" s="175"/>
      <c r="AS23" s="27">
        <v>4</v>
      </c>
      <c r="AT23" s="27">
        <f t="shared" si="0"/>
        <v>1</v>
      </c>
      <c r="AU23" s="27" cm="1">
        <f t="array" ref="AU23">INDEX($H$16:$H$20,AS23)</f>
        <v>4.12</v>
      </c>
      <c r="AV23" s="27" cm="1">
        <f t="array" ref="AV23">INDEX($X$20:$X$24,AT23)</f>
        <v>4.2699999999999996</v>
      </c>
      <c r="AW23" s="27">
        <f t="shared" si="1"/>
        <v>8.39</v>
      </c>
      <c r="AX23" s="172"/>
    </row>
    <row r="24" spans="7:50" ht="15.75" thickBot="1" x14ac:dyDescent="0.3">
      <c r="T24" s="119">
        <v>5</v>
      </c>
      <c r="U24" s="75">
        <v>5</v>
      </c>
      <c r="V24" s="75">
        <v>16.12</v>
      </c>
      <c r="W24" s="75">
        <v>1</v>
      </c>
      <c r="X24" s="75">
        <v>19.260000000000002</v>
      </c>
      <c r="Y24" s="75">
        <v>0</v>
      </c>
      <c r="Z24" s="76">
        <v>19.260000000000002</v>
      </c>
      <c r="AF24" s="174">
        <v>3</v>
      </c>
      <c r="AG24" s="115">
        <v>0</v>
      </c>
      <c r="AH24" s="115">
        <f>$AF$24-AG24</f>
        <v>3</v>
      </c>
      <c r="AI24" s="115">
        <v>0</v>
      </c>
      <c r="AJ24" s="115" cm="1">
        <f t="array" ref="AJ24">INDEX($V$20:$V$24,AH24)</f>
        <v>10.25</v>
      </c>
      <c r="AK24" s="115">
        <f>AI24+AJ24</f>
        <v>10.25</v>
      </c>
      <c r="AL24" s="177">
        <f>MAX(AK24:AK27)</f>
        <v>10.969999999999999</v>
      </c>
      <c r="AR24" s="176"/>
      <c r="AS24" s="82">
        <v>5</v>
      </c>
      <c r="AT24" s="82">
        <f t="shared" si="0"/>
        <v>0</v>
      </c>
      <c r="AU24" s="82" cm="1">
        <f t="array" ref="AU24">INDEX($H$16:$H$20,AS24)</f>
        <v>4.8499999999999996</v>
      </c>
      <c r="AV24" s="82">
        <v>0</v>
      </c>
      <c r="AW24" s="82">
        <f t="shared" si="1"/>
        <v>4.8499999999999996</v>
      </c>
      <c r="AX24" s="173"/>
    </row>
    <row r="25" spans="7:50" x14ac:dyDescent="0.25">
      <c r="AF25" s="175"/>
      <c r="AG25" s="120">
        <v>1</v>
      </c>
      <c r="AH25" s="27">
        <f>$AF$24-AG25</f>
        <v>2</v>
      </c>
      <c r="AI25" s="27" cm="1">
        <f t="array" ref="AI25">INDEX($I$16:$I$20,AG25)</f>
        <v>3.33</v>
      </c>
      <c r="AJ25" s="27" cm="1">
        <f t="array" ref="AJ25">INDEX($V$20:$V$24,AH25)</f>
        <v>7.64</v>
      </c>
      <c r="AK25" s="27">
        <f t="shared" ref="AK25:AK27" si="3">AI25+AJ25</f>
        <v>10.969999999999999</v>
      </c>
      <c r="AL25" s="178"/>
    </row>
    <row r="26" spans="7:50" x14ac:dyDescent="0.25">
      <c r="AF26" s="175"/>
      <c r="AG26" s="27">
        <v>2</v>
      </c>
      <c r="AH26" s="27">
        <f>$AF$24-AG26</f>
        <v>1</v>
      </c>
      <c r="AI26" s="27" cm="1">
        <f t="array" ref="AI26">INDEX($I$16:$I$20,AG26)</f>
        <v>4.87</v>
      </c>
      <c r="AJ26" s="27" cm="1">
        <f t="array" ref="AJ26">INDEX($V$20:$V$24,AH26)</f>
        <v>4.2699999999999996</v>
      </c>
      <c r="AK26" s="27">
        <f t="shared" si="3"/>
        <v>9.14</v>
      </c>
      <c r="AL26" s="178"/>
    </row>
    <row r="27" spans="7:50" ht="15.75" thickBot="1" x14ac:dyDescent="0.3">
      <c r="AF27" s="176"/>
      <c r="AG27" s="82">
        <v>3</v>
      </c>
      <c r="AH27" s="82">
        <f>$AF$24-AG27</f>
        <v>0</v>
      </c>
      <c r="AI27" s="82" cm="1">
        <f t="array" ref="AI27">INDEX($I$16:$I$20,AG27)</f>
        <v>5.26</v>
      </c>
      <c r="AJ27" s="82">
        <v>0</v>
      </c>
      <c r="AK27" s="82">
        <f t="shared" si="3"/>
        <v>5.26</v>
      </c>
      <c r="AL27" s="179"/>
    </row>
    <row r="28" spans="7:50" x14ac:dyDescent="0.25">
      <c r="AF28" s="174">
        <v>4</v>
      </c>
      <c r="AG28" s="114">
        <v>0</v>
      </c>
      <c r="AH28" s="115">
        <f>$AF$28-AG28</f>
        <v>4</v>
      </c>
      <c r="AI28" s="115">
        <v>0</v>
      </c>
      <c r="AJ28" s="115" cm="1">
        <f t="array" ref="AJ28">INDEX($V$20:$V$24,AH28)</f>
        <v>15.93</v>
      </c>
      <c r="AK28" s="115">
        <f>AI28+AJ28</f>
        <v>15.93</v>
      </c>
      <c r="AL28" s="177">
        <f>MAX(AK28:AK32)</f>
        <v>15.93</v>
      </c>
    </row>
    <row r="29" spans="7:50" x14ac:dyDescent="0.25">
      <c r="AF29" s="175"/>
      <c r="AG29" s="27">
        <v>1</v>
      </c>
      <c r="AH29" s="27">
        <f>$AF$28-AG29</f>
        <v>3</v>
      </c>
      <c r="AI29" s="27" cm="1">
        <f t="array" ref="AI29">INDEX($I$16:$I$20,AG29)</f>
        <v>3.33</v>
      </c>
      <c r="AJ29" s="27" cm="1">
        <f t="array" ref="AJ29">INDEX($V$20:$V$24,AH29)</f>
        <v>10.25</v>
      </c>
      <c r="AK29" s="27">
        <f t="shared" ref="AK29:AK32" si="4">AI29+AJ29</f>
        <v>13.58</v>
      </c>
      <c r="AL29" s="178"/>
    </row>
    <row r="30" spans="7:50" x14ac:dyDescent="0.25">
      <c r="AF30" s="175"/>
      <c r="AG30" s="27">
        <v>2</v>
      </c>
      <c r="AH30" s="27">
        <f>$AF$28-AG30</f>
        <v>2</v>
      </c>
      <c r="AI30" s="27" cm="1">
        <f t="array" ref="AI30">INDEX($I$16:$I$20,AG30)</f>
        <v>4.87</v>
      </c>
      <c r="AJ30" s="27" cm="1">
        <f t="array" ref="AJ30">INDEX($V$20:$V$24,AH30)</f>
        <v>7.64</v>
      </c>
      <c r="AK30" s="27">
        <f t="shared" si="4"/>
        <v>12.51</v>
      </c>
      <c r="AL30" s="178"/>
    </row>
    <row r="31" spans="7:50" x14ac:dyDescent="0.25">
      <c r="AF31" s="175"/>
      <c r="AG31" s="27">
        <v>3</v>
      </c>
      <c r="AH31" s="27">
        <f>$AF$28-AG31</f>
        <v>1</v>
      </c>
      <c r="AI31" s="27" cm="1">
        <f t="array" ref="AI31">INDEX($I$16:$I$20,AG31)</f>
        <v>5.26</v>
      </c>
      <c r="AJ31" s="27" cm="1">
        <f t="array" ref="AJ31">INDEX($V$20:$V$24,AH31)</f>
        <v>4.2699999999999996</v>
      </c>
      <c r="AK31" s="27">
        <f t="shared" si="4"/>
        <v>9.5299999999999994</v>
      </c>
      <c r="AL31" s="178"/>
    </row>
    <row r="32" spans="7:50" ht="15.75" thickBot="1" x14ac:dyDescent="0.3">
      <c r="AF32" s="176"/>
      <c r="AG32" s="82">
        <v>4</v>
      </c>
      <c r="AH32" s="82">
        <f>$AF$28-AG32</f>
        <v>0</v>
      </c>
      <c r="AI32" s="82" cm="1">
        <f t="array" ref="AI32">INDEX($I$16:$I$20,AG32)</f>
        <v>7.34</v>
      </c>
      <c r="AJ32" s="82">
        <v>0</v>
      </c>
      <c r="AK32" s="82">
        <f t="shared" si="4"/>
        <v>7.34</v>
      </c>
      <c r="AL32" s="179"/>
    </row>
    <row r="33" spans="32:38" x14ac:dyDescent="0.25">
      <c r="AF33" s="174">
        <v>5</v>
      </c>
      <c r="AG33" s="115">
        <v>0</v>
      </c>
      <c r="AH33" s="115">
        <f t="shared" ref="AH33:AH38" si="5">$AF$33-AG33</f>
        <v>5</v>
      </c>
      <c r="AI33" s="115">
        <v>0</v>
      </c>
      <c r="AJ33" s="115" cm="1">
        <f t="array" ref="AJ33">INDEX($V$20:$V$24,AH33)</f>
        <v>16.12</v>
      </c>
      <c r="AK33" s="115">
        <f>AI33+AJ33</f>
        <v>16.12</v>
      </c>
      <c r="AL33" s="177">
        <f>MAX(AK33:AK38)</f>
        <v>19.259999999999998</v>
      </c>
    </row>
    <row r="34" spans="32:38" x14ac:dyDescent="0.25">
      <c r="AF34" s="175"/>
      <c r="AG34" s="120">
        <v>1</v>
      </c>
      <c r="AH34" s="27">
        <f t="shared" si="5"/>
        <v>4</v>
      </c>
      <c r="AI34" s="27" cm="1">
        <f t="array" ref="AI34">INDEX($I$16:$I$20,AG34)</f>
        <v>3.33</v>
      </c>
      <c r="AJ34" s="27" cm="1">
        <f t="array" ref="AJ34">INDEX($V$20:$V$24,AH34)</f>
        <v>15.93</v>
      </c>
      <c r="AK34" s="27">
        <f t="shared" ref="AK34:AK38" si="6">AI34+AJ34</f>
        <v>19.259999999999998</v>
      </c>
      <c r="AL34" s="178"/>
    </row>
    <row r="35" spans="32:38" x14ac:dyDescent="0.25">
      <c r="AF35" s="175"/>
      <c r="AG35" s="27">
        <v>2</v>
      </c>
      <c r="AH35" s="27">
        <f t="shared" si="5"/>
        <v>3</v>
      </c>
      <c r="AI35" s="27" cm="1">
        <f t="array" ref="AI35">INDEX($I$16:$I$20,AG35)</f>
        <v>4.87</v>
      </c>
      <c r="AJ35" s="27" cm="1">
        <f t="array" ref="AJ35">INDEX($V$20:$V$24,AH35)</f>
        <v>10.25</v>
      </c>
      <c r="AK35" s="27">
        <f t="shared" si="6"/>
        <v>15.120000000000001</v>
      </c>
      <c r="AL35" s="178"/>
    </row>
    <row r="36" spans="32:38" x14ac:dyDescent="0.25">
      <c r="AF36" s="175"/>
      <c r="AG36" s="27">
        <v>3</v>
      </c>
      <c r="AH36" s="27">
        <f t="shared" si="5"/>
        <v>2</v>
      </c>
      <c r="AI36" s="27" cm="1">
        <f t="array" ref="AI36">INDEX($I$16:$I$20,AG36)</f>
        <v>5.26</v>
      </c>
      <c r="AJ36" s="27" cm="1">
        <f t="array" ref="AJ36">INDEX($V$20:$V$24,AH36)</f>
        <v>7.64</v>
      </c>
      <c r="AK36" s="27">
        <f t="shared" si="6"/>
        <v>12.899999999999999</v>
      </c>
      <c r="AL36" s="178"/>
    </row>
    <row r="37" spans="32:38" x14ac:dyDescent="0.25">
      <c r="AF37" s="175"/>
      <c r="AG37" s="27">
        <v>4</v>
      </c>
      <c r="AH37" s="27">
        <f t="shared" si="5"/>
        <v>1</v>
      </c>
      <c r="AI37" s="27" cm="1">
        <f t="array" ref="AI37">INDEX($I$16:$I$20,AG37)</f>
        <v>7.34</v>
      </c>
      <c r="AJ37" s="27" cm="1">
        <f t="array" ref="AJ37">INDEX($V$20:$V$24,AH37)</f>
        <v>4.2699999999999996</v>
      </c>
      <c r="AK37" s="27">
        <f t="shared" si="6"/>
        <v>11.61</v>
      </c>
      <c r="AL37" s="178"/>
    </row>
    <row r="38" spans="32:38" ht="15.75" thickBot="1" x14ac:dyDescent="0.3">
      <c r="AF38" s="176"/>
      <c r="AG38" s="82">
        <v>5</v>
      </c>
      <c r="AH38" s="82">
        <f t="shared" si="5"/>
        <v>0</v>
      </c>
      <c r="AI38" s="82" cm="1">
        <f t="array" ref="AI38">INDEX($I$16:$I$20,AG38)</f>
        <v>9.49</v>
      </c>
      <c r="AJ38" s="82">
        <v>0</v>
      </c>
      <c r="AK38" s="82">
        <f t="shared" si="6"/>
        <v>9.49</v>
      </c>
      <c r="AL38" s="179"/>
    </row>
  </sheetData>
  <mergeCells count="20">
    <mergeCell ref="H14:J14"/>
    <mergeCell ref="T18:T19"/>
    <mergeCell ref="U18:V18"/>
    <mergeCell ref="W18:X18"/>
    <mergeCell ref="Y18:Z18"/>
    <mergeCell ref="AX19:AX24"/>
    <mergeCell ref="AR17:AX17"/>
    <mergeCell ref="AF33:AF38"/>
    <mergeCell ref="AL33:AL38"/>
    <mergeCell ref="T17:Z17"/>
    <mergeCell ref="AF17:AL17"/>
    <mergeCell ref="AR19:AR24"/>
    <mergeCell ref="AF24:AF27"/>
    <mergeCell ref="AL24:AL27"/>
    <mergeCell ref="AL21:AL23"/>
    <mergeCell ref="AL19:AL20"/>
    <mergeCell ref="AF28:AF32"/>
    <mergeCell ref="AL28:AL32"/>
    <mergeCell ref="AF21:AF23"/>
    <mergeCell ref="AF19:AF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Тит. лист</vt:lpstr>
      <vt:lpstr>Рюкзак (Реализация)</vt:lpstr>
      <vt:lpstr>Отчет о результатах (Рюкзак)</vt:lpstr>
      <vt:lpstr>Рюкзак (Аналитич.)</vt:lpstr>
      <vt:lpstr>Оборудование (Аналитич.)</vt:lpstr>
      <vt:lpstr>Инвестиции (Реализация)</vt:lpstr>
      <vt:lpstr>Отчет о результатах (Инвестиции</vt:lpstr>
      <vt:lpstr>Инвестиции (Аналитич.)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egor</dc:creator>
  <cp:lastModifiedBy>Bronnikov Egor</cp:lastModifiedBy>
  <dcterms:created xsi:type="dcterms:W3CDTF">2015-06-05T18:17:20Z</dcterms:created>
  <dcterms:modified xsi:type="dcterms:W3CDTF">2022-05-22T11:29:39Z</dcterms:modified>
</cp:coreProperties>
</file>