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financial-mathematics\task-2\"/>
    </mc:Choice>
  </mc:AlternateContent>
  <xr:revisionPtr revIDLastSave="0" documentId="13_ncr:1_{13A094B4-F119-4A68-A68B-F99A33F69695}" xr6:coauthVersionLast="47" xr6:coauthVersionMax="47" xr10:uidLastSave="{00000000-0000-0000-0000-000000000000}"/>
  <bookViews>
    <workbookView xWindow="-20610" yWindow="4560" windowWidth="20730" windowHeight="11310" xr2:uid="{72460E41-2E3C-49B1-8557-F03E2EF9AD32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Лист1!$J$22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I29" i="1"/>
  <c r="H30" i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H38" i="1" s="1"/>
  <c r="I38" i="1" s="1"/>
  <c r="H39" i="1" s="1"/>
  <c r="I39" i="1" s="1"/>
  <c r="H40" i="1" s="1"/>
  <c r="I40" i="1" s="1"/>
  <c r="H41" i="1" s="1"/>
  <c r="I41" i="1" s="1"/>
  <c r="H42" i="1" s="1"/>
  <c r="I42" i="1" s="1"/>
  <c r="H43" i="1" s="1"/>
  <c r="I43" i="1" s="1"/>
  <c r="H44" i="1" s="1"/>
  <c r="I44" i="1" s="1"/>
  <c r="H45" i="1" s="1"/>
  <c r="I45" i="1" s="1"/>
  <c r="H46" i="1" s="1"/>
  <c r="I46" i="1" s="1"/>
  <c r="H47" i="1" s="1"/>
  <c r="I47" i="1" s="1"/>
  <c r="H48" i="1" s="1"/>
  <c r="I48" i="1" s="1"/>
  <c r="H49" i="1" s="1"/>
  <c r="I49" i="1" s="1"/>
  <c r="H50" i="1" s="1"/>
  <c r="I50" i="1" s="1"/>
  <c r="H51" i="1" s="1"/>
  <c r="I51" i="1" s="1"/>
  <c r="H52" i="1" s="1"/>
  <c r="I52" i="1" s="1"/>
  <c r="H53" i="1" s="1"/>
  <c r="I53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0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1" i="1"/>
  <c r="D32" i="1"/>
  <c r="D33" i="1"/>
  <c r="D34" i="1"/>
  <c r="D35" i="1"/>
  <c r="D36" i="1"/>
  <c r="D37" i="1"/>
  <c r="D38" i="1"/>
  <c r="D39" i="1"/>
  <c r="D30" i="1"/>
  <c r="C5" i="1"/>
  <c r="D16" i="1" s="1"/>
  <c r="N4" i="1"/>
  <c r="H17" i="1" l="1"/>
  <c r="H18" i="1" s="1"/>
  <c r="D29" i="1"/>
  <c r="E29" i="1" l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</calcChain>
</file>

<file path=xl/sharedStrings.xml><?xml version="1.0" encoding="utf-8"?>
<sst xmlns="http://schemas.openxmlformats.org/spreadsheetml/2006/main" count="45" uniqueCount="40">
  <si>
    <t>Холодильник ценой 22000 руб продаётся на условиях потребительского кредита.</t>
  </si>
  <si>
    <t>Погашение ежемесячно по 1223 руб. в течение 24 месяцев.</t>
  </si>
  <si>
    <t>1/12</t>
  </si>
  <si>
    <t>2/12</t>
  </si>
  <si>
    <t>…</t>
  </si>
  <si>
    <t>годы</t>
  </si>
  <si>
    <t>платёж</t>
  </si>
  <si>
    <t>R=1223</t>
  </si>
  <si>
    <t>Общие выплаты 1223*24=</t>
  </si>
  <si>
    <t>R*(N*p)=S</t>
  </si>
  <si>
    <t>P=</t>
  </si>
  <si>
    <t>S=</t>
  </si>
  <si>
    <t>По какой ставке был предоставлен кредит?</t>
  </si>
  <si>
    <t>Цена товара P=</t>
  </si>
  <si>
    <t>Сумма договора S=</t>
  </si>
  <si>
    <t>Платежи R=</t>
  </si>
  <si>
    <t>руб</t>
  </si>
  <si>
    <t>Частота выплат p=</t>
  </si>
  <si>
    <t>раз/год</t>
  </si>
  <si>
    <t>Срок N=</t>
  </si>
  <si>
    <t>года</t>
  </si>
  <si>
    <t>Ставка is = ?</t>
  </si>
  <si>
    <t>is = (S/P - 1)/(N*p)</t>
  </si>
  <si>
    <t>is =</t>
  </si>
  <si>
    <r>
      <t>/</t>
    </r>
    <r>
      <rPr>
        <sz val="11"/>
        <color rgb="FFFF0000"/>
        <rFont val="Calibri"/>
        <family val="2"/>
        <scheme val="minor"/>
      </rPr>
      <t>период</t>
    </r>
  </si>
  <si>
    <t>/год</t>
  </si>
  <si>
    <t>номинальная ставка потребительского кредита</t>
  </si>
  <si>
    <t>Время</t>
  </si>
  <si>
    <t>Платежи</t>
  </si>
  <si>
    <t>Оценка</t>
  </si>
  <si>
    <t>Срок</t>
  </si>
  <si>
    <t>Дата</t>
  </si>
  <si>
    <t>S(t)</t>
  </si>
  <si>
    <t>График погашения потреб. кредита</t>
  </si>
  <si>
    <t>График погашения ком. кредита</t>
  </si>
  <si>
    <t>P(t+1)</t>
  </si>
  <si>
    <r>
      <t>S = P (1 + is*N*</t>
    </r>
    <r>
      <rPr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</si>
  <si>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Эффективная ставка iэ=</t>
  </si>
  <si>
    <t>S = P ( 1 + iэ * 1/p)</t>
  </si>
  <si>
    <t>/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</si>
</sst>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3" fillId="0" borderId="0" xfId="0" applyFont="1"/>
    <xf numFmtId="10" fontId="0" fillId="0" borderId="0" xfId="1" applyNumberFormat="1" applyFont="1" applyAlignment="1">
      <alignment horizontal="right"/>
    </xf>
    <xf numFmtId="10" fontId="3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1" xfId="0" applyNumberFormat="1" applyBorder="1"/>
    <xf numFmtId="165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2" borderId="0" xfId="0" applyNumberFormat="1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0" fillId="0" borderId="10" xfId="0" applyBorder="1"/>
    <xf numFmtId="3" fontId="0" fillId="0" borderId="11" xfId="0" applyNumberFormat="1" applyBorder="1"/>
    <xf numFmtId="13" fontId="0" fillId="0" borderId="10" xfId="0" applyNumberFormat="1" applyBorder="1"/>
    <xf numFmtId="13" fontId="0" fillId="0" borderId="12" xfId="0" applyNumberFormat="1" applyBorder="1"/>
    <xf numFmtId="165" fontId="0" fillId="0" borderId="13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Лист1!$E$28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Лист1!$C$29:$C$53</c:f>
              <c:numCache>
                <c:formatCode>dd/mm/yy;@</c:formatCode>
                <c:ptCount val="25"/>
                <c:pt idx="0">
                  <c:v>44613</c:v>
                </c:pt>
                <c:pt idx="1">
                  <c:v>44643</c:v>
                </c:pt>
                <c:pt idx="2">
                  <c:v>44673</c:v>
                </c:pt>
                <c:pt idx="3">
                  <c:v>44703</c:v>
                </c:pt>
                <c:pt idx="4">
                  <c:v>44733</c:v>
                </c:pt>
                <c:pt idx="5">
                  <c:v>44763</c:v>
                </c:pt>
                <c:pt idx="6">
                  <c:v>44793</c:v>
                </c:pt>
                <c:pt idx="7">
                  <c:v>44823</c:v>
                </c:pt>
                <c:pt idx="8">
                  <c:v>44853</c:v>
                </c:pt>
                <c:pt idx="9">
                  <c:v>44883</c:v>
                </c:pt>
                <c:pt idx="10">
                  <c:v>44913</c:v>
                </c:pt>
                <c:pt idx="11">
                  <c:v>44943</c:v>
                </c:pt>
                <c:pt idx="12">
                  <c:v>44973</c:v>
                </c:pt>
                <c:pt idx="13">
                  <c:v>45003</c:v>
                </c:pt>
                <c:pt idx="14">
                  <c:v>45033</c:v>
                </c:pt>
                <c:pt idx="15">
                  <c:v>45063</c:v>
                </c:pt>
                <c:pt idx="16">
                  <c:v>45093</c:v>
                </c:pt>
                <c:pt idx="17">
                  <c:v>45123</c:v>
                </c:pt>
                <c:pt idx="18">
                  <c:v>45153</c:v>
                </c:pt>
                <c:pt idx="19">
                  <c:v>45183</c:v>
                </c:pt>
                <c:pt idx="20">
                  <c:v>45213</c:v>
                </c:pt>
                <c:pt idx="21">
                  <c:v>45243</c:v>
                </c:pt>
                <c:pt idx="22">
                  <c:v>45273</c:v>
                </c:pt>
                <c:pt idx="23">
                  <c:v>45303</c:v>
                </c:pt>
                <c:pt idx="24">
                  <c:v>45333</c:v>
                </c:pt>
              </c:numCache>
            </c:numRef>
          </c:cat>
          <c:val>
            <c:numRef>
              <c:f>Лист1!$E$29:$E$53</c:f>
              <c:numCache>
                <c:formatCode>#,##0</c:formatCode>
                <c:ptCount val="25"/>
                <c:pt idx="0">
                  <c:v>-29352</c:v>
                </c:pt>
                <c:pt idx="1">
                  <c:v>-28129</c:v>
                </c:pt>
                <c:pt idx="2">
                  <c:v>-26906</c:v>
                </c:pt>
                <c:pt idx="3">
                  <c:v>-25683</c:v>
                </c:pt>
                <c:pt idx="4">
                  <c:v>-24460</c:v>
                </c:pt>
                <c:pt idx="5">
                  <c:v>-23237</c:v>
                </c:pt>
                <c:pt idx="6">
                  <c:v>-22014</c:v>
                </c:pt>
                <c:pt idx="7">
                  <c:v>-20791</c:v>
                </c:pt>
                <c:pt idx="8">
                  <c:v>-19568</c:v>
                </c:pt>
                <c:pt idx="9">
                  <c:v>-18345</c:v>
                </c:pt>
                <c:pt idx="10">
                  <c:v>-17122</c:v>
                </c:pt>
                <c:pt idx="11">
                  <c:v>-15899</c:v>
                </c:pt>
                <c:pt idx="12">
                  <c:v>-14676</c:v>
                </c:pt>
                <c:pt idx="13">
                  <c:v>-13453</c:v>
                </c:pt>
                <c:pt idx="14">
                  <c:v>-12230</c:v>
                </c:pt>
                <c:pt idx="15">
                  <c:v>-11007</c:v>
                </c:pt>
                <c:pt idx="16">
                  <c:v>-9784</c:v>
                </c:pt>
                <c:pt idx="17">
                  <c:v>-8561</c:v>
                </c:pt>
                <c:pt idx="18">
                  <c:v>-7338</c:v>
                </c:pt>
                <c:pt idx="19">
                  <c:v>-6115</c:v>
                </c:pt>
                <c:pt idx="20">
                  <c:v>-4892</c:v>
                </c:pt>
                <c:pt idx="21">
                  <c:v>-3669</c:v>
                </c:pt>
                <c:pt idx="22">
                  <c:v>-2446</c:v>
                </c:pt>
                <c:pt idx="23">
                  <c:v>-1223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2-4C6A-8F1B-97544A04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69248"/>
        <c:axId val="2145563424"/>
      </c:lineChart>
      <c:dateAx>
        <c:axId val="2145569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3424"/>
        <c:crosses val="autoZero"/>
        <c:auto val="1"/>
        <c:lblOffset val="100"/>
        <c:baseTimeUnit val="months"/>
      </c:dateAx>
      <c:valAx>
        <c:axId val="21455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10</xdr:row>
      <xdr:rowOff>0</xdr:rowOff>
    </xdr:from>
    <xdr:to>
      <xdr:col>10</xdr:col>
      <xdr:colOff>9525</xdr:colOff>
      <xdr:row>10</xdr:row>
      <xdr:rowOff>9525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8D9BFEA7-10F3-4DD6-A407-F8F0F2581048}"/>
            </a:ext>
          </a:extLst>
        </xdr:cNvPr>
        <xdr:cNvCxnSpPr/>
      </xdr:nvCxnSpPr>
      <xdr:spPr>
        <a:xfrm>
          <a:off x="1809750" y="1905000"/>
          <a:ext cx="4295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180975</xdr:rowOff>
    </xdr:from>
    <xdr:to>
      <xdr:col>3</xdr:col>
      <xdr:colOff>295275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662E9146-E0C6-4AF6-9164-805607B69748}"/>
            </a:ext>
          </a:extLst>
        </xdr:cNvPr>
        <xdr:cNvCxnSpPr/>
      </xdr:nvCxnSpPr>
      <xdr:spPr>
        <a:xfrm flipV="1">
          <a:off x="2124075" y="1514475"/>
          <a:ext cx="0" cy="39052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7</xdr:row>
      <xdr:rowOff>180975</xdr:rowOff>
    </xdr:from>
    <xdr:to>
      <xdr:col>4</xdr:col>
      <xdr:colOff>295275</xdr:colOff>
      <xdr:row>10</xdr:row>
      <xdr:rowOff>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618950CE-A7E9-4A2F-B34E-6403229E0F52}"/>
            </a:ext>
          </a:extLst>
        </xdr:cNvPr>
        <xdr:cNvCxnSpPr/>
      </xdr:nvCxnSpPr>
      <xdr:spPr>
        <a:xfrm flipV="1">
          <a:off x="2733675" y="1514475"/>
          <a:ext cx="0" cy="39052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7</xdr:row>
      <xdr:rowOff>180975</xdr:rowOff>
    </xdr:from>
    <xdr:to>
      <xdr:col>9</xdr:col>
      <xdr:colOff>238125</xdr:colOff>
      <xdr:row>10</xdr:row>
      <xdr:rowOff>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B928C0E-D999-4DAB-AE2C-C3D88214A6D6}"/>
            </a:ext>
          </a:extLst>
        </xdr:cNvPr>
        <xdr:cNvCxnSpPr/>
      </xdr:nvCxnSpPr>
      <xdr:spPr>
        <a:xfrm flipV="1">
          <a:off x="5724525" y="1514475"/>
          <a:ext cx="0" cy="39052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8</xdr:row>
      <xdr:rowOff>0</xdr:rowOff>
    </xdr:from>
    <xdr:to>
      <xdr:col>9</xdr:col>
      <xdr:colOff>600075</xdr:colOff>
      <xdr:row>8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E6A09EE4-49D3-499F-8401-CDA98F9E8725}"/>
            </a:ext>
          </a:extLst>
        </xdr:cNvPr>
        <xdr:cNvCxnSpPr/>
      </xdr:nvCxnSpPr>
      <xdr:spPr>
        <a:xfrm>
          <a:off x="1809750" y="1524000"/>
          <a:ext cx="4276725" cy="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6</xdr:row>
      <xdr:rowOff>85725</xdr:rowOff>
    </xdr:from>
    <xdr:to>
      <xdr:col>2</xdr:col>
      <xdr:colOff>590550</xdr:colOff>
      <xdr:row>10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0F9ABE15-2C7D-49E1-9C38-F82509C87F91}"/>
            </a:ext>
          </a:extLst>
        </xdr:cNvPr>
        <xdr:cNvCxnSpPr/>
      </xdr:nvCxnSpPr>
      <xdr:spPr>
        <a:xfrm>
          <a:off x="1809750" y="1228725"/>
          <a:ext cx="0" cy="67627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</xdr:row>
      <xdr:rowOff>85725</xdr:rowOff>
    </xdr:from>
    <xdr:to>
      <xdr:col>2</xdr:col>
      <xdr:colOff>590550</xdr:colOff>
      <xdr:row>6</xdr:row>
      <xdr:rowOff>57150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AED138BA-4996-4A14-AAA5-246AA934A2A0}"/>
            </a:ext>
          </a:extLst>
        </xdr:cNvPr>
        <xdr:cNvCxnSpPr/>
      </xdr:nvCxnSpPr>
      <xdr:spPr>
        <a:xfrm>
          <a:off x="1809750" y="847725"/>
          <a:ext cx="0" cy="35242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25</xdr:row>
      <xdr:rowOff>14287</xdr:rowOff>
    </xdr:from>
    <xdr:to>
      <xdr:col>21</xdr:col>
      <xdr:colOff>0</xdr:colOff>
      <xdr:row>40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3896AB-6C60-478B-8A90-464239F80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E3F6-301B-4B6E-964C-89A9DD76D634}">
  <dimension ref="A1:N53"/>
  <sheetViews>
    <sheetView tabSelected="1" topLeftCell="A49" workbookViewId="0">
      <selection activeCell="N58" sqref="N58"/>
    </sheetView>
  </sheetViews>
  <sheetFormatPr defaultRowHeight="15" x14ac:dyDescent="0.25"/>
  <cols>
    <col min="2" max="2" width="11.28515625" bestFit="1" customWidth="1"/>
    <col min="3" max="3" width="10.140625" bestFit="1" customWidth="1"/>
    <col min="14" max="14" width="11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12</v>
      </c>
    </row>
    <row r="4" spans="1:14" x14ac:dyDescent="0.25">
      <c r="K4" t="s">
        <v>8</v>
      </c>
      <c r="N4" s="1">
        <f>1223*24</f>
        <v>29352</v>
      </c>
    </row>
    <row r="5" spans="1:14" x14ac:dyDescent="0.25">
      <c r="B5" s="2" t="s">
        <v>11</v>
      </c>
      <c r="C5" s="4">
        <f>1223*24</f>
        <v>29352</v>
      </c>
      <c r="K5" t="s">
        <v>9</v>
      </c>
    </row>
    <row r="7" spans="1:14" x14ac:dyDescent="0.25">
      <c r="B7" s="2" t="s">
        <v>10</v>
      </c>
      <c r="C7" s="3">
        <v>22000</v>
      </c>
    </row>
    <row r="8" spans="1:14" x14ac:dyDescent="0.25">
      <c r="F8" t="s">
        <v>7</v>
      </c>
    </row>
    <row r="11" spans="1:14" x14ac:dyDescent="0.25">
      <c r="C11">
        <v>0</v>
      </c>
      <c r="D11" s="7" t="s">
        <v>2</v>
      </c>
      <c r="E11" s="7" t="s">
        <v>3</v>
      </c>
      <c r="F11" t="s">
        <v>4</v>
      </c>
      <c r="J11" s="5">
        <v>2</v>
      </c>
      <c r="K11" t="s">
        <v>5</v>
      </c>
    </row>
    <row r="12" spans="1:14" x14ac:dyDescent="0.25">
      <c r="C12">
        <v>0</v>
      </c>
      <c r="D12" s="5">
        <v>1</v>
      </c>
      <c r="E12" s="5">
        <v>2</v>
      </c>
      <c r="J12" s="5">
        <v>24</v>
      </c>
      <c r="K12" t="s">
        <v>6</v>
      </c>
    </row>
    <row r="15" spans="1:14" x14ac:dyDescent="0.25">
      <c r="B15" s="12" t="s">
        <v>13</v>
      </c>
      <c r="C15" s="12"/>
      <c r="D15" s="8">
        <v>22000</v>
      </c>
      <c r="E15" t="s">
        <v>16</v>
      </c>
      <c r="G15" t="s">
        <v>36</v>
      </c>
    </row>
    <row r="16" spans="1:14" x14ac:dyDescent="0.25">
      <c r="B16" s="12" t="s">
        <v>14</v>
      </c>
      <c r="C16" s="12"/>
      <c r="D16" s="8">
        <f>$C$5</f>
        <v>29352</v>
      </c>
      <c r="E16" t="s">
        <v>16</v>
      </c>
      <c r="G16" t="s">
        <v>22</v>
      </c>
    </row>
    <row r="17" spans="2:11" x14ac:dyDescent="0.25">
      <c r="B17" s="12" t="s">
        <v>15</v>
      </c>
      <c r="C17" s="12"/>
      <c r="D17" s="8">
        <v>1223</v>
      </c>
      <c r="E17" t="s">
        <v>16</v>
      </c>
      <c r="G17" s="2" t="s">
        <v>23</v>
      </c>
      <c r="H17" s="10">
        <f>(D16/D15-1)/(D19*D18)</f>
        <v>1.3924242424242422E-2</v>
      </c>
      <c r="I17" t="s">
        <v>24</v>
      </c>
    </row>
    <row r="18" spans="2:11" x14ac:dyDescent="0.25">
      <c r="B18" s="13" t="s">
        <v>17</v>
      </c>
      <c r="C18" s="13"/>
      <c r="D18" s="6">
        <v>12</v>
      </c>
      <c r="E18" t="s">
        <v>18</v>
      </c>
      <c r="H18" s="11">
        <f>H17*D18</f>
        <v>0.16709090909090907</v>
      </c>
      <c r="I18" s="9" t="s">
        <v>25</v>
      </c>
      <c r="J18" t="s">
        <v>26</v>
      </c>
    </row>
    <row r="19" spans="2:11" x14ac:dyDescent="0.25">
      <c r="B19" s="12" t="s">
        <v>19</v>
      </c>
      <c r="C19" s="12"/>
      <c r="D19" s="8">
        <v>2</v>
      </c>
      <c r="E19" t="s">
        <v>20</v>
      </c>
    </row>
    <row r="20" spans="2:11" x14ac:dyDescent="0.25">
      <c r="B20" s="13" t="s">
        <v>37</v>
      </c>
      <c r="C20" s="13"/>
      <c r="D20" s="24">
        <v>0.29373639085495079</v>
      </c>
      <c r="E20" t="s">
        <v>25</v>
      </c>
      <c r="F20" s="46">
        <f>D20/D18</f>
        <v>2.4478032571245898E-2</v>
      </c>
      <c r="G20" t="s">
        <v>39</v>
      </c>
    </row>
    <row r="21" spans="2:11" x14ac:dyDescent="0.25">
      <c r="B21" s="12" t="s">
        <v>21</v>
      </c>
      <c r="C21" s="12"/>
    </row>
    <row r="25" spans="2:11" ht="15.75" thickBot="1" x14ac:dyDescent="0.3">
      <c r="H25" t="s">
        <v>38</v>
      </c>
    </row>
    <row r="26" spans="2:11" ht="15.75" thickBot="1" x14ac:dyDescent="0.3">
      <c r="B26" s="16" t="s">
        <v>33</v>
      </c>
      <c r="C26" s="17"/>
      <c r="D26" s="17"/>
      <c r="E26" s="18"/>
      <c r="F26" s="21"/>
      <c r="H26" s="16" t="s">
        <v>34</v>
      </c>
      <c r="I26" s="17"/>
      <c r="J26" s="17"/>
      <c r="K26" s="18"/>
    </row>
    <row r="27" spans="2:11" x14ac:dyDescent="0.25">
      <c r="B27" s="25" t="s">
        <v>27</v>
      </c>
      <c r="C27" s="26"/>
      <c r="D27" s="19" t="s">
        <v>28</v>
      </c>
      <c r="E27" s="27" t="s">
        <v>29</v>
      </c>
      <c r="H27" s="37" t="s">
        <v>29</v>
      </c>
      <c r="I27" s="38"/>
      <c r="J27" s="23"/>
      <c r="K27" s="23"/>
    </row>
    <row r="28" spans="2:11" x14ac:dyDescent="0.25">
      <c r="B28" s="28" t="s">
        <v>30</v>
      </c>
      <c r="C28" s="22" t="s">
        <v>31</v>
      </c>
      <c r="D28" s="20"/>
      <c r="E28" s="29" t="s">
        <v>32</v>
      </c>
      <c r="H28" s="39" t="s">
        <v>32</v>
      </c>
      <c r="I28" s="40" t="s">
        <v>35</v>
      </c>
      <c r="J28" s="23"/>
      <c r="K28" s="23"/>
    </row>
    <row r="29" spans="2:11" x14ac:dyDescent="0.25">
      <c r="B29" s="30">
        <v>0</v>
      </c>
      <c r="C29" s="15">
        <v>44613</v>
      </c>
      <c r="D29" s="14">
        <f>-D16</f>
        <v>-29352</v>
      </c>
      <c r="E29" s="31">
        <f>D29</f>
        <v>-29352</v>
      </c>
      <c r="H29" s="41">
        <v>0</v>
      </c>
      <c r="I29" s="42">
        <f>-C7</f>
        <v>-22000</v>
      </c>
      <c r="J29" s="23"/>
      <c r="K29" s="23"/>
    </row>
    <row r="30" spans="2:11" x14ac:dyDescent="0.25">
      <c r="B30" s="32">
        <v>8.3333333333333329E-2</v>
      </c>
      <c r="C30" s="15">
        <f>$C$29+B30*360</f>
        <v>44643</v>
      </c>
      <c r="D30" s="14">
        <f>$D$17</f>
        <v>1223</v>
      </c>
      <c r="E30" s="31">
        <f>E29+D30</f>
        <v>-28129</v>
      </c>
      <c r="H30" s="43">
        <f>I29*(1+$D$20*(1/12))</f>
        <v>-22538.51671656741</v>
      </c>
      <c r="I30" s="42">
        <f>H30+D30</f>
        <v>-21315.51671656741</v>
      </c>
      <c r="J30" s="23"/>
      <c r="K30" s="23"/>
    </row>
    <row r="31" spans="2:11" x14ac:dyDescent="0.25">
      <c r="B31" s="32">
        <v>0.16666666666666666</v>
      </c>
      <c r="C31" s="15">
        <f>$C$29+B31*360</f>
        <v>44673</v>
      </c>
      <c r="D31" s="14">
        <f t="shared" ref="D31:D53" si="0">$D$17</f>
        <v>1223</v>
      </c>
      <c r="E31" s="31">
        <f t="shared" ref="E31:E53" si="1">E30+D31</f>
        <v>-26906</v>
      </c>
      <c r="H31" s="43">
        <f t="shared" ref="H31:H53" si="2">I30*(1+$D$20*(1/12))</f>
        <v>-21837.278629028486</v>
      </c>
      <c r="I31" s="42">
        <f t="shared" ref="I31:I53" si="3">H31+D31</f>
        <v>-20614.278629028486</v>
      </c>
      <c r="J31" s="23"/>
      <c r="K31" s="23"/>
    </row>
    <row r="32" spans="2:11" x14ac:dyDescent="0.25">
      <c r="B32" s="32">
        <v>0.25</v>
      </c>
      <c r="C32" s="15">
        <f>$C$29+B32*360</f>
        <v>44703</v>
      </c>
      <c r="D32" s="14">
        <f t="shared" si="0"/>
        <v>1223</v>
      </c>
      <c r="E32" s="31">
        <f t="shared" si="1"/>
        <v>-25683</v>
      </c>
      <c r="H32" s="43">
        <f t="shared" si="2"/>
        <v>-21118.875612742584</v>
      </c>
      <c r="I32" s="42">
        <f t="shared" si="3"/>
        <v>-19895.875612742584</v>
      </c>
      <c r="J32" s="23"/>
      <c r="K32" s="23"/>
    </row>
    <row r="33" spans="2:11" x14ac:dyDescent="0.25">
      <c r="B33" s="32">
        <v>0.33333333333333298</v>
      </c>
      <c r="C33" s="15">
        <f>$C$29+B33*360</f>
        <v>44733</v>
      </c>
      <c r="D33" s="14">
        <f t="shared" si="0"/>
        <v>1223</v>
      </c>
      <c r="E33" s="31">
        <f t="shared" si="1"/>
        <v>-24460</v>
      </c>
      <c r="H33" s="43">
        <f t="shared" si="2"/>
        <v>-20382.887504024755</v>
      </c>
      <c r="I33" s="42">
        <f t="shared" si="3"/>
        <v>-19159.887504024755</v>
      </c>
      <c r="J33" s="23"/>
      <c r="K33" s="23"/>
    </row>
    <row r="34" spans="2:11" x14ac:dyDescent="0.25">
      <c r="B34" s="32">
        <v>0.41666666666666602</v>
      </c>
      <c r="C34" s="15">
        <f>$C$29+B34*360</f>
        <v>44763</v>
      </c>
      <c r="D34" s="14">
        <f t="shared" si="0"/>
        <v>1223</v>
      </c>
      <c r="E34" s="31">
        <f t="shared" si="1"/>
        <v>-23237</v>
      </c>
      <c r="H34" s="43">
        <f t="shared" si="2"/>
        <v>-19628.88385440968</v>
      </c>
      <c r="I34" s="42">
        <f t="shared" si="3"/>
        <v>-18405.88385440968</v>
      </c>
      <c r="J34" s="23"/>
      <c r="K34" s="23"/>
    </row>
    <row r="35" spans="2:11" x14ac:dyDescent="0.25">
      <c r="B35" s="32">
        <v>0.5</v>
      </c>
      <c r="C35" s="15">
        <f>$C$29+B35*360</f>
        <v>44793</v>
      </c>
      <c r="D35" s="14">
        <f t="shared" si="0"/>
        <v>1223</v>
      </c>
      <c r="E35" s="31">
        <f t="shared" si="1"/>
        <v>-22014</v>
      </c>
      <c r="H35" s="43">
        <f t="shared" si="2"/>
        <v>-18856.42367890049</v>
      </c>
      <c r="I35" s="42">
        <f t="shared" si="3"/>
        <v>-17633.42367890049</v>
      </c>
      <c r="J35" s="23"/>
      <c r="K35" s="23"/>
    </row>
    <row r="36" spans="2:11" x14ac:dyDescent="0.25">
      <c r="B36" s="32">
        <v>0.58333333333333304</v>
      </c>
      <c r="C36" s="15">
        <f>$C$29+B36*360</f>
        <v>44823</v>
      </c>
      <c r="D36" s="14">
        <f t="shared" si="0"/>
        <v>1223</v>
      </c>
      <c r="E36" s="31">
        <f t="shared" si="1"/>
        <v>-20791</v>
      </c>
      <c r="H36" s="43">
        <f t="shared" si="2"/>
        <v>-18065.055198055194</v>
      </c>
      <c r="I36" s="42">
        <f t="shared" si="3"/>
        <v>-16842.055198055194</v>
      </c>
      <c r="J36" s="23"/>
      <c r="K36" s="23"/>
    </row>
    <row r="37" spans="2:11" x14ac:dyDescent="0.25">
      <c r="B37" s="32">
        <v>0.66666666666666596</v>
      </c>
      <c r="C37" s="15">
        <f>$C$29+B37*360</f>
        <v>44853</v>
      </c>
      <c r="D37" s="14">
        <f t="shared" si="0"/>
        <v>1223</v>
      </c>
      <c r="E37" s="31">
        <f t="shared" si="1"/>
        <v>-19568</v>
      </c>
      <c r="H37" s="43">
        <f t="shared" si="2"/>
        <v>-17254.315573759912</v>
      </c>
      <c r="I37" s="42">
        <f t="shared" si="3"/>
        <v>-16031.315573759912</v>
      </c>
      <c r="J37" s="23"/>
      <c r="K37" s="23"/>
    </row>
    <row r="38" spans="2:11" x14ac:dyDescent="0.25">
      <c r="B38" s="32">
        <v>0.75</v>
      </c>
      <c r="C38" s="15">
        <f>$C$29+B38*360</f>
        <v>44883</v>
      </c>
      <c r="D38" s="14">
        <f t="shared" si="0"/>
        <v>1223</v>
      </c>
      <c r="E38" s="31">
        <f t="shared" si="1"/>
        <v>-18345</v>
      </c>
      <c r="H38" s="43">
        <f t="shared" si="2"/>
        <v>-16423.730638534329</v>
      </c>
      <c r="I38" s="42">
        <f t="shared" si="3"/>
        <v>-15200.730638534329</v>
      </c>
      <c r="J38" s="23"/>
      <c r="K38" s="23"/>
    </row>
    <row r="39" spans="2:11" x14ac:dyDescent="0.25">
      <c r="B39" s="32">
        <v>0.83333333333333304</v>
      </c>
      <c r="C39" s="15">
        <f>$C$29+B39*360</f>
        <v>44913</v>
      </c>
      <c r="D39" s="14">
        <f t="shared" si="0"/>
        <v>1223</v>
      </c>
      <c r="E39" s="31">
        <f t="shared" si="1"/>
        <v>-17122</v>
      </c>
      <c r="H39" s="43">
        <f t="shared" si="2"/>
        <v>-15572.814618211109</v>
      </c>
      <c r="I39" s="42">
        <f t="shared" si="3"/>
        <v>-14349.814618211109</v>
      </c>
      <c r="J39" s="23"/>
      <c r="K39" s="23"/>
    </row>
    <row r="40" spans="2:11" x14ac:dyDescent="0.25">
      <c r="B40" s="32">
        <v>0.91666666666666596</v>
      </c>
      <c r="C40" s="15">
        <f>$C$29+B40*360</f>
        <v>44943</v>
      </c>
      <c r="D40" s="14">
        <f t="shared" si="0"/>
        <v>1223</v>
      </c>
      <c r="E40" s="31">
        <f t="shared" si="1"/>
        <v>-15899</v>
      </c>
      <c r="H40" s="43">
        <f t="shared" si="2"/>
        <v>-14701.069847827021</v>
      </c>
      <c r="I40" s="42">
        <f t="shared" si="3"/>
        <v>-13478.069847827021</v>
      </c>
      <c r="J40" s="23"/>
      <c r="K40" s="23"/>
    </row>
    <row r="41" spans="2:11" x14ac:dyDescent="0.25">
      <c r="B41" s="32">
        <v>1</v>
      </c>
      <c r="C41" s="15">
        <f>$C$29+B41*360</f>
        <v>44973</v>
      </c>
      <c r="D41" s="14">
        <f t="shared" si="0"/>
        <v>1223</v>
      </c>
      <c r="E41" s="31">
        <f t="shared" si="1"/>
        <v>-14676</v>
      </c>
      <c r="H41" s="43">
        <f t="shared" si="2"/>
        <v>-13807.986480559657</v>
      </c>
      <c r="I41" s="42">
        <f t="shared" si="3"/>
        <v>-12584.986480559657</v>
      </c>
      <c r="J41" s="23"/>
      <c r="K41" s="23"/>
    </row>
    <row r="42" spans="2:11" x14ac:dyDescent="0.25">
      <c r="B42" s="32">
        <v>1.0833333333333299</v>
      </c>
      <c r="C42" s="15">
        <f>$C$29+B42*360</f>
        <v>45003</v>
      </c>
      <c r="D42" s="14">
        <f t="shared" si="0"/>
        <v>1223</v>
      </c>
      <c r="E42" s="31">
        <f t="shared" si="1"/>
        <v>-13453</v>
      </c>
      <c r="H42" s="43">
        <f t="shared" si="2"/>
        <v>-12893.042189539487</v>
      </c>
      <c r="I42" s="42">
        <f t="shared" si="3"/>
        <v>-11670.042189539487</v>
      </c>
      <c r="J42" s="23"/>
      <c r="K42" s="23"/>
    </row>
    <row r="43" spans="2:11" x14ac:dyDescent="0.25">
      <c r="B43" s="32">
        <v>1.1666666666666601</v>
      </c>
      <c r="C43" s="15">
        <f>$C$29+B43*360</f>
        <v>45033</v>
      </c>
      <c r="D43" s="14">
        <f t="shared" si="0"/>
        <v>1223</v>
      </c>
      <c r="E43" s="31">
        <f t="shared" si="1"/>
        <v>-12230</v>
      </c>
      <c r="H43" s="43">
        <f t="shared" si="2"/>
        <v>-11955.701862362848</v>
      </c>
      <c r="I43" s="42">
        <f t="shared" si="3"/>
        <v>-10732.701862362848</v>
      </c>
      <c r="J43" s="23"/>
      <c r="K43" s="23"/>
    </row>
    <row r="44" spans="2:11" x14ac:dyDescent="0.25">
      <c r="B44" s="32">
        <v>1.25</v>
      </c>
      <c r="C44" s="15">
        <f>$C$29+B44*360</f>
        <v>45063</v>
      </c>
      <c r="D44" s="14">
        <f t="shared" si="0"/>
        <v>1223</v>
      </c>
      <c r="E44" s="31">
        <f t="shared" si="1"/>
        <v>-11007</v>
      </c>
      <c r="H44" s="43">
        <f t="shared" si="2"/>
        <v>-10995.417288127237</v>
      </c>
      <c r="I44" s="42">
        <f t="shared" si="3"/>
        <v>-9772.417288127237</v>
      </c>
      <c r="J44" s="23"/>
      <c r="K44" s="23"/>
    </row>
    <row r="45" spans="2:11" x14ac:dyDescent="0.25">
      <c r="B45" s="32">
        <v>1.3333333333333299</v>
      </c>
      <c r="C45" s="15">
        <f>$C$29+B45*360</f>
        <v>45093</v>
      </c>
      <c r="D45" s="14">
        <f t="shared" si="0"/>
        <v>1223</v>
      </c>
      <c r="E45" s="31">
        <f t="shared" si="1"/>
        <v>-9784</v>
      </c>
      <c r="H45" s="43">
        <f t="shared" si="2"/>
        <v>-10011.626836805823</v>
      </c>
      <c r="I45" s="42">
        <f t="shared" si="3"/>
        <v>-8788.6268368058227</v>
      </c>
      <c r="J45" s="23"/>
      <c r="K45" s="23"/>
    </row>
    <row r="46" spans="2:11" x14ac:dyDescent="0.25">
      <c r="B46" s="32">
        <v>1.4166666666666601</v>
      </c>
      <c r="C46" s="15">
        <f>$C$29+B46*360</f>
        <v>45123</v>
      </c>
      <c r="D46" s="14">
        <f t="shared" si="0"/>
        <v>1223</v>
      </c>
      <c r="E46" s="31">
        <f t="shared" si="1"/>
        <v>-8561</v>
      </c>
      <c r="H46" s="43">
        <f t="shared" si="2"/>
        <v>-9003.7551307736812</v>
      </c>
      <c r="I46" s="42">
        <f t="shared" si="3"/>
        <v>-7780.7551307736812</v>
      </c>
      <c r="J46" s="23"/>
      <c r="K46" s="23"/>
    </row>
    <row r="47" spans="2:11" x14ac:dyDescent="0.25">
      <c r="B47" s="32">
        <v>1.5</v>
      </c>
      <c r="C47" s="15">
        <f>$C$29+B47*360</f>
        <v>45153</v>
      </c>
      <c r="D47" s="14">
        <f t="shared" si="0"/>
        <v>1223</v>
      </c>
      <c r="E47" s="31">
        <f t="shared" si="1"/>
        <v>-7338</v>
      </c>
      <c r="H47" s="43">
        <f t="shared" si="2"/>
        <v>-7971.2127082936486</v>
      </c>
      <c r="I47" s="42">
        <f t="shared" si="3"/>
        <v>-6748.2127082936486</v>
      </c>
      <c r="J47" s="23"/>
      <c r="K47" s="23"/>
    </row>
    <row r="48" spans="2:11" x14ac:dyDescent="0.25">
      <c r="B48" s="32">
        <v>1.5833333333333299</v>
      </c>
      <c r="C48" s="15">
        <f>$C$29+B48*360</f>
        <v>45183</v>
      </c>
      <c r="D48" s="14">
        <f t="shared" si="0"/>
        <v>1223</v>
      </c>
      <c r="E48" s="31">
        <f t="shared" si="1"/>
        <v>-6115</v>
      </c>
      <c r="H48" s="43">
        <f t="shared" si="2"/>
        <v>-6913.3956787649558</v>
      </c>
      <c r="I48" s="42">
        <f t="shared" si="3"/>
        <v>-5690.3956787649558</v>
      </c>
      <c r="J48" s="23"/>
      <c r="K48" s="23"/>
    </row>
    <row r="49" spans="2:11" x14ac:dyDescent="0.25">
      <c r="B49" s="32">
        <v>1.6666666666666601</v>
      </c>
      <c r="C49" s="15">
        <f>$C$29+B49*360</f>
        <v>45213</v>
      </c>
      <c r="D49" s="14">
        <f t="shared" si="0"/>
        <v>1223</v>
      </c>
      <c r="E49" s="31">
        <f t="shared" si="1"/>
        <v>-4892</v>
      </c>
      <c r="H49" s="43">
        <f t="shared" si="2"/>
        <v>-5829.6853695330419</v>
      </c>
      <c r="I49" s="42">
        <f t="shared" si="3"/>
        <v>-4606.6853695330419</v>
      </c>
      <c r="J49" s="23"/>
      <c r="K49" s="23"/>
    </row>
    <row r="50" spans="2:11" x14ac:dyDescent="0.25">
      <c r="B50" s="32">
        <v>1.75</v>
      </c>
      <c r="C50" s="15">
        <f>$C$29+B50*360</f>
        <v>45243</v>
      </c>
      <c r="D50" s="14">
        <f t="shared" si="0"/>
        <v>1223</v>
      </c>
      <c r="E50" s="31">
        <f t="shared" si="1"/>
        <v>-3669</v>
      </c>
      <c r="H50" s="43">
        <f t="shared" si="2"/>
        <v>-4719.4479640539539</v>
      </c>
      <c r="I50" s="42">
        <f t="shared" si="3"/>
        <v>-3496.4479640539539</v>
      </c>
      <c r="J50" s="23"/>
      <c r="K50" s="23"/>
    </row>
    <row r="51" spans="2:11" x14ac:dyDescent="0.25">
      <c r="B51" s="32">
        <v>1.8333333333333299</v>
      </c>
      <c r="C51" s="15">
        <f>$C$29+B51*360</f>
        <v>45273</v>
      </c>
      <c r="D51" s="14">
        <f t="shared" si="0"/>
        <v>1223</v>
      </c>
      <c r="E51" s="31">
        <f t="shared" si="1"/>
        <v>-2446</v>
      </c>
      <c r="H51" s="43">
        <f t="shared" si="2"/>
        <v>-3582.0341312017331</v>
      </c>
      <c r="I51" s="42">
        <f t="shared" si="3"/>
        <v>-2359.0341312017331</v>
      </c>
      <c r="J51" s="23"/>
      <c r="K51" s="23"/>
    </row>
    <row r="52" spans="2:11" x14ac:dyDescent="0.25">
      <c r="B52" s="32">
        <v>1.9166666666666601</v>
      </c>
      <c r="C52" s="15">
        <f>$C$29+B52*360</f>
        <v>45303</v>
      </c>
      <c r="D52" s="14">
        <f t="shared" si="0"/>
        <v>1223</v>
      </c>
      <c r="E52" s="31">
        <f t="shared" si="1"/>
        <v>-1223</v>
      </c>
      <c r="H52" s="43">
        <f t="shared" si="2"/>
        <v>-2416.77864550197</v>
      </c>
      <c r="I52" s="42">
        <f t="shared" si="3"/>
        <v>-1193.77864550197</v>
      </c>
      <c r="J52" s="23"/>
      <c r="K52" s="23"/>
    </row>
    <row r="53" spans="2:11" ht="15.75" thickBot="1" x14ac:dyDescent="0.3">
      <c r="B53" s="33">
        <v>2</v>
      </c>
      <c r="C53" s="34">
        <f>$C$29+B53*360</f>
        <v>45333</v>
      </c>
      <c r="D53" s="35">
        <f t="shared" si="0"/>
        <v>1223</v>
      </c>
      <c r="E53" s="36">
        <f t="shared" si="1"/>
        <v>0</v>
      </c>
      <c r="H53" s="44">
        <f t="shared" si="2"/>
        <v>-1222.9999980694251</v>
      </c>
      <c r="I53" s="45">
        <f t="shared" si="3"/>
        <v>1.9305748537590262E-6</v>
      </c>
      <c r="J53" s="23"/>
      <c r="K53" s="23"/>
    </row>
  </sheetData>
  <mergeCells count="12">
    <mergeCell ref="H26:K26"/>
    <mergeCell ref="H27:I27"/>
    <mergeCell ref="B20:C20"/>
    <mergeCell ref="B21:C21"/>
    <mergeCell ref="B27:C27"/>
    <mergeCell ref="B26:E26"/>
    <mergeCell ref="D27:D28"/>
    <mergeCell ref="B15:C15"/>
    <mergeCell ref="B16:C16"/>
    <mergeCell ref="B17:C17"/>
    <mergeCell ref="B18:C18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2022-02-21T10:10:44Z</dcterms:created>
  <dcterms:modified xsi:type="dcterms:W3CDTF">2022-02-21T12:19:09Z</dcterms:modified>
</cp:coreProperties>
</file>