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13\"/>
    </mc:Choice>
  </mc:AlternateContent>
  <xr:revisionPtr revIDLastSave="0" documentId="13_ncr:1_{9B04861E-1F02-40DA-8BD5-E8039F75E1E1}" xr6:coauthVersionLast="47" xr6:coauthVersionMax="47" xr10:uidLastSave="{00000000-0000-0000-0000-000000000000}"/>
  <bookViews>
    <workbookView xWindow="-20610" yWindow="456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7" i="1" l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16" i="1"/>
  <c r="G26" i="1"/>
  <c r="G27" i="1"/>
  <c r="G28" i="1"/>
  <c r="G29" i="1"/>
  <c r="G30" i="1"/>
  <c r="G31" i="1"/>
  <c r="G32" i="1"/>
  <c r="G33" i="1"/>
  <c r="G34" i="1"/>
  <c r="G25" i="1"/>
  <c r="C26" i="1"/>
  <c r="C27" i="1"/>
  <c r="C28" i="1"/>
  <c r="C29" i="1"/>
  <c r="C30" i="1"/>
  <c r="C31" i="1"/>
  <c r="C32" i="1"/>
  <c r="C33" i="1"/>
  <c r="C34" i="1"/>
  <c r="C25" i="1"/>
  <c r="F26" i="1" l="1"/>
  <c r="F27" i="1"/>
  <c r="F28" i="1"/>
  <c r="F29" i="1"/>
  <c r="F30" i="1"/>
  <c r="F31" i="1"/>
  <c r="F32" i="1"/>
  <c r="F33" i="1"/>
  <c r="F34" i="1"/>
  <c r="F25" i="1"/>
  <c r="I18" i="1" l="1"/>
  <c r="I16" i="1"/>
  <c r="I15" i="1"/>
  <c r="E15" i="1"/>
  <c r="E18" i="1" s="1"/>
  <c r="E13" i="1"/>
  <c r="F6" i="1"/>
  <c r="F11" i="1" s="1"/>
  <c r="F8" i="1"/>
</calcChain>
</file>

<file path=xl/sharedStrings.xml><?xml version="1.0" encoding="utf-8"?>
<sst xmlns="http://schemas.openxmlformats.org/spreadsheetml/2006/main" count="207" uniqueCount="53">
  <si>
    <t>t-критерий</t>
  </si>
  <si>
    <t>F-критерий</t>
  </si>
  <si>
    <t>F-табл</t>
  </si>
  <si>
    <t>R^2</t>
  </si>
  <si>
    <t>Yn</t>
  </si>
  <si>
    <t>Y0</t>
  </si>
  <si>
    <t>n</t>
  </si>
  <si>
    <t>delta</t>
  </si>
  <si>
    <t>Прогноз</t>
  </si>
  <si>
    <t>t</t>
  </si>
  <si>
    <t>y</t>
  </si>
  <si>
    <t>1/t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</si>
  <si>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</si>
  <si>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</si>
  <si>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</si>
  <si>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</si>
  <si>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</si>
  <si>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</si>
  <si>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</si>
  <si>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</si>
  <si>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</si>
  <si>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</si>
  <si>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</si>
  <si>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</si>
  <si>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</si>
  <si>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</si>
  <si>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</si>
  <si>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</si>
  <si>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</si>
  <si>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</si>
  <si>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</si>
  <si>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</si>
  <si>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</si>
  <si>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</si>
  <si>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</si>
  <si>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</si>
  <si>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</si>
  <si>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</si>
  <si>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</si>
  <si>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</si>
  <si>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1/y</t>
  </si>
  <si>
    <t>Предсказанное 1/y</t>
  </si>
  <si>
    <t>a =</t>
  </si>
  <si>
    <t>y-a</t>
  </si>
  <si>
    <t>Предсказанное t</t>
  </si>
  <si>
    <t>x</t>
  </si>
  <si>
    <t>yt-1</t>
  </si>
  <si>
    <t>yt</t>
  </si>
  <si>
    <t>-</t>
  </si>
  <si>
    <t>Переменная X 1</t>
  </si>
  <si>
    <t>Переменная X 2</t>
  </si>
  <si>
    <t>Предсказанное Y</t>
  </si>
  <si>
    <t>xt-1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</si>
</sst>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quotePrefix="1"/>
    <xf numFmtId="0" fontId="0" fillId="0" borderId="0" xfId="0" quotePrefix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37</xdr:row>
      <xdr:rowOff>171450</xdr:rowOff>
    </xdr:from>
    <xdr:to>
      <xdr:col>15</xdr:col>
      <xdr:colOff>95250</xdr:colOff>
      <xdr:row>41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FC0262-5F83-0EBD-CC54-384A34B58FB8}"/>
            </a:ext>
          </a:extLst>
        </xdr:cNvPr>
        <xdr:cNvSpPr txBox="1"/>
      </xdr:nvSpPr>
      <xdr:spPr>
        <a:xfrm>
          <a:off x="7419975" y="7229475"/>
          <a:ext cx="19621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 = 42.021</a:t>
          </a:r>
          <a:r>
            <a:rPr lang="en-US" sz="1100" baseline="0"/>
            <a:t> + 44.994477/t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yt = 1/(0.013286 + 0.000998t)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Z205"/>
  <sheetViews>
    <sheetView tabSelected="1" topLeftCell="H132" workbookViewId="0">
      <selection activeCell="Q143" sqref="Q143"/>
    </sheetView>
  </sheetViews>
  <sheetFormatPr defaultRowHeight="15" x14ac:dyDescent="0.25"/>
  <cols>
    <col min="4" max="4" width="16.140625" customWidth="1"/>
    <col min="8" max="8" width="11.28515625" customWidth="1"/>
    <col min="11" max="11" width="15.140625" customWidth="1"/>
  </cols>
  <sheetData>
    <row r="4" spans="4:9" x14ac:dyDescent="0.25">
      <c r="E4" t="s">
        <v>3</v>
      </c>
      <c r="F4">
        <v>0.82</v>
      </c>
    </row>
    <row r="6" spans="4:9" x14ac:dyDescent="0.25">
      <c r="E6" t="s">
        <v>1</v>
      </c>
      <c r="F6">
        <f>F4/(1-F4)*10</f>
        <v>45.555555555555543</v>
      </c>
    </row>
    <row r="8" spans="4:9" x14ac:dyDescent="0.25">
      <c r="E8" t="s">
        <v>2</v>
      </c>
      <c r="F8">
        <f>_xlfn.F.INV.RT(0.05,1,10)</f>
        <v>4.9646027437307128</v>
      </c>
    </row>
    <row r="11" spans="4:9" x14ac:dyDescent="0.25">
      <c r="E11" t="s">
        <v>0</v>
      </c>
      <c r="F11">
        <f>SQRT(F6)</f>
        <v>6.7494855771055278</v>
      </c>
    </row>
    <row r="13" spans="4:9" x14ac:dyDescent="0.25">
      <c r="E13">
        <f>99.5+1.9*13</f>
        <v>124.2</v>
      </c>
    </row>
    <row r="15" spans="4:9" x14ac:dyDescent="0.25">
      <c r="D15" t="s">
        <v>4</v>
      </c>
      <c r="E15">
        <f>323.7+10.8*15-1.6*15^2</f>
        <v>125.69999999999999</v>
      </c>
      <c r="H15" t="s">
        <v>1</v>
      </c>
      <c r="I15">
        <f>0.93/(1-0.93)*(15-3)/2</f>
        <v>79.714285714285779</v>
      </c>
    </row>
    <row r="16" spans="4:9" x14ac:dyDescent="0.25">
      <c r="D16" t="s">
        <v>5</v>
      </c>
      <c r="E16">
        <v>323.7</v>
      </c>
      <c r="H16" t="s">
        <v>2</v>
      </c>
      <c r="I16">
        <f>_xlfn.F.INV.RT(0.05,2,12)</f>
        <v>3.8852938346523942</v>
      </c>
    </row>
    <row r="17" spans="3:9" x14ac:dyDescent="0.25">
      <c r="D17" t="s">
        <v>6</v>
      </c>
      <c r="E17">
        <v>15</v>
      </c>
    </row>
    <row r="18" spans="3:9" x14ac:dyDescent="0.25">
      <c r="D18" t="s">
        <v>7</v>
      </c>
      <c r="E18">
        <f>(E15-E16)/E17</f>
        <v>-13.2</v>
      </c>
      <c r="H18" t="s">
        <v>8</v>
      </c>
      <c r="I18">
        <f>323.7+10.8*16-1.6*16^2</f>
        <v>86.899999999999977</v>
      </c>
    </row>
    <row r="21" spans="3:9" x14ac:dyDescent="0.25">
      <c r="G21" t="s">
        <v>42</v>
      </c>
      <c r="H21">
        <v>40</v>
      </c>
    </row>
    <row r="24" spans="3:9" x14ac:dyDescent="0.25">
      <c r="C24" t="s">
        <v>40</v>
      </c>
      <c r="D24" t="s">
        <v>9</v>
      </c>
      <c r="E24" t="s">
        <v>10</v>
      </c>
      <c r="F24" t="s">
        <v>11</v>
      </c>
      <c r="G24" t="s">
        <v>43</v>
      </c>
      <c r="H24" t="s">
        <v>9</v>
      </c>
    </row>
    <row r="25" spans="3:9" x14ac:dyDescent="0.25">
      <c r="C25">
        <f>1/E25</f>
        <v>1.1627906976744186E-2</v>
      </c>
      <c r="D25">
        <v>1</v>
      </c>
      <c r="E25">
        <v>86</v>
      </c>
      <c r="F25">
        <f>1/D25</f>
        <v>1</v>
      </c>
      <c r="G25">
        <f>E25-$H$21</f>
        <v>46</v>
      </c>
      <c r="H25">
        <v>1</v>
      </c>
    </row>
    <row r="26" spans="3:9" x14ac:dyDescent="0.25">
      <c r="C26">
        <f t="shared" ref="C26:C34" si="0">1/E26</f>
        <v>1.5151515151515152E-2</v>
      </c>
      <c r="D26">
        <v>2</v>
      </c>
      <c r="E26">
        <v>66</v>
      </c>
      <c r="F26">
        <f>1/D26</f>
        <v>0.5</v>
      </c>
      <c r="G26">
        <f t="shared" ref="G26:G34" si="1">E26-$H$21</f>
        <v>26</v>
      </c>
      <c r="H26">
        <v>2</v>
      </c>
    </row>
    <row r="27" spans="3:9" x14ac:dyDescent="0.25">
      <c r="C27">
        <f t="shared" si="0"/>
        <v>1.7241379310344827E-2</v>
      </c>
      <c r="D27">
        <v>3</v>
      </c>
      <c r="E27">
        <v>58</v>
      </c>
      <c r="F27">
        <f>1/D27</f>
        <v>0.33333333333333331</v>
      </c>
      <c r="G27">
        <f t="shared" si="1"/>
        <v>18</v>
      </c>
      <c r="H27">
        <v>3</v>
      </c>
    </row>
    <row r="28" spans="3:9" x14ac:dyDescent="0.25">
      <c r="C28">
        <f t="shared" si="0"/>
        <v>1.8518518518518517E-2</v>
      </c>
      <c r="D28">
        <v>4</v>
      </c>
      <c r="E28">
        <v>54</v>
      </c>
      <c r="F28">
        <f>1/D28</f>
        <v>0.25</v>
      </c>
      <c r="G28">
        <f t="shared" si="1"/>
        <v>14</v>
      </c>
      <c r="H28">
        <v>4</v>
      </c>
    </row>
    <row r="29" spans="3:9" x14ac:dyDescent="0.25">
      <c r="C29">
        <f t="shared" si="0"/>
        <v>1.9607843137254902E-2</v>
      </c>
      <c r="D29">
        <v>5</v>
      </c>
      <c r="E29">
        <v>51</v>
      </c>
      <c r="F29">
        <f>1/D29</f>
        <v>0.2</v>
      </c>
      <c r="G29">
        <f t="shared" si="1"/>
        <v>11</v>
      </c>
      <c r="H29">
        <v>5</v>
      </c>
    </row>
    <row r="30" spans="3:9" x14ac:dyDescent="0.25">
      <c r="C30">
        <f t="shared" si="0"/>
        <v>0.02</v>
      </c>
      <c r="D30">
        <v>6</v>
      </c>
      <c r="E30">
        <v>50</v>
      </c>
      <c r="F30">
        <f>1/D30</f>
        <v>0.16666666666666666</v>
      </c>
      <c r="G30">
        <f t="shared" si="1"/>
        <v>10</v>
      </c>
      <c r="H30">
        <v>6</v>
      </c>
    </row>
    <row r="31" spans="3:9" x14ac:dyDescent="0.25">
      <c r="C31">
        <f t="shared" si="0"/>
        <v>2.0833333333333332E-2</v>
      </c>
      <c r="D31">
        <v>7</v>
      </c>
      <c r="E31">
        <v>48</v>
      </c>
      <c r="F31">
        <f>1/D31</f>
        <v>0.14285714285714285</v>
      </c>
      <c r="G31">
        <f t="shared" si="1"/>
        <v>8</v>
      </c>
      <c r="H31">
        <v>7</v>
      </c>
    </row>
    <row r="32" spans="3:9" x14ac:dyDescent="0.25">
      <c r="C32">
        <f t="shared" si="0"/>
        <v>2.1276595744680851E-2</v>
      </c>
      <c r="D32">
        <v>8</v>
      </c>
      <c r="E32">
        <v>47</v>
      </c>
      <c r="F32">
        <f>1/D32</f>
        <v>0.125</v>
      </c>
      <c r="G32">
        <f t="shared" si="1"/>
        <v>7</v>
      </c>
      <c r="H32">
        <v>8</v>
      </c>
    </row>
    <row r="33" spans="3:23" x14ac:dyDescent="0.25">
      <c r="C33">
        <f t="shared" si="0"/>
        <v>2.1739130434782608E-2</v>
      </c>
      <c r="D33">
        <v>9</v>
      </c>
      <c r="E33">
        <v>46</v>
      </c>
      <c r="F33">
        <f>1/D33</f>
        <v>0.1111111111111111</v>
      </c>
      <c r="G33">
        <f t="shared" si="1"/>
        <v>6</v>
      </c>
      <c r="H33">
        <v>9</v>
      </c>
    </row>
    <row r="34" spans="3:23" x14ac:dyDescent="0.25">
      <c r="C34">
        <f t="shared" si="0"/>
        <v>2.1739130434782608E-2</v>
      </c>
      <c r="D34">
        <v>10</v>
      </c>
      <c r="E34">
        <v>46</v>
      </c>
      <c r="F34">
        <f>1/D34</f>
        <v>0.1</v>
      </c>
      <c r="G34">
        <f t="shared" si="1"/>
        <v>6</v>
      </c>
      <c r="H34">
        <v>10</v>
      </c>
    </row>
    <row r="36" spans="3:23" x14ac:dyDescent="0.25">
      <c r="D36" t="s">
        <v>12</v>
      </c>
      <c r="R36" t="s">
        <v>12</v>
      </c>
    </row>
    <row r="37" spans="3:23" ht="15.75" thickBot="1" x14ac:dyDescent="0.3"/>
    <row r="38" spans="3:23" x14ac:dyDescent="0.25">
      <c r="D38" s="4" t="s">
        <v>13</v>
      </c>
      <c r="E38" s="4"/>
      <c r="R38" s="4" t="s">
        <v>13</v>
      </c>
      <c r="S38" s="4"/>
    </row>
    <row r="39" spans="3:23" x14ac:dyDescent="0.25">
      <c r="D39" s="1" t="s">
        <v>14</v>
      </c>
      <c r="E39" s="1">
        <v>0.99755209094076158</v>
      </c>
      <c r="R39" s="1" t="s">
        <v>14</v>
      </c>
      <c r="S39" s="1">
        <v>0.92067397686899266</v>
      </c>
    </row>
    <row r="40" spans="3:23" x14ac:dyDescent="0.25">
      <c r="D40" s="1" t="s">
        <v>15</v>
      </c>
      <c r="E40" s="1">
        <v>0.99511017414028557</v>
      </c>
      <c r="R40" s="1" t="s">
        <v>15</v>
      </c>
      <c r="S40" s="1">
        <v>0.84764057168376639</v>
      </c>
    </row>
    <row r="41" spans="3:23" x14ac:dyDescent="0.25">
      <c r="D41" s="1" t="s">
        <v>16</v>
      </c>
      <c r="E41" s="1">
        <v>0.99449894590782129</v>
      </c>
      <c r="R41" s="1" t="s">
        <v>16</v>
      </c>
      <c r="S41" s="1">
        <v>0.82859564314423717</v>
      </c>
    </row>
    <row r="42" spans="3:23" x14ac:dyDescent="0.25">
      <c r="D42" s="1" t="s">
        <v>17</v>
      </c>
      <c r="E42" s="1">
        <v>0.92755854802634208</v>
      </c>
      <c r="R42" s="1" t="s">
        <v>17</v>
      </c>
      <c r="S42" s="1">
        <v>1.358400723483119E-3</v>
      </c>
    </row>
    <row r="43" spans="3:23" ht="15.75" thickBot="1" x14ac:dyDescent="0.3">
      <c r="D43" s="2" t="s">
        <v>18</v>
      </c>
      <c r="E43" s="2">
        <v>10</v>
      </c>
      <c r="R43" s="2" t="s">
        <v>18</v>
      </c>
      <c r="S43" s="2">
        <v>10</v>
      </c>
    </row>
    <row r="45" spans="3:23" ht="15.75" thickBot="1" x14ac:dyDescent="0.3">
      <c r="D45" t="s">
        <v>19</v>
      </c>
      <c r="R45" t="s">
        <v>19</v>
      </c>
    </row>
    <row r="46" spans="3:23" x14ac:dyDescent="0.25">
      <c r="D46" s="3"/>
      <c r="E46" s="3" t="s">
        <v>24</v>
      </c>
      <c r="F46" s="3" t="s">
        <v>25</v>
      </c>
      <c r="G46" s="3" t="s">
        <v>26</v>
      </c>
      <c r="H46" s="3" t="s">
        <v>27</v>
      </c>
      <c r="I46" s="3" t="s">
        <v>28</v>
      </c>
      <c r="R46" s="3"/>
      <c r="S46" s="3" t="s">
        <v>24</v>
      </c>
      <c r="T46" s="3" t="s">
        <v>25</v>
      </c>
      <c r="U46" s="3" t="s">
        <v>26</v>
      </c>
      <c r="V46" s="3" t="s">
        <v>27</v>
      </c>
      <c r="W46" s="3" t="s">
        <v>28</v>
      </c>
    </row>
    <row r="47" spans="3:23" x14ac:dyDescent="0.25">
      <c r="D47" s="1" t="s">
        <v>20</v>
      </c>
      <c r="E47" s="1">
        <v>1</v>
      </c>
      <c r="F47" s="1">
        <v>1400.7170811198662</v>
      </c>
      <c r="G47" s="1">
        <v>1400.7170811198662</v>
      </c>
      <c r="H47" s="1">
        <v>1628.0500822553579</v>
      </c>
      <c r="I47" s="1">
        <v>1.5663285596722369E-10</v>
      </c>
      <c r="R47" s="1" t="s">
        <v>20</v>
      </c>
      <c r="S47" s="1">
        <v>1</v>
      </c>
      <c r="T47" s="1">
        <v>8.2127423183536968E-5</v>
      </c>
      <c r="U47" s="1">
        <v>8.2127423183536968E-5</v>
      </c>
      <c r="V47" s="1">
        <v>44.507416760552488</v>
      </c>
      <c r="W47" s="1">
        <v>1.5728528548486387E-4</v>
      </c>
    </row>
    <row r="48" spans="3:23" x14ac:dyDescent="0.25">
      <c r="D48" s="1" t="s">
        <v>21</v>
      </c>
      <c r="E48" s="1">
        <v>8</v>
      </c>
      <c r="F48" s="1">
        <v>6.8829188801338868</v>
      </c>
      <c r="G48" s="1">
        <v>0.86036486001673584</v>
      </c>
      <c r="H48" s="1"/>
      <c r="I48" s="1"/>
      <c r="R48" s="1" t="s">
        <v>21</v>
      </c>
      <c r="S48" s="1">
        <v>8</v>
      </c>
      <c r="T48" s="1">
        <v>1.476202020447569E-5</v>
      </c>
      <c r="U48" s="1">
        <v>1.8452525255594612E-6</v>
      </c>
      <c r="V48" s="1"/>
      <c r="W48" s="1"/>
    </row>
    <row r="49" spans="4:26" ht="15.75" thickBot="1" x14ac:dyDescent="0.3">
      <c r="D49" s="2" t="s">
        <v>22</v>
      </c>
      <c r="E49" s="2">
        <v>9</v>
      </c>
      <c r="F49" s="2">
        <v>1407.6000000000001</v>
      </c>
      <c r="G49" s="2"/>
      <c r="H49" s="2"/>
      <c r="I49" s="2"/>
      <c r="R49" s="2" t="s">
        <v>22</v>
      </c>
      <c r="S49" s="2">
        <v>9</v>
      </c>
      <c r="T49" s="2">
        <v>9.6889443388012653E-5</v>
      </c>
      <c r="U49" s="2"/>
      <c r="V49" s="2"/>
      <c r="W49" s="2"/>
    </row>
    <row r="50" spans="4:26" ht="15.75" thickBot="1" x14ac:dyDescent="0.3"/>
    <row r="51" spans="4:26" x14ac:dyDescent="0.25">
      <c r="D51" s="3"/>
      <c r="E51" s="3" t="s">
        <v>29</v>
      </c>
      <c r="F51" s="3" t="s">
        <v>17</v>
      </c>
      <c r="G51" s="3" t="s">
        <v>30</v>
      </c>
      <c r="H51" s="3" t="s">
        <v>31</v>
      </c>
      <c r="I51" s="3" t="s">
        <v>32</v>
      </c>
      <c r="J51" s="3" t="s">
        <v>33</v>
      </c>
      <c r="K51" s="3" t="s">
        <v>34</v>
      </c>
      <c r="L51" s="3" t="s">
        <v>35</v>
      </c>
      <c r="R51" s="3"/>
      <c r="S51" s="3" t="s">
        <v>29</v>
      </c>
      <c r="T51" s="3" t="s">
        <v>17</v>
      </c>
      <c r="U51" s="3" t="s">
        <v>30</v>
      </c>
      <c r="V51" s="3" t="s">
        <v>31</v>
      </c>
      <c r="W51" s="3" t="s">
        <v>32</v>
      </c>
      <c r="X51" s="3" t="s">
        <v>33</v>
      </c>
      <c r="Y51" s="3" t="s">
        <v>34</v>
      </c>
      <c r="Z51" s="3" t="s">
        <v>35</v>
      </c>
    </row>
    <row r="52" spans="4:26" x14ac:dyDescent="0.25">
      <c r="D52" s="1" t="s">
        <v>23</v>
      </c>
      <c r="E52" s="1">
        <v>42.021263055169378</v>
      </c>
      <c r="F52" s="1">
        <v>0.43899396654554312</v>
      </c>
      <c r="G52" s="1">
        <v>95.721732546431042</v>
      </c>
      <c r="H52" s="1">
        <v>1.5840508926543846E-13</v>
      </c>
      <c r="I52" s="1">
        <v>41.008941152985678</v>
      </c>
      <c r="J52" s="1">
        <v>43.033584957353078</v>
      </c>
      <c r="K52" s="1">
        <v>41.008941152985678</v>
      </c>
      <c r="L52" s="1">
        <v>43.033584957353078</v>
      </c>
      <c r="R52" s="1" t="s">
        <v>23</v>
      </c>
      <c r="S52" s="1">
        <v>1.3285968584726108E-2</v>
      </c>
      <c r="T52" s="1">
        <v>9.2796435559836139E-4</v>
      </c>
      <c r="U52" s="1">
        <v>14.317326419460555</v>
      </c>
      <c r="V52" s="1">
        <v>5.5264557939108821E-7</v>
      </c>
      <c r="W52" s="1">
        <v>1.1146078943394217E-2</v>
      </c>
      <c r="X52" s="1">
        <v>1.5425858226057999E-2</v>
      </c>
      <c r="Y52" s="1">
        <v>1.1146078943394217E-2</v>
      </c>
      <c r="Z52" s="1">
        <v>1.5425858226057999E-2</v>
      </c>
    </row>
    <row r="53" spans="4:26" ht="15.75" thickBot="1" x14ac:dyDescent="0.3">
      <c r="D53" s="2" t="s">
        <v>11</v>
      </c>
      <c r="E53" s="2">
        <v>44.994468366038717</v>
      </c>
      <c r="F53" s="2">
        <v>1.1151293447481554</v>
      </c>
      <c r="G53" s="2">
        <v>40.349102620199112</v>
      </c>
      <c r="H53" s="2">
        <v>1.5663285596722369E-10</v>
      </c>
      <c r="I53" s="2">
        <v>42.42297548576196</v>
      </c>
      <c r="J53" s="2">
        <v>47.565961246315474</v>
      </c>
      <c r="K53" s="2">
        <v>42.42297548576196</v>
      </c>
      <c r="L53" s="2">
        <v>47.565961246315474</v>
      </c>
      <c r="R53" s="2" t="s">
        <v>9</v>
      </c>
      <c r="S53" s="2">
        <v>9.9773940353992531E-4</v>
      </c>
      <c r="T53" s="2">
        <v>1.4955499750763472E-4</v>
      </c>
      <c r="U53" s="2">
        <v>6.6713879186082776</v>
      </c>
      <c r="V53" s="2">
        <v>1.5728528548486387E-4</v>
      </c>
      <c r="W53" s="2">
        <v>6.5286496084687078E-4</v>
      </c>
      <c r="X53" s="2">
        <v>1.3426138462329798E-3</v>
      </c>
      <c r="Y53" s="2">
        <v>6.5286496084687078E-4</v>
      </c>
      <c r="Z53" s="2">
        <v>1.3426138462329798E-3</v>
      </c>
    </row>
    <row r="57" spans="4:26" x14ac:dyDescent="0.25">
      <c r="D57" t="s">
        <v>36</v>
      </c>
      <c r="R57" t="s">
        <v>36</v>
      </c>
    </row>
    <row r="58" spans="4:26" ht="15.75" thickBot="1" x14ac:dyDescent="0.3"/>
    <row r="59" spans="4:26" x14ac:dyDescent="0.25">
      <c r="D59" s="3" t="s">
        <v>37</v>
      </c>
      <c r="E59" s="3" t="s">
        <v>38</v>
      </c>
      <c r="F59" s="3" t="s">
        <v>39</v>
      </c>
      <c r="R59" s="3" t="s">
        <v>37</v>
      </c>
      <c r="S59" s="3" t="s">
        <v>41</v>
      </c>
      <c r="T59" s="3" t="s">
        <v>39</v>
      </c>
    </row>
    <row r="60" spans="4:26" x14ac:dyDescent="0.25">
      <c r="D60" s="1">
        <v>1</v>
      </c>
      <c r="E60" s="1">
        <v>87.015731421208102</v>
      </c>
      <c r="F60" s="1">
        <v>-1.0157314212081019</v>
      </c>
      <c r="R60" s="1">
        <v>1</v>
      </c>
      <c r="S60" s="1">
        <v>1.4283707988266033E-2</v>
      </c>
      <c r="T60" s="1">
        <v>-2.655801011521847E-3</v>
      </c>
    </row>
    <row r="61" spans="4:26" x14ac:dyDescent="0.25">
      <c r="D61" s="1">
        <v>2</v>
      </c>
      <c r="E61" s="1">
        <v>64.518497238188729</v>
      </c>
      <c r="F61" s="1">
        <v>1.4815027618112708</v>
      </c>
      <c r="R61" s="1">
        <v>2</v>
      </c>
      <c r="S61" s="1">
        <v>1.5281447391805959E-2</v>
      </c>
      <c r="T61" s="1">
        <v>-1.2993224029080735E-4</v>
      </c>
    </row>
    <row r="62" spans="4:26" x14ac:dyDescent="0.25">
      <c r="D62" s="1">
        <v>3</v>
      </c>
      <c r="E62" s="1">
        <v>57.019419177182286</v>
      </c>
      <c r="F62" s="1">
        <v>0.98058082281771419</v>
      </c>
      <c r="R62" s="1">
        <v>3</v>
      </c>
      <c r="S62" s="1">
        <v>1.6279186795345884E-2</v>
      </c>
      <c r="T62" s="1">
        <v>9.621925149989434E-4</v>
      </c>
    </row>
    <row r="63" spans="4:26" x14ac:dyDescent="0.25">
      <c r="D63" s="1">
        <v>4</v>
      </c>
      <c r="E63" s="1">
        <v>53.269880146679057</v>
      </c>
      <c r="F63" s="1">
        <v>0.73011985332094298</v>
      </c>
      <c r="R63" s="1">
        <v>4</v>
      </c>
      <c r="S63" s="1">
        <v>1.7276926198885809E-2</v>
      </c>
      <c r="T63" s="1">
        <v>1.2415923196327089E-3</v>
      </c>
    </row>
    <row r="64" spans="4:26" x14ac:dyDescent="0.25">
      <c r="D64" s="1">
        <v>5</v>
      </c>
      <c r="E64" s="1">
        <v>51.020156728377124</v>
      </c>
      <c r="F64" s="1">
        <v>-2.0156728377124011E-2</v>
      </c>
      <c r="R64" s="1">
        <v>5</v>
      </c>
      <c r="S64" s="1">
        <v>1.8274665602425737E-2</v>
      </c>
      <c r="T64" s="1">
        <v>1.333177534829165E-3</v>
      </c>
    </row>
    <row r="65" spans="4:20" x14ac:dyDescent="0.25">
      <c r="D65" s="1">
        <v>6</v>
      </c>
      <c r="E65" s="1">
        <v>49.520341116175828</v>
      </c>
      <c r="F65" s="1">
        <v>0.47965888382417177</v>
      </c>
      <c r="R65" s="1">
        <v>6</v>
      </c>
      <c r="S65" s="1">
        <v>1.9272405005965658E-2</v>
      </c>
      <c r="T65" s="1">
        <v>7.275949940343425E-4</v>
      </c>
    </row>
    <row r="66" spans="4:20" x14ac:dyDescent="0.25">
      <c r="D66" s="1">
        <v>7</v>
      </c>
      <c r="E66" s="1">
        <v>48.449044250317769</v>
      </c>
      <c r="F66" s="1">
        <v>-0.44904425031776896</v>
      </c>
      <c r="R66" s="1">
        <v>7</v>
      </c>
      <c r="S66" s="1">
        <v>2.0270144409505586E-2</v>
      </c>
      <c r="T66" s="1">
        <v>5.6318892382774613E-4</v>
      </c>
    </row>
    <row r="67" spans="4:20" x14ac:dyDescent="0.25">
      <c r="D67" s="1">
        <v>8</v>
      </c>
      <c r="E67" s="1">
        <v>47.645571600924214</v>
      </c>
      <c r="F67" s="1">
        <v>-0.64557160092421384</v>
      </c>
      <c r="R67" s="1">
        <v>8</v>
      </c>
      <c r="S67" s="1">
        <v>2.1267883813045511E-2</v>
      </c>
      <c r="T67" s="1">
        <v>8.7119316353398424E-6</v>
      </c>
    </row>
    <row r="68" spans="4:20" x14ac:dyDescent="0.25">
      <c r="D68" s="1">
        <v>9</v>
      </c>
      <c r="E68" s="1">
        <v>47.020648429173676</v>
      </c>
      <c r="F68" s="1">
        <v>-1.0206484291736757</v>
      </c>
      <c r="R68" s="1">
        <v>9</v>
      </c>
      <c r="S68" s="1">
        <v>2.2265623216585435E-2</v>
      </c>
      <c r="T68" s="1">
        <v>-5.2649278180282727E-4</v>
      </c>
    </row>
    <row r="69" spans="4:20" ht="15.75" thickBot="1" x14ac:dyDescent="0.3">
      <c r="D69" s="2">
        <v>10</v>
      </c>
      <c r="E69" s="2">
        <v>46.520709891773251</v>
      </c>
      <c r="F69" s="2">
        <v>-0.52070989177325089</v>
      </c>
      <c r="R69" s="2">
        <v>10</v>
      </c>
      <c r="S69" s="2">
        <v>2.3263362620125363E-2</v>
      </c>
      <c r="T69" s="2">
        <v>-1.5242321853427554E-3</v>
      </c>
    </row>
    <row r="74" spans="4:20" x14ac:dyDescent="0.25">
      <c r="D74" t="s">
        <v>12</v>
      </c>
    </row>
    <row r="75" spans="4:20" ht="15.75" thickBot="1" x14ac:dyDescent="0.3"/>
    <row r="76" spans="4:20" x14ac:dyDescent="0.25">
      <c r="D76" s="4" t="s">
        <v>13</v>
      </c>
      <c r="E76" s="4"/>
    </row>
    <row r="77" spans="4:20" x14ac:dyDescent="0.25">
      <c r="D77" s="1" t="s">
        <v>14</v>
      </c>
      <c r="E77" s="1">
        <v>0.84220010916588517</v>
      </c>
    </row>
    <row r="78" spans="4:20" x14ac:dyDescent="0.25">
      <c r="D78" s="1" t="s">
        <v>15</v>
      </c>
      <c r="E78" s="1">
        <v>0.70930102387902894</v>
      </c>
    </row>
    <row r="79" spans="4:20" x14ac:dyDescent="0.25">
      <c r="D79" s="1" t="s">
        <v>16</v>
      </c>
      <c r="E79" s="1">
        <v>0.6729636518639075</v>
      </c>
    </row>
    <row r="80" spans="4:20" x14ac:dyDescent="0.25">
      <c r="D80" s="1" t="s">
        <v>17</v>
      </c>
      <c r="E80" s="1">
        <v>1.7314251907742113</v>
      </c>
    </row>
    <row r="81" spans="4:12" ht="15.75" thickBot="1" x14ac:dyDescent="0.3">
      <c r="D81" s="2" t="s">
        <v>18</v>
      </c>
      <c r="E81" s="2">
        <v>10</v>
      </c>
    </row>
    <row r="83" spans="4:12" ht="15.75" thickBot="1" x14ac:dyDescent="0.3">
      <c r="D83" t="s">
        <v>19</v>
      </c>
    </row>
    <row r="84" spans="4:12" x14ac:dyDescent="0.25">
      <c r="D84" s="3"/>
      <c r="E84" s="3" t="s">
        <v>24</v>
      </c>
      <c r="F84" s="3" t="s">
        <v>25</v>
      </c>
      <c r="G84" s="3" t="s">
        <v>26</v>
      </c>
      <c r="H84" s="3" t="s">
        <v>27</v>
      </c>
      <c r="I84" s="3" t="s">
        <v>28</v>
      </c>
    </row>
    <row r="85" spans="4:12" x14ac:dyDescent="0.25">
      <c r="D85" s="1" t="s">
        <v>20</v>
      </c>
      <c r="E85" s="1">
        <v>1</v>
      </c>
      <c r="F85" s="1">
        <v>58.51733447001989</v>
      </c>
      <c r="G85" s="1">
        <v>58.51733447001989</v>
      </c>
      <c r="H85" s="1">
        <v>19.51987676995082</v>
      </c>
      <c r="I85" s="1">
        <v>2.2320521728641544E-3</v>
      </c>
    </row>
    <row r="86" spans="4:12" x14ac:dyDescent="0.25">
      <c r="D86" s="1" t="s">
        <v>21</v>
      </c>
      <c r="E86" s="1">
        <v>8</v>
      </c>
      <c r="F86" s="1">
        <v>23.982665529980114</v>
      </c>
      <c r="G86" s="1">
        <v>2.9978331912475142</v>
      </c>
      <c r="H86" s="1"/>
      <c r="I86" s="1"/>
    </row>
    <row r="87" spans="4:12" ht="15.75" thickBot="1" x14ac:dyDescent="0.3">
      <c r="D87" s="2" t="s">
        <v>22</v>
      </c>
      <c r="E87" s="2">
        <v>9</v>
      </c>
      <c r="F87" s="2">
        <v>82.5</v>
      </c>
      <c r="G87" s="2"/>
      <c r="H87" s="2"/>
      <c r="I87" s="2"/>
    </row>
    <row r="88" spans="4:12" ht="15.75" thickBot="1" x14ac:dyDescent="0.3"/>
    <row r="89" spans="4:12" x14ac:dyDescent="0.25">
      <c r="D89" s="3"/>
      <c r="E89" s="3" t="s">
        <v>29</v>
      </c>
      <c r="F89" s="3" t="s">
        <v>17</v>
      </c>
      <c r="G89" s="3" t="s">
        <v>30</v>
      </c>
      <c r="H89" s="3" t="s">
        <v>31</v>
      </c>
      <c r="I89" s="3" t="s">
        <v>32</v>
      </c>
      <c r="J89" s="3" t="s">
        <v>33</v>
      </c>
      <c r="K89" s="3" t="s">
        <v>34</v>
      </c>
      <c r="L89" s="3" t="s">
        <v>35</v>
      </c>
    </row>
    <row r="90" spans="4:12" x14ac:dyDescent="0.25">
      <c r="D90" s="1" t="s">
        <v>23</v>
      </c>
      <c r="E90" s="1">
        <v>8.599175902244955</v>
      </c>
      <c r="F90" s="1">
        <v>0.88985407887432688</v>
      </c>
      <c r="G90" s="1">
        <v>9.6635798007724887</v>
      </c>
      <c r="H90" s="1">
        <v>1.0952591401270069E-5</v>
      </c>
      <c r="I90" s="1">
        <v>6.5471687166324619</v>
      </c>
      <c r="J90" s="1">
        <v>10.651183087857447</v>
      </c>
      <c r="K90" s="1">
        <v>6.5471687166324619</v>
      </c>
      <c r="L90" s="1">
        <v>10.651183087857447</v>
      </c>
    </row>
    <row r="91" spans="4:12" ht="15.75" thickBot="1" x14ac:dyDescent="0.3">
      <c r="D91" s="2" t="s">
        <v>43</v>
      </c>
      <c r="E91" s="2">
        <v>-0.20389315146348391</v>
      </c>
      <c r="F91" s="2">
        <v>4.6149192122263545E-2</v>
      </c>
      <c r="G91" s="2">
        <v>-4.4181304609473466</v>
      </c>
      <c r="H91" s="2">
        <v>2.2320521728641561E-3</v>
      </c>
      <c r="I91" s="2">
        <v>-0.31031337933375525</v>
      </c>
      <c r="J91" s="2">
        <v>-9.7472923593212607E-2</v>
      </c>
      <c r="K91" s="2">
        <v>-0.31031337933375525</v>
      </c>
      <c r="L91" s="2">
        <v>-9.7472923593212607E-2</v>
      </c>
    </row>
    <row r="95" spans="4:12" x14ac:dyDescent="0.25">
      <c r="D95" t="s">
        <v>36</v>
      </c>
    </row>
    <row r="96" spans="4:12" ht="15.75" thickBot="1" x14ac:dyDescent="0.3"/>
    <row r="97" spans="4:6" x14ac:dyDescent="0.25">
      <c r="D97" s="3" t="s">
        <v>37</v>
      </c>
      <c r="E97" s="3" t="s">
        <v>44</v>
      </c>
      <c r="F97" s="3" t="s">
        <v>39</v>
      </c>
    </row>
    <row r="98" spans="4:6" x14ac:dyDescent="0.25">
      <c r="D98" s="1">
        <v>1</v>
      </c>
      <c r="E98" s="1">
        <v>-0.77990906507530511</v>
      </c>
      <c r="F98" s="1">
        <v>1.7799090650753051</v>
      </c>
    </row>
    <row r="99" spans="4:6" x14ac:dyDescent="0.25">
      <c r="D99" s="1">
        <v>2</v>
      </c>
      <c r="E99" s="1">
        <v>3.2979539641943729</v>
      </c>
      <c r="F99" s="1">
        <v>-1.2979539641943729</v>
      </c>
    </row>
    <row r="100" spans="4:6" x14ac:dyDescent="0.25">
      <c r="D100" s="1">
        <v>3</v>
      </c>
      <c r="E100" s="1">
        <v>4.9290991759022447</v>
      </c>
      <c r="F100" s="1">
        <v>-1.9290991759022447</v>
      </c>
    </row>
    <row r="101" spans="4:6" x14ac:dyDescent="0.25">
      <c r="D101" s="1">
        <v>4</v>
      </c>
      <c r="E101" s="1">
        <v>5.7446717817561801</v>
      </c>
      <c r="F101" s="1">
        <v>-1.7446717817561801</v>
      </c>
    </row>
    <row r="102" spans="4:6" x14ac:dyDescent="0.25">
      <c r="D102" s="1">
        <v>5</v>
      </c>
      <c r="E102" s="1">
        <v>6.3563512361466321</v>
      </c>
      <c r="F102" s="1">
        <v>-1.3563512361466321</v>
      </c>
    </row>
    <row r="103" spans="4:6" x14ac:dyDescent="0.25">
      <c r="D103" s="1">
        <v>6</v>
      </c>
      <c r="E103" s="1">
        <v>6.5602443876101155</v>
      </c>
      <c r="F103" s="1">
        <v>-0.56024438761011552</v>
      </c>
    </row>
    <row r="104" spans="4:6" x14ac:dyDescent="0.25">
      <c r="D104" s="1">
        <v>7</v>
      </c>
      <c r="E104" s="1">
        <v>6.9680306905370841</v>
      </c>
      <c r="F104" s="1">
        <v>3.1969309462915874E-2</v>
      </c>
    </row>
    <row r="105" spans="4:6" x14ac:dyDescent="0.25">
      <c r="D105" s="1">
        <v>8</v>
      </c>
      <c r="E105" s="1">
        <v>7.1719238420005675</v>
      </c>
      <c r="F105" s="1">
        <v>0.82807615799943246</v>
      </c>
    </row>
    <row r="106" spans="4:6" x14ac:dyDescent="0.25">
      <c r="D106" s="1">
        <v>9</v>
      </c>
      <c r="E106" s="1">
        <v>7.375816993464051</v>
      </c>
      <c r="F106" s="1">
        <v>1.624183006535949</v>
      </c>
    </row>
    <row r="107" spans="4:6" ht="15.75" thickBot="1" x14ac:dyDescent="0.3">
      <c r="D107" s="2">
        <v>10</v>
      </c>
      <c r="E107" s="2">
        <v>7.375816993464051</v>
      </c>
      <c r="F107" s="2">
        <v>2.624183006535949</v>
      </c>
    </row>
    <row r="114" spans="4:16" x14ac:dyDescent="0.25">
      <c r="D114" t="s">
        <v>9</v>
      </c>
      <c r="E114" t="s">
        <v>47</v>
      </c>
      <c r="F114" t="s">
        <v>45</v>
      </c>
      <c r="G114" t="s">
        <v>46</v>
      </c>
      <c r="H114" t="s">
        <v>52</v>
      </c>
      <c r="K114" t="s">
        <v>12</v>
      </c>
    </row>
    <row r="115" spans="4:16" ht="15.75" thickBot="1" x14ac:dyDescent="0.3">
      <c r="D115">
        <v>1</v>
      </c>
      <c r="E115">
        <v>14</v>
      </c>
      <c r="F115">
        <v>7.8</v>
      </c>
      <c r="G115" s="6" t="s">
        <v>48</v>
      </c>
      <c r="H115" s="5" t="s">
        <v>48</v>
      </c>
    </row>
    <row r="116" spans="4:16" x14ac:dyDescent="0.25">
      <c r="D116">
        <v>2</v>
      </c>
      <c r="E116">
        <v>13.5</v>
      </c>
      <c r="F116">
        <v>8.1</v>
      </c>
      <c r="G116">
        <f>E115</f>
        <v>14</v>
      </c>
      <c r="H116">
        <f>F115</f>
        <v>7.8</v>
      </c>
      <c r="K116" s="4" t="s">
        <v>13</v>
      </c>
      <c r="L116" s="4"/>
    </row>
    <row r="117" spans="4:16" x14ac:dyDescent="0.25">
      <c r="D117">
        <v>3</v>
      </c>
      <c r="E117">
        <v>13.8</v>
      </c>
      <c r="F117">
        <v>8.9</v>
      </c>
      <c r="G117">
        <f t="shared" ref="G117:G133" si="2">E116</f>
        <v>13.5</v>
      </c>
      <c r="H117">
        <f t="shared" ref="H117:H133" si="3">F116</f>
        <v>8.1</v>
      </c>
      <c r="K117" s="1" t="s">
        <v>14</v>
      </c>
      <c r="L117" s="1">
        <v>0.77635405224802045</v>
      </c>
    </row>
    <row r="118" spans="4:16" x14ac:dyDescent="0.25">
      <c r="D118">
        <v>4</v>
      </c>
      <c r="E118">
        <v>14</v>
      </c>
      <c r="F118">
        <v>7.6</v>
      </c>
      <c r="G118">
        <f t="shared" si="2"/>
        <v>13.8</v>
      </c>
      <c r="H118">
        <f t="shared" si="3"/>
        <v>8.9</v>
      </c>
      <c r="K118" s="1" t="s">
        <v>15</v>
      </c>
      <c r="L118" s="1">
        <v>0.60272561444192208</v>
      </c>
    </row>
    <row r="119" spans="4:16" x14ac:dyDescent="0.25">
      <c r="D119">
        <v>5</v>
      </c>
      <c r="E119">
        <v>14.4</v>
      </c>
      <c r="F119">
        <v>10.5</v>
      </c>
      <c r="G119">
        <f t="shared" si="2"/>
        <v>14</v>
      </c>
      <c r="H119">
        <f t="shared" si="3"/>
        <v>7.6</v>
      </c>
      <c r="K119" s="1" t="s">
        <v>16</v>
      </c>
      <c r="L119" s="1">
        <v>0.57789596534454224</v>
      </c>
    </row>
    <row r="120" spans="4:16" x14ac:dyDescent="0.25">
      <c r="D120">
        <v>6</v>
      </c>
      <c r="E120">
        <v>14.8</v>
      </c>
      <c r="F120">
        <v>10.1</v>
      </c>
      <c r="G120">
        <f t="shared" si="2"/>
        <v>14.4</v>
      </c>
      <c r="H120">
        <f t="shared" si="3"/>
        <v>10.5</v>
      </c>
      <c r="K120" s="1" t="s">
        <v>17</v>
      </c>
      <c r="L120" s="1">
        <v>1.1859259235395307</v>
      </c>
    </row>
    <row r="121" spans="4:16" ht="15.75" thickBot="1" x14ac:dyDescent="0.3">
      <c r="D121">
        <v>7</v>
      </c>
      <c r="E121">
        <v>15.2</v>
      </c>
      <c r="F121">
        <v>9.3000000000000007</v>
      </c>
      <c r="G121">
        <f t="shared" si="2"/>
        <v>14.8</v>
      </c>
      <c r="H121">
        <f t="shared" si="3"/>
        <v>10.1</v>
      </c>
      <c r="K121" s="2" t="s">
        <v>18</v>
      </c>
      <c r="L121" s="2">
        <v>18</v>
      </c>
    </row>
    <row r="122" spans="4:16" x14ac:dyDescent="0.25">
      <c r="D122">
        <v>8</v>
      </c>
      <c r="E122">
        <v>15.5</v>
      </c>
      <c r="F122">
        <v>9.4</v>
      </c>
      <c r="G122">
        <f t="shared" si="2"/>
        <v>15.2</v>
      </c>
      <c r="H122">
        <f t="shared" si="3"/>
        <v>9.3000000000000007</v>
      </c>
    </row>
    <row r="123" spans="4:16" ht="15.75" thickBot="1" x14ac:dyDescent="0.3">
      <c r="D123">
        <v>9</v>
      </c>
      <c r="E123">
        <v>15.6</v>
      </c>
      <c r="F123">
        <v>10.7</v>
      </c>
      <c r="G123">
        <f t="shared" si="2"/>
        <v>15.5</v>
      </c>
      <c r="H123">
        <f t="shared" si="3"/>
        <v>9.4</v>
      </c>
      <c r="K123" t="s">
        <v>19</v>
      </c>
    </row>
    <row r="124" spans="4:16" x14ac:dyDescent="0.25">
      <c r="D124">
        <v>10</v>
      </c>
      <c r="E124">
        <v>15.9</v>
      </c>
      <c r="F124">
        <v>10.3</v>
      </c>
      <c r="G124">
        <f t="shared" si="2"/>
        <v>15.6</v>
      </c>
      <c r="H124">
        <f t="shared" si="3"/>
        <v>10.7</v>
      </c>
      <c r="K124" s="3"/>
      <c r="L124" s="3" t="s">
        <v>24</v>
      </c>
      <c r="M124" s="3" t="s">
        <v>25</v>
      </c>
      <c r="N124" s="3" t="s">
        <v>26</v>
      </c>
      <c r="O124" s="3" t="s">
        <v>27</v>
      </c>
      <c r="P124" s="3" t="s">
        <v>28</v>
      </c>
    </row>
    <row r="125" spans="4:16" x14ac:dyDescent="0.25">
      <c r="D125">
        <v>11</v>
      </c>
      <c r="E125">
        <v>16.3</v>
      </c>
      <c r="F125">
        <v>11.6</v>
      </c>
      <c r="G125">
        <f t="shared" si="2"/>
        <v>15.9</v>
      </c>
      <c r="H125">
        <f t="shared" si="3"/>
        <v>10.3</v>
      </c>
      <c r="K125" s="1" t="s">
        <v>20</v>
      </c>
      <c r="L125" s="1">
        <v>1</v>
      </c>
      <c r="M125" s="1">
        <v>34.140053039808365</v>
      </c>
      <c r="N125" s="1">
        <v>34.140053039808365</v>
      </c>
      <c r="O125" s="1">
        <v>24.274431429863593</v>
      </c>
      <c r="P125" s="1">
        <v>1.5169994059935544E-4</v>
      </c>
    </row>
    <row r="126" spans="4:16" x14ac:dyDescent="0.25">
      <c r="D126">
        <v>12</v>
      </c>
      <c r="E126">
        <v>16.8</v>
      </c>
      <c r="F126">
        <v>17</v>
      </c>
      <c r="G126">
        <f t="shared" si="2"/>
        <v>16.3</v>
      </c>
      <c r="H126">
        <f t="shared" si="3"/>
        <v>11.6</v>
      </c>
      <c r="K126" s="1" t="s">
        <v>21</v>
      </c>
      <c r="L126" s="1">
        <v>16</v>
      </c>
      <c r="M126" s="1">
        <v>22.50272473796942</v>
      </c>
      <c r="N126" s="1">
        <v>1.4064202961230887</v>
      </c>
      <c r="O126" s="1"/>
      <c r="P126" s="1"/>
    </row>
    <row r="127" spans="4:16" ht="15.75" thickBot="1" x14ac:dyDescent="0.3">
      <c r="D127">
        <v>13</v>
      </c>
      <c r="E127">
        <v>17.8</v>
      </c>
      <c r="F127">
        <v>10.1</v>
      </c>
      <c r="G127">
        <f t="shared" si="2"/>
        <v>16.8</v>
      </c>
      <c r="H127">
        <f t="shared" si="3"/>
        <v>17</v>
      </c>
      <c r="K127" s="2" t="s">
        <v>22</v>
      </c>
      <c r="L127" s="2">
        <v>17</v>
      </c>
      <c r="M127" s="2">
        <v>56.642777777777781</v>
      </c>
      <c r="N127" s="2"/>
      <c r="O127" s="2"/>
      <c r="P127" s="2"/>
    </row>
    <row r="128" spans="4:16" ht="15.75" thickBot="1" x14ac:dyDescent="0.3">
      <c r="D128">
        <v>14</v>
      </c>
      <c r="E128">
        <v>17.600000000000001</v>
      </c>
      <c r="F128">
        <v>11</v>
      </c>
      <c r="G128">
        <f t="shared" si="2"/>
        <v>17.8</v>
      </c>
      <c r="H128">
        <f t="shared" si="3"/>
        <v>10.1</v>
      </c>
    </row>
    <row r="129" spans="4:19" x14ac:dyDescent="0.25">
      <c r="D129">
        <v>15</v>
      </c>
      <c r="E129">
        <v>18.3</v>
      </c>
      <c r="F129">
        <v>13.8</v>
      </c>
      <c r="G129">
        <f t="shared" si="2"/>
        <v>17.600000000000001</v>
      </c>
      <c r="H129">
        <f t="shared" si="3"/>
        <v>11</v>
      </c>
      <c r="K129" s="3"/>
      <c r="L129" s="3" t="s">
        <v>29</v>
      </c>
      <c r="M129" s="3" t="s">
        <v>17</v>
      </c>
      <c r="N129" s="3" t="s">
        <v>30</v>
      </c>
      <c r="O129" s="3" t="s">
        <v>31</v>
      </c>
      <c r="P129" s="3" t="s">
        <v>32</v>
      </c>
      <c r="Q129" s="3" t="s">
        <v>33</v>
      </c>
      <c r="R129" s="3" t="s">
        <v>34</v>
      </c>
      <c r="S129" s="3" t="s">
        <v>35</v>
      </c>
    </row>
    <row r="130" spans="4:19" x14ac:dyDescent="0.25">
      <c r="D130">
        <v>16</v>
      </c>
      <c r="E130">
        <v>19</v>
      </c>
      <c r="F130">
        <v>14.5</v>
      </c>
      <c r="G130">
        <f t="shared" si="2"/>
        <v>18.3</v>
      </c>
      <c r="H130">
        <f t="shared" si="3"/>
        <v>13.8</v>
      </c>
      <c r="K130" s="1" t="s">
        <v>23</v>
      </c>
      <c r="L130" s="1">
        <v>11.008559243628252</v>
      </c>
      <c r="M130" s="1">
        <v>1.058563686325124</v>
      </c>
      <c r="N130" s="1">
        <v>10.399524738889557</v>
      </c>
      <c r="O130" s="1">
        <v>1.588307555359057E-8</v>
      </c>
      <c r="P130" s="1">
        <v>8.7645044754244346</v>
      </c>
      <c r="Q130" s="1">
        <v>13.252614011832069</v>
      </c>
      <c r="R130" s="1">
        <v>8.7645044754244346</v>
      </c>
      <c r="S130" s="1">
        <v>13.252614011832069</v>
      </c>
    </row>
    <row r="131" spans="4:19" ht="15.75" thickBot="1" x14ac:dyDescent="0.3">
      <c r="D131">
        <v>17</v>
      </c>
      <c r="E131">
        <v>19.3</v>
      </c>
      <c r="F131">
        <v>18</v>
      </c>
      <c r="G131">
        <f t="shared" si="2"/>
        <v>19</v>
      </c>
      <c r="H131">
        <f t="shared" si="3"/>
        <v>14.5</v>
      </c>
      <c r="K131" s="2" t="s">
        <v>49</v>
      </c>
      <c r="L131" s="2">
        <v>0.44125698642637179</v>
      </c>
      <c r="M131" s="2">
        <v>8.9560613821565757E-2</v>
      </c>
      <c r="N131" s="2">
        <v>4.9269089122758922</v>
      </c>
      <c r="O131" s="2">
        <v>1.5169994059935493E-4</v>
      </c>
      <c r="P131" s="2">
        <v>0.25139696658452615</v>
      </c>
      <c r="Q131" s="2">
        <v>0.63111700626821743</v>
      </c>
      <c r="R131" s="2">
        <v>0.25139696658452615</v>
      </c>
      <c r="S131" s="2">
        <v>0.63111700626821743</v>
      </c>
    </row>
    <row r="132" spans="4:19" x14ac:dyDescent="0.25">
      <c r="D132">
        <v>18</v>
      </c>
      <c r="E132">
        <v>16.899999999999999</v>
      </c>
      <c r="F132">
        <v>16.5</v>
      </c>
      <c r="G132">
        <f t="shared" si="2"/>
        <v>19.3</v>
      </c>
      <c r="H132">
        <f t="shared" si="3"/>
        <v>18</v>
      </c>
    </row>
    <row r="133" spans="4:19" x14ac:dyDescent="0.25">
      <c r="D133">
        <v>19</v>
      </c>
      <c r="E133">
        <v>20.3</v>
      </c>
      <c r="F133">
        <v>14.4</v>
      </c>
      <c r="G133">
        <f t="shared" si="2"/>
        <v>16.899999999999999</v>
      </c>
      <c r="H133">
        <f t="shared" si="3"/>
        <v>16.5</v>
      </c>
    </row>
    <row r="135" spans="4:19" x14ac:dyDescent="0.25">
      <c r="K135" t="s">
        <v>36</v>
      </c>
    </row>
    <row r="136" spans="4:19" ht="15.75" thickBot="1" x14ac:dyDescent="0.3"/>
    <row r="137" spans="4:19" x14ac:dyDescent="0.25">
      <c r="K137" s="3" t="s">
        <v>37</v>
      </c>
      <c r="L137" s="3" t="s">
        <v>51</v>
      </c>
      <c r="M137" s="3" t="s">
        <v>39</v>
      </c>
    </row>
    <row r="138" spans="4:19" x14ac:dyDescent="0.25">
      <c r="K138" s="1">
        <v>1</v>
      </c>
      <c r="L138" s="1">
        <v>14.450363737753952</v>
      </c>
      <c r="M138" s="1">
        <v>-0.45036373775395155</v>
      </c>
    </row>
    <row r="139" spans="4:19" x14ac:dyDescent="0.25">
      <c r="K139" s="1">
        <v>2</v>
      </c>
      <c r="L139" s="1">
        <v>14.582740833681862</v>
      </c>
      <c r="M139" s="1">
        <v>-1.0827408336818625</v>
      </c>
    </row>
    <row r="140" spans="4:19" x14ac:dyDescent="0.25">
      <c r="K140" s="1">
        <v>3</v>
      </c>
      <c r="L140" s="1">
        <v>14.935746422822961</v>
      </c>
      <c r="M140" s="1">
        <v>-1.1357464228229599</v>
      </c>
    </row>
    <row r="141" spans="4:19" x14ac:dyDescent="0.25">
      <c r="K141" s="1">
        <v>4</v>
      </c>
      <c r="L141" s="1">
        <v>14.362112340468677</v>
      </c>
      <c r="M141" s="1">
        <v>-0.36211234046867702</v>
      </c>
    </row>
    <row r="142" spans="4:19" x14ac:dyDescent="0.25">
      <c r="K142" s="1">
        <v>5</v>
      </c>
      <c r="L142" s="1">
        <v>15.641757601105155</v>
      </c>
      <c r="M142" s="1">
        <v>-1.2417576011051548</v>
      </c>
    </row>
    <row r="143" spans="4:19" x14ac:dyDescent="0.25">
      <c r="K143" s="1">
        <v>6</v>
      </c>
      <c r="L143" s="1">
        <v>15.465254806534606</v>
      </c>
      <c r="M143" s="1">
        <v>-0.66525480653460534</v>
      </c>
    </row>
    <row r="144" spans="4:19" x14ac:dyDescent="0.25">
      <c r="K144" s="1">
        <v>7</v>
      </c>
      <c r="L144" s="1">
        <v>15.11224921739351</v>
      </c>
      <c r="M144" s="1">
        <v>8.7750782606489608E-2</v>
      </c>
    </row>
    <row r="145" spans="11:13" x14ac:dyDescent="0.25">
      <c r="K145" s="1">
        <v>8</v>
      </c>
      <c r="L145" s="1">
        <v>15.156374916036146</v>
      </c>
      <c r="M145" s="1">
        <v>0.34362508396385394</v>
      </c>
    </row>
    <row r="146" spans="11:13" x14ac:dyDescent="0.25">
      <c r="K146" s="1">
        <v>9</v>
      </c>
      <c r="L146" s="1">
        <v>15.73000899839043</v>
      </c>
      <c r="M146" s="1">
        <v>-0.13000899839043001</v>
      </c>
    </row>
    <row r="147" spans="11:13" x14ac:dyDescent="0.25">
      <c r="K147" s="1">
        <v>10</v>
      </c>
      <c r="L147" s="1">
        <v>15.553506203819882</v>
      </c>
      <c r="M147" s="1">
        <v>0.346493796180118</v>
      </c>
    </row>
    <row r="148" spans="11:13" x14ac:dyDescent="0.25">
      <c r="K148" s="1">
        <v>11</v>
      </c>
      <c r="L148" s="1">
        <v>16.127140286174164</v>
      </c>
      <c r="M148" s="1">
        <v>0.17285971382583654</v>
      </c>
    </row>
    <row r="149" spans="11:13" x14ac:dyDescent="0.25">
      <c r="K149" s="1">
        <v>12</v>
      </c>
      <c r="L149" s="1">
        <v>18.509928012876571</v>
      </c>
      <c r="M149" s="1">
        <v>-1.7099280128765706</v>
      </c>
    </row>
    <row r="150" spans="11:13" x14ac:dyDescent="0.25">
      <c r="K150" s="1">
        <v>13</v>
      </c>
      <c r="L150" s="1">
        <v>15.465254806534606</v>
      </c>
      <c r="M150" s="1">
        <v>2.3347451934653947</v>
      </c>
    </row>
    <row r="151" spans="11:13" x14ac:dyDescent="0.25">
      <c r="K151" s="1">
        <v>14</v>
      </c>
      <c r="L151" s="1">
        <v>15.862386094318342</v>
      </c>
      <c r="M151" s="1">
        <v>1.7376139056816591</v>
      </c>
    </row>
    <row r="152" spans="11:13" x14ac:dyDescent="0.25">
      <c r="K152" s="1">
        <v>15</v>
      </c>
      <c r="L152" s="1">
        <v>17.097905656312182</v>
      </c>
      <c r="M152" s="1">
        <v>1.2020943436878184</v>
      </c>
    </row>
    <row r="153" spans="11:13" x14ac:dyDescent="0.25">
      <c r="K153" s="1">
        <v>16</v>
      </c>
      <c r="L153" s="1">
        <v>17.406785546810642</v>
      </c>
      <c r="M153" s="1">
        <v>1.5932144531893577</v>
      </c>
    </row>
    <row r="154" spans="11:13" x14ac:dyDescent="0.25">
      <c r="K154" s="1">
        <v>17</v>
      </c>
      <c r="L154" s="1">
        <v>18.951184999302946</v>
      </c>
      <c r="M154" s="1">
        <v>0.34881500069705496</v>
      </c>
    </row>
    <row r="155" spans="11:13" ht="15.75" thickBot="1" x14ac:dyDescent="0.3">
      <c r="K155" s="2">
        <v>18</v>
      </c>
      <c r="L155" s="2">
        <v>18.289299519663388</v>
      </c>
      <c r="M155" s="2">
        <v>-1.389299519663389</v>
      </c>
    </row>
    <row r="156" spans="11:13" x14ac:dyDescent="0.25">
      <c r="K156" s="1">
        <v>17</v>
      </c>
      <c r="L156" s="1">
        <v>19.788396327026529</v>
      </c>
      <c r="M156" s="1">
        <v>-2.8883963270265305</v>
      </c>
    </row>
    <row r="157" spans="11:13" ht="15.75" thickBot="1" x14ac:dyDescent="0.3">
      <c r="K157" s="2">
        <v>18</v>
      </c>
      <c r="L157" s="2">
        <v>17.914061610466401</v>
      </c>
      <c r="M157" s="2">
        <v>2.3859383895335995</v>
      </c>
    </row>
    <row r="162" spans="4:22" x14ac:dyDescent="0.25">
      <c r="Q162" t="s">
        <v>12</v>
      </c>
    </row>
    <row r="163" spans="4:22" ht="15.75" thickBot="1" x14ac:dyDescent="0.3">
      <c r="D163" t="s">
        <v>12</v>
      </c>
    </row>
    <row r="164" spans="4:22" ht="15.75" thickBot="1" x14ac:dyDescent="0.3">
      <c r="Q164" s="4" t="s">
        <v>13</v>
      </c>
      <c r="R164" s="4"/>
    </row>
    <row r="165" spans="4:22" x14ac:dyDescent="0.25">
      <c r="D165" s="4" t="s">
        <v>13</v>
      </c>
      <c r="E165" s="4"/>
      <c r="Q165" s="1" t="s">
        <v>14</v>
      </c>
      <c r="R165" s="1">
        <v>0.85889053689945194</v>
      </c>
    </row>
    <row r="166" spans="4:22" x14ac:dyDescent="0.25">
      <c r="D166" s="1" t="s">
        <v>14</v>
      </c>
      <c r="E166" s="1">
        <v>0.86895297385320047</v>
      </c>
      <c r="Q166" s="1" t="s">
        <v>15</v>
      </c>
      <c r="R166" s="1">
        <v>0.73769295437542881</v>
      </c>
    </row>
    <row r="167" spans="4:22" x14ac:dyDescent="0.25">
      <c r="D167" s="1" t="s">
        <v>15</v>
      </c>
      <c r="E167" s="1">
        <v>0.75507927076832093</v>
      </c>
      <c r="Q167" s="1" t="s">
        <v>16</v>
      </c>
      <c r="R167" s="1">
        <v>0.70271868162548601</v>
      </c>
    </row>
    <row r="168" spans="4:22" x14ac:dyDescent="0.25">
      <c r="D168" s="1" t="s">
        <v>16</v>
      </c>
      <c r="E168" s="1">
        <v>0.72242317353743035</v>
      </c>
      <c r="Q168" s="1" t="s">
        <v>17</v>
      </c>
      <c r="R168" s="1">
        <v>1.0939747498000072</v>
      </c>
    </row>
    <row r="169" spans="4:22" ht="15.75" thickBot="1" x14ac:dyDescent="0.3">
      <c r="D169" s="1" t="s">
        <v>17</v>
      </c>
      <c r="E169" s="1">
        <v>1.0570976126586398</v>
      </c>
      <c r="Q169" s="2" t="s">
        <v>18</v>
      </c>
      <c r="R169" s="2">
        <v>18</v>
      </c>
    </row>
    <row r="170" spans="4:22" ht="15.75" thickBot="1" x14ac:dyDescent="0.3">
      <c r="D170" s="2" t="s">
        <v>18</v>
      </c>
      <c r="E170" s="2">
        <v>18</v>
      </c>
    </row>
    <row r="171" spans="4:22" ht="15.75" thickBot="1" x14ac:dyDescent="0.3">
      <c r="Q171" t="s">
        <v>19</v>
      </c>
    </row>
    <row r="172" spans="4:22" ht="15.75" thickBot="1" x14ac:dyDescent="0.3">
      <c r="D172" t="s">
        <v>19</v>
      </c>
      <c r="Q172" s="3"/>
      <c r="R172" s="3" t="s">
        <v>24</v>
      </c>
      <c r="S172" s="3" t="s">
        <v>25</v>
      </c>
      <c r="T172" s="3" t="s">
        <v>26</v>
      </c>
      <c r="U172" s="3" t="s">
        <v>27</v>
      </c>
      <c r="V172" s="3" t="s">
        <v>28</v>
      </c>
    </row>
    <row r="173" spans="4:22" x14ac:dyDescent="0.25">
      <c r="D173" s="3"/>
      <c r="E173" s="3" t="s">
        <v>24</v>
      </c>
      <c r="F173" s="3" t="s">
        <v>25</v>
      </c>
      <c r="G173" s="3" t="s">
        <v>26</v>
      </c>
      <c r="H173" s="3" t="s">
        <v>27</v>
      </c>
      <c r="I173" s="3" t="s">
        <v>28</v>
      </c>
      <c r="Q173" s="1" t="s">
        <v>20</v>
      </c>
      <c r="R173" s="1">
        <v>2</v>
      </c>
      <c r="S173" s="1">
        <v>50.486066479777961</v>
      </c>
      <c r="T173" s="1">
        <v>25.24303323988898</v>
      </c>
      <c r="U173" s="1">
        <v>21.092445857266174</v>
      </c>
      <c r="V173" s="1">
        <v>4.3759733650117137E-5</v>
      </c>
    </row>
    <row r="174" spans="4:22" x14ac:dyDescent="0.25">
      <c r="D174" s="1" t="s">
        <v>20</v>
      </c>
      <c r="E174" s="1">
        <v>2</v>
      </c>
      <c r="F174" s="1">
        <v>51.675947337448846</v>
      </c>
      <c r="G174" s="1">
        <v>25.837973668724423</v>
      </c>
      <c r="H174" s="1">
        <v>23.122152822783278</v>
      </c>
      <c r="I174" s="1">
        <v>2.6163243236856851E-5</v>
      </c>
      <c r="Q174" s="1" t="s">
        <v>21</v>
      </c>
      <c r="R174" s="1">
        <v>15</v>
      </c>
      <c r="S174" s="1">
        <v>17.951711297999822</v>
      </c>
      <c r="T174" s="1">
        <v>1.1967807531999881</v>
      </c>
      <c r="U174" s="1"/>
      <c r="V174" s="1"/>
    </row>
    <row r="175" spans="4:22" ht="15.75" thickBot="1" x14ac:dyDescent="0.3">
      <c r="D175" s="1" t="s">
        <v>21</v>
      </c>
      <c r="E175" s="1">
        <v>15</v>
      </c>
      <c r="F175" s="1">
        <v>16.761830440328936</v>
      </c>
      <c r="G175" s="1">
        <v>1.1174553626885957</v>
      </c>
      <c r="H175" s="1"/>
      <c r="I175" s="1"/>
      <c r="Q175" s="2" t="s">
        <v>22</v>
      </c>
      <c r="R175" s="2">
        <v>17</v>
      </c>
      <c r="S175" s="2">
        <v>68.437777777777782</v>
      </c>
      <c r="T175" s="2"/>
      <c r="U175" s="2"/>
      <c r="V175" s="2"/>
    </row>
    <row r="176" spans="4:22" ht="15.75" thickBot="1" x14ac:dyDescent="0.3">
      <c r="D176" s="2" t="s">
        <v>22</v>
      </c>
      <c r="E176" s="2">
        <v>17</v>
      </c>
      <c r="F176" s="2">
        <v>68.437777777777782</v>
      </c>
      <c r="G176" s="2"/>
      <c r="H176" s="2"/>
      <c r="I176" s="2"/>
    </row>
    <row r="177" spans="4:25" ht="15.75" thickBot="1" x14ac:dyDescent="0.3">
      <c r="Q177" s="3"/>
      <c r="R177" s="3" t="s">
        <v>29</v>
      </c>
      <c r="S177" s="3" t="s">
        <v>17</v>
      </c>
      <c r="T177" s="3" t="s">
        <v>30</v>
      </c>
      <c r="U177" s="3" t="s">
        <v>31</v>
      </c>
      <c r="V177" s="3" t="s">
        <v>32</v>
      </c>
      <c r="W177" s="3" t="s">
        <v>33</v>
      </c>
      <c r="X177" s="3" t="s">
        <v>34</v>
      </c>
      <c r="Y177" s="3" t="s">
        <v>35</v>
      </c>
    </row>
    <row r="178" spans="4:25" x14ac:dyDescent="0.25">
      <c r="D178" s="3"/>
      <c r="E178" s="3" t="s">
        <v>29</v>
      </c>
      <c r="F178" s="3" t="s">
        <v>17</v>
      </c>
      <c r="G178" s="3" t="s">
        <v>30</v>
      </c>
      <c r="H178" s="3" t="s">
        <v>31</v>
      </c>
      <c r="I178" s="3" t="s">
        <v>32</v>
      </c>
      <c r="J178" s="3" t="s">
        <v>33</v>
      </c>
      <c r="K178" s="3" t="s">
        <v>34</v>
      </c>
      <c r="L178" s="3" t="s">
        <v>35</v>
      </c>
      <c r="Q178" s="1" t="s">
        <v>23</v>
      </c>
      <c r="R178" s="1">
        <v>2.3754937733420611</v>
      </c>
      <c r="S178" s="1">
        <v>2.832128783607641</v>
      </c>
      <c r="T178" s="1">
        <v>0.83876615607715899</v>
      </c>
      <c r="U178" s="1">
        <v>0.41476786045772251</v>
      </c>
      <c r="V178" s="1">
        <v>-3.6610458354452016</v>
      </c>
      <c r="W178" s="1">
        <v>8.4120333821293229</v>
      </c>
      <c r="X178" s="1">
        <v>-3.6610458354452016</v>
      </c>
      <c r="Y178" s="1">
        <v>8.4120333821293229</v>
      </c>
    </row>
    <row r="179" spans="4:25" x14ac:dyDescent="0.25">
      <c r="D179" s="1" t="s">
        <v>23</v>
      </c>
      <c r="E179" s="1">
        <v>2.9736207208182432</v>
      </c>
      <c r="F179" s="1">
        <v>2.6283796282753586</v>
      </c>
      <c r="G179" s="1">
        <v>1.1313513043659598</v>
      </c>
      <c r="H179" s="1">
        <v>0.27567129055358514</v>
      </c>
      <c r="I179" s="1">
        <v>-2.6286378434278377</v>
      </c>
      <c r="J179" s="1">
        <v>8.5758792850643246</v>
      </c>
      <c r="K179" s="1">
        <v>-2.6286378434278377</v>
      </c>
      <c r="L179" s="1">
        <v>8.5758792850643246</v>
      </c>
      <c r="Q179" s="1" t="s">
        <v>49</v>
      </c>
      <c r="R179" s="1">
        <v>9.6597506608169945E-2</v>
      </c>
      <c r="S179" s="1">
        <v>0.14601757371774315</v>
      </c>
      <c r="T179" s="1">
        <v>0.66154712853191322</v>
      </c>
      <c r="U179" s="1">
        <v>0.51829541425601089</v>
      </c>
      <c r="V179" s="1">
        <v>-0.21463158453625453</v>
      </c>
      <c r="W179" s="1">
        <v>0.40782659775259444</v>
      </c>
      <c r="X179" s="1">
        <v>-0.21463158453625453</v>
      </c>
      <c r="Y179" s="1">
        <v>0.40782659775259444</v>
      </c>
    </row>
    <row r="180" spans="4:25" ht="15.75" thickBot="1" x14ac:dyDescent="0.3">
      <c r="D180" s="1" t="s">
        <v>49</v>
      </c>
      <c r="E180" s="1">
        <v>0.72493915614013871</v>
      </c>
      <c r="F180" s="1">
        <v>0.22284225171155964</v>
      </c>
      <c r="G180" s="1">
        <v>3.253149483871121</v>
      </c>
      <c r="H180" s="1">
        <v>5.3486760989030751E-3</v>
      </c>
      <c r="I180" s="1">
        <v>0.24996213999801814</v>
      </c>
      <c r="J180" s="1">
        <v>1.1999161722822593</v>
      </c>
      <c r="K180" s="1">
        <v>0.24996213999801814</v>
      </c>
      <c r="L180" s="1">
        <v>1.1999161722822593</v>
      </c>
      <c r="Q180" s="2" t="s">
        <v>50</v>
      </c>
      <c r="R180" s="2">
        <v>0.80284641558791991</v>
      </c>
      <c r="S180" s="2">
        <v>0.25218822598689333</v>
      </c>
      <c r="T180" s="2">
        <v>3.1835206122178175</v>
      </c>
      <c r="U180" s="2">
        <v>6.1684648269767512E-3</v>
      </c>
      <c r="V180" s="2">
        <v>0.26531993591263048</v>
      </c>
      <c r="W180" s="2">
        <v>1.3403728952632092</v>
      </c>
      <c r="X180" s="2">
        <v>0.26531993591263048</v>
      </c>
      <c r="Y180" s="2">
        <v>1.3403728952632092</v>
      </c>
    </row>
    <row r="181" spans="4:25" ht="15.75" thickBot="1" x14ac:dyDescent="0.3">
      <c r="D181" s="2" t="s">
        <v>50</v>
      </c>
      <c r="E181" s="2">
        <v>0.15684645539772685</v>
      </c>
      <c r="F181" s="2">
        <v>0.12665703251497457</v>
      </c>
      <c r="G181" s="2">
        <v>1.2383556781908893</v>
      </c>
      <c r="H181" s="2">
        <v>0.23461538477499666</v>
      </c>
      <c r="I181" s="2">
        <v>-0.11311661899826525</v>
      </c>
      <c r="J181" s="2">
        <v>0.42680952979371894</v>
      </c>
      <c r="K181" s="2">
        <v>-0.11311661899826525</v>
      </c>
      <c r="L181" s="2">
        <v>0.42680952979371894</v>
      </c>
    </row>
    <row r="184" spans="4:25" x14ac:dyDescent="0.25">
      <c r="Q184" t="s">
        <v>36</v>
      </c>
    </row>
    <row r="185" spans="4:25" ht="15.75" thickBot="1" x14ac:dyDescent="0.3">
      <c r="D185" t="s">
        <v>36</v>
      </c>
    </row>
    <row r="186" spans="4:25" ht="15.75" thickBot="1" x14ac:dyDescent="0.3">
      <c r="Q186" s="3" t="s">
        <v>37</v>
      </c>
      <c r="R186" s="3" t="s">
        <v>51</v>
      </c>
      <c r="S186" s="3" t="s">
        <v>39</v>
      </c>
    </row>
    <row r="187" spans="4:25" x14ac:dyDescent="0.25">
      <c r="D187" s="3" t="s">
        <v>37</v>
      </c>
      <c r="E187" s="3" t="s">
        <v>51</v>
      </c>
      <c r="F187" s="3" t="s">
        <v>39</v>
      </c>
      <c r="Q187" s="1">
        <v>1</v>
      </c>
      <c r="R187" s="1">
        <v>14.397783395099115</v>
      </c>
      <c r="S187" s="1">
        <v>-0.89778339509911476</v>
      </c>
    </row>
    <row r="188" spans="4:25" x14ac:dyDescent="0.25">
      <c r="D188" s="1">
        <v>1</v>
      </c>
      <c r="E188" s="1">
        <v>14.346171258882453</v>
      </c>
      <c r="F188" s="1">
        <v>-0.84617125888245326</v>
      </c>
      <c r="Q188" s="1">
        <v>2</v>
      </c>
      <c r="R188" s="1">
        <v>14.073638192591693</v>
      </c>
      <c r="S188" s="1">
        <v>-0.27363819259169198</v>
      </c>
    </row>
    <row r="189" spans="4:25" x14ac:dyDescent="0.25">
      <c r="D189" s="1">
        <v>2</v>
      </c>
      <c r="E189" s="1">
        <v>14.030755617431701</v>
      </c>
      <c r="F189" s="1">
        <v>-0.2307556174317007</v>
      </c>
      <c r="Q189" s="1">
        <v>3</v>
      </c>
      <c r="R189" s="1">
        <v>14.188915358677448</v>
      </c>
      <c r="S189" s="1">
        <v>-0.18891535867744835</v>
      </c>
    </row>
    <row r="190" spans="4:25" x14ac:dyDescent="0.25">
      <c r="D190" s="1">
        <v>3</v>
      </c>
      <c r="E190" s="1">
        <v>14.373714528591925</v>
      </c>
      <c r="F190" s="1">
        <v>-0.37371452859192544</v>
      </c>
      <c r="Q190" s="1">
        <v>4</v>
      </c>
      <c r="R190" s="1">
        <v>14.629617410958723</v>
      </c>
      <c r="S190" s="1">
        <v>-0.22961741095872235</v>
      </c>
    </row>
    <row r="191" spans="4:25" x14ac:dyDescent="0.25">
      <c r="D191" s="1">
        <v>4</v>
      </c>
      <c r="E191" s="1">
        <v>14.314801967802907</v>
      </c>
      <c r="F191" s="1">
        <v>8.5198032197093099E-2</v>
      </c>
      <c r="Q191" s="1">
        <v>5</v>
      </c>
      <c r="R191" s="1">
        <v>14.912116974550624</v>
      </c>
      <c r="S191" s="1">
        <v>-0.11211697455062364</v>
      </c>
    </row>
    <row r="192" spans="4:25" x14ac:dyDescent="0.25">
      <c r="D192" s="1">
        <v>5</v>
      </c>
      <c r="E192" s="1">
        <v>15.059632350912372</v>
      </c>
      <c r="F192" s="1">
        <v>-0.25963235091237102</v>
      </c>
      <c r="Q192" s="1">
        <v>6</v>
      </c>
      <c r="R192" s="1">
        <v>15.155977535499257</v>
      </c>
      <c r="S192" s="1">
        <v>4.4022464500741876E-2</v>
      </c>
    </row>
    <row r="193" spans="4:19" x14ac:dyDescent="0.25">
      <c r="D193" s="1">
        <v>6</v>
      </c>
      <c r="E193" s="1">
        <v>15.286869431209338</v>
      </c>
      <c r="F193" s="1">
        <v>-8.6869431209338543E-2</v>
      </c>
      <c r="Q193" s="1">
        <v>7</v>
      </c>
      <c r="R193" s="1">
        <v>15.48677585239524</v>
      </c>
      <c r="S193" s="1">
        <v>1.3224147604759651E-2</v>
      </c>
    </row>
    <row r="194" spans="4:19" x14ac:dyDescent="0.25">
      <c r="D194" s="1">
        <v>7</v>
      </c>
      <c r="E194" s="1">
        <v>15.45136792934721</v>
      </c>
      <c r="F194" s="1">
        <v>4.8632070652789849E-2</v>
      </c>
      <c r="Q194" s="1">
        <v>8</v>
      </c>
      <c r="R194" s="1">
        <v>15.853206535662238</v>
      </c>
      <c r="S194" s="1">
        <v>-0.25320653566223861</v>
      </c>
    </row>
    <row r="195" spans="4:19" x14ac:dyDescent="0.25">
      <c r="D195" s="1">
        <v>8</v>
      </c>
      <c r="E195" s="1">
        <v>15.684534321729025</v>
      </c>
      <c r="F195" s="1">
        <v>-8.4534321729025308E-2</v>
      </c>
      <c r="Q195" s="1">
        <v>9</v>
      </c>
      <c r="R195" s="1">
        <v>15.894852174577762</v>
      </c>
      <c r="S195" s="1">
        <v>5.1478254222381281E-3</v>
      </c>
    </row>
    <row r="196" spans="4:19" x14ac:dyDescent="0.25">
      <c r="D196" s="1">
        <v>9</v>
      </c>
      <c r="E196" s="1">
        <v>15.960928629360083</v>
      </c>
      <c r="F196" s="1">
        <v>-6.0928629360082809E-2</v>
      </c>
      <c r="Q196" s="1">
        <v>10</v>
      </c>
      <c r="R196" s="1">
        <v>16.261282857844758</v>
      </c>
      <c r="S196" s="1">
        <v>3.8717142155242357E-2</v>
      </c>
    </row>
    <row r="197" spans="4:19" x14ac:dyDescent="0.25">
      <c r="D197" s="1">
        <v>10</v>
      </c>
      <c r="E197" s="1">
        <v>16.115671794043035</v>
      </c>
      <c r="F197" s="1">
        <v>0.18432820595696597</v>
      </c>
      <c r="Q197" s="1">
        <v>11</v>
      </c>
      <c r="R197" s="1">
        <v>17.104047959764046</v>
      </c>
      <c r="S197" s="1">
        <v>-0.30404795976404486</v>
      </c>
    </row>
    <row r="198" spans="4:19" x14ac:dyDescent="0.25">
      <c r="D198" s="1">
        <v>11</v>
      </c>
      <c r="E198" s="1">
        <v>16.609547848516137</v>
      </c>
      <c r="F198" s="1">
        <v>0.19045215148386418</v>
      </c>
      <c r="Q198" s="1">
        <v>12</v>
      </c>
      <c r="R198" s="1">
        <v>16.838948371961635</v>
      </c>
      <c r="S198" s="1">
        <v>0.96105162803836564</v>
      </c>
    </row>
    <row r="199" spans="4:19" x14ac:dyDescent="0.25">
      <c r="D199" s="1">
        <v>12</v>
      </c>
      <c r="E199" s="1">
        <v>17.81898828573393</v>
      </c>
      <c r="F199" s="1">
        <v>-1.8988285733929189E-2</v>
      </c>
      <c r="Q199" s="1">
        <v>13</v>
      </c>
      <c r="R199" s="1">
        <v>17.728732543496907</v>
      </c>
      <c r="S199" s="1">
        <v>-0.12873254349690555</v>
      </c>
    </row>
    <row r="200" spans="4:19" x14ac:dyDescent="0.25">
      <c r="D200" s="1">
        <v>13</v>
      </c>
      <c r="E200" s="1">
        <v>17.461686899629754</v>
      </c>
      <c r="F200" s="1">
        <v>0.13831310037024735</v>
      </c>
      <c r="Q200" s="1">
        <v>14</v>
      </c>
      <c r="R200" s="1">
        <v>17.838636278882198</v>
      </c>
      <c r="S200" s="1">
        <v>0.46136372111780233</v>
      </c>
    </row>
    <row r="201" spans="4:19" x14ac:dyDescent="0.25">
      <c r="D201" s="1">
        <v>14</v>
      </c>
      <c r="E201" s="1">
        <v>17.45786087825968</v>
      </c>
      <c r="F201" s="1">
        <v>0.84213912174032046</v>
      </c>
      <c r="Q201" s="1">
        <v>15</v>
      </c>
      <c r="R201" s="1">
        <v>18.468247024419462</v>
      </c>
      <c r="S201" s="1">
        <v>0.53175297558053813</v>
      </c>
    </row>
    <row r="202" spans="4:19" x14ac:dyDescent="0.25">
      <c r="D202" s="1">
        <v>15</v>
      </c>
      <c r="E202" s="1">
        <v>18.404488362671415</v>
      </c>
      <c r="F202" s="1">
        <v>0.5955116373285847</v>
      </c>
      <c r="Q202" s="1">
        <v>16</v>
      </c>
      <c r="R202" s="1">
        <v>19.368330788459598</v>
      </c>
      <c r="S202" s="1">
        <v>-6.8330788459597613E-2</v>
      </c>
    </row>
    <row r="203" spans="4:19" x14ac:dyDescent="0.25">
      <c r="D203" s="1">
        <v>16</v>
      </c>
      <c r="E203" s="1">
        <v>19.021738290747919</v>
      </c>
      <c r="F203" s="1">
        <v>0.2782617092520816</v>
      </c>
      <c r="Q203" s="1">
        <v>17</v>
      </c>
      <c r="R203" s="1">
        <v>19.46428845322372</v>
      </c>
      <c r="S203" s="1">
        <v>-2.5642884532237211</v>
      </c>
    </row>
    <row r="204" spans="4:19" ht="15.75" thickBot="1" x14ac:dyDescent="0.3">
      <c r="D204" s="1">
        <v>17</v>
      </c>
      <c r="E204" s="1">
        <v>19.788182631482005</v>
      </c>
      <c r="F204" s="1">
        <v>-2.8881826314820067</v>
      </c>
      <c r="Q204" s="2">
        <v>18</v>
      </c>
      <c r="R204" s="2">
        <v>17.334602291935553</v>
      </c>
      <c r="S204" s="2">
        <v>2.9653977080644474</v>
      </c>
    </row>
    <row r="205" spans="4:19" ht="15.75" thickBot="1" x14ac:dyDescent="0.3">
      <c r="D205" s="2">
        <v>18</v>
      </c>
      <c r="E205" s="2">
        <v>17.813058973649078</v>
      </c>
      <c r="F205" s="2">
        <v>2.4869410263509231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2022-05-05T09:00:57Z</dcterms:modified>
</cp:coreProperties>
</file>