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egor\github\university\3-course-6-semester\econometrics\task-2\"/>
    </mc:Choice>
  </mc:AlternateContent>
  <xr:revisionPtr revIDLastSave="0" documentId="13_ncr:1_{9590EA01-E2E0-4C60-A5C4-DB2100D9227F}" xr6:coauthVersionLast="47" xr6:coauthVersionMax="47" xr10:uidLastSave="{00000000-0000-0000-0000-000000000000}"/>
  <bookViews>
    <workbookView xWindow="-20610" yWindow="4560" windowWidth="20730" windowHeight="11310" activeTab="1" xr2:uid="{E7C37711-55B5-4D4C-B546-27CE64F57E1C}"/>
  </bookViews>
  <sheets>
    <sheet name="ДЗ №2" sheetId="1" r:id="rId1"/>
    <sheet name="Занятие №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9" i="2" l="1"/>
  <c r="F98" i="2"/>
  <c r="F97" i="2"/>
  <c r="D24" i="2"/>
  <c r="D25" i="2"/>
  <c r="D26" i="2"/>
  <c r="D27" i="2"/>
  <c r="D28" i="2"/>
  <c r="D29" i="2"/>
  <c r="D30" i="2"/>
  <c r="D31" i="2"/>
  <c r="D32" i="2"/>
  <c r="D23" i="2"/>
  <c r="C24" i="2"/>
  <c r="C25" i="2"/>
  <c r="C26" i="2"/>
  <c r="C27" i="2"/>
  <c r="C28" i="2"/>
  <c r="C29" i="2"/>
  <c r="C30" i="2"/>
  <c r="C31" i="2"/>
  <c r="C32" i="2"/>
  <c r="C23" i="2"/>
  <c r="B24" i="2"/>
  <c r="B25" i="2"/>
  <c r="B26" i="2"/>
  <c r="B27" i="2"/>
  <c r="B28" i="2"/>
  <c r="B29" i="2"/>
  <c r="B30" i="2"/>
  <c r="B31" i="2"/>
  <c r="B32" i="2"/>
  <c r="B23" i="2"/>
  <c r="L73" i="2" l="1"/>
  <c r="L72" i="2"/>
  <c r="K72" i="2"/>
  <c r="K73" i="2"/>
  <c r="J73" i="2"/>
  <c r="J72" i="2"/>
  <c r="G67" i="2"/>
  <c r="H65" i="2"/>
  <c r="J58" i="2"/>
  <c r="H58" i="2"/>
  <c r="J57" i="2"/>
  <c r="H57" i="2"/>
  <c r="H54" i="2"/>
  <c r="H53" i="2"/>
  <c r="H52" i="2"/>
  <c r="N32" i="1" l="1"/>
  <c r="N31" i="1"/>
  <c r="D36" i="1"/>
  <c r="F21" i="1"/>
  <c r="F20" i="1"/>
  <c r="F23" i="1"/>
  <c r="D6" i="1" l="1"/>
  <c r="D7" i="1"/>
  <c r="D8" i="1"/>
  <c r="D9" i="1"/>
  <c r="D10" i="1"/>
  <c r="D11" i="1"/>
  <c r="D12" i="1"/>
  <c r="D13" i="1"/>
  <c r="D14" i="1"/>
  <c r="D5" i="1"/>
</calcChain>
</file>

<file path=xl/sharedStrings.xml><?xml version="1.0" encoding="utf-8"?>
<sst xmlns="http://schemas.openxmlformats.org/spreadsheetml/2006/main" count="159" uniqueCount="76">
  <si>
    <t>y</t>
  </si>
  <si>
    <t>x</t>
  </si>
  <si>
    <t>Задание №1</t>
  </si>
  <si>
    <t>1/x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</si>
  <si>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</si>
  <si>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</si>
  <si>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</si>
  <si>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</si>
  <si>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</si>
  <si>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</si>
  <si>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</si>
  <si>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</si>
  <si>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</si>
  <si>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</si>
  <si>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</si>
  <si>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</si>
  <si>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</si>
  <si>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</si>
  <si>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</si>
  <si>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</si>
  <si>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</si>
  <si>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</si>
  <si>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</si>
  <si>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</si>
  <si>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</si>
  <si>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</si>
  <si>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</si>
  <si>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</si>
  <si>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ВЫВОД ОСТАТКА</t>
  </si>
  <si>
    <t>Наблюдение</t>
  </si>
  <si>
    <t>Предсказанное y</t>
  </si>
  <si>
    <t>Остатки</t>
  </si>
  <si>
    <t>a =</t>
  </si>
  <si>
    <t>b =</t>
  </si>
  <si>
    <t>R =</t>
  </si>
  <si>
    <t>1)</t>
  </si>
  <si>
    <t>2)</t>
  </si>
  <si>
    <t>3)</t>
  </si>
  <si>
    <t>Э =</t>
  </si>
  <si>
    <t>n =</t>
  </si>
  <si>
    <t>4)</t>
  </si>
  <si>
    <t>F (факт.) =</t>
  </si>
  <si>
    <t>F (табл.) =</t>
  </si>
  <si>
    <t>x1</t>
  </si>
  <si>
    <t>x2</t>
  </si>
  <si>
    <t>x1 - число занятых (чел)</t>
  </si>
  <si>
    <t>x2 - затраты на рекламу (тыс. руб.)</t>
  </si>
  <si>
    <t>y - объём прод. (тыс. ед.)</t>
  </si>
  <si>
    <t>R^2 =</t>
  </si>
  <si>
    <t>Ryx1.x2^2</t>
  </si>
  <si>
    <t>Ryx2.x1^2</t>
  </si>
  <si>
    <t>Ryx1.x2</t>
  </si>
  <si>
    <t>Ryx2.x1</t>
  </si>
  <si>
    <t>Ryx1 = B1 + Rx1x2*B2</t>
  </si>
  <si>
    <t>Ryx2 = Rx2x1*B1 + B2</t>
  </si>
  <si>
    <t>d =</t>
  </si>
  <si>
    <t>0,9586 = B1 + 0,7865 B2</t>
  </si>
  <si>
    <t>0,95868745 = 0,7865 B1 + B2</t>
  </si>
  <si>
    <t xml:space="preserve">Доп. x1 </t>
  </si>
  <si>
    <t>y'</t>
  </si>
  <si>
    <t>x1'</t>
  </si>
  <si>
    <t>x2'</t>
  </si>
  <si>
    <t>y' = ln(y)</t>
  </si>
  <si>
    <t>x1' = ln(x1)</t>
  </si>
  <si>
    <t>x2' = ln(x2)</t>
  </si>
  <si>
    <t>Предсказанное y'</t>
  </si>
  <si>
    <t>СТЕПЕННАЯ РЕГРЕССИЯ</t>
  </si>
  <si>
    <t>a</t>
  </si>
  <si>
    <t>b1</t>
  </si>
  <si>
    <t>b2</t>
  </si>
  <si>
    <t>x3</t>
  </si>
  <si>
    <t>ДЗ</t>
  </si>
  <si>
    <t>x1 - цена единицы товара (доллары)</t>
  </si>
  <si>
    <t>y - объём продаж (млн. руб)</t>
  </si>
  <si>
    <t>x2 - расходы на рекламу за пред. месяц</t>
  </si>
  <si>
    <t>x3 - количество работников занятых сбытом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</si>
</sst>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6" formatCode="0.00000000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C8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3" fillId="2" borderId="3" xfId="0" applyFont="1" applyFill="1" applyBorder="1" applyAlignment="1">
      <alignment horizontal="right"/>
    </xf>
    <xf numFmtId="0" fontId="3" fillId="2" borderId="5" xfId="0" applyFont="1" applyFill="1" applyBorder="1" applyAlignment="1">
      <alignment horizontal="right"/>
    </xf>
    <xf numFmtId="0" fontId="0" fillId="2" borderId="4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0" xfId="0" applyFont="1" applyAlignment="1">
      <alignment horizontal="right"/>
    </xf>
    <xf numFmtId="0" fontId="3" fillId="4" borderId="1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right"/>
    </xf>
    <xf numFmtId="0" fontId="0" fillId="0" borderId="8" xfId="0" applyBorder="1" applyAlignment="1">
      <alignment horizontal="left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right"/>
    </xf>
    <xf numFmtId="0" fontId="0" fillId="6" borderId="4" xfId="0" applyFill="1" applyBorder="1" applyAlignment="1">
      <alignment horizontal="left"/>
    </xf>
    <xf numFmtId="0" fontId="3" fillId="6" borderId="5" xfId="0" applyFont="1" applyFill="1" applyBorder="1" applyAlignment="1">
      <alignment horizontal="right"/>
    </xf>
    <xf numFmtId="0" fontId="0" fillId="6" borderId="6" xfId="0" applyFill="1" applyBorder="1" applyAlignment="1">
      <alignment horizontal="left"/>
    </xf>
    <xf numFmtId="0" fontId="3" fillId="6" borderId="7" xfId="0" applyFont="1" applyFill="1" applyBorder="1" applyAlignment="1">
      <alignment horizontal="right"/>
    </xf>
    <xf numFmtId="0" fontId="0" fillId="6" borderId="8" xfId="0" applyFill="1" applyBorder="1" applyAlignment="1">
      <alignment horizontal="left"/>
    </xf>
    <xf numFmtId="0" fontId="1" fillId="7" borderId="7" xfId="0" applyFont="1" applyFill="1" applyBorder="1" applyAlignment="1">
      <alignment horizontal="right"/>
    </xf>
    <xf numFmtId="0" fontId="0" fillId="7" borderId="8" xfId="0" applyFill="1" applyBorder="1" applyAlignment="1">
      <alignment horizontal="left"/>
    </xf>
    <xf numFmtId="0" fontId="0" fillId="0" borderId="17" xfId="0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/>
    <xf numFmtId="0" fontId="2" fillId="4" borderId="2" xfId="0" applyFont="1" applyFill="1" applyBorder="1" applyAlignment="1">
      <alignment horizontal="center"/>
    </xf>
    <xf numFmtId="166" fontId="0" fillId="0" borderId="0" xfId="0" applyNumberFormat="1"/>
    <xf numFmtId="164" fontId="0" fillId="0" borderId="1" xfId="0" applyNumberFormat="1" applyFill="1" applyBorder="1" applyAlignment="1"/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22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24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5" fillId="3" borderId="7" xfId="0" applyFont="1" applyFill="1" applyBorder="1" applyAlignment="1">
      <alignment horizontal="center"/>
    </xf>
    <xf numFmtId="0" fontId="5" fillId="3" borderId="23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171449</xdr:colOff>
      <xdr:row>15</xdr:row>
      <xdr:rowOff>104776</xdr:rowOff>
    </xdr:from>
    <xdr:to>
      <xdr:col>6</xdr:col>
      <xdr:colOff>276224</xdr:colOff>
      <xdr:row>18</xdr:row>
      <xdr:rowOff>66676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A1FA90D-9331-4060-9EAF-89F9BB237E7E}"/>
                </a:ext>
              </a:extLst>
            </xdr:cNvPr>
            <xdr:cNvSpPr txBox="1"/>
          </xdr:nvSpPr>
          <xdr:spPr>
            <a:xfrm>
              <a:off x="1390649" y="2990851"/>
              <a:ext cx="2543175" cy="5524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=2.468893+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592.2973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A1FA90D-9331-4060-9EAF-89F9BB237E7E}"/>
                </a:ext>
              </a:extLst>
            </xdr:cNvPr>
            <xdr:cNvSpPr txBox="1"/>
          </xdr:nvSpPr>
          <xdr:spPr>
            <a:xfrm>
              <a:off x="1390649" y="2990851"/>
              <a:ext cx="2543175" cy="5524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𝑦=2.468893+592.2973/𝑥</a:t>
              </a:r>
              <a:endParaRPr lang="en-US" sz="1400"/>
            </a:p>
          </xdr:txBody>
        </xdr:sp>
      </mc:Fallback>
    </mc:AlternateContent>
    <xdr:clientData/>
  </xdr:twoCellAnchor>
  <xdr:twoCellAnchor>
    <xdr:from>
      <xdr:col>0</xdr:col>
      <xdr:colOff>419101</xdr:colOff>
      <xdr:row>24</xdr:row>
      <xdr:rowOff>38099</xdr:rowOff>
    </xdr:from>
    <xdr:to>
      <xdr:col>4</xdr:col>
      <xdr:colOff>66675</xdr:colOff>
      <xdr:row>28</xdr:row>
      <xdr:rowOff>95250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42DE38F-8036-40B2-AD29-459924905DBA}"/>
                </a:ext>
              </a:extLst>
            </xdr:cNvPr>
            <xdr:cNvSpPr txBox="1"/>
          </xdr:nvSpPr>
          <xdr:spPr>
            <a:xfrm>
              <a:off x="419101" y="4743449"/>
              <a:ext cx="2085974" cy="82867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𝑦𝑥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  <m:sSub>
                              <m:sSub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sub>
                            </m:sSub>
                          </m:num>
                          <m:den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  <m:sSub>
                              <m:sSub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sub>
                            </m:sSub>
                          </m:den>
                        </m:f>
                      </m:e>
                    </m:rad>
                    <m:r>
                      <a:rPr lang="ru-RU" sz="14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1−</m:t>
                        </m:r>
                        <m:f>
                          <m:f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  <m:sSub>
                              <m:sSub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𝐸</m:t>
                                </m:r>
                              </m:sub>
                            </m:sSub>
                          </m:num>
                          <m:den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  <m:sSub>
                              <m:sSub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42DE38F-8036-40B2-AD29-459924905DBA}"/>
                </a:ext>
              </a:extLst>
            </xdr:cNvPr>
            <xdr:cNvSpPr txBox="1"/>
          </xdr:nvSpPr>
          <xdr:spPr>
            <a:xfrm>
              <a:off x="419101" y="4743449"/>
              <a:ext cx="2085974" cy="82867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𝑅_𝑦𝑥=√((𝑆𝑆_𝑅)/(𝑆𝑆_𝑇 ))</a:t>
              </a:r>
              <a:r>
                <a:rPr lang="ru-RU" sz="1400" b="0" i="0">
                  <a:latin typeface="Cambria Math" panose="02040503050406030204" pitchFamily="18" charset="0"/>
                </a:rPr>
                <a:t>=</a:t>
              </a:r>
              <a:r>
                <a:rPr lang="en-US" sz="1400" b="0" i="0">
                  <a:latin typeface="Cambria Math" panose="02040503050406030204" pitchFamily="18" charset="0"/>
                </a:rPr>
                <a:t>√(1−(𝑆𝑆_𝐸)/(𝑆𝑆_𝑇 ))</a:t>
              </a:r>
              <a:endParaRPr lang="en-US" sz="1400"/>
            </a:p>
          </xdr:txBody>
        </xdr:sp>
      </mc:Fallback>
    </mc:AlternateContent>
    <xdr:clientData/>
  </xdr:twoCellAnchor>
  <xdr:twoCellAnchor>
    <xdr:from>
      <xdr:col>0</xdr:col>
      <xdr:colOff>38100</xdr:colOff>
      <xdr:row>28</xdr:row>
      <xdr:rowOff>66675</xdr:rowOff>
    </xdr:from>
    <xdr:to>
      <xdr:col>6</xdr:col>
      <xdr:colOff>504825</xdr:colOff>
      <xdr:row>32</xdr:row>
      <xdr:rowOff>133351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5F88541-7CD6-4971-B5C6-6FB9902FADA9}"/>
                </a:ext>
              </a:extLst>
            </xdr:cNvPr>
            <xdr:cNvSpPr txBox="1"/>
          </xdr:nvSpPr>
          <xdr:spPr>
            <a:xfrm>
              <a:off x="38100" y="5543550"/>
              <a:ext cx="4124325" cy="82867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𝑆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𝐸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ru-RU" sz="1400" b="0" i="1">
                        <a:latin typeface="Cambria Math" panose="02040503050406030204" pitchFamily="18" charset="0"/>
                      </a:rPr>
                      <m:t>остаточная сумма квадратов отклонений</m:t>
                    </m:r>
                  </m:oMath>
                </m:oMathPara>
              </a14:m>
              <a:endParaRPr lang="ru-RU" sz="1400"/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𝑆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𝑇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ru-RU" sz="1400" b="0" i="1">
                        <a:latin typeface="Cambria Math" panose="02040503050406030204" pitchFamily="18" charset="0"/>
                      </a:rPr>
                      <m:t>общая сумма квадратов отклонений</m:t>
                    </m:r>
                  </m:oMath>
                </m:oMathPara>
              </a14:m>
              <a:endParaRPr lang="ru-RU" sz="1400" b="0"/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𝑆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ru-RU" sz="1400" b="0" i="1">
                        <a:latin typeface="Cambria Math" panose="02040503050406030204" pitchFamily="18" charset="0"/>
                      </a:rPr>
                      <m:t>факторная сумма квадратов отклонений</m:t>
                    </m:r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5F88541-7CD6-4971-B5C6-6FB9902FADA9}"/>
                </a:ext>
              </a:extLst>
            </xdr:cNvPr>
            <xdr:cNvSpPr txBox="1"/>
          </xdr:nvSpPr>
          <xdr:spPr>
            <a:xfrm>
              <a:off x="38100" y="5543550"/>
              <a:ext cx="4124325" cy="82867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en-US" sz="1400" b="0" i="0">
                  <a:latin typeface="Cambria Math" panose="02040503050406030204" pitchFamily="18" charset="0"/>
                </a:rPr>
                <a:t>𝑆𝑆_𝐸−</a:t>
              </a:r>
              <a:r>
                <a:rPr lang="ru-RU" sz="1400" b="0" i="0">
                  <a:latin typeface="Cambria Math" panose="02040503050406030204" pitchFamily="18" charset="0"/>
                </a:rPr>
                <a:t>остаточная сумма квадратов отклонений</a:t>
              </a:r>
              <a:endParaRPr lang="ru-RU" sz="1400"/>
            </a:p>
            <a:p>
              <a:pPr algn="l"/>
              <a:r>
                <a:rPr lang="en-US" sz="1400" b="0" i="0">
                  <a:latin typeface="Cambria Math" panose="02040503050406030204" pitchFamily="18" charset="0"/>
                </a:rPr>
                <a:t>𝑆𝑆_𝑇−</a:t>
              </a:r>
              <a:r>
                <a:rPr lang="ru-RU" sz="1400" b="0" i="0">
                  <a:latin typeface="Cambria Math" panose="02040503050406030204" pitchFamily="18" charset="0"/>
                </a:rPr>
                <a:t>общая сумма квадратов отклонений</a:t>
              </a:r>
              <a:endParaRPr lang="ru-RU" sz="1400" b="0"/>
            </a:p>
            <a:p>
              <a:pPr algn="l"/>
              <a:r>
                <a:rPr lang="en-US" sz="1400" b="0" i="0">
                  <a:latin typeface="Cambria Math" panose="02040503050406030204" pitchFamily="18" charset="0"/>
                </a:rPr>
                <a:t>𝑆𝑆_𝑅−</a:t>
              </a:r>
              <a:r>
                <a:rPr lang="ru-RU" sz="1400" b="0" i="0">
                  <a:latin typeface="Cambria Math" panose="02040503050406030204" pitchFamily="18" charset="0"/>
                </a:rPr>
                <a:t>факторная сумма квадратов отклонений</a:t>
              </a:r>
              <a:endParaRPr lang="en-US" sz="1400"/>
            </a:p>
          </xdr:txBody>
        </xdr:sp>
      </mc:Fallback>
    </mc:AlternateContent>
    <xdr:clientData/>
  </xdr:twoCellAnchor>
  <xdr:twoCellAnchor>
    <xdr:from>
      <xdr:col>4</xdr:col>
      <xdr:colOff>152400</xdr:colOff>
      <xdr:row>33</xdr:row>
      <xdr:rowOff>85725</xdr:rowOff>
    </xdr:from>
    <xdr:to>
      <xdr:col>6</xdr:col>
      <xdr:colOff>180975</xdr:colOff>
      <xdr:row>36</xdr:row>
      <xdr:rowOff>76200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58FD845D-9435-4D45-BC3C-1311CF5B9DB8}"/>
                </a:ext>
              </a:extLst>
            </xdr:cNvPr>
            <xdr:cNvSpPr txBox="1"/>
          </xdr:nvSpPr>
          <xdr:spPr>
            <a:xfrm>
              <a:off x="2590800" y="6515100"/>
              <a:ext cx="1247775" cy="581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400" b="0" i="1">
                        <a:latin typeface="Cambria Math" panose="02040503050406030204" pitchFamily="18" charset="0"/>
                      </a:rPr>
                      <m:t>Э=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𝑎</m:t>
                        </m:r>
                        <m:acc>
                          <m:accPr>
                            <m:chr m:val="̅"/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58FD845D-9435-4D45-BC3C-1311CF5B9DB8}"/>
                </a:ext>
              </a:extLst>
            </xdr:cNvPr>
            <xdr:cNvSpPr txBox="1"/>
          </xdr:nvSpPr>
          <xdr:spPr>
            <a:xfrm>
              <a:off x="2590800" y="6515100"/>
              <a:ext cx="1247775" cy="581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ru-RU" sz="1400" b="0" i="0">
                  <a:latin typeface="Cambria Math" panose="02040503050406030204" pitchFamily="18" charset="0"/>
                </a:rPr>
                <a:t>Э=</a:t>
              </a:r>
              <a:r>
                <a:rPr lang="en-US" sz="1400" b="0" i="0">
                  <a:latin typeface="Cambria Math" panose="02040503050406030204" pitchFamily="18" charset="0"/>
                </a:rPr>
                <a:t>−𝑏/(𝑎𝑥 ̅+𝑏)</a:t>
              </a:r>
              <a:endParaRPr lang="en-US" sz="1400"/>
            </a:p>
          </xdr:txBody>
        </xdr:sp>
      </mc:Fallback>
    </mc:AlternateContent>
    <xdr:clientData/>
  </xdr:twoCellAnchor>
  <xdr:twoCellAnchor>
    <xdr:from>
      <xdr:col>0</xdr:col>
      <xdr:colOff>123824</xdr:colOff>
      <xdr:row>38</xdr:row>
      <xdr:rowOff>19050</xdr:rowOff>
    </xdr:from>
    <xdr:to>
      <xdr:col>8</xdr:col>
      <xdr:colOff>476250</xdr:colOff>
      <xdr:row>40</xdr:row>
      <xdr:rowOff>123825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5C7FEF6-9752-4A7F-B99A-0A0A82B7613C}"/>
            </a:ext>
          </a:extLst>
        </xdr:cNvPr>
        <xdr:cNvSpPr txBox="1"/>
      </xdr:nvSpPr>
      <xdr:spPr>
        <a:xfrm>
          <a:off x="123824" y="7429500"/>
          <a:ext cx="6315076" cy="4857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ru-RU" sz="1200" b="1" i="1">
              <a:latin typeface="+mj-lt"/>
            </a:rPr>
            <a:t>Ответ</a:t>
          </a:r>
          <a:r>
            <a:rPr lang="en-US" sz="1200" b="1" i="1">
              <a:latin typeface="+mj-lt"/>
            </a:rPr>
            <a:t>:</a:t>
          </a:r>
          <a:r>
            <a:rPr lang="en-US" sz="1200" i="1">
              <a:latin typeface="+mj-lt"/>
            </a:rPr>
            <a:t> </a:t>
          </a:r>
          <a:r>
            <a:rPr lang="ru-RU" sz="1200" i="1">
              <a:latin typeface="+mj-lt"/>
            </a:rPr>
            <a:t>Коэффициент</a:t>
          </a:r>
          <a:r>
            <a:rPr lang="ru-RU" sz="1200" i="1" baseline="0">
              <a:latin typeface="+mj-lt"/>
            </a:rPr>
            <a:t> эластичности меньше 1. При изменении выпуска продукции </a:t>
          </a:r>
          <a:r>
            <a:rPr lang="en-US" sz="1200" i="1" baseline="0">
              <a:latin typeface="+mj-lt"/>
            </a:rPr>
            <a:t>(X) </a:t>
          </a:r>
          <a:r>
            <a:rPr lang="ru-RU" sz="1200" i="1" baseline="0">
              <a:latin typeface="+mj-lt"/>
            </a:rPr>
            <a:t>на 1%, материалоёмкость (</a:t>
          </a:r>
          <a:r>
            <a:rPr lang="en-US" sz="1200" i="1" baseline="0">
              <a:latin typeface="+mj-lt"/>
            </a:rPr>
            <a:t>Y) </a:t>
          </a:r>
          <a:r>
            <a:rPr lang="ru-RU" sz="1200" i="1" baseline="0">
              <a:latin typeface="+mj-lt"/>
            </a:rPr>
            <a:t>уменьшится менее чем на 1%. Влияние </a:t>
          </a:r>
          <a:r>
            <a:rPr lang="en-US" sz="1200" i="1" baseline="0">
              <a:latin typeface="+mj-lt"/>
            </a:rPr>
            <a:t>X </a:t>
          </a:r>
          <a:r>
            <a:rPr lang="ru-RU" sz="1200" i="1" baseline="0">
              <a:latin typeface="+mj-lt"/>
            </a:rPr>
            <a:t>на </a:t>
          </a:r>
          <a:r>
            <a:rPr lang="en-US" sz="1200" i="1" baseline="0">
              <a:latin typeface="+mj-lt"/>
            </a:rPr>
            <a:t>Y </a:t>
          </a:r>
          <a:r>
            <a:rPr lang="ru-RU" sz="1200" i="1" baseline="0">
              <a:latin typeface="+mj-lt"/>
            </a:rPr>
            <a:t>не существенно</a:t>
          </a:r>
          <a:r>
            <a:rPr lang="en-US" sz="1200" i="1" baseline="0">
              <a:latin typeface="+mj-lt"/>
            </a:rPr>
            <a:t>.</a:t>
          </a:r>
          <a:endParaRPr lang="ru-RU" sz="1200" i="1" baseline="0">
            <a:latin typeface="+mj-lt"/>
          </a:endParaRPr>
        </a:p>
      </xdr:txBody>
    </xdr:sp>
    <xdr:clientData/>
  </xdr:twoCellAnchor>
  <xdr:twoCellAnchor>
    <xdr:from>
      <xdr:col>10</xdr:col>
      <xdr:colOff>1028700</xdr:colOff>
      <xdr:row>26</xdr:row>
      <xdr:rowOff>9525</xdr:rowOff>
    </xdr:from>
    <xdr:to>
      <xdr:col>13</xdr:col>
      <xdr:colOff>247649</xdr:colOff>
      <xdr:row>29</xdr:row>
      <xdr:rowOff>95250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1A477E2-C13E-43B2-BEDF-4F499BD8D133}"/>
                </a:ext>
              </a:extLst>
            </xdr:cNvPr>
            <xdr:cNvSpPr txBox="1"/>
          </xdr:nvSpPr>
          <xdr:spPr>
            <a:xfrm>
              <a:off x="9696450" y="5105400"/>
              <a:ext cx="2085974" cy="657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p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p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1A477E2-C13E-43B2-BEDF-4F499BD8D133}"/>
                </a:ext>
              </a:extLst>
            </xdr:cNvPr>
            <xdr:cNvSpPr txBox="1"/>
          </xdr:nvSpPr>
          <xdr:spPr>
            <a:xfrm>
              <a:off x="9696450" y="5105400"/>
              <a:ext cx="2085974" cy="657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𝐹=𝑅^2/(1−𝑅^2 )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×(𝑛−𝑚−1)/𝑚</a:t>
              </a:r>
              <a:endParaRPr lang="en-US" sz="1400"/>
            </a:p>
          </xdr:txBody>
        </xdr:sp>
      </mc:Fallback>
    </mc:AlternateContent>
    <xdr:clientData/>
  </xdr:twoCellAnchor>
  <xdr:twoCellAnchor>
    <xdr:from>
      <xdr:col>11</xdr:col>
      <xdr:colOff>19049</xdr:colOff>
      <xdr:row>33</xdr:row>
      <xdr:rowOff>9525</xdr:rowOff>
    </xdr:from>
    <xdr:to>
      <xdr:col>18</xdr:col>
      <xdr:colOff>361949</xdr:colOff>
      <xdr:row>35</xdr:row>
      <xdr:rowOff>104775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6E68FA3-4228-4534-B9B1-6623400C70F5}"/>
                </a:ext>
              </a:extLst>
            </xdr:cNvPr>
            <xdr:cNvSpPr txBox="1"/>
          </xdr:nvSpPr>
          <xdr:spPr>
            <a:xfrm>
              <a:off x="9725024" y="6477000"/>
              <a:ext cx="6162675" cy="485775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ru-RU" sz="1200" b="1" i="1">
                  <a:latin typeface="+mj-lt"/>
                </a:rPr>
                <a:t>Ответ</a:t>
              </a:r>
              <a:r>
                <a:rPr lang="en-US" sz="1200" b="1" i="1">
                  <a:latin typeface="+mj-lt"/>
                </a:rPr>
                <a:t>:</a:t>
              </a:r>
              <a:r>
                <a:rPr lang="en-US" sz="1200" i="1">
                  <a:latin typeface="+mj-lt"/>
                </a:rPr>
                <a:t> </a:t>
              </a:r>
              <a:r>
                <a:rPr lang="ru-RU" sz="1200" i="1">
                  <a:latin typeface="+mj-lt"/>
                </a:rPr>
                <a:t>Так как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2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𝐹</m:t>
                      </m:r>
                    </m:e>
                    <m:sub>
                      <m:r>
                        <a:rPr lang="ru-RU" sz="1200" b="0" i="1">
                          <a:latin typeface="Cambria Math" panose="02040503050406030204" pitchFamily="18" charset="0"/>
                        </a:rPr>
                        <m:t>факт</m:t>
                      </m:r>
                    </m:sub>
                  </m:sSub>
                  <m:r>
                    <a:rPr lang="en-US" sz="1200" b="0" i="1">
                      <a:latin typeface="Cambria Math" panose="02040503050406030204" pitchFamily="18" charset="0"/>
                    </a:rPr>
                    <m:t>&gt;</m:t>
                  </m:r>
                  <m:sSub>
                    <m:sSubPr>
                      <m:ctrlPr>
                        <a:rPr lang="en-US" sz="12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𝐹</m:t>
                      </m:r>
                    </m:e>
                    <m:sub>
                      <m:r>
                        <a:rPr lang="ru-RU" sz="1200" b="0" i="1">
                          <a:latin typeface="Cambria Math" panose="02040503050406030204" pitchFamily="18" charset="0"/>
                        </a:rPr>
                        <m:t>табл</m:t>
                      </m:r>
                    </m:sub>
                  </m:sSub>
                </m:oMath>
              </a14:m>
              <a:r>
                <a:rPr lang="ru-RU" sz="1200" i="1">
                  <a:latin typeface="+mj-lt"/>
                </a:rPr>
                <a:t>,</a:t>
              </a:r>
              <a:r>
                <a:rPr lang="ru-RU" sz="1200" i="1" baseline="0">
                  <a:latin typeface="+mj-lt"/>
                </a:rPr>
                <a:t> получается найденная оценка уравнения регрессии </a:t>
              </a:r>
              <a14:m>
                <m:oMath xmlns:m="http://schemas.openxmlformats.org/officeDocument/2006/math">
                  <m:r>
                    <a:rPr lang="ru-RU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</m:oMath>
              </a14:m>
              <a:r>
                <a:rPr lang="ru-RU" sz="1200" i="1" baseline="0">
                  <a:latin typeface="+mj-lt"/>
                </a:rPr>
                <a:t> важна и коэффициент детерминации статистически значим.</a:t>
              </a:r>
              <a:endParaRPr lang="en-US" sz="1200" i="1">
                <a:latin typeface="+mj-lt"/>
              </a:endParaRPr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6E68FA3-4228-4534-B9B1-6623400C70F5}"/>
                </a:ext>
              </a:extLst>
            </xdr:cNvPr>
            <xdr:cNvSpPr txBox="1"/>
          </xdr:nvSpPr>
          <xdr:spPr>
            <a:xfrm>
              <a:off x="9725024" y="6477000"/>
              <a:ext cx="6162675" cy="485775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ru-RU" sz="1200" b="1" i="1">
                  <a:latin typeface="+mj-lt"/>
                </a:rPr>
                <a:t>Ответ</a:t>
              </a:r>
              <a:r>
                <a:rPr lang="en-US" sz="1200" b="1" i="1">
                  <a:latin typeface="+mj-lt"/>
                </a:rPr>
                <a:t>:</a:t>
              </a:r>
              <a:r>
                <a:rPr lang="en-US" sz="1200" i="1">
                  <a:latin typeface="+mj-lt"/>
                </a:rPr>
                <a:t> </a:t>
              </a:r>
              <a:r>
                <a:rPr lang="ru-RU" sz="1200" i="1">
                  <a:latin typeface="+mj-lt"/>
                </a:rPr>
                <a:t>Так как </a:t>
              </a:r>
              <a:r>
                <a:rPr lang="en-US" sz="1200" b="0" i="0">
                  <a:latin typeface="Cambria Math" panose="02040503050406030204" pitchFamily="18" charset="0"/>
                </a:rPr>
                <a:t>𝐹_</a:t>
              </a:r>
              <a:r>
                <a:rPr lang="ru-RU" sz="1200" b="0" i="0">
                  <a:latin typeface="Cambria Math" panose="02040503050406030204" pitchFamily="18" charset="0"/>
                </a:rPr>
                <a:t>факт</a:t>
              </a:r>
              <a:r>
                <a:rPr lang="en-US" sz="1200" b="0" i="0">
                  <a:latin typeface="Cambria Math" panose="02040503050406030204" pitchFamily="18" charset="0"/>
                </a:rPr>
                <a:t>&gt;𝐹_</a:t>
              </a:r>
              <a:r>
                <a:rPr lang="ru-RU" sz="1200" b="0" i="0">
                  <a:latin typeface="Cambria Math" panose="02040503050406030204" pitchFamily="18" charset="0"/>
                </a:rPr>
                <a:t>табл</a:t>
              </a:r>
              <a:r>
                <a:rPr lang="ru-RU" sz="1200" i="1">
                  <a:latin typeface="+mj-lt"/>
                </a:rPr>
                <a:t>,</a:t>
              </a:r>
              <a:r>
                <a:rPr lang="ru-RU" sz="1200" i="1" baseline="0">
                  <a:latin typeface="+mj-lt"/>
                </a:rPr>
                <a:t> получается найденная оценка уравнения регрессии 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ru-RU" sz="1200" i="1" baseline="0">
                  <a:latin typeface="+mj-lt"/>
                </a:rPr>
                <a:t> важна и коэффициент детерминации статистически значим.</a:t>
              </a:r>
              <a:endParaRPr lang="en-US" sz="1200" i="1">
                <a:latin typeface="+mj-lt"/>
              </a:endParaRP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119</xdr:row>
      <xdr:rowOff>76200</xdr:rowOff>
    </xdr:from>
    <xdr:to>
      <xdr:col>9</xdr:col>
      <xdr:colOff>409575</xdr:colOff>
      <xdr:row>121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243E845-094D-40B6-9273-1F55FB6EC0B5}"/>
            </a:ext>
          </a:extLst>
        </xdr:cNvPr>
        <xdr:cNvSpPr txBox="1"/>
      </xdr:nvSpPr>
      <xdr:spPr>
        <a:xfrm>
          <a:off x="3219450" y="23021925"/>
          <a:ext cx="3981450" cy="3333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ru-RU" sz="1200" b="0" i="1">
              <a:latin typeface="+mj-lt"/>
            </a:rPr>
            <a:t>Найти уравнение регрессии</a:t>
          </a:r>
          <a:r>
            <a:rPr lang="ru-RU" sz="1200" b="0" i="1" baseline="0">
              <a:latin typeface="+mj-lt"/>
            </a:rPr>
            <a:t> со значимыми параметрами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7CC0-2A40-4A99-B552-5B4C7BB519A8}">
  <dimension ref="A1:P37"/>
  <sheetViews>
    <sheetView topLeftCell="A19" zoomScale="85" zoomScaleNormal="85" workbookViewId="0">
      <selection activeCell="L24" sqref="L24"/>
    </sheetView>
  </sheetViews>
  <sheetFormatPr defaultRowHeight="15" x14ac:dyDescent="0.25"/>
  <cols>
    <col min="8" max="8" width="25.42578125" customWidth="1"/>
    <col min="9" max="9" width="17.42578125" customWidth="1"/>
    <col min="10" max="10" width="23.140625" customWidth="1"/>
    <col min="11" max="11" width="15.5703125" customWidth="1"/>
    <col min="12" max="12" width="12.5703125" customWidth="1"/>
    <col min="13" max="13" width="14.85546875" customWidth="1"/>
    <col min="14" max="14" width="13.140625" customWidth="1"/>
    <col min="15" max="15" width="14.7109375" customWidth="1"/>
    <col min="16" max="16" width="13.7109375" customWidth="1"/>
  </cols>
  <sheetData>
    <row r="1" spans="1:13" ht="15.75" thickBot="1" x14ac:dyDescent="0.3"/>
    <row r="2" spans="1:13" ht="19.5" thickBot="1" x14ac:dyDescent="0.35">
      <c r="A2" s="20" t="s">
        <v>2</v>
      </c>
      <c r="B2" s="21"/>
    </row>
    <row r="3" spans="1:13" ht="15.75" thickBot="1" x14ac:dyDescent="0.3"/>
    <row r="4" spans="1:13" ht="15.75" thickBot="1" x14ac:dyDescent="0.3">
      <c r="A4" s="16" t="s">
        <v>1</v>
      </c>
      <c r="B4" s="17" t="s">
        <v>0</v>
      </c>
      <c r="D4" s="16" t="s">
        <v>3</v>
      </c>
      <c r="E4" s="17" t="s">
        <v>0</v>
      </c>
      <c r="H4" t="s">
        <v>4</v>
      </c>
    </row>
    <row r="5" spans="1:13" ht="15.75" thickBot="1" x14ac:dyDescent="0.3">
      <c r="A5" s="13">
        <v>100</v>
      </c>
      <c r="B5" s="14">
        <v>9</v>
      </c>
      <c r="D5" s="13">
        <f>1/A5</f>
        <v>0.01</v>
      </c>
      <c r="E5" s="14">
        <v>9</v>
      </c>
    </row>
    <row r="6" spans="1:13" x14ac:dyDescent="0.25">
      <c r="A6" s="9">
        <v>200</v>
      </c>
      <c r="B6" s="10">
        <v>6</v>
      </c>
      <c r="D6" s="9">
        <f t="shared" ref="D6:D14" si="0">1/A6</f>
        <v>5.0000000000000001E-3</v>
      </c>
      <c r="E6" s="10">
        <v>6</v>
      </c>
      <c r="H6" s="4" t="s">
        <v>5</v>
      </c>
      <c r="I6" s="4"/>
    </row>
    <row r="7" spans="1:13" x14ac:dyDescent="0.25">
      <c r="A7" s="9">
        <v>300</v>
      </c>
      <c r="B7" s="10">
        <v>5</v>
      </c>
      <c r="D7" s="9">
        <f t="shared" si="0"/>
        <v>3.3333333333333335E-3</v>
      </c>
      <c r="E7" s="10">
        <v>5</v>
      </c>
      <c r="H7" s="1" t="s">
        <v>6</v>
      </c>
      <c r="I7" s="1">
        <v>0.94707558850407558</v>
      </c>
    </row>
    <row r="8" spans="1:13" x14ac:dyDescent="0.25">
      <c r="A8" s="9">
        <v>400</v>
      </c>
      <c r="B8" s="10">
        <v>4</v>
      </c>
      <c r="D8" s="9">
        <f t="shared" si="0"/>
        <v>2.5000000000000001E-3</v>
      </c>
      <c r="E8" s="10">
        <v>4</v>
      </c>
      <c r="H8" s="1" t="s">
        <v>7</v>
      </c>
      <c r="I8" s="1">
        <v>0.89695217034034103</v>
      </c>
    </row>
    <row r="9" spans="1:13" x14ac:dyDescent="0.25">
      <c r="A9" s="9">
        <v>500</v>
      </c>
      <c r="B9" s="10">
        <v>3.7</v>
      </c>
      <c r="D9" s="9">
        <f t="shared" si="0"/>
        <v>2E-3</v>
      </c>
      <c r="E9" s="10">
        <v>3.7</v>
      </c>
      <c r="H9" s="1" t="s">
        <v>8</v>
      </c>
      <c r="I9" s="1">
        <v>0.88407119163288361</v>
      </c>
    </row>
    <row r="10" spans="1:13" x14ac:dyDescent="0.25">
      <c r="A10" s="9">
        <v>600</v>
      </c>
      <c r="B10" s="10">
        <v>3.6</v>
      </c>
      <c r="D10" s="9">
        <f t="shared" si="0"/>
        <v>1.6666666666666668E-3</v>
      </c>
      <c r="E10" s="10">
        <v>3.6</v>
      </c>
      <c r="H10" s="1" t="s">
        <v>9</v>
      </c>
      <c r="I10" s="1">
        <v>0.63171639311936256</v>
      </c>
    </row>
    <row r="11" spans="1:13" ht="15.75" thickBot="1" x14ac:dyDescent="0.3">
      <c r="A11" s="9">
        <v>700</v>
      </c>
      <c r="B11" s="10">
        <v>3.5</v>
      </c>
      <c r="D11" s="9">
        <f t="shared" si="0"/>
        <v>1.4285714285714286E-3</v>
      </c>
      <c r="E11" s="10">
        <v>3.5</v>
      </c>
      <c r="H11" s="2" t="s">
        <v>10</v>
      </c>
      <c r="I11" s="2">
        <v>10</v>
      </c>
    </row>
    <row r="12" spans="1:13" x14ac:dyDescent="0.25">
      <c r="A12" s="9">
        <v>150</v>
      </c>
      <c r="B12" s="10">
        <v>6</v>
      </c>
      <c r="D12" s="9">
        <f t="shared" si="0"/>
        <v>6.6666666666666671E-3</v>
      </c>
      <c r="E12" s="10">
        <v>6</v>
      </c>
    </row>
    <row r="13" spans="1:13" ht="15.75" thickBot="1" x14ac:dyDescent="0.3">
      <c r="A13" s="9">
        <v>120</v>
      </c>
      <c r="B13" s="10">
        <v>7</v>
      </c>
      <c r="D13" s="9">
        <f t="shared" si="0"/>
        <v>8.3333333333333332E-3</v>
      </c>
      <c r="E13" s="10">
        <v>7</v>
      </c>
      <c r="H13" t="s">
        <v>11</v>
      </c>
    </row>
    <row r="14" spans="1:13" ht="15.75" thickBot="1" x14ac:dyDescent="0.3">
      <c r="A14" s="11">
        <v>250</v>
      </c>
      <c r="B14" s="12">
        <v>3.5</v>
      </c>
      <c r="D14" s="11">
        <f t="shared" si="0"/>
        <v>4.0000000000000001E-3</v>
      </c>
      <c r="E14" s="12">
        <v>3.5</v>
      </c>
      <c r="H14" s="3"/>
      <c r="I14" s="3" t="s">
        <v>16</v>
      </c>
      <c r="J14" s="3" t="s">
        <v>17</v>
      </c>
      <c r="K14" s="3" t="s">
        <v>18</v>
      </c>
      <c r="L14" s="3" t="s">
        <v>19</v>
      </c>
      <c r="M14" s="3" t="s">
        <v>20</v>
      </c>
    </row>
    <row r="15" spans="1:13" ht="15.75" thickBot="1" x14ac:dyDescent="0.3">
      <c r="H15" s="1" t="s">
        <v>12</v>
      </c>
      <c r="I15" s="1">
        <v>1</v>
      </c>
      <c r="J15" s="1">
        <v>27.788475189314102</v>
      </c>
      <c r="K15" s="1">
        <v>27.788475189314102</v>
      </c>
      <c r="L15" s="1">
        <v>69.633852420007102</v>
      </c>
      <c r="M15" s="1">
        <v>3.2192133978511573E-5</v>
      </c>
    </row>
    <row r="16" spans="1:13" ht="15.75" thickBot="1" x14ac:dyDescent="0.3">
      <c r="A16" s="18" t="s">
        <v>39</v>
      </c>
      <c r="B16" s="19">
        <v>10</v>
      </c>
      <c r="H16" s="1" t="s">
        <v>13</v>
      </c>
      <c r="I16" s="1">
        <v>8</v>
      </c>
      <c r="J16" s="1">
        <v>3.1925248106858963</v>
      </c>
      <c r="K16" s="1">
        <v>0.39906560133573704</v>
      </c>
      <c r="L16" s="1"/>
      <c r="M16" s="1"/>
    </row>
    <row r="17" spans="4:16" ht="15.75" thickBot="1" x14ac:dyDescent="0.3">
      <c r="H17" s="2" t="s">
        <v>14</v>
      </c>
      <c r="I17" s="2">
        <v>9</v>
      </c>
      <c r="J17" s="2">
        <v>30.980999999999998</v>
      </c>
      <c r="K17" s="2"/>
      <c r="L17" s="2"/>
      <c r="M17" s="2"/>
    </row>
    <row r="18" spans="4:16" ht="15.75" thickBot="1" x14ac:dyDescent="0.3"/>
    <row r="19" spans="4:16" ht="15.75" thickBot="1" x14ac:dyDescent="0.3">
      <c r="H19" s="3"/>
      <c r="I19" s="3" t="s">
        <v>21</v>
      </c>
      <c r="J19" s="3" t="s">
        <v>9</v>
      </c>
      <c r="K19" s="3" t="s">
        <v>22</v>
      </c>
      <c r="L19" s="3" t="s">
        <v>23</v>
      </c>
      <c r="M19" s="3" t="s">
        <v>24</v>
      </c>
      <c r="N19" s="3" t="s">
        <v>25</v>
      </c>
      <c r="O19" s="3" t="s">
        <v>26</v>
      </c>
      <c r="P19" s="3" t="s">
        <v>27</v>
      </c>
    </row>
    <row r="20" spans="4:16" x14ac:dyDescent="0.25">
      <c r="D20" s="15" t="s">
        <v>35</v>
      </c>
      <c r="E20" s="22" t="s">
        <v>32</v>
      </c>
      <c r="F20" s="23">
        <f>$I$20</f>
        <v>2.4688927280912001</v>
      </c>
      <c r="H20" s="1" t="s">
        <v>15</v>
      </c>
      <c r="I20" s="1">
        <v>2.4688927280912001</v>
      </c>
      <c r="J20" s="1">
        <v>0.37630130227390168</v>
      </c>
      <c r="K20" s="1">
        <v>6.5609465424973354</v>
      </c>
      <c r="L20" s="1">
        <v>1.7643966233588112E-4</v>
      </c>
      <c r="M20" s="1">
        <v>1.6011403689648696</v>
      </c>
      <c r="N20" s="1">
        <v>3.3366450872175308</v>
      </c>
      <c r="O20" s="1">
        <v>1.6011403689648696</v>
      </c>
      <c r="P20" s="1">
        <v>3.3366450872175308</v>
      </c>
    </row>
    <row r="21" spans="4:16" ht="15.75" thickBot="1" x14ac:dyDescent="0.3">
      <c r="E21" s="24" t="s">
        <v>33</v>
      </c>
      <c r="F21" s="25">
        <f>$I$21</f>
        <v>592.2973260210365</v>
      </c>
      <c r="H21" s="2" t="s">
        <v>3</v>
      </c>
      <c r="I21" s="2">
        <v>592.2973260210365</v>
      </c>
      <c r="J21" s="2">
        <v>70.978948387037946</v>
      </c>
      <c r="K21" s="2">
        <v>8.3446900733344886</v>
      </c>
      <c r="L21" s="2">
        <v>3.2192133978511505E-5</v>
      </c>
      <c r="M21" s="2">
        <v>428.61957752808382</v>
      </c>
      <c r="N21" s="2">
        <v>755.97507451398917</v>
      </c>
      <c r="O21" s="2">
        <v>428.61957752808382</v>
      </c>
      <c r="P21" s="2">
        <v>755.97507451398917</v>
      </c>
    </row>
    <row r="22" spans="4:16" ht="15.75" thickBot="1" x14ac:dyDescent="0.3"/>
    <row r="23" spans="4:16" ht="15.75" thickBot="1" x14ac:dyDescent="0.3">
      <c r="D23" s="15" t="s">
        <v>36</v>
      </c>
      <c r="E23" s="26" t="s">
        <v>34</v>
      </c>
      <c r="F23" s="27">
        <f>SQRT(1-$J$16/$J$17)</f>
        <v>0.94707558850407547</v>
      </c>
    </row>
    <row r="25" spans="4:16" x14ac:dyDescent="0.25">
      <c r="H25" t="s">
        <v>28</v>
      </c>
    </row>
    <row r="26" spans="4:16" ht="15.75" thickBot="1" x14ac:dyDescent="0.3"/>
    <row r="27" spans="4:16" x14ac:dyDescent="0.25">
      <c r="H27" s="3" t="s">
        <v>29</v>
      </c>
      <c r="I27" s="3" t="s">
        <v>30</v>
      </c>
      <c r="J27" s="3" t="s">
        <v>31</v>
      </c>
    </row>
    <row r="28" spans="4:16" x14ac:dyDescent="0.25">
      <c r="H28" s="1">
        <v>1</v>
      </c>
      <c r="I28" s="1">
        <v>8.3918659883015643</v>
      </c>
      <c r="J28" s="1">
        <v>0.60813401169843573</v>
      </c>
    </row>
    <row r="29" spans="4:16" x14ac:dyDescent="0.25">
      <c r="H29" s="1">
        <v>2</v>
      </c>
      <c r="I29" s="1">
        <v>5.4303793581963831</v>
      </c>
      <c r="J29" s="1">
        <v>0.56962064180361693</v>
      </c>
    </row>
    <row r="30" spans="4:16" ht="15.75" thickBot="1" x14ac:dyDescent="0.3">
      <c r="H30" s="1">
        <v>3</v>
      </c>
      <c r="I30" s="1">
        <v>4.4432171481613221</v>
      </c>
      <c r="J30" s="1">
        <v>0.55678285183867793</v>
      </c>
    </row>
    <row r="31" spans="4:16" x14ac:dyDescent="0.25">
      <c r="H31" s="1">
        <v>4</v>
      </c>
      <c r="I31" s="1">
        <v>3.9496360431437916</v>
      </c>
      <c r="J31" s="1">
        <v>5.0363956856208425E-2</v>
      </c>
      <c r="L31" s="15" t="s">
        <v>40</v>
      </c>
      <c r="M31" s="5" t="s">
        <v>41</v>
      </c>
      <c r="N31" s="7">
        <f>$F$23^2/(1-$F$23^2)*(($B$16-$I$15-1)/$I$15)</f>
        <v>69.633852420007059</v>
      </c>
    </row>
    <row r="32" spans="4:16" ht="15.75" thickBot="1" x14ac:dyDescent="0.3">
      <c r="H32" s="1">
        <v>5</v>
      </c>
      <c r="I32" s="1">
        <v>3.653487380133273</v>
      </c>
      <c r="J32" s="1">
        <v>4.6512619866727167E-2</v>
      </c>
      <c r="M32" s="6" t="s">
        <v>42</v>
      </c>
      <c r="N32" s="8">
        <f>_xlfn.F.INV.RT(0.05,1,8)</f>
        <v>5.3176550715787174</v>
      </c>
    </row>
    <row r="33" spans="2:10" x14ac:dyDescent="0.25">
      <c r="H33" s="1">
        <v>6</v>
      </c>
      <c r="I33" s="1">
        <v>3.4560549381262611</v>
      </c>
      <c r="J33" s="1">
        <v>0.14394506187373901</v>
      </c>
    </row>
    <row r="34" spans="2:10" x14ac:dyDescent="0.25">
      <c r="H34" s="1">
        <v>7</v>
      </c>
      <c r="I34" s="1">
        <v>3.3150317652641093</v>
      </c>
      <c r="J34" s="1">
        <v>0.18496823473589075</v>
      </c>
    </row>
    <row r="35" spans="2:10" ht="15.75" thickBot="1" x14ac:dyDescent="0.3">
      <c r="H35" s="1">
        <v>8</v>
      </c>
      <c r="I35" s="1">
        <v>6.4175415682314441</v>
      </c>
      <c r="J35" s="1">
        <v>-0.41754156823144406</v>
      </c>
    </row>
    <row r="36" spans="2:10" ht="15.75" thickBot="1" x14ac:dyDescent="0.3">
      <c r="B36" s="15" t="s">
        <v>37</v>
      </c>
      <c r="C36" s="28" t="s">
        <v>38</v>
      </c>
      <c r="D36" s="29">
        <f>-$F$21/($F$20*AVERAGE(D5:D14)+$F$21)</f>
        <v>-0.99998127262422132</v>
      </c>
      <c r="H36" s="1">
        <v>9</v>
      </c>
      <c r="I36" s="1">
        <v>7.4047037782665042</v>
      </c>
      <c r="J36" s="1">
        <v>-0.40470377826650417</v>
      </c>
    </row>
    <row r="37" spans="2:10" ht="15.75" thickBot="1" x14ac:dyDescent="0.3">
      <c r="H37" s="2">
        <v>10</v>
      </c>
      <c r="I37" s="2">
        <v>4.8380820321753459</v>
      </c>
      <c r="J37" s="2">
        <v>-1.3380820321753459</v>
      </c>
    </row>
  </sheetData>
  <mergeCells count="1">
    <mergeCell ref="A2:B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81694-2C74-4401-A1D7-2E8D71F6AA61}">
  <dimension ref="B2:P127"/>
  <sheetViews>
    <sheetView tabSelected="1" topLeftCell="A97" workbookViewId="0">
      <selection activeCell="E105" sqref="E105"/>
    </sheetView>
  </sheetViews>
  <sheetFormatPr defaultRowHeight="15" x14ac:dyDescent="0.25"/>
  <cols>
    <col min="8" max="8" width="21.28515625" customWidth="1"/>
    <col min="9" max="9" width="16.5703125" customWidth="1"/>
    <col min="10" max="10" width="23.42578125" customWidth="1"/>
    <col min="11" max="11" width="16.140625" customWidth="1"/>
    <col min="12" max="12" width="14.140625" customWidth="1"/>
    <col min="13" max="13" width="17" customWidth="1"/>
    <col min="14" max="14" width="12.42578125" customWidth="1"/>
    <col min="15" max="15" width="14.28515625" customWidth="1"/>
  </cols>
  <sheetData>
    <row r="2" spans="2:9" ht="15.75" thickBot="1" x14ac:dyDescent="0.3"/>
    <row r="3" spans="2:9" x14ac:dyDescent="0.25">
      <c r="B3" s="44" t="s">
        <v>47</v>
      </c>
      <c r="C3" s="50"/>
      <c r="D3" s="50"/>
      <c r="E3" s="45"/>
    </row>
    <row r="4" spans="2:9" x14ac:dyDescent="0.25">
      <c r="B4" s="46" t="s">
        <v>45</v>
      </c>
      <c r="C4" s="51"/>
      <c r="D4" s="51"/>
      <c r="E4" s="47"/>
    </row>
    <row r="5" spans="2:9" ht="15.75" thickBot="1" x14ac:dyDescent="0.3">
      <c r="B5" s="48" t="s">
        <v>46</v>
      </c>
      <c r="C5" s="52"/>
      <c r="D5" s="52"/>
      <c r="E5" s="49"/>
    </row>
    <row r="7" spans="2:9" ht="15.75" thickBot="1" x14ac:dyDescent="0.3">
      <c r="H7" t="s">
        <v>4</v>
      </c>
    </row>
    <row r="8" spans="2:9" ht="15.75" thickBot="1" x14ac:dyDescent="0.3">
      <c r="B8" s="31" t="s">
        <v>0</v>
      </c>
      <c r="C8" s="32" t="s">
        <v>43</v>
      </c>
      <c r="D8" s="33" t="s">
        <v>44</v>
      </c>
    </row>
    <row r="9" spans="2:9" x14ac:dyDescent="0.25">
      <c r="B9" s="34">
        <v>11</v>
      </c>
      <c r="C9" s="30">
        <v>9</v>
      </c>
      <c r="D9" s="35">
        <v>12</v>
      </c>
      <c r="H9" s="4" t="s">
        <v>5</v>
      </c>
      <c r="I9" s="4"/>
    </row>
    <row r="10" spans="2:9" x14ac:dyDescent="0.25">
      <c r="B10" s="34">
        <v>17</v>
      </c>
      <c r="C10" s="30">
        <v>15</v>
      </c>
      <c r="D10" s="35">
        <v>20</v>
      </c>
      <c r="H10" s="1" t="s">
        <v>6</v>
      </c>
      <c r="I10" s="1">
        <v>0.97825930555922225</v>
      </c>
    </row>
    <row r="11" spans="2:9" x14ac:dyDescent="0.25">
      <c r="B11" s="34">
        <v>15</v>
      </c>
      <c r="C11" s="30">
        <v>13</v>
      </c>
      <c r="D11" s="35">
        <v>21</v>
      </c>
      <c r="H11" s="1" t="s">
        <v>7</v>
      </c>
      <c r="I11" s="1">
        <v>0.95699126891321185</v>
      </c>
    </row>
    <row r="12" spans="2:9" x14ac:dyDescent="0.25">
      <c r="B12" s="34">
        <v>12</v>
      </c>
      <c r="C12" s="30">
        <v>10</v>
      </c>
      <c r="D12" s="35">
        <v>13</v>
      </c>
      <c r="H12" s="1" t="s">
        <v>8</v>
      </c>
      <c r="I12" s="1">
        <v>0.94470306003127236</v>
      </c>
    </row>
    <row r="13" spans="2:9" x14ac:dyDescent="0.25">
      <c r="B13" s="34">
        <v>13</v>
      </c>
      <c r="C13" s="30">
        <v>11</v>
      </c>
      <c r="D13" s="35">
        <v>10</v>
      </c>
      <c r="H13" s="1" t="s">
        <v>9</v>
      </c>
      <c r="I13" s="1">
        <v>0.75346881179356273</v>
      </c>
    </row>
    <row r="14" spans="2:9" ht="15.75" thickBot="1" x14ac:dyDescent="0.3">
      <c r="B14" s="34">
        <v>8</v>
      </c>
      <c r="C14" s="30">
        <v>7</v>
      </c>
      <c r="D14" s="35">
        <v>6</v>
      </c>
      <c r="H14" s="2" t="s">
        <v>10</v>
      </c>
      <c r="I14" s="2">
        <v>10</v>
      </c>
    </row>
    <row r="15" spans="2:9" x14ac:dyDescent="0.25">
      <c r="B15" s="34">
        <v>10</v>
      </c>
      <c r="C15" s="30">
        <v>8</v>
      </c>
      <c r="D15" s="35">
        <v>7</v>
      </c>
    </row>
    <row r="16" spans="2:9" ht="15.75" thickBot="1" x14ac:dyDescent="0.3">
      <c r="B16" s="34">
        <v>14</v>
      </c>
      <c r="C16" s="30">
        <v>13</v>
      </c>
      <c r="D16" s="35">
        <v>19</v>
      </c>
      <c r="H16" t="s">
        <v>11</v>
      </c>
    </row>
    <row r="17" spans="2:16" x14ac:dyDescent="0.25">
      <c r="B17" s="34">
        <v>16</v>
      </c>
      <c r="C17" s="30">
        <v>15</v>
      </c>
      <c r="D17" s="35">
        <v>22</v>
      </c>
      <c r="H17" s="3"/>
      <c r="I17" s="3" t="s">
        <v>16</v>
      </c>
      <c r="J17" s="3" t="s">
        <v>17</v>
      </c>
      <c r="K17" s="3" t="s">
        <v>18</v>
      </c>
      <c r="L17" s="3" t="s">
        <v>19</v>
      </c>
      <c r="M17" s="3" t="s">
        <v>20</v>
      </c>
    </row>
    <row r="18" spans="2:16" ht="15.75" thickBot="1" x14ac:dyDescent="0.3">
      <c r="B18" s="36">
        <v>18</v>
      </c>
      <c r="C18" s="37">
        <v>20</v>
      </c>
      <c r="D18" s="38">
        <v>18</v>
      </c>
      <c r="H18" s="1" t="s">
        <v>12</v>
      </c>
      <c r="I18" s="1">
        <v>2</v>
      </c>
      <c r="J18" s="1">
        <v>88.425993247580777</v>
      </c>
      <c r="K18" s="1">
        <v>44.212996623790389</v>
      </c>
      <c r="L18" s="1">
        <v>77.878824986426238</v>
      </c>
      <c r="M18" s="1">
        <v>1.6498642159698402E-5</v>
      </c>
    </row>
    <row r="19" spans="2:16" x14ac:dyDescent="0.25">
      <c r="H19" s="1" t="s">
        <v>13</v>
      </c>
      <c r="I19" s="1">
        <v>7</v>
      </c>
      <c r="J19" s="1">
        <v>3.9740067524192222</v>
      </c>
      <c r="K19" s="1">
        <v>0.56771525034560322</v>
      </c>
      <c r="L19" s="1"/>
      <c r="M19" s="1"/>
    </row>
    <row r="20" spans="2:16" ht="15.75" thickBot="1" x14ac:dyDescent="0.3">
      <c r="H20" s="2" t="s">
        <v>14</v>
      </c>
      <c r="I20" s="2">
        <v>9</v>
      </c>
      <c r="J20" s="2">
        <v>92.4</v>
      </c>
      <c r="K20" s="2"/>
      <c r="L20" s="2"/>
      <c r="M20" s="2"/>
    </row>
    <row r="21" spans="2:16" ht="15.75" thickBot="1" x14ac:dyDescent="0.3"/>
    <row r="22" spans="2:16" x14ac:dyDescent="0.25">
      <c r="B22" s="31" t="s">
        <v>59</v>
      </c>
      <c r="C22" s="32" t="s">
        <v>60</v>
      </c>
      <c r="D22" s="33" t="s">
        <v>61</v>
      </c>
      <c r="H22" s="3"/>
      <c r="I22" s="3" t="s">
        <v>21</v>
      </c>
      <c r="J22" s="3" t="s">
        <v>9</v>
      </c>
      <c r="K22" s="3" t="s">
        <v>22</v>
      </c>
      <c r="L22" s="3" t="s">
        <v>23</v>
      </c>
      <c r="M22" s="3" t="s">
        <v>24</v>
      </c>
      <c r="N22" s="3" t="s">
        <v>25</v>
      </c>
      <c r="O22" s="3" t="s">
        <v>26</v>
      </c>
      <c r="P22" s="3" t="s">
        <v>27</v>
      </c>
    </row>
    <row r="23" spans="2:16" x14ac:dyDescent="0.25">
      <c r="B23" s="34">
        <f>LN(B9)</f>
        <v>2.3978952727983707</v>
      </c>
      <c r="C23" s="30">
        <f>LN(C9)</f>
        <v>2.1972245773362196</v>
      </c>
      <c r="D23" s="35">
        <f>LN(D9)</f>
        <v>2.4849066497880004</v>
      </c>
      <c r="H23" s="1" t="s">
        <v>15</v>
      </c>
      <c r="I23" s="1">
        <v>3.8698494971349753</v>
      </c>
      <c r="J23" s="1">
        <v>0.80991704527380326</v>
      </c>
      <c r="K23" s="1">
        <v>4.7780813105701725</v>
      </c>
      <c r="L23" s="1">
        <v>2.0167527821335807E-3</v>
      </c>
      <c r="M23" s="1">
        <v>1.9547000101021685</v>
      </c>
      <c r="N23" s="1">
        <v>5.7849989841677818</v>
      </c>
      <c r="O23" s="1">
        <v>1.9547000101021685</v>
      </c>
      <c r="P23" s="1">
        <v>5.7849989841677818</v>
      </c>
    </row>
    <row r="24" spans="2:16" x14ac:dyDescent="0.25">
      <c r="B24" s="34">
        <f t="shared" ref="B24:D32" si="0">LN(B10)</f>
        <v>2.8332133440562162</v>
      </c>
      <c r="C24" s="30">
        <f t="shared" si="0"/>
        <v>2.7080502011022101</v>
      </c>
      <c r="D24" s="35">
        <f t="shared" si="0"/>
        <v>2.9957322735539909</v>
      </c>
      <c r="H24" s="1" t="s">
        <v>43</v>
      </c>
      <c r="I24" s="1">
        <v>0.57921015716017976</v>
      </c>
      <c r="J24" s="1">
        <v>0.10352519572221915</v>
      </c>
      <c r="K24" s="1">
        <v>5.5948714041973693</v>
      </c>
      <c r="L24" s="1">
        <v>8.2034275990532622E-4</v>
      </c>
      <c r="M24" s="1">
        <v>0.33441196870453072</v>
      </c>
      <c r="N24" s="1">
        <v>0.82400834561582881</v>
      </c>
      <c r="O24" s="1">
        <v>0.33441196870453072</v>
      </c>
      <c r="P24" s="1">
        <v>0.82400834561582881</v>
      </c>
    </row>
    <row r="25" spans="2:16" ht="15.75" thickBot="1" x14ac:dyDescent="0.3">
      <c r="B25" s="34">
        <f t="shared" si="0"/>
        <v>2.7080502011022101</v>
      </c>
      <c r="C25" s="30">
        <f t="shared" si="0"/>
        <v>2.5649493574615367</v>
      </c>
      <c r="D25" s="35">
        <f t="shared" si="0"/>
        <v>3.044522437723423</v>
      </c>
      <c r="H25" s="2" t="s">
        <v>44</v>
      </c>
      <c r="I25" s="2">
        <v>0.17038564873154388</v>
      </c>
      <c r="J25" s="2">
        <v>6.8463159303412124E-2</v>
      </c>
      <c r="K25" s="2">
        <v>2.4887202177807191</v>
      </c>
      <c r="L25" s="2">
        <v>4.167457697228192E-2</v>
      </c>
      <c r="M25" s="2">
        <v>8.4960019020353661E-3</v>
      </c>
      <c r="N25" s="2">
        <v>0.3322752955610524</v>
      </c>
      <c r="O25" s="2">
        <v>8.4960019020353661E-3</v>
      </c>
      <c r="P25" s="2">
        <v>0.3322752955610524</v>
      </c>
    </row>
    <row r="26" spans="2:16" x14ac:dyDescent="0.25">
      <c r="B26" s="34">
        <f t="shared" si="0"/>
        <v>2.4849066497880004</v>
      </c>
      <c r="C26" s="30">
        <f t="shared" si="0"/>
        <v>2.3025850929940459</v>
      </c>
      <c r="D26" s="35">
        <f t="shared" si="0"/>
        <v>2.5649493574615367</v>
      </c>
    </row>
    <row r="27" spans="2:16" x14ac:dyDescent="0.25">
      <c r="B27" s="34">
        <f t="shared" si="0"/>
        <v>2.5649493574615367</v>
      </c>
      <c r="C27" s="30">
        <f t="shared" si="0"/>
        <v>2.3978952727983707</v>
      </c>
      <c r="D27" s="35">
        <f t="shared" si="0"/>
        <v>2.3025850929940459</v>
      </c>
    </row>
    <row r="28" spans="2:16" x14ac:dyDescent="0.25">
      <c r="B28" s="34">
        <f t="shared" si="0"/>
        <v>2.0794415416798357</v>
      </c>
      <c r="C28" s="30">
        <f t="shared" si="0"/>
        <v>1.9459101490553132</v>
      </c>
      <c r="D28" s="35">
        <f t="shared" si="0"/>
        <v>1.791759469228055</v>
      </c>
    </row>
    <row r="29" spans="2:16" x14ac:dyDescent="0.25">
      <c r="B29" s="34">
        <f t="shared" si="0"/>
        <v>2.3025850929940459</v>
      </c>
      <c r="C29" s="30">
        <f t="shared" si="0"/>
        <v>2.0794415416798357</v>
      </c>
      <c r="D29" s="35">
        <f t="shared" si="0"/>
        <v>1.9459101490553132</v>
      </c>
      <c r="H29" t="s">
        <v>28</v>
      </c>
    </row>
    <row r="30" spans="2:16" ht="15.75" thickBot="1" x14ac:dyDescent="0.3">
      <c r="B30" s="34">
        <f t="shared" si="0"/>
        <v>2.6390573296152584</v>
      </c>
      <c r="C30" s="30">
        <f t="shared" si="0"/>
        <v>2.5649493574615367</v>
      </c>
      <c r="D30" s="35">
        <f t="shared" si="0"/>
        <v>2.9444389791664403</v>
      </c>
    </row>
    <row r="31" spans="2:16" x14ac:dyDescent="0.25">
      <c r="B31" s="34">
        <f t="shared" si="0"/>
        <v>2.7725887222397811</v>
      </c>
      <c r="C31" s="30">
        <f t="shared" si="0"/>
        <v>2.7080502011022101</v>
      </c>
      <c r="D31" s="35">
        <f t="shared" si="0"/>
        <v>3.0910424533583161</v>
      </c>
      <c r="H31" s="3" t="s">
        <v>29</v>
      </c>
      <c r="I31" s="3" t="s">
        <v>30</v>
      </c>
      <c r="J31" s="3" t="s">
        <v>31</v>
      </c>
    </row>
    <row r="32" spans="2:16" ht="15.75" thickBot="1" x14ac:dyDescent="0.3">
      <c r="B32" s="36">
        <f t="shared" si="0"/>
        <v>2.8903717578961645</v>
      </c>
      <c r="C32" s="37">
        <f t="shared" si="0"/>
        <v>2.9957322735539909</v>
      </c>
      <c r="D32" s="38">
        <f t="shared" si="0"/>
        <v>2.8903717578961645</v>
      </c>
      <c r="H32" s="1">
        <v>1</v>
      </c>
      <c r="I32" s="1">
        <v>11.12736869635512</v>
      </c>
      <c r="J32" s="1">
        <v>-0.12736869635511994</v>
      </c>
    </row>
    <row r="33" spans="2:11" ht="15.75" thickBot="1" x14ac:dyDescent="0.3">
      <c r="H33" s="1">
        <v>2</v>
      </c>
      <c r="I33" s="1">
        <v>15.965714829168549</v>
      </c>
      <c r="J33" s="1">
        <v>1.0342851708314509</v>
      </c>
    </row>
    <row r="34" spans="2:11" x14ac:dyDescent="0.25">
      <c r="B34" s="44" t="s">
        <v>62</v>
      </c>
      <c r="C34" s="45"/>
      <c r="H34" s="1">
        <v>3</v>
      </c>
      <c r="I34" s="1">
        <v>14.977680163579734</v>
      </c>
      <c r="J34" s="1">
        <v>2.2319836420265915E-2</v>
      </c>
    </row>
    <row r="35" spans="2:11" x14ac:dyDescent="0.25">
      <c r="B35" s="46" t="s">
        <v>63</v>
      </c>
      <c r="C35" s="47"/>
      <c r="H35" s="1">
        <v>4</v>
      </c>
      <c r="I35" s="1">
        <v>11.876964502246842</v>
      </c>
      <c r="J35" s="1">
        <v>0.12303549775315759</v>
      </c>
    </row>
    <row r="36" spans="2:11" ht="15.75" thickBot="1" x14ac:dyDescent="0.3">
      <c r="B36" s="48" t="s">
        <v>64</v>
      </c>
      <c r="C36" s="49"/>
      <c r="H36" s="1">
        <v>5</v>
      </c>
      <c r="I36" s="1">
        <v>11.94501771321239</v>
      </c>
      <c r="J36" s="1">
        <v>1.0549822867876095</v>
      </c>
    </row>
    <row r="37" spans="2:11" x14ac:dyDescent="0.25">
      <c r="H37" s="1">
        <v>6</v>
      </c>
      <c r="I37" s="1">
        <v>8.946634489645497</v>
      </c>
      <c r="J37" s="1">
        <v>-0.94663448964549701</v>
      </c>
    </row>
    <row r="38" spans="2:11" x14ac:dyDescent="0.25">
      <c r="H38" s="1">
        <v>7</v>
      </c>
      <c r="I38" s="1">
        <v>9.6962302955372213</v>
      </c>
      <c r="J38" s="1">
        <v>0.30376970446277873</v>
      </c>
    </row>
    <row r="39" spans="2:11" x14ac:dyDescent="0.25">
      <c r="H39" s="1">
        <v>8</v>
      </c>
      <c r="I39" s="1">
        <v>14.636908866116645</v>
      </c>
      <c r="J39" s="1">
        <v>-0.6369088661166451</v>
      </c>
    </row>
    <row r="40" spans="2:11" x14ac:dyDescent="0.25">
      <c r="H40" s="1">
        <v>9</v>
      </c>
      <c r="I40" s="1">
        <v>16.306486126631636</v>
      </c>
      <c r="J40" s="1">
        <v>-0.30648612663163632</v>
      </c>
    </row>
    <row r="41" spans="2:11" ht="15.75" thickBot="1" x14ac:dyDescent="0.3">
      <c r="H41" s="2">
        <v>10</v>
      </c>
      <c r="I41" s="2">
        <v>18.520994317506361</v>
      </c>
      <c r="J41" s="2">
        <v>-0.52099431750636072</v>
      </c>
    </row>
    <row r="45" spans="2:11" ht="15.75" thickBot="1" x14ac:dyDescent="0.3"/>
    <row r="46" spans="2:11" x14ac:dyDescent="0.25">
      <c r="H46" s="3"/>
      <c r="I46" s="3" t="s">
        <v>0</v>
      </c>
      <c r="J46" s="3" t="s">
        <v>43</v>
      </c>
      <c r="K46" s="3" t="s">
        <v>44</v>
      </c>
    </row>
    <row r="47" spans="2:11" x14ac:dyDescent="0.25">
      <c r="H47" s="1" t="s">
        <v>0</v>
      </c>
      <c r="I47" s="1">
        <v>1</v>
      </c>
      <c r="J47" s="1">
        <v>0.95861168114177098</v>
      </c>
      <c r="K47" s="1">
        <v>0.87445120565729095</v>
      </c>
    </row>
    <row r="48" spans="2:11" x14ac:dyDescent="0.25">
      <c r="H48" s="1" t="s">
        <v>43</v>
      </c>
      <c r="I48" s="1">
        <v>0.95861168114177131</v>
      </c>
      <c r="J48" s="1">
        <v>1</v>
      </c>
      <c r="K48" s="1">
        <v>0.78653612320470701</v>
      </c>
    </row>
    <row r="49" spans="7:11" ht="15.75" thickBot="1" x14ac:dyDescent="0.3">
      <c r="H49" s="2" t="s">
        <v>44</v>
      </c>
      <c r="I49" s="43">
        <v>0.8744512056572914</v>
      </c>
      <c r="J49" s="2">
        <v>0.78653612320470689</v>
      </c>
      <c r="K49" s="2">
        <v>1</v>
      </c>
    </row>
    <row r="52" spans="7:11" x14ac:dyDescent="0.25">
      <c r="H52">
        <f>MDETERM(I47:K49)</f>
        <v>1.6401849551797038E-2</v>
      </c>
    </row>
    <row r="53" spans="7:11" x14ac:dyDescent="0.25">
      <c r="H53">
        <f>MDETERM(J48:K49)</f>
        <v>0.38136092689411005</v>
      </c>
    </row>
    <row r="54" spans="7:11" x14ac:dyDescent="0.25">
      <c r="G54" t="s">
        <v>48</v>
      </c>
      <c r="H54">
        <f>1-(H52/H53)</f>
        <v>0.95699126891321185</v>
      </c>
    </row>
    <row r="57" spans="7:11" x14ac:dyDescent="0.25">
      <c r="G57" t="s">
        <v>49</v>
      </c>
      <c r="H57">
        <f>1-((1-I11)/(1-I49^2))</f>
        <v>0.81724471568035295</v>
      </c>
      <c r="I57" s="39" t="s">
        <v>51</v>
      </c>
      <c r="J57">
        <f>H57^0.5</f>
        <v>0.90401588242704722</v>
      </c>
    </row>
    <row r="58" spans="7:11" x14ac:dyDescent="0.25">
      <c r="G58" t="s">
        <v>50</v>
      </c>
      <c r="H58">
        <f>1-((1-I11)/(1-I48^2))</f>
        <v>0.46944488858993227</v>
      </c>
      <c r="I58" s="39" t="s">
        <v>52</v>
      </c>
      <c r="J58">
        <f>H58^0.5</f>
        <v>0.68516048382107697</v>
      </c>
    </row>
    <row r="61" spans="7:11" x14ac:dyDescent="0.25">
      <c r="G61" t="s">
        <v>53</v>
      </c>
      <c r="I61" t="s">
        <v>56</v>
      </c>
    </row>
    <row r="62" spans="7:11" x14ac:dyDescent="0.25">
      <c r="G62" t="s">
        <v>54</v>
      </c>
      <c r="I62" t="s">
        <v>57</v>
      </c>
    </row>
    <row r="65" spans="7:13" x14ac:dyDescent="0.25">
      <c r="G65" t="s">
        <v>55</v>
      </c>
      <c r="H65">
        <f>H53</f>
        <v>0.38136092689411005</v>
      </c>
    </row>
    <row r="67" spans="7:13" x14ac:dyDescent="0.25">
      <c r="G67">
        <f>0.579*12.1/13.4</f>
        <v>0.52282835820895512</v>
      </c>
    </row>
    <row r="69" spans="7:13" ht="15.75" thickBot="1" x14ac:dyDescent="0.3"/>
    <row r="70" spans="7:13" x14ac:dyDescent="0.25">
      <c r="H70" s="41"/>
      <c r="I70" s="41" t="s">
        <v>16</v>
      </c>
      <c r="J70" s="41" t="s">
        <v>17</v>
      </c>
      <c r="K70" s="41" t="s">
        <v>18</v>
      </c>
      <c r="L70" s="41" t="s">
        <v>19</v>
      </c>
      <c r="M70" s="41" t="s">
        <v>20</v>
      </c>
    </row>
    <row r="71" spans="7:13" x14ac:dyDescent="0.25">
      <c r="H71" s="1" t="s">
        <v>12</v>
      </c>
      <c r="I71" s="1">
        <v>2</v>
      </c>
      <c r="J71" s="1">
        <v>88.425993247580777</v>
      </c>
      <c r="K71" s="1">
        <v>44.212996623790389</v>
      </c>
      <c r="L71" s="1">
        <v>77.878824986426238</v>
      </c>
      <c r="M71" s="1">
        <v>1.6498642159698402E-5</v>
      </c>
    </row>
    <row r="72" spans="7:13" x14ac:dyDescent="0.25">
      <c r="H72" t="s">
        <v>44</v>
      </c>
      <c r="I72">
        <v>1</v>
      </c>
      <c r="J72" s="42">
        <f>I49^2*J75</f>
        <v>70.65503778337532</v>
      </c>
      <c r="K72">
        <f>J72/I72</f>
        <v>70.65503778337532</v>
      </c>
      <c r="L72">
        <f>K72/K74</f>
        <v>124.45506394334704</v>
      </c>
      <c r="M72" s="1"/>
    </row>
    <row r="73" spans="7:13" x14ac:dyDescent="0.25">
      <c r="H73" t="s">
        <v>58</v>
      </c>
      <c r="I73">
        <v>1</v>
      </c>
      <c r="J73" s="42">
        <f>J71-J72</f>
        <v>17.770955464205457</v>
      </c>
      <c r="K73">
        <f>J73/I73</f>
        <v>17.770955464205457</v>
      </c>
      <c r="L73">
        <f>K73/K74</f>
        <v>31.302586029505431</v>
      </c>
      <c r="M73" s="1"/>
    </row>
    <row r="74" spans="7:13" x14ac:dyDescent="0.25">
      <c r="H74" s="1" t="s">
        <v>13</v>
      </c>
      <c r="I74" s="1">
        <v>7</v>
      </c>
      <c r="J74" s="1">
        <v>3.9740067524192222</v>
      </c>
      <c r="K74" s="1">
        <v>0.56771525034560322</v>
      </c>
      <c r="L74" s="1"/>
      <c r="M74" s="40"/>
    </row>
    <row r="75" spans="7:13" x14ac:dyDescent="0.25">
      <c r="H75" s="1" t="s">
        <v>14</v>
      </c>
      <c r="I75" s="1">
        <v>9</v>
      </c>
      <c r="J75" s="1">
        <v>92.4</v>
      </c>
      <c r="K75" s="1"/>
      <c r="L75" s="1"/>
    </row>
    <row r="80" spans="7:13" x14ac:dyDescent="0.25">
      <c r="H80" t="s">
        <v>66</v>
      </c>
    </row>
    <row r="81" spans="8:16" x14ac:dyDescent="0.25">
      <c r="H81" t="s">
        <v>4</v>
      </c>
    </row>
    <row r="82" spans="8:16" ht="15.75" thickBot="1" x14ac:dyDescent="0.3"/>
    <row r="83" spans="8:16" x14ac:dyDescent="0.25">
      <c r="H83" s="4" t="s">
        <v>5</v>
      </c>
      <c r="I83" s="4"/>
    </row>
    <row r="84" spans="8:16" x14ac:dyDescent="0.25">
      <c r="H84" s="1" t="s">
        <v>6</v>
      </c>
      <c r="I84" s="1">
        <v>0.98251582274718685</v>
      </c>
    </row>
    <row r="85" spans="8:16" x14ac:dyDescent="0.25">
      <c r="H85" s="1" t="s">
        <v>7</v>
      </c>
      <c r="I85" s="1">
        <v>0.96533734194858156</v>
      </c>
    </row>
    <row r="86" spans="8:16" x14ac:dyDescent="0.25">
      <c r="H86" s="1" t="s">
        <v>8</v>
      </c>
      <c r="I86" s="1">
        <v>0.95543372536246196</v>
      </c>
    </row>
    <row r="87" spans="8:16" x14ac:dyDescent="0.25">
      <c r="H87" s="1" t="s">
        <v>9</v>
      </c>
      <c r="I87" s="1">
        <v>5.3856973046439008E-2</v>
      </c>
    </row>
    <row r="88" spans="8:16" ht="15.75" thickBot="1" x14ac:dyDescent="0.3">
      <c r="H88" s="2" t="s">
        <v>10</v>
      </c>
      <c r="I88" s="2">
        <v>10</v>
      </c>
    </row>
    <row r="90" spans="8:16" ht="15.75" thickBot="1" x14ac:dyDescent="0.3">
      <c r="H90" t="s">
        <v>11</v>
      </c>
    </row>
    <row r="91" spans="8:16" x14ac:dyDescent="0.25">
      <c r="H91" s="3"/>
      <c r="I91" s="3" t="s">
        <v>16</v>
      </c>
      <c r="J91" s="3" t="s">
        <v>17</v>
      </c>
      <c r="K91" s="3" t="s">
        <v>18</v>
      </c>
      <c r="L91" s="3" t="s">
        <v>19</v>
      </c>
      <c r="M91" s="3" t="s">
        <v>20</v>
      </c>
    </row>
    <row r="92" spans="8:16" x14ac:dyDescent="0.25">
      <c r="H92" s="1" t="s">
        <v>12</v>
      </c>
      <c r="I92" s="1">
        <v>2</v>
      </c>
      <c r="J92" s="1">
        <v>0.56545645369203956</v>
      </c>
      <c r="K92" s="1">
        <v>0.28272822684601978</v>
      </c>
      <c r="L92" s="1">
        <v>97.473214310573709</v>
      </c>
      <c r="M92" s="1">
        <v>7.7538343730010616E-6</v>
      </c>
    </row>
    <row r="93" spans="8:16" x14ac:dyDescent="0.25">
      <c r="H93" s="1" t="s">
        <v>13</v>
      </c>
      <c r="I93" s="1">
        <v>7</v>
      </c>
      <c r="J93" s="1">
        <v>2.0304014820074007E-2</v>
      </c>
      <c r="K93" s="1">
        <v>2.9005735457248581E-3</v>
      </c>
      <c r="L93" s="1"/>
      <c r="M93" s="1"/>
    </row>
    <row r="94" spans="8:16" ht="15.75" thickBot="1" x14ac:dyDescent="0.3">
      <c r="H94" s="2" t="s">
        <v>14</v>
      </c>
      <c r="I94" s="2">
        <v>9</v>
      </c>
      <c r="J94" s="2">
        <v>0.58576046851211361</v>
      </c>
      <c r="K94" s="2"/>
      <c r="L94" s="2"/>
      <c r="M94" s="2"/>
    </row>
    <row r="95" spans="8:16" ht="15.75" thickBot="1" x14ac:dyDescent="0.3"/>
    <row r="96" spans="8:16" ht="15.75" thickBot="1" x14ac:dyDescent="0.3">
      <c r="H96" s="3"/>
      <c r="I96" s="3" t="s">
        <v>21</v>
      </c>
      <c r="J96" s="3" t="s">
        <v>9</v>
      </c>
      <c r="K96" s="3" t="s">
        <v>22</v>
      </c>
      <c r="L96" s="3" t="s">
        <v>23</v>
      </c>
      <c r="M96" s="3" t="s">
        <v>24</v>
      </c>
      <c r="N96" s="3" t="s">
        <v>25</v>
      </c>
      <c r="O96" s="3" t="s">
        <v>26</v>
      </c>
      <c r="P96" s="3" t="s">
        <v>27</v>
      </c>
    </row>
    <row r="97" spans="5:16" x14ac:dyDescent="0.25">
      <c r="E97" s="53" t="s">
        <v>67</v>
      </c>
      <c r="F97" s="54">
        <f>EXP(I97)</f>
        <v>2.1172578384222343</v>
      </c>
      <c r="H97" s="1" t="s">
        <v>15</v>
      </c>
      <c r="I97" s="1">
        <v>0.75012177898404153</v>
      </c>
      <c r="J97" s="1">
        <v>0.14173722977822362</v>
      </c>
      <c r="K97" s="1">
        <v>5.2923411876876516</v>
      </c>
      <c r="L97" s="1">
        <v>1.1327505372360545E-3</v>
      </c>
      <c r="M97" s="1">
        <v>0.41496648809687492</v>
      </c>
      <c r="N97" s="1">
        <v>1.0852770698712082</v>
      </c>
      <c r="O97" s="1">
        <v>0.41496648809687492</v>
      </c>
      <c r="P97" s="1">
        <v>1.0852770698712082</v>
      </c>
    </row>
    <row r="98" spans="5:16" x14ac:dyDescent="0.25">
      <c r="E98" s="55" t="s">
        <v>68</v>
      </c>
      <c r="F98" s="56">
        <f>I98</f>
        <v>0.59220566333891078</v>
      </c>
      <c r="H98" s="1" t="s">
        <v>60</v>
      </c>
      <c r="I98" s="1">
        <v>0.59220566333891078</v>
      </c>
      <c r="J98" s="1">
        <v>0.11057766148667508</v>
      </c>
      <c r="K98" s="1">
        <v>5.3555632790287682</v>
      </c>
      <c r="L98" s="1">
        <v>1.05783511226906E-3</v>
      </c>
      <c r="M98" s="1">
        <v>0.33073104330310138</v>
      </c>
      <c r="N98" s="1">
        <v>0.85368028337472013</v>
      </c>
      <c r="O98" s="1">
        <v>0.33073104330310138</v>
      </c>
      <c r="P98" s="1">
        <v>0.85368028337472013</v>
      </c>
    </row>
    <row r="99" spans="5:16" ht="15.75" thickBot="1" x14ac:dyDescent="0.3">
      <c r="E99" s="57" t="s">
        <v>69</v>
      </c>
      <c r="F99" s="58">
        <f>I99</f>
        <v>0.14137337090079588</v>
      </c>
      <c r="H99" s="2" t="s">
        <v>61</v>
      </c>
      <c r="I99" s="2">
        <v>0.14137337090079588</v>
      </c>
      <c r="J99" s="2">
        <v>7.6033169676370069E-2</v>
      </c>
      <c r="K99" s="2">
        <v>1.8593644261122069</v>
      </c>
      <c r="L99" s="2">
        <v>0.10530968717050911</v>
      </c>
      <c r="M99" s="2">
        <v>-3.8416506041417914E-2</v>
      </c>
      <c r="N99" s="2">
        <v>0.32116324784300965</v>
      </c>
      <c r="O99" s="2">
        <v>-3.8416506041417914E-2</v>
      </c>
      <c r="P99" s="2">
        <v>0.32116324784300965</v>
      </c>
    </row>
    <row r="103" spans="5:16" x14ac:dyDescent="0.25">
      <c r="H103" t="s">
        <v>28</v>
      </c>
    </row>
    <row r="104" spans="5:16" ht="15.75" thickBot="1" x14ac:dyDescent="0.3"/>
    <row r="105" spans="5:16" x14ac:dyDescent="0.25">
      <c r="H105" s="3" t="s">
        <v>29</v>
      </c>
      <c r="I105" s="3" t="s">
        <v>65</v>
      </c>
      <c r="J105" s="3" t="s">
        <v>31</v>
      </c>
    </row>
    <row r="106" spans="5:16" x14ac:dyDescent="0.25">
      <c r="H106" s="1">
        <v>1</v>
      </c>
      <c r="I106" s="1">
        <v>2.4026302467643283</v>
      </c>
      <c r="J106" s="1">
        <v>-4.7349739659576784E-3</v>
      </c>
    </row>
    <row r="107" spans="5:16" x14ac:dyDescent="0.25">
      <c r="H107" s="1">
        <v>2</v>
      </c>
      <c r="I107" s="1">
        <v>2.7773612145114797</v>
      </c>
      <c r="J107" s="1">
        <v>5.5852129544736506E-2</v>
      </c>
    </row>
    <row r="108" spans="5:16" x14ac:dyDescent="0.25">
      <c r="H108" s="1">
        <v>3</v>
      </c>
      <c r="I108" s="1">
        <v>2.6995137144543326</v>
      </c>
      <c r="J108" s="1">
        <v>8.5364866478774282E-3</v>
      </c>
    </row>
    <row r="109" spans="5:16" x14ac:dyDescent="0.25">
      <c r="H109" s="1">
        <v>4</v>
      </c>
      <c r="I109" s="1">
        <v>2.4763412482290361</v>
      </c>
      <c r="J109" s="1">
        <v>8.5654015589642363E-3</v>
      </c>
    </row>
    <row r="110" spans="5:16" x14ac:dyDescent="0.25">
      <c r="H110" s="1">
        <v>5</v>
      </c>
      <c r="I110" s="1">
        <v>2.4956931560113298</v>
      </c>
      <c r="J110" s="1">
        <v>6.9256201450206945E-2</v>
      </c>
    </row>
    <row r="111" spans="5:16" x14ac:dyDescent="0.25">
      <c r="H111" s="1">
        <v>6</v>
      </c>
      <c r="I111" s="1">
        <v>2.155807865611453</v>
      </c>
      <c r="J111" s="1">
        <v>-7.6366323931617242E-2</v>
      </c>
    </row>
    <row r="112" spans="5:16" ht="15.75" thickBot="1" x14ac:dyDescent="0.3">
      <c r="H112" s="1">
        <v>7</v>
      </c>
      <c r="I112" s="1">
        <v>2.2566787137910556</v>
      </c>
      <c r="J112" s="1">
        <v>4.5906379202990344E-2</v>
      </c>
    </row>
    <row r="113" spans="2:10" x14ac:dyDescent="0.25">
      <c r="B113" s="44" t="s">
        <v>75</v>
      </c>
      <c r="C113" s="50"/>
      <c r="D113" s="50"/>
      <c r="E113" s="50"/>
      <c r="F113" s="45"/>
      <c r="H113" s="1">
        <v>8</v>
      </c>
      <c r="I113" s="1">
        <v>2.6853645785467219</v>
      </c>
      <c r="J113" s="1">
        <v>-4.630724893146354E-2</v>
      </c>
    </row>
    <row r="114" spans="2:10" x14ac:dyDescent="0.25">
      <c r="B114" s="46" t="s">
        <v>74</v>
      </c>
      <c r="C114" s="51"/>
      <c r="D114" s="51"/>
      <c r="E114" s="51"/>
      <c r="F114" s="47"/>
      <c r="H114" s="1">
        <v>9</v>
      </c>
      <c r="I114" s="1">
        <v>2.7908355359115777</v>
      </c>
      <c r="J114" s="1">
        <v>-1.8246813671796591E-2</v>
      </c>
    </row>
    <row r="115" spans="2:10" ht="15.75" thickBot="1" x14ac:dyDescent="0.3">
      <c r="B115" s="46" t="s">
        <v>72</v>
      </c>
      <c r="C115" s="51"/>
      <c r="D115" s="51"/>
      <c r="E115" s="51"/>
      <c r="F115" s="47"/>
      <c r="H115" s="2">
        <v>10</v>
      </c>
      <c r="I115" s="2">
        <v>2.9328329958001058</v>
      </c>
      <c r="J115" s="2">
        <v>-4.2461237903941296E-2</v>
      </c>
    </row>
    <row r="116" spans="2:10" ht="15.75" thickBot="1" x14ac:dyDescent="0.3">
      <c r="B116" s="48" t="s">
        <v>73</v>
      </c>
      <c r="C116" s="52"/>
      <c r="D116" s="52"/>
      <c r="E116" s="52"/>
      <c r="F116" s="49"/>
    </row>
    <row r="117" spans="2:10" ht="15.75" thickBot="1" x14ac:dyDescent="0.3"/>
    <row r="118" spans="2:10" ht="15.75" thickBot="1" x14ac:dyDescent="0.3">
      <c r="B118" s="59" t="s">
        <v>71</v>
      </c>
      <c r="C118" s="60"/>
      <c r="D118" s="60"/>
      <c r="E118" s="61"/>
    </row>
    <row r="119" spans="2:10" x14ac:dyDescent="0.25">
      <c r="B119" s="31" t="s">
        <v>0</v>
      </c>
      <c r="C119" s="32" t="s">
        <v>43</v>
      </c>
      <c r="D119" s="32" t="s">
        <v>44</v>
      </c>
      <c r="E119" s="33" t="s">
        <v>70</v>
      </c>
    </row>
    <row r="120" spans="2:10" x14ac:dyDescent="0.25">
      <c r="B120" s="34">
        <v>4</v>
      </c>
      <c r="C120" s="30">
        <v>1</v>
      </c>
      <c r="D120" s="30">
        <v>8</v>
      </c>
      <c r="E120" s="35">
        <v>24</v>
      </c>
    </row>
    <row r="121" spans="2:10" x14ac:dyDescent="0.25">
      <c r="B121" s="34">
        <v>5.2</v>
      </c>
      <c r="C121" s="30">
        <v>0.9</v>
      </c>
      <c r="D121" s="30">
        <v>9</v>
      </c>
      <c r="E121" s="35">
        <v>26</v>
      </c>
    </row>
    <row r="122" spans="2:10" x14ac:dyDescent="0.25">
      <c r="B122" s="34">
        <v>3.8</v>
      </c>
      <c r="C122" s="30">
        <v>1.1000000000000001</v>
      </c>
      <c r="D122" s="30">
        <v>6</v>
      </c>
      <c r="E122" s="35">
        <v>20</v>
      </c>
    </row>
    <row r="123" spans="2:10" x14ac:dyDescent="0.25">
      <c r="B123" s="34">
        <v>2.9</v>
      </c>
      <c r="C123" s="30">
        <v>1.2</v>
      </c>
      <c r="D123" s="30">
        <v>5</v>
      </c>
      <c r="E123" s="35">
        <v>18</v>
      </c>
    </row>
    <row r="124" spans="2:10" x14ac:dyDescent="0.25">
      <c r="B124" s="34">
        <v>4.5999999999999996</v>
      </c>
      <c r="C124" s="30">
        <v>0.95</v>
      </c>
      <c r="D124" s="30">
        <v>7</v>
      </c>
      <c r="E124" s="35">
        <v>20</v>
      </c>
    </row>
    <row r="125" spans="2:10" x14ac:dyDescent="0.25">
      <c r="B125" s="34">
        <v>4.5</v>
      </c>
      <c r="C125" s="30">
        <v>0.9</v>
      </c>
      <c r="D125" s="30">
        <v>6</v>
      </c>
      <c r="E125" s="35">
        <v>30</v>
      </c>
    </row>
    <row r="126" spans="2:10" x14ac:dyDescent="0.25">
      <c r="B126" s="34">
        <v>3.7</v>
      </c>
      <c r="C126" s="30">
        <v>1</v>
      </c>
      <c r="D126" s="30">
        <v>6</v>
      </c>
      <c r="E126" s="35">
        <v>27</v>
      </c>
    </row>
    <row r="127" spans="2:10" ht="15.75" thickBot="1" x14ac:dyDescent="0.3">
      <c r="B127" s="36">
        <v>5</v>
      </c>
      <c r="C127" s="37">
        <v>0.95</v>
      </c>
      <c r="D127" s="37">
        <v>10</v>
      </c>
      <c r="E127" s="38">
        <v>28</v>
      </c>
    </row>
  </sheetData>
  <mergeCells count="11">
    <mergeCell ref="B118:E118"/>
    <mergeCell ref="B113:F113"/>
    <mergeCell ref="B114:F114"/>
    <mergeCell ref="B115:F115"/>
    <mergeCell ref="B116:F116"/>
    <mergeCell ref="B3:E3"/>
    <mergeCell ref="B4:E4"/>
    <mergeCell ref="B5:E5"/>
    <mergeCell ref="B34:C34"/>
    <mergeCell ref="B35:C35"/>
    <mergeCell ref="B36:C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ДЗ №2</vt:lpstr>
      <vt:lpstr>Занятие №3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Bronnikov Egor</dc:creator>
  <cp:lastModifiedBy>Bronnikov Egor</cp:lastModifiedBy>
  <dcterms:created xsi:type="dcterms:W3CDTF">2022-02-28T15:21:41Z</dcterms:created>
  <dcterms:modified xsi:type="dcterms:W3CDTF">2022-03-01T09:22:59Z</dcterms:modified>
</cp:coreProperties>
</file>