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home\egor\github\university\3-course-6-semester\econometrics\task-3\"/>
    </mc:Choice>
  </mc:AlternateContent>
  <xr:revisionPtr revIDLastSave="0" documentId="13_ncr:1_{EE4C83AD-B1FE-4ACD-AEB3-A25B60DFF485}" xr6:coauthVersionLast="47" xr6:coauthVersionMax="47" xr10:uidLastSave="{00000000-0000-0000-0000-000000000000}"/>
  <bookViews>
    <workbookView xWindow="-20610" yWindow="4560" windowWidth="20730" windowHeight="11310" activeTab="1" xr2:uid="{00000000-000D-0000-FFFF-FFFF00000000}"/>
  </bookViews>
  <sheets>
    <sheet name="ДЗ №3" sheetId="1" r:id="rId1"/>
    <sheet name="Пара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'ДЗ №3'!$J$8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9" i="2" l="1"/>
  <c r="I72" i="2"/>
  <c r="E79" i="2"/>
  <c r="E72" i="2"/>
  <c r="D66" i="2"/>
  <c r="G54" i="2"/>
  <c r="G48" i="2"/>
  <c r="G47" i="2"/>
  <c r="G51" i="2" s="1"/>
  <c r="H15" i="2"/>
  <c r="H25" i="2"/>
  <c r="H19" i="2"/>
  <c r="H13" i="2"/>
  <c r="C78" i="1"/>
  <c r="C79" i="1" s="1"/>
  <c r="C76" i="1"/>
  <c r="L104" i="1"/>
  <c r="L102" i="1" a="1"/>
  <c r="L102" i="1" s="1"/>
  <c r="N98" i="1" a="1"/>
  <c r="N98" i="1" s="1"/>
  <c r="M98" i="1" a="1"/>
  <c r="M98" i="1"/>
  <c r="L98" i="1" a="1"/>
  <c r="L98" i="1" s="1"/>
  <c r="L92" i="1" a="1"/>
  <c r="L92" i="1" s="1"/>
  <c r="C75" i="1"/>
  <c r="C70" i="1"/>
  <c r="C81" i="1" l="1"/>
  <c r="B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<sst xmlns="http://schemas.openxmlformats.org/spreadsheetml/2006/main" count="110" uniqueCount="69">
  <si>
    <t>y</t>
  </si>
  <si>
    <t>x1</t>
  </si>
  <si>
    <t>x2</t>
  </si>
  <si>
    <t>x3</t>
  </si>
  <si>
    <r>
      <rPr>
        <b/>
        <sz val="11"/>
        <color theme="1"/>
        <rFont val="Calibri"/>
        <family val="2"/>
        <scheme val="minor"/>
      </rPr>
      <t>x3</t>
    </r>
    <r>
      <rPr>
        <sz val="11"/>
        <color theme="1"/>
        <rFont val="Calibri"/>
        <family val="2"/>
        <scheme val="minor"/>
      </rPr>
      <t xml:space="preserve"> - количество работников занятых сбытом</t>
    </r>
  </si>
  <si>
    <r>
      <rPr>
        <b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- расходы на рекламу за пред. месяц</t>
    </r>
  </si>
  <si>
    <r>
      <rPr>
        <b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- цена единицы товара (доллары)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</si>
  <si>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- объём продаж (млн. руб)</t>
    </r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</si>
  <si>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</si>
  <si>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</si>
  <si>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</si>
  <si>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</si>
  <si>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</si>
  <si>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</si>
  <si>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</si>
  <si>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</si>
  <si>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</si>
  <si>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</si>
  <si>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</si>
  <si>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</si>
  <si>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</si>
  <si>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</si>
  <si>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</si>
  <si>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</si>
  <si>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</si>
  <si>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</si>
  <si>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</si>
  <si>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</si>
  <si>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</si>
  <si>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</si>
  <si>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</si>
  <si>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</si>
  <si>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</si>
  <si>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</si>
  <si>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</si>
  <si>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</si>
  <si>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&lt; 0.05</t>
  </si>
  <si>
    <t>MSE</t>
  </si>
  <si>
    <t>my</t>
  </si>
  <si>
    <t>X</t>
  </si>
  <si>
    <t>X^T</t>
  </si>
  <si>
    <t>X*X^T</t>
  </si>
  <si>
    <t>(X*X^T)^-1</t>
  </si>
  <si>
    <t>X^T*(X*X^T)^-1</t>
  </si>
  <si>
    <t>X^T*(X*X^T)^-1*X</t>
  </si>
  <si>
    <t>(1+…)^0,5</t>
  </si>
  <si>
    <t>delta</t>
  </si>
  <si>
    <t>t</t>
  </si>
  <si>
    <t>Интервальный прогноз</t>
  </si>
  <si>
    <t>Точечный прогноз</t>
  </si>
  <si>
    <t>Строим матрицу</t>
  </si>
  <si>
    <t>Определитель</t>
  </si>
  <si>
    <t xml:space="preserve">а = </t>
  </si>
  <si>
    <t>b2</t>
  </si>
  <si>
    <t>b1</t>
  </si>
  <si>
    <t>A парам</t>
  </si>
  <si>
    <t>B1 парам</t>
  </si>
  <si>
    <t>B2 парам</t>
  </si>
  <si>
    <t>Показатели</t>
  </si>
  <si>
    <t>delta r11</t>
  </si>
  <si>
    <t>delta r</t>
  </si>
  <si>
    <t>R^2</t>
  </si>
  <si>
    <t>adj R^2</t>
  </si>
  <si>
    <t>n=10</t>
  </si>
  <si>
    <t>beta1</t>
  </si>
  <si>
    <t>d beta1</t>
  </si>
  <si>
    <t>d beta2</t>
  </si>
  <si>
    <t>beta2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</si>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</sst>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" fillId="0" borderId="21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3" fillId="0" borderId="13" xfId="0" applyFont="1" applyFill="1" applyBorder="1" applyAlignment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/>
    <xf numFmtId="2" fontId="0" fillId="0" borderId="14" xfId="0" applyNumberFormat="1" applyBorder="1"/>
    <xf numFmtId="0" fontId="2" fillId="0" borderId="0" xfId="0" applyFo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28575</xdr:rowOff>
    </xdr:from>
    <xdr:to>
      <xdr:col>10</xdr:col>
      <xdr:colOff>619125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BBB494-F88A-40D6-B05A-8F54A557D5D8}"/>
            </a:ext>
          </a:extLst>
        </xdr:cNvPr>
        <xdr:cNvSpPr txBox="1"/>
      </xdr:nvSpPr>
      <xdr:spPr>
        <a:xfrm>
          <a:off x="3676650" y="228600"/>
          <a:ext cx="4143375" cy="3429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Найти уравнение регрессии</a:t>
          </a:r>
          <a:r>
            <a:rPr lang="ru-RU" sz="1200" b="0" i="1" baseline="0">
              <a:latin typeface="+mj-lt"/>
            </a:rPr>
            <a:t> со значимыми параметрами</a:t>
          </a:r>
        </a:p>
      </xdr:txBody>
    </xdr:sp>
    <xdr:clientData/>
  </xdr:twoCellAnchor>
  <xdr:twoCellAnchor>
    <xdr:from>
      <xdr:col>0</xdr:col>
      <xdr:colOff>361949</xdr:colOff>
      <xdr:row>20</xdr:row>
      <xdr:rowOff>171450</xdr:rowOff>
    </xdr:from>
    <xdr:to>
      <xdr:col>8</xdr:col>
      <xdr:colOff>438150</xdr:colOff>
      <xdr:row>23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8FEE7C1-C1DB-4E2C-A3D5-87485CC74228}"/>
                </a:ext>
              </a:extLst>
            </xdr:cNvPr>
            <xdr:cNvSpPr txBox="1"/>
          </xdr:nvSpPr>
          <xdr:spPr>
            <a:xfrm>
              <a:off x="361949" y="4057650"/>
              <a:ext cx="4953001" cy="60007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r>
                    <a:rPr lang="en-US" sz="1400" b="0" i="1">
                      <a:latin typeface="Cambria Math" panose="02040503050406030204" pitchFamily="18" charset="0"/>
                    </a:rPr>
                    <m:t>𝑦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=9.81−5.95</m:t>
                  </m:r>
                  <m:sSub>
                    <m:sSubPr>
                      <m:ctrlPr>
                        <a:rPr lang="en-US" sz="14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r>
                <a:rPr lang="en-US" sz="1400"/>
                <a:t> </a:t>
              </a: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/>
                <a:t> </a:t>
              </a:r>
              <a:r>
                <a:rPr lang="ru-RU" sz="1400" i="1"/>
                <a:t>со</a:t>
              </a:r>
              <a:r>
                <a:rPr lang="ru-RU" sz="1400" i="1" baseline="0"/>
                <a:t> значимыми параметрами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=9.81−5.95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ru-RU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+0.18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−0.039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8FEE7C1-C1DB-4E2C-A3D5-87485CC74228}"/>
                </a:ext>
              </a:extLst>
            </xdr:cNvPr>
            <xdr:cNvSpPr txBox="1"/>
          </xdr:nvSpPr>
          <xdr:spPr>
            <a:xfrm>
              <a:off x="361949" y="4057650"/>
              <a:ext cx="4953001" cy="60007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𝑦=9.81−5.95𝑥_1</a:t>
              </a:r>
              <a:r>
                <a:rPr lang="en-US" sz="1400"/>
                <a:t> 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400"/>
                <a:t> </a:t>
              </a:r>
              <a:r>
                <a:rPr lang="ru-RU" sz="1400" i="1"/>
                <a:t>со</a:t>
              </a:r>
              <a:r>
                <a:rPr lang="ru-RU" sz="1400" i="1" baseline="0"/>
                <a:t> значимыми параметрами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𝑦=9.81−5.95𝑥_1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+0.18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𝑥_2−0.039𝑥_3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twoCellAnchor>
  <xdr:twoCellAnchor>
    <xdr:from>
      <xdr:col>0</xdr:col>
      <xdr:colOff>264584</xdr:colOff>
      <xdr:row>54</xdr:row>
      <xdr:rowOff>52918</xdr:rowOff>
    </xdr:from>
    <xdr:to>
      <xdr:col>7</xdr:col>
      <xdr:colOff>349250</xdr:colOff>
      <xdr:row>56</xdr:row>
      <xdr:rowOff>105834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580EF8-8465-4A07-9938-261F2C4A9CD0}"/>
                </a:ext>
              </a:extLst>
            </xdr:cNvPr>
            <xdr:cNvSpPr txBox="1"/>
          </xdr:nvSpPr>
          <xdr:spPr>
            <a:xfrm>
              <a:off x="264584" y="10498668"/>
              <a:ext cx="4381499" cy="444499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𝑦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=7.56</m:t>
                  </m:r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ru-RU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4.67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ru-RU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+0.19</m:t>
                  </m:r>
                  <m:sSub>
                    <m:sSubPr>
                      <m:ctrlP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4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4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0580EF8-8465-4A07-9938-261F2C4A9CD0}"/>
                </a:ext>
              </a:extLst>
            </xdr:cNvPr>
            <xdr:cNvSpPr txBox="1"/>
          </xdr:nvSpPr>
          <xdr:spPr>
            <a:xfrm>
              <a:off x="264584" y="10498668"/>
              <a:ext cx="4381499" cy="444499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𝑦=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7.56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4.67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𝑥_1</a:t>
              </a:r>
              <a:r>
                <a:rPr lang="ru-RU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+0.19</a:t>
              </a:r>
              <a:r>
                <a:rPr lang="en-US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𝑥_2−</a:t>
              </a:r>
              <a:r>
                <a:rPr lang="en-US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уравнение регрессии</a:t>
              </a:r>
              <a:endParaRPr lang="en-US" sz="1400">
                <a:effectLst/>
              </a:endParaRPr>
            </a:p>
          </xdr:txBody>
        </xdr:sp>
      </mc:Fallback>
    </mc:AlternateContent>
    <xdr:clientData/>
  </xdr:twoCellAnchor>
  <xdr:twoCellAnchor>
    <xdr:from>
      <xdr:col>5</xdr:col>
      <xdr:colOff>607483</xdr:colOff>
      <xdr:row>1</xdr:row>
      <xdr:rowOff>27517</xdr:rowOff>
    </xdr:from>
    <xdr:to>
      <xdr:col>10</xdr:col>
      <xdr:colOff>593725</xdr:colOff>
      <xdr:row>2</xdr:row>
      <xdr:rowOff>170392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9F92D8-DFBC-494A-8811-C432911BBCC8}"/>
            </a:ext>
          </a:extLst>
        </xdr:cNvPr>
        <xdr:cNvSpPr txBox="1"/>
      </xdr:nvSpPr>
      <xdr:spPr>
        <a:xfrm>
          <a:off x="3676650" y="228600"/>
          <a:ext cx="4156075" cy="34395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Найти уравнение регрессии</a:t>
          </a:r>
          <a:r>
            <a:rPr lang="ru-RU" sz="1200" b="0" i="1" baseline="0">
              <a:latin typeface="+mj-lt"/>
            </a:rPr>
            <a:t> со значимыми параметрами</a:t>
          </a:r>
        </a:p>
      </xdr:txBody>
    </xdr:sp>
    <xdr:clientData/>
  </xdr:twoCellAnchor>
  <xdr:twoCellAnchor>
    <xdr:from>
      <xdr:col>1</xdr:col>
      <xdr:colOff>455084</xdr:colOff>
      <xdr:row>61</xdr:row>
      <xdr:rowOff>63500</xdr:rowOff>
    </xdr:from>
    <xdr:to>
      <xdr:col>8</xdr:col>
      <xdr:colOff>42333</xdr:colOff>
      <xdr:row>64</xdr:row>
      <xdr:rowOff>10583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BA5217-9343-431C-8D53-07E37458DABE}"/>
            </a:ext>
          </a:extLst>
        </xdr:cNvPr>
        <xdr:cNvSpPr txBox="1"/>
      </xdr:nvSpPr>
      <xdr:spPr>
        <a:xfrm>
          <a:off x="1068917" y="11874500"/>
          <a:ext cx="4275666" cy="51858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Дать</a:t>
          </a:r>
          <a:r>
            <a:rPr lang="ru-RU" sz="1200" b="0" i="1" baseline="0">
              <a:latin typeface="+mj-lt"/>
            </a:rPr>
            <a:t> точечный прогноз </a:t>
          </a:r>
          <a:r>
            <a:rPr lang="en-US" sz="1200" b="0" i="1" baseline="0">
              <a:latin typeface="+mj-lt"/>
            </a:rPr>
            <a:t>x1 = 1; x2=7</a:t>
          </a:r>
          <a:endParaRPr lang="ru-RU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Дать интервальный прогноз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</xdr:row>
      <xdr:rowOff>171450</xdr:rowOff>
    </xdr:from>
    <xdr:to>
      <xdr:col>15</xdr:col>
      <xdr:colOff>495300</xdr:colOff>
      <xdr:row>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55991-6D93-4AA8-A668-0AD78AD1791D}"/>
            </a:ext>
          </a:extLst>
        </xdr:cNvPr>
        <xdr:cNvSpPr txBox="1"/>
      </xdr:nvSpPr>
      <xdr:spPr>
        <a:xfrm>
          <a:off x="4010025" y="361950"/>
          <a:ext cx="6029325" cy="1409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Изучается зависимость</a:t>
          </a:r>
          <a:r>
            <a:rPr lang="ru-RU" sz="1200" b="0" i="1" baseline="0">
              <a:latin typeface="+mj-lt"/>
            </a:rPr>
            <a:t> прибыли </a:t>
          </a:r>
          <a:r>
            <a:rPr lang="en-US" sz="1200" b="0" i="1" baseline="0">
              <a:latin typeface="+mj-lt"/>
            </a:rPr>
            <a:t>y </a:t>
          </a:r>
          <a:r>
            <a:rPr lang="ru-RU" sz="1200" b="0" i="1" baseline="0">
              <a:latin typeface="+mj-lt"/>
            </a:rPr>
            <a:t>от </a:t>
          </a:r>
          <a:r>
            <a:rPr lang="en-US" sz="1200" b="0" i="1" baseline="0">
              <a:latin typeface="+mj-lt"/>
            </a:rPr>
            <a:t> x1 - </a:t>
          </a:r>
          <a:r>
            <a:rPr lang="ru-RU" sz="1200" b="0" i="1" baseline="0">
              <a:latin typeface="+mj-lt"/>
            </a:rPr>
            <a:t>кол-во выпущенной продукции и </a:t>
          </a:r>
          <a:r>
            <a:rPr lang="en-US" sz="1200" b="0" i="1" baseline="0">
              <a:latin typeface="+mj-lt"/>
            </a:rPr>
            <a:t>x2 - </a:t>
          </a:r>
          <a:r>
            <a:rPr lang="ru-RU" sz="1200" b="0" i="1" baseline="0">
              <a:latin typeface="+mj-lt"/>
            </a:rPr>
            <a:t>процент простоев оборудования</a:t>
          </a:r>
        </a:p>
        <a:p>
          <a:pPr algn="l"/>
          <a:r>
            <a:rPr lang="ru-RU" sz="1200" b="0" i="1" baseline="0">
              <a:latin typeface="+mj-lt"/>
            </a:rPr>
            <a:t>Система нормальных уравнений составила</a:t>
          </a:r>
          <a:endParaRPr lang="en-US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10</a:t>
          </a:r>
          <a:r>
            <a:rPr lang="en-US" sz="1200" b="0" i="1" baseline="0">
              <a:latin typeface="+mj-lt"/>
            </a:rPr>
            <a:t>a+123b1+138b2 = 161</a:t>
          </a:r>
        </a:p>
        <a:p>
          <a:pPr algn="l"/>
          <a:r>
            <a:rPr lang="en-US" sz="1200" b="0" i="1" baseline="0">
              <a:latin typeface="+mj-lt"/>
            </a:rPr>
            <a:t>123a+1635b1+1591b2 = 2120</a:t>
          </a:r>
        </a:p>
        <a:p>
          <a:pPr algn="l"/>
          <a:r>
            <a:rPr lang="en-US" sz="1200" b="0" i="1" baseline="0">
              <a:latin typeface="+mj-lt"/>
            </a:rPr>
            <a:t>138a+1591b1+2048b2 = 2082</a:t>
          </a:r>
        </a:p>
        <a:p>
          <a:pPr algn="l"/>
          <a:r>
            <a:rPr lang="ru-RU" sz="1200" b="0" i="1" baseline="0">
              <a:latin typeface="+mj-lt"/>
            </a:rPr>
            <a:t>Требуется найти уравнение регрессии</a:t>
          </a:r>
        </a:p>
      </xdr:txBody>
    </xdr:sp>
    <xdr:clientData/>
  </xdr:twoCellAnchor>
  <xdr:twoCellAnchor>
    <xdr:from>
      <xdr:col>9</xdr:col>
      <xdr:colOff>171451</xdr:colOff>
      <xdr:row>11</xdr:row>
      <xdr:rowOff>47625</xdr:rowOff>
    </xdr:from>
    <xdr:to>
      <xdr:col>12</xdr:col>
      <xdr:colOff>419100</xdr:colOff>
      <xdr:row>12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F0D4705-E230-43DB-80CC-838EFF54616C}"/>
            </a:ext>
          </a:extLst>
        </xdr:cNvPr>
        <xdr:cNvSpPr txBox="1"/>
      </xdr:nvSpPr>
      <xdr:spPr>
        <a:xfrm>
          <a:off x="6057901" y="2162175"/>
          <a:ext cx="2076449" cy="3238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1" baseline="0">
              <a:latin typeface="+mj-lt"/>
            </a:rPr>
            <a:t>y = 10.73 + 0.8346x1 - 0.355x2</a:t>
          </a:r>
          <a:endParaRPr lang="ru-RU" sz="1200" b="0" i="1" baseline="0">
            <a:latin typeface="+mj-lt"/>
          </a:endParaRPr>
        </a:p>
      </xdr:txBody>
    </xdr:sp>
    <xdr:clientData/>
  </xdr:twoCellAnchor>
  <xdr:twoCellAnchor>
    <xdr:from>
      <xdr:col>6</xdr:col>
      <xdr:colOff>171450</xdr:colOff>
      <xdr:row>35</xdr:row>
      <xdr:rowOff>19050</xdr:rowOff>
    </xdr:from>
    <xdr:to>
      <xdr:col>15</xdr:col>
      <xdr:colOff>314325</xdr:colOff>
      <xdr:row>42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D8F54D1-DC9C-411E-AB05-7ECB0F1BDDF6}"/>
            </a:ext>
          </a:extLst>
        </xdr:cNvPr>
        <xdr:cNvSpPr txBox="1"/>
      </xdr:nvSpPr>
      <xdr:spPr>
        <a:xfrm>
          <a:off x="3829050" y="6800850"/>
          <a:ext cx="6029325" cy="1409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0" i="1">
              <a:latin typeface="+mj-lt"/>
            </a:rPr>
            <a:t>Найти коэффициент</a:t>
          </a:r>
          <a:r>
            <a:rPr lang="ru-RU" sz="1200" b="0" i="1" baseline="0">
              <a:latin typeface="+mj-lt"/>
            </a:rPr>
            <a:t> детерминации по модели, если известны парные коэффициенты корреляции</a:t>
          </a:r>
        </a:p>
        <a:p>
          <a:pPr algn="l"/>
          <a:endParaRPr lang="ru-RU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Ryx1 = 0.956</a:t>
          </a:r>
        </a:p>
        <a:p>
          <a:pPr algn="l"/>
          <a:r>
            <a:rPr lang="en-US" sz="1200" b="0" i="1" baseline="0">
              <a:latin typeface="+mj-lt"/>
            </a:rPr>
            <a:t>Ryx2 = </a:t>
          </a:r>
          <a:r>
            <a:rPr lang="ru-RU" sz="1200" b="0" i="1" baseline="0">
              <a:latin typeface="+mj-lt"/>
            </a:rPr>
            <a:t>-</a:t>
          </a:r>
          <a:r>
            <a:rPr lang="en-US" sz="1200" b="0" i="1" baseline="0">
              <a:latin typeface="+mj-lt"/>
            </a:rPr>
            <a:t>0.882</a:t>
          </a:r>
        </a:p>
        <a:p>
          <a:pPr algn="l"/>
          <a:r>
            <a:rPr lang="en-US" sz="1200" b="0" i="1" baseline="0">
              <a:latin typeface="+mj-lt"/>
            </a:rPr>
            <a:t>Rx1x2 = -0.803</a:t>
          </a:r>
          <a:endParaRPr lang="ru-RU" sz="1200" b="0" i="1" baseline="0">
            <a:latin typeface="+mj-lt"/>
          </a:endParaRPr>
        </a:p>
        <a:p>
          <a:pPr algn="l"/>
          <a:r>
            <a:rPr lang="ru-RU" sz="1200" b="0" i="1" baseline="0">
              <a:latin typeface="+mj-lt"/>
            </a:rPr>
            <a:t>Найти нормированный коэффициент детерминации</a:t>
          </a:r>
        </a:p>
      </xdr:txBody>
    </xdr:sp>
    <xdr:clientData/>
  </xdr:twoCellAnchor>
  <xdr:twoCellAnchor>
    <xdr:from>
      <xdr:col>8</xdr:col>
      <xdr:colOff>466725</xdr:colOff>
      <xdr:row>50</xdr:row>
      <xdr:rowOff>47625</xdr:rowOff>
    </xdr:from>
    <xdr:to>
      <xdr:col>19</xdr:col>
      <xdr:colOff>400050</xdr:colOff>
      <xdr:row>56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AB9483C-85F3-4790-88D2-639C0F5F39F3}"/>
            </a:ext>
          </a:extLst>
        </xdr:cNvPr>
        <xdr:cNvSpPr txBox="1"/>
      </xdr:nvSpPr>
      <xdr:spPr>
        <a:xfrm>
          <a:off x="5743575" y="9705975"/>
          <a:ext cx="6638925" cy="12287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ru-RU" sz="1200" b="1" i="1">
              <a:solidFill>
                <a:srgbClr val="FF0000"/>
              </a:solidFill>
              <a:latin typeface="+mj-lt"/>
            </a:rPr>
            <a:t>ДЗ</a:t>
          </a:r>
        </a:p>
        <a:p>
          <a:pPr algn="l"/>
          <a:r>
            <a:rPr lang="ru-RU" sz="1200" b="0" i="1">
              <a:latin typeface="+mj-lt"/>
            </a:rPr>
            <a:t>Найти уравнение регрессии</a:t>
          </a:r>
          <a:r>
            <a:rPr lang="ru-RU" sz="1200" b="0" i="1" baseline="0">
              <a:latin typeface="+mj-lt"/>
            </a:rPr>
            <a:t> в стандартизованном масштабе -</a:t>
          </a:r>
        </a:p>
        <a:p>
          <a:pPr algn="l"/>
          <a:r>
            <a:rPr lang="ru-RU" sz="1200" b="0" i="1" baseline="0">
              <a:latin typeface="+mj-lt"/>
            </a:rPr>
            <a:t>Найти частные коэффициенты корреляции</a:t>
          </a:r>
        </a:p>
        <a:p>
          <a:pPr algn="l"/>
          <a:r>
            <a:rPr lang="ru-RU" sz="1200" b="0" i="1" baseline="0">
              <a:latin typeface="+mj-lt"/>
            </a:rPr>
            <a:t>Найти коэффициенты эластичности</a:t>
          </a:r>
        </a:p>
        <a:p>
          <a:pPr algn="l"/>
          <a:r>
            <a:rPr lang="ru-RU" sz="1200" b="0" i="1" baseline="0">
              <a:latin typeface="+mj-lt"/>
            </a:rPr>
            <a:t>Дать точечный прогноз при </a:t>
          </a:r>
          <a:r>
            <a:rPr lang="en-US" sz="1200" b="0" i="1" baseline="0">
              <a:latin typeface="+mj-lt"/>
            </a:rPr>
            <a:t>x1 = 20, x2 = 7</a:t>
          </a:r>
        </a:p>
        <a:p>
          <a:pPr algn="l"/>
          <a:r>
            <a:rPr lang="ru-RU" sz="1200" b="0" i="1" baseline="0">
              <a:latin typeface="+mj-lt"/>
            </a:rPr>
            <a:t>Дать интервальный прогноз учитывая что стандартная ошибка регрессии равна 1.111665</a:t>
          </a:r>
        </a:p>
      </xdr:txBody>
    </xdr:sp>
    <xdr:clientData/>
  </xdr:twoCellAnchor>
  <xdr:twoCellAnchor>
    <xdr:from>
      <xdr:col>7</xdr:col>
      <xdr:colOff>1</xdr:colOff>
      <xdr:row>59</xdr:row>
      <xdr:rowOff>0</xdr:rowOff>
    </xdr:from>
    <xdr:to>
      <xdr:col>13</xdr:col>
      <xdr:colOff>314325</xdr:colOff>
      <xdr:row>65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C7F373-73B3-4833-B515-56E085852349}"/>
            </a:ext>
          </a:extLst>
        </xdr:cNvPr>
        <xdr:cNvSpPr txBox="1"/>
      </xdr:nvSpPr>
      <xdr:spPr>
        <a:xfrm>
          <a:off x="4667251" y="11372850"/>
          <a:ext cx="3971924" cy="1143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t_Y = beta_1*t_X1 + beta_2*t_X2</a:t>
          </a:r>
        </a:p>
        <a:p>
          <a:pPr algn="l"/>
          <a:endParaRPr lang="en-US" sz="1200" b="0" i="1" baseline="0">
            <a:latin typeface="+mj-lt"/>
          </a:endParaRPr>
        </a:p>
        <a:p>
          <a:pPr algn="l"/>
          <a:r>
            <a:rPr lang="en-US" sz="1200" b="0" i="1" baseline="0">
              <a:latin typeface="+mj-lt"/>
            </a:rPr>
            <a:t>0.956 = beta_1 - 0.803*beta_2</a:t>
          </a:r>
        </a:p>
        <a:p>
          <a:pPr algn="l"/>
          <a:r>
            <a:rPr lang="en-US" sz="1200" b="0" i="1" baseline="0">
              <a:latin typeface="+mj-lt"/>
            </a:rPr>
            <a:t>-0.882 = -0.803 + beta_2</a:t>
          </a:r>
          <a:endParaRPr lang="ru-RU" sz="1200" b="0" i="1" baseline="0">
            <a:latin typeface="+mj-lt"/>
          </a:endParaRPr>
        </a:p>
      </xdr:txBody>
    </xdr:sp>
    <xdr:clientData/>
  </xdr:twoCellAnchor>
  <xdr:twoCellAnchor>
    <xdr:from>
      <xdr:col>10</xdr:col>
      <xdr:colOff>1</xdr:colOff>
      <xdr:row>72</xdr:row>
      <xdr:rowOff>180975</xdr:rowOff>
    </xdr:from>
    <xdr:to>
      <xdr:col>14</xdr:col>
      <xdr:colOff>95250</xdr:colOff>
      <xdr:row>75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4090F5-F39B-41E3-8595-1B215B9DEA51}"/>
            </a:ext>
          </a:extLst>
        </xdr:cNvPr>
        <xdr:cNvSpPr txBox="1"/>
      </xdr:nvSpPr>
      <xdr:spPr>
        <a:xfrm>
          <a:off x="6496051" y="14049375"/>
          <a:ext cx="2533649" cy="4000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1" baseline="0">
              <a:latin typeface="+mj-lt"/>
            </a:rPr>
            <a:t>t_Y = 0.697523*t_X1 - 0.32189*t_X2</a:t>
          </a:r>
          <a:endParaRPr lang="ru-RU" sz="1200" b="0" i="1" baseline="0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4"/>
  <sheetViews>
    <sheetView topLeftCell="A85" zoomScale="90" zoomScaleNormal="90" workbookViewId="0">
      <selection activeCell="J6" sqref="J6"/>
    </sheetView>
  </sheetViews>
  <sheetFormatPr defaultRowHeight="15" x14ac:dyDescent="0.25"/>
  <cols>
    <col min="2" max="2" width="17.42578125" customWidth="1"/>
    <col min="3" max="3" width="10.42578125" bestFit="1" customWidth="1"/>
    <col min="10" max="10" width="25.7109375" customWidth="1"/>
    <col min="11" max="11" width="16.85546875" customWidth="1"/>
    <col min="12" max="12" width="23" customWidth="1"/>
    <col min="13" max="13" width="16.42578125" customWidth="1"/>
    <col min="14" max="14" width="13.140625" customWidth="1"/>
    <col min="15" max="15" width="15" customWidth="1"/>
    <col min="16" max="16" width="12.28515625" customWidth="1"/>
    <col min="17" max="17" width="15" customWidth="1"/>
    <col min="18" max="18" width="14.140625" customWidth="1"/>
  </cols>
  <sheetData>
    <row r="1" spans="2:11" ht="15.75" thickBot="1" x14ac:dyDescent="0.3"/>
    <row r="2" spans="2:11" ht="15.75" thickBot="1" x14ac:dyDescent="0.3">
      <c r="B2" s="10" t="s">
        <v>0</v>
      </c>
      <c r="C2" s="11" t="s">
        <v>1</v>
      </c>
      <c r="D2" s="11" t="s">
        <v>2</v>
      </c>
      <c r="E2" s="12" t="s">
        <v>3</v>
      </c>
    </row>
    <row r="3" spans="2:11" x14ac:dyDescent="0.25">
      <c r="B3" s="7">
        <v>4</v>
      </c>
      <c r="C3" s="8">
        <v>1</v>
      </c>
      <c r="D3" s="8">
        <v>8</v>
      </c>
      <c r="E3" s="9">
        <v>24</v>
      </c>
    </row>
    <row r="4" spans="2:11" x14ac:dyDescent="0.25">
      <c r="B4" s="1">
        <v>5.2</v>
      </c>
      <c r="C4" s="2">
        <v>0.9</v>
      </c>
      <c r="D4" s="2">
        <v>9</v>
      </c>
      <c r="E4" s="3">
        <v>26</v>
      </c>
    </row>
    <row r="5" spans="2:11" x14ac:dyDescent="0.25">
      <c r="B5" s="1">
        <v>3.8</v>
      </c>
      <c r="C5" s="2">
        <v>1.1000000000000001</v>
      </c>
      <c r="D5" s="2">
        <v>6</v>
      </c>
      <c r="E5" s="3">
        <v>20</v>
      </c>
    </row>
    <row r="6" spans="2:11" x14ac:dyDescent="0.25">
      <c r="B6" s="1">
        <v>2.9</v>
      </c>
      <c r="C6" s="2">
        <v>1.2</v>
      </c>
      <c r="D6" s="2">
        <v>5</v>
      </c>
      <c r="E6" s="3">
        <v>18</v>
      </c>
    </row>
    <row r="7" spans="2:11" x14ac:dyDescent="0.25">
      <c r="B7" s="1">
        <v>4.5999999999999996</v>
      </c>
      <c r="C7" s="2">
        <v>0.95</v>
      </c>
      <c r="D7" s="2">
        <v>7</v>
      </c>
      <c r="E7" s="3">
        <v>20</v>
      </c>
    </row>
    <row r="8" spans="2:11" x14ac:dyDescent="0.25">
      <c r="B8" s="1">
        <v>4.5</v>
      </c>
      <c r="C8" s="2">
        <v>0.9</v>
      </c>
      <c r="D8" s="2">
        <v>6</v>
      </c>
      <c r="E8" s="3">
        <v>30</v>
      </c>
      <c r="J8" t="s">
        <v>8</v>
      </c>
    </row>
    <row r="9" spans="2:11" ht="15.75" thickBot="1" x14ac:dyDescent="0.3">
      <c r="B9" s="1">
        <v>3.7</v>
      </c>
      <c r="C9" s="2">
        <v>1</v>
      </c>
      <c r="D9" s="2">
        <v>6</v>
      </c>
      <c r="E9" s="3">
        <v>27</v>
      </c>
    </row>
    <row r="10" spans="2:11" ht="15.75" thickBot="1" x14ac:dyDescent="0.3">
      <c r="B10" s="4">
        <v>5</v>
      </c>
      <c r="C10" s="5">
        <v>0.95</v>
      </c>
      <c r="D10" s="5">
        <v>10</v>
      </c>
      <c r="E10" s="6">
        <v>28</v>
      </c>
      <c r="J10" s="16" t="s">
        <v>9</v>
      </c>
      <c r="K10" s="16"/>
    </row>
    <row r="11" spans="2:11" x14ac:dyDescent="0.25">
      <c r="J11" s="13" t="s">
        <v>10</v>
      </c>
      <c r="K11" s="13">
        <v>0.96467046096630127</v>
      </c>
    </row>
    <row r="12" spans="2:11" ht="15.75" thickBot="1" x14ac:dyDescent="0.3">
      <c r="J12" s="13" t="s">
        <v>11</v>
      </c>
      <c r="K12" s="13">
        <v>0.93058909826093628</v>
      </c>
    </row>
    <row r="13" spans="2:11" x14ac:dyDescent="0.25">
      <c r="B13" s="19" t="s">
        <v>4</v>
      </c>
      <c r="C13" s="20"/>
      <c r="D13" s="20"/>
      <c r="E13" s="20"/>
      <c r="F13" s="21"/>
      <c r="J13" s="13" t="s">
        <v>12</v>
      </c>
      <c r="K13" s="13">
        <v>0.8785309219566384</v>
      </c>
    </row>
    <row r="14" spans="2:11" x14ac:dyDescent="0.25">
      <c r="B14" s="22" t="s">
        <v>5</v>
      </c>
      <c r="C14" s="23"/>
      <c r="D14" s="23"/>
      <c r="E14" s="23"/>
      <c r="F14" s="24"/>
      <c r="J14" s="13" t="s">
        <v>13</v>
      </c>
      <c r="K14" s="13">
        <v>0.26440460017804762</v>
      </c>
    </row>
    <row r="15" spans="2:11" ht="15.75" thickBot="1" x14ac:dyDescent="0.3">
      <c r="B15" s="22" t="s">
        <v>6</v>
      </c>
      <c r="C15" s="23"/>
      <c r="D15" s="23"/>
      <c r="E15" s="23"/>
      <c r="F15" s="24"/>
      <c r="J15" s="14" t="s">
        <v>14</v>
      </c>
      <c r="K15" s="14">
        <v>8</v>
      </c>
    </row>
    <row r="16" spans="2:11" ht="15.75" thickBot="1" x14ac:dyDescent="0.3">
      <c r="B16" s="25" t="s">
        <v>7</v>
      </c>
      <c r="C16" s="26"/>
      <c r="D16" s="26"/>
      <c r="E16" s="26"/>
      <c r="F16" s="27"/>
    </row>
    <row r="17" spans="10:18" ht="15.75" thickBot="1" x14ac:dyDescent="0.3">
      <c r="J17" t="s">
        <v>15</v>
      </c>
    </row>
    <row r="18" spans="10:18" x14ac:dyDescent="0.25">
      <c r="J18" s="15"/>
      <c r="K18" s="15" t="s">
        <v>20</v>
      </c>
      <c r="L18" s="15" t="s">
        <v>21</v>
      </c>
      <c r="M18" s="15" t="s">
        <v>22</v>
      </c>
      <c r="N18" s="15" t="s">
        <v>23</v>
      </c>
      <c r="O18" s="15" t="s">
        <v>24</v>
      </c>
    </row>
    <row r="19" spans="10:18" x14ac:dyDescent="0.25">
      <c r="J19" s="13" t="s">
        <v>16</v>
      </c>
      <c r="K19" s="13">
        <v>3</v>
      </c>
      <c r="L19" s="13">
        <v>3.7491108296187465</v>
      </c>
      <c r="M19" s="13">
        <v>1.2497036098729155</v>
      </c>
      <c r="N19" s="13">
        <v>17.87594503544123</v>
      </c>
      <c r="O19" s="13">
        <v>8.8217058025190503E-3</v>
      </c>
    </row>
    <row r="20" spans="10:18" x14ac:dyDescent="0.25">
      <c r="J20" s="13" t="s">
        <v>17</v>
      </c>
      <c r="K20" s="13">
        <v>4</v>
      </c>
      <c r="L20" s="13">
        <v>0.27963917038125291</v>
      </c>
      <c r="M20" s="13">
        <v>6.9909792595313228E-2</v>
      </c>
      <c r="N20" s="13"/>
      <c r="O20" s="13"/>
    </row>
    <row r="21" spans="10:18" ht="15.75" thickBot="1" x14ac:dyDescent="0.3">
      <c r="J21" s="14" t="s">
        <v>18</v>
      </c>
      <c r="K21" s="14">
        <v>7</v>
      </c>
      <c r="L21" s="14">
        <v>4.0287499999999996</v>
      </c>
      <c r="M21" s="14"/>
      <c r="N21" s="14"/>
      <c r="O21" s="14"/>
    </row>
    <row r="22" spans="10:18" ht="15.75" thickBot="1" x14ac:dyDescent="0.3"/>
    <row r="23" spans="10:18" x14ac:dyDescent="0.25">
      <c r="J23" s="15"/>
      <c r="K23" s="15" t="s">
        <v>25</v>
      </c>
      <c r="L23" s="15" t="s">
        <v>13</v>
      </c>
      <c r="M23" s="15" t="s">
        <v>26</v>
      </c>
      <c r="N23" s="15" t="s">
        <v>27</v>
      </c>
      <c r="O23" s="15" t="s">
        <v>28</v>
      </c>
      <c r="P23" s="15" t="s">
        <v>29</v>
      </c>
      <c r="Q23" s="15" t="s">
        <v>30</v>
      </c>
      <c r="R23" s="15" t="s">
        <v>31</v>
      </c>
    </row>
    <row r="24" spans="10:18" x14ac:dyDescent="0.25">
      <c r="J24" s="13" t="s">
        <v>19</v>
      </c>
      <c r="K24" s="13">
        <v>9.8059923092761672</v>
      </c>
      <c r="L24" s="13">
        <v>2.5713953251402275</v>
      </c>
      <c r="M24" s="13">
        <v>3.8134907586570379</v>
      </c>
      <c r="N24" s="17">
        <v>1.8883454749252866E-2</v>
      </c>
      <c r="O24" s="13">
        <v>2.6666543452620939</v>
      </c>
      <c r="P24" s="13">
        <v>16.945330273290239</v>
      </c>
      <c r="Q24" s="13">
        <v>2.6666543452620939</v>
      </c>
      <c r="R24" s="13">
        <v>16.945330273290239</v>
      </c>
    </row>
    <row r="25" spans="10:18" x14ac:dyDescent="0.25">
      <c r="J25" s="13" t="s">
        <v>1</v>
      </c>
      <c r="K25" s="13">
        <v>-5.9543453702621605</v>
      </c>
      <c r="L25" s="13">
        <v>1.6738367210180165</v>
      </c>
      <c r="M25" s="13">
        <v>-3.5573035861232429</v>
      </c>
      <c r="N25" s="17">
        <v>2.36431244336422E-2</v>
      </c>
      <c r="O25" s="13">
        <v>-10.601661141232956</v>
      </c>
      <c r="P25" s="13">
        <v>-1.3070295992913641</v>
      </c>
      <c r="Q25" s="13">
        <v>-10.601661141232956</v>
      </c>
      <c r="R25" s="13">
        <v>-1.3070295992913641</v>
      </c>
    </row>
    <row r="26" spans="10:18" x14ac:dyDescent="0.25">
      <c r="J26" s="13" t="s">
        <v>2</v>
      </c>
      <c r="K26" s="13">
        <v>0.18270087981435415</v>
      </c>
      <c r="L26" s="13">
        <v>7.2358383398542489E-2</v>
      </c>
      <c r="M26" s="13">
        <v>2.524944190751977</v>
      </c>
      <c r="N26" s="28">
        <v>6.5013524286557031E-2</v>
      </c>
      <c r="O26" s="13">
        <v>-1.819819959255442E-2</v>
      </c>
      <c r="P26" s="13">
        <v>0.38359995922126272</v>
      </c>
      <c r="Q26" s="13">
        <v>-1.819819959255442E-2</v>
      </c>
      <c r="R26" s="13">
        <v>0.38359995922126272</v>
      </c>
    </row>
    <row r="27" spans="10:18" ht="15.75" thickBot="1" x14ac:dyDescent="0.3">
      <c r="J27" s="14" t="s">
        <v>3</v>
      </c>
      <c r="K27" s="14">
        <v>-3.9000651096011564E-2</v>
      </c>
      <c r="L27" s="14">
        <v>3.533874398505029E-2</v>
      </c>
      <c r="M27" s="14">
        <v>-1.1036230125357711</v>
      </c>
      <c r="N27" s="18">
        <v>0.33168291438885578</v>
      </c>
      <c r="O27" s="14">
        <v>-0.1371167338571424</v>
      </c>
      <c r="P27" s="14">
        <v>5.9115431665119282E-2</v>
      </c>
      <c r="Q27" s="14">
        <v>-0.1371167338571424</v>
      </c>
      <c r="R27" s="14">
        <v>5.9115431665119282E-2</v>
      </c>
    </row>
    <row r="28" spans="10:18" x14ac:dyDescent="0.25">
      <c r="N28" t="s">
        <v>36</v>
      </c>
    </row>
    <row r="31" spans="10:18" x14ac:dyDescent="0.25">
      <c r="J31" t="s">
        <v>32</v>
      </c>
    </row>
    <row r="32" spans="10:18" ht="15.75" thickBot="1" x14ac:dyDescent="0.3"/>
    <row r="33" spans="10:12" x14ac:dyDescent="0.25">
      <c r="J33" s="15" t="s">
        <v>33</v>
      </c>
      <c r="K33" s="15" t="s">
        <v>34</v>
      </c>
      <c r="L33" s="15" t="s">
        <v>35</v>
      </c>
    </row>
    <row r="34" spans="10:12" x14ac:dyDescent="0.25">
      <c r="J34" s="13">
        <v>1</v>
      </c>
      <c r="K34" s="13">
        <v>4.3772383512245625</v>
      </c>
      <c r="L34" s="13">
        <v>-0.37723835122456251</v>
      </c>
    </row>
    <row r="35" spans="10:12" x14ac:dyDescent="0.25">
      <c r="J35" s="13">
        <v>2</v>
      </c>
      <c r="K35" s="13">
        <v>5.0773724658731085</v>
      </c>
      <c r="L35" s="13">
        <v>0.12262753412689165</v>
      </c>
    </row>
    <row r="36" spans="10:12" x14ac:dyDescent="0.25">
      <c r="J36" s="13">
        <v>3</v>
      </c>
      <c r="K36" s="13">
        <v>3.5724046589536842</v>
      </c>
      <c r="L36" s="13">
        <v>0.22759534104631562</v>
      </c>
    </row>
    <row r="37" spans="10:12" x14ac:dyDescent="0.25">
      <c r="J37" s="13">
        <v>4</v>
      </c>
      <c r="K37" s="13">
        <v>2.8722705443051373</v>
      </c>
      <c r="L37" s="13">
        <v>2.7729455694862626E-2</v>
      </c>
    </row>
    <row r="38" spans="10:12" x14ac:dyDescent="0.25">
      <c r="J38" s="13">
        <v>5</v>
      </c>
      <c r="K38" s="13">
        <v>4.6482573443073623</v>
      </c>
      <c r="L38" s="13">
        <v>-4.8257344307362615E-2</v>
      </c>
    </row>
    <row r="39" spans="10:12" x14ac:dyDescent="0.25">
      <c r="J39" s="13">
        <v>6</v>
      </c>
      <c r="K39" s="13">
        <v>4.3732672220460005</v>
      </c>
      <c r="L39" s="13">
        <v>0.12673277795399951</v>
      </c>
    </row>
    <row r="40" spans="10:12" x14ac:dyDescent="0.25">
      <c r="J40" s="13">
        <v>7</v>
      </c>
      <c r="K40" s="13">
        <v>3.8948346383078194</v>
      </c>
      <c r="L40" s="13">
        <v>-0.19483463830781922</v>
      </c>
    </row>
    <row r="41" spans="10:12" ht="15.75" thickBot="1" x14ac:dyDescent="0.3">
      <c r="J41" s="14">
        <v>8</v>
      </c>
      <c r="K41" s="14">
        <v>4.8843547749823326</v>
      </c>
      <c r="L41" s="14">
        <v>0.11564522501766739</v>
      </c>
    </row>
    <row r="47" spans="10:12" x14ac:dyDescent="0.25">
      <c r="J47" t="s">
        <v>8</v>
      </c>
    </row>
    <row r="48" spans="10:12" ht="15.75" thickBot="1" x14ac:dyDescent="0.3"/>
    <row r="49" spans="10:18" x14ac:dyDescent="0.25">
      <c r="J49" s="16" t="s">
        <v>9</v>
      </c>
      <c r="K49" s="16"/>
    </row>
    <row r="50" spans="10:18" x14ac:dyDescent="0.25">
      <c r="J50" s="13" t="s">
        <v>10</v>
      </c>
      <c r="K50" s="13">
        <v>0.95365285119757537</v>
      </c>
    </row>
    <row r="51" spans="10:18" x14ac:dyDescent="0.25">
      <c r="J51" s="13" t="s">
        <v>11</v>
      </c>
      <c r="K51" s="13">
        <v>0.90945376059726479</v>
      </c>
    </row>
    <row r="52" spans="10:18" x14ac:dyDescent="0.25">
      <c r="J52" s="13" t="s">
        <v>12</v>
      </c>
      <c r="K52" s="13">
        <v>0.87323526483617075</v>
      </c>
    </row>
    <row r="53" spans="10:18" x14ac:dyDescent="0.25">
      <c r="J53" s="13" t="s">
        <v>13</v>
      </c>
      <c r="K53" s="13">
        <v>0.27010670557902461</v>
      </c>
    </row>
    <row r="54" spans="10:18" ht="15.75" thickBot="1" x14ac:dyDescent="0.3">
      <c r="J54" s="14" t="s">
        <v>14</v>
      </c>
      <c r="K54" s="14">
        <v>8</v>
      </c>
    </row>
    <row r="56" spans="10:18" ht="15.75" thickBot="1" x14ac:dyDescent="0.3">
      <c r="J56" t="s">
        <v>15</v>
      </c>
    </row>
    <row r="57" spans="10:18" x14ac:dyDescent="0.25">
      <c r="J57" s="15"/>
      <c r="K57" s="15" t="s">
        <v>20</v>
      </c>
      <c r="L57" s="15" t="s">
        <v>21</v>
      </c>
      <c r="M57" s="15" t="s">
        <v>22</v>
      </c>
      <c r="N57" s="15" t="s">
        <v>23</v>
      </c>
      <c r="O57" s="15" t="s">
        <v>24</v>
      </c>
    </row>
    <row r="58" spans="10:18" x14ac:dyDescent="0.25">
      <c r="J58" s="13" t="s">
        <v>16</v>
      </c>
      <c r="K58" s="13">
        <v>2</v>
      </c>
      <c r="L58" s="13">
        <v>3.6639618380062302</v>
      </c>
      <c r="M58" s="13">
        <v>1.8319809190031151</v>
      </c>
      <c r="N58" s="13">
        <v>25.110202439003562</v>
      </c>
      <c r="O58" s="13">
        <v>2.4670391666680282E-3</v>
      </c>
    </row>
    <row r="59" spans="10:18" x14ac:dyDescent="0.25">
      <c r="J59" s="13" t="s">
        <v>17</v>
      </c>
      <c r="K59" s="13">
        <v>5</v>
      </c>
      <c r="L59" s="13">
        <v>0.36478816199376946</v>
      </c>
      <c r="M59" s="13">
        <v>7.2957632398753886E-2</v>
      </c>
      <c r="N59" s="13"/>
      <c r="O59" s="13"/>
    </row>
    <row r="60" spans="10:18" ht="15.75" thickBot="1" x14ac:dyDescent="0.3">
      <c r="J60" s="14" t="s">
        <v>18</v>
      </c>
      <c r="K60" s="14">
        <v>7</v>
      </c>
      <c r="L60" s="14">
        <v>4.0287499999999996</v>
      </c>
      <c r="M60" s="14"/>
      <c r="N60" s="14"/>
      <c r="O60" s="14"/>
    </row>
    <row r="61" spans="10:18" ht="15.75" thickBot="1" x14ac:dyDescent="0.3"/>
    <row r="62" spans="10:18" x14ac:dyDescent="0.25">
      <c r="J62" s="15"/>
      <c r="K62" s="15" t="s">
        <v>25</v>
      </c>
      <c r="L62" s="15" t="s">
        <v>13</v>
      </c>
      <c r="M62" s="15" t="s">
        <v>26</v>
      </c>
      <c r="N62" s="15" t="s">
        <v>27</v>
      </c>
      <c r="O62" s="15" t="s">
        <v>28</v>
      </c>
      <c r="P62" s="15" t="s">
        <v>29</v>
      </c>
      <c r="Q62" s="15" t="s">
        <v>30</v>
      </c>
      <c r="R62" s="15" t="s">
        <v>31</v>
      </c>
    </row>
    <row r="63" spans="10:18" x14ac:dyDescent="0.25">
      <c r="J63" s="13" t="s">
        <v>19</v>
      </c>
      <c r="K63" s="13">
        <v>7.5609034267912776</v>
      </c>
      <c r="L63" s="13">
        <v>1.6067316214697069</v>
      </c>
      <c r="M63" s="13">
        <v>4.7057662435716425</v>
      </c>
      <c r="N63" s="13">
        <v>5.3096667401669436E-3</v>
      </c>
      <c r="O63" s="13">
        <v>3.4306683058987657</v>
      </c>
      <c r="P63" s="13">
        <v>11.691138547683789</v>
      </c>
      <c r="Q63" s="13">
        <v>3.4306683058987657</v>
      </c>
      <c r="R63" s="13">
        <v>11.691138547683789</v>
      </c>
    </row>
    <row r="64" spans="10:18" x14ac:dyDescent="0.25">
      <c r="J64" s="13" t="s">
        <v>1</v>
      </c>
      <c r="K64" s="13">
        <v>-4.673520249221184</v>
      </c>
      <c r="L64" s="13">
        <v>1.2321712776211875</v>
      </c>
      <c r="M64" s="13">
        <v>-3.7929144544286215</v>
      </c>
      <c r="N64" s="13">
        <v>1.2720393136539701E-2</v>
      </c>
      <c r="O64" s="13">
        <v>-7.8409173538669998</v>
      </c>
      <c r="P64" s="13">
        <v>-1.5061231445753682</v>
      </c>
      <c r="Q64" s="13">
        <v>-7.8409173538669998</v>
      </c>
      <c r="R64" s="13">
        <v>-1.5061231445753682</v>
      </c>
    </row>
    <row r="65" spans="2:18" ht="15.75" thickBot="1" x14ac:dyDescent="0.3">
      <c r="J65" s="14" t="s">
        <v>2</v>
      </c>
      <c r="K65" s="14">
        <v>0.18598130841121499</v>
      </c>
      <c r="L65" s="14">
        <v>7.3856457091526148E-2</v>
      </c>
      <c r="M65" s="14">
        <v>2.5181455452261789</v>
      </c>
      <c r="N65" s="14">
        <v>5.3295163293457785E-2</v>
      </c>
      <c r="O65" s="14">
        <v>-3.8727586327150232E-3</v>
      </c>
      <c r="P65" s="14">
        <v>0.375835375455145</v>
      </c>
      <c r="Q65" s="14">
        <v>-3.8727586327150232E-3</v>
      </c>
      <c r="R65" s="14">
        <v>0.375835375455145</v>
      </c>
    </row>
    <row r="69" spans="2:18" ht="15.75" thickBot="1" x14ac:dyDescent="0.3">
      <c r="J69" t="s">
        <v>32</v>
      </c>
    </row>
    <row r="70" spans="2:18" ht="15.75" thickBot="1" x14ac:dyDescent="0.3">
      <c r="B70" s="47" t="s">
        <v>49</v>
      </c>
      <c r="C70" s="48">
        <f>K63+K64*1+K65*7</f>
        <v>4.1892523364485985</v>
      </c>
    </row>
    <row r="71" spans="2:18" x14ac:dyDescent="0.25">
      <c r="J71" s="15" t="s">
        <v>33</v>
      </c>
      <c r="K71" s="15" t="s">
        <v>34</v>
      </c>
      <c r="L71" s="15" t="s">
        <v>35</v>
      </c>
    </row>
    <row r="72" spans="2:18" x14ac:dyDescent="0.25">
      <c r="J72" s="13">
        <v>1</v>
      </c>
      <c r="K72" s="13">
        <v>4.3752336448598133</v>
      </c>
      <c r="L72" s="13">
        <v>-0.37523364485981325</v>
      </c>
    </row>
    <row r="73" spans="2:18" x14ac:dyDescent="0.25">
      <c r="J73" s="13">
        <v>2</v>
      </c>
      <c r="K73" s="13">
        <v>5.0285669781931475</v>
      </c>
      <c r="L73" s="13">
        <v>0.17143302180685271</v>
      </c>
    </row>
    <row r="74" spans="2:18" x14ac:dyDescent="0.25">
      <c r="J74" s="13">
        <v>3</v>
      </c>
      <c r="K74" s="13">
        <v>3.5359190031152652</v>
      </c>
      <c r="L74" s="13">
        <v>0.26408099688473463</v>
      </c>
    </row>
    <row r="75" spans="2:18" x14ac:dyDescent="0.25">
      <c r="B75" t="s">
        <v>37</v>
      </c>
      <c r="C75">
        <f>K53</f>
        <v>0.27010670557902461</v>
      </c>
      <c r="J75" s="13">
        <v>4</v>
      </c>
      <c r="K75" s="13">
        <v>2.8825856697819323</v>
      </c>
      <c r="L75" s="13">
        <v>1.7414330218067597E-2</v>
      </c>
    </row>
    <row r="76" spans="2:18" x14ac:dyDescent="0.25">
      <c r="B76" t="s">
        <v>38</v>
      </c>
      <c r="C76">
        <f>C75*L104</f>
        <v>0.28664013558392137</v>
      </c>
      <c r="J76" s="13">
        <v>5</v>
      </c>
      <c r="K76" s="13">
        <v>4.4229283489096582</v>
      </c>
      <c r="L76" s="13">
        <v>0.1770716510903414</v>
      </c>
    </row>
    <row r="77" spans="2:18" x14ac:dyDescent="0.25">
      <c r="J77" s="13">
        <v>6</v>
      </c>
      <c r="K77" s="13">
        <v>4.4706230529595024</v>
      </c>
      <c r="L77" s="13">
        <v>2.9376947040497647E-2</v>
      </c>
    </row>
    <row r="78" spans="2:18" x14ac:dyDescent="0.25">
      <c r="B78" t="s">
        <v>47</v>
      </c>
      <c r="C78">
        <f>_xlfn.T.INV.2T(0.05,K59)</f>
        <v>2.570581835636315</v>
      </c>
      <c r="J78" s="13">
        <v>7</v>
      </c>
      <c r="K78" s="13">
        <v>4.0032710280373838</v>
      </c>
      <c r="L78" s="13">
        <v>-0.30327102803738359</v>
      </c>
    </row>
    <row r="79" spans="2:18" ht="15.75" thickBot="1" x14ac:dyDescent="0.3">
      <c r="B79" t="s">
        <v>46</v>
      </c>
      <c r="C79">
        <f>C76*C78</f>
        <v>0.73683192589635882</v>
      </c>
      <c r="J79" s="14">
        <v>8</v>
      </c>
      <c r="K79" s="14">
        <v>4.9808722741433034</v>
      </c>
      <c r="L79" s="14">
        <v>1.9127725856696642E-2</v>
      </c>
    </row>
    <row r="80" spans="2:18" x14ac:dyDescent="0.25">
      <c r="B80" s="56" t="s">
        <v>48</v>
      </c>
      <c r="C80" s="57"/>
    </row>
    <row r="81" spans="2:14" ht="15.75" thickBot="1" x14ac:dyDescent="0.3">
      <c r="B81" s="58">
        <f>C70-C79</f>
        <v>3.4524204105522398</v>
      </c>
      <c r="C81" s="59">
        <f>C70+C79</f>
        <v>4.9260842623449577</v>
      </c>
    </row>
    <row r="82" spans="2:14" ht="15.75" thickBot="1" x14ac:dyDescent="0.3"/>
    <row r="83" spans="2:14" x14ac:dyDescent="0.25">
      <c r="G83" s="51"/>
      <c r="H83" s="52"/>
      <c r="K83" t="s">
        <v>41</v>
      </c>
      <c r="L83" s="29">
        <v>8</v>
      </c>
      <c r="M83" s="30">
        <v>8</v>
      </c>
      <c r="N83" s="31">
        <v>57</v>
      </c>
    </row>
    <row r="84" spans="2:14" x14ac:dyDescent="0.25">
      <c r="L84" s="32">
        <v>8</v>
      </c>
      <c r="M84" s="33">
        <v>8.0749999999999993</v>
      </c>
      <c r="N84" s="34">
        <v>56.25</v>
      </c>
    </row>
    <row r="85" spans="2:14" ht="15.75" thickBot="1" x14ac:dyDescent="0.3">
      <c r="L85" s="35">
        <v>57</v>
      </c>
      <c r="M85" s="36">
        <v>56.25</v>
      </c>
      <c r="N85" s="37">
        <v>427</v>
      </c>
    </row>
    <row r="88" spans="2:14" ht="15.75" thickBot="1" x14ac:dyDescent="0.3"/>
    <row r="89" spans="2:14" ht="15.75" thickBot="1" x14ac:dyDescent="0.3">
      <c r="K89" t="s">
        <v>40</v>
      </c>
      <c r="L89" s="47">
        <v>1</v>
      </c>
      <c r="M89" s="53">
        <v>1</v>
      </c>
      <c r="N89" s="48">
        <v>7</v>
      </c>
    </row>
    <row r="91" spans="2:14" ht="15.75" thickBot="1" x14ac:dyDescent="0.3">
      <c r="I91" t="s">
        <v>39</v>
      </c>
    </row>
    <row r="92" spans="2:14" x14ac:dyDescent="0.25">
      <c r="I92" s="49">
        <v>1</v>
      </c>
      <c r="K92" t="s">
        <v>42</v>
      </c>
      <c r="L92" s="38" cm="1">
        <f t="array" ref="L92:N94">MINVERSE(L83:N85)</f>
        <v>35.384735202492791</v>
      </c>
      <c r="M92" s="39">
        <v>-26.137071651090803</v>
      </c>
      <c r="N92" s="40">
        <v>-1.2803738317757178</v>
      </c>
    </row>
    <row r="93" spans="2:14" x14ac:dyDescent="0.25">
      <c r="I93" s="54">
        <v>1</v>
      </c>
      <c r="L93" s="41">
        <v>-26.137071651090782</v>
      </c>
      <c r="M93" s="42">
        <v>20.809968847352376</v>
      </c>
      <c r="N93" s="43">
        <v>0.7476635514018819</v>
      </c>
    </row>
    <row r="94" spans="2:14" ht="15.75" thickBot="1" x14ac:dyDescent="0.3">
      <c r="I94" s="50">
        <v>7</v>
      </c>
      <c r="L94" s="44">
        <v>-1.2803738317757205</v>
      </c>
      <c r="M94" s="45">
        <v>0.74766355140188456</v>
      </c>
      <c r="N94" s="46">
        <v>7.4766355140187507E-2</v>
      </c>
    </row>
    <row r="97" spans="11:14" ht="15.75" thickBot="1" x14ac:dyDescent="0.3"/>
    <row r="98" spans="11:14" ht="15.75" thickBot="1" x14ac:dyDescent="0.3">
      <c r="K98" t="s">
        <v>43</v>
      </c>
      <c r="L98" s="47" cm="1">
        <f t="array" ref="L98">MMULT(L89:N89,L92:L94)</f>
        <v>0.2850467289719667</v>
      </c>
      <c r="M98" s="53" cm="1">
        <f t="array" ref="M98">MMULT(L89:N89,M92:M94)</f>
        <v>-9.3457943925234765E-2</v>
      </c>
      <c r="N98" s="48" cm="1">
        <f t="array" ref="N98">MMULT(L89:N89,N92:N94)</f>
        <v>-9.3457943925233655E-3</v>
      </c>
    </row>
    <row r="101" spans="11:14" ht="15.75" thickBot="1" x14ac:dyDescent="0.3"/>
    <row r="102" spans="11:14" ht="15.75" thickBot="1" x14ac:dyDescent="0.3">
      <c r="K102" t="s">
        <v>44</v>
      </c>
      <c r="L102" s="55" cm="1">
        <f t="array" ref="L102">MMULT(L98:N98,I92:I94)</f>
        <v>0.12616822429906838</v>
      </c>
    </row>
    <row r="103" spans="11:14" ht="15.75" thickBot="1" x14ac:dyDescent="0.3"/>
    <row r="104" spans="11:14" ht="15.75" thickBot="1" x14ac:dyDescent="0.3">
      <c r="K104" t="s">
        <v>45</v>
      </c>
      <c r="L104" s="55">
        <f>(1+L102)^0.5</f>
        <v>1.0612107351035742</v>
      </c>
    </row>
  </sheetData>
  <mergeCells count="5">
    <mergeCell ref="B13:F13"/>
    <mergeCell ref="B14:F14"/>
    <mergeCell ref="B15:F15"/>
    <mergeCell ref="B16:F16"/>
    <mergeCell ref="B80:C8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40B9-7D53-4AA7-907A-A9AEE21FBC2F}">
  <dimension ref="A4:I79"/>
  <sheetViews>
    <sheetView tabSelected="1" topLeftCell="A49" workbookViewId="0">
      <selection activeCell="F63" sqref="F63"/>
    </sheetView>
  </sheetViews>
  <sheetFormatPr defaultRowHeight="15" x14ac:dyDescent="0.25"/>
  <cols>
    <col min="7" max="7" width="15.140625" customWidth="1"/>
  </cols>
  <sheetData>
    <row r="4" spans="1:8" ht="15.75" thickBot="1" x14ac:dyDescent="0.3"/>
    <row r="5" spans="1:8" x14ac:dyDescent="0.25">
      <c r="A5" s="60" t="s">
        <v>55</v>
      </c>
      <c r="B5" s="29">
        <v>161</v>
      </c>
      <c r="C5" s="30">
        <v>123</v>
      </c>
      <c r="D5" s="31">
        <v>138</v>
      </c>
    </row>
    <row r="6" spans="1:8" x14ac:dyDescent="0.25">
      <c r="B6" s="32">
        <v>2120</v>
      </c>
      <c r="C6" s="33">
        <v>1635</v>
      </c>
      <c r="D6" s="34">
        <v>1591</v>
      </c>
    </row>
    <row r="7" spans="1:8" ht="15.75" thickBot="1" x14ac:dyDescent="0.3">
      <c r="B7" s="35">
        <v>2082</v>
      </c>
      <c r="C7" s="36">
        <v>1591</v>
      </c>
      <c r="D7" s="37">
        <v>2048</v>
      </c>
    </row>
    <row r="12" spans="1:8" ht="15.75" thickBot="1" x14ac:dyDescent="0.3">
      <c r="B12" t="s">
        <v>50</v>
      </c>
    </row>
    <row r="13" spans="1:8" ht="15.75" thickBot="1" x14ac:dyDescent="0.3">
      <c r="B13" s="29">
        <v>10</v>
      </c>
      <c r="C13" s="30">
        <v>123</v>
      </c>
      <c r="D13" s="31">
        <v>138</v>
      </c>
      <c r="G13" t="s">
        <v>51</v>
      </c>
      <c r="H13" s="55">
        <f>MDETERM(B13:D15)</f>
        <v>62126.000000000291</v>
      </c>
    </row>
    <row r="14" spans="1:8" ht="15.75" thickBot="1" x14ac:dyDescent="0.3">
      <c r="B14" s="32">
        <v>123</v>
      </c>
      <c r="C14" s="33">
        <v>1635</v>
      </c>
      <c r="D14" s="34">
        <v>1591</v>
      </c>
    </row>
    <row r="15" spans="1:8" ht="15.75" thickBot="1" x14ac:dyDescent="0.3">
      <c r="B15" s="35">
        <v>138</v>
      </c>
      <c r="C15" s="36">
        <v>1591</v>
      </c>
      <c r="D15" s="37">
        <v>2048</v>
      </c>
      <c r="G15" t="s">
        <v>52</v>
      </c>
      <c r="H15" s="55">
        <f>MDETERM(B5:D7)/H13</f>
        <v>10.731175353314267</v>
      </c>
    </row>
    <row r="18" spans="1:8" ht="15.75" thickBot="1" x14ac:dyDescent="0.3"/>
    <row r="19" spans="1:8" ht="15.75" thickBot="1" x14ac:dyDescent="0.3">
      <c r="A19" s="60" t="s">
        <v>57</v>
      </c>
      <c r="B19" s="29">
        <v>10</v>
      </c>
      <c r="C19" s="30">
        <v>123</v>
      </c>
      <c r="D19" s="31">
        <v>161</v>
      </c>
      <c r="G19" t="s">
        <v>53</v>
      </c>
      <c r="H19" s="55">
        <f>MDETERM(B19:D21)/H13</f>
        <v>-0.35500434600649744</v>
      </c>
    </row>
    <row r="20" spans="1:8" x14ac:dyDescent="0.25">
      <c r="B20" s="32">
        <v>123</v>
      </c>
      <c r="C20" s="33">
        <v>1635</v>
      </c>
      <c r="D20" s="34">
        <v>2120</v>
      </c>
    </row>
    <row r="21" spans="1:8" ht="15.75" thickBot="1" x14ac:dyDescent="0.3">
      <c r="B21" s="35">
        <v>138</v>
      </c>
      <c r="C21" s="36">
        <v>1591</v>
      </c>
      <c r="D21" s="37">
        <v>2082</v>
      </c>
    </row>
    <row r="24" spans="1:8" ht="15.75" thickBot="1" x14ac:dyDescent="0.3"/>
    <row r="25" spans="1:8" ht="15.75" thickBot="1" x14ac:dyDescent="0.3">
      <c r="A25" s="60" t="s">
        <v>56</v>
      </c>
      <c r="B25" s="29">
        <v>10</v>
      </c>
      <c r="C25" s="30">
        <v>161</v>
      </c>
      <c r="D25" s="31">
        <v>138</v>
      </c>
      <c r="G25" t="s">
        <v>54</v>
      </c>
      <c r="H25" s="55">
        <f>MDETERM(B25:D27)/H13</f>
        <v>0.83478736760777084</v>
      </c>
    </row>
    <row r="26" spans="1:8" x14ac:dyDescent="0.25">
      <c r="B26" s="32">
        <v>123</v>
      </c>
      <c r="C26" s="33">
        <v>2120</v>
      </c>
      <c r="D26" s="34">
        <v>1591</v>
      </c>
    </row>
    <row r="27" spans="1:8" ht="15.75" thickBot="1" x14ac:dyDescent="0.3">
      <c r="B27" s="35">
        <v>138</v>
      </c>
      <c r="C27" s="36">
        <v>2082</v>
      </c>
      <c r="D27" s="37">
        <v>2048</v>
      </c>
    </row>
    <row r="40" spans="2:7" ht="15.75" thickBot="1" x14ac:dyDescent="0.3">
      <c r="B40" t="s">
        <v>58</v>
      </c>
      <c r="C40" t="s">
        <v>0</v>
      </c>
      <c r="D40" t="s">
        <v>1</v>
      </c>
      <c r="E40" t="s">
        <v>2</v>
      </c>
    </row>
    <row r="41" spans="2:7" x14ac:dyDescent="0.25">
      <c r="B41" t="s">
        <v>0</v>
      </c>
      <c r="C41" s="29">
        <v>1</v>
      </c>
      <c r="D41" s="30">
        <v>0.95599999999999996</v>
      </c>
      <c r="E41" s="31">
        <v>-0.88200000000000001</v>
      </c>
    </row>
    <row r="42" spans="2:7" x14ac:dyDescent="0.25">
      <c r="B42" t="s">
        <v>1</v>
      </c>
      <c r="C42" s="32">
        <v>0.95599999999999996</v>
      </c>
      <c r="D42" s="33">
        <v>1</v>
      </c>
      <c r="E42" s="34">
        <v>-0.80300000000000005</v>
      </c>
    </row>
    <row r="43" spans="2:7" ht="15.75" thickBot="1" x14ac:dyDescent="0.3">
      <c r="B43" t="s">
        <v>2</v>
      </c>
      <c r="C43" s="35">
        <v>-0.88200000000000001</v>
      </c>
      <c r="D43" s="36">
        <v>-0.80300000000000005</v>
      </c>
      <c r="E43" s="37">
        <v>1</v>
      </c>
    </row>
    <row r="47" spans="2:7" x14ac:dyDescent="0.25">
      <c r="F47" t="s">
        <v>60</v>
      </c>
      <c r="G47">
        <f>MDETERM(C41:E43)</f>
        <v>1.7497352000000011E-2</v>
      </c>
    </row>
    <row r="48" spans="2:7" x14ac:dyDescent="0.25">
      <c r="F48" t="s">
        <v>59</v>
      </c>
      <c r="G48">
        <f>MDETERM(D42:E43)</f>
        <v>0.35519099999999992</v>
      </c>
    </row>
    <row r="51" spans="3:7" x14ac:dyDescent="0.25">
      <c r="F51" t="s">
        <v>61</v>
      </c>
      <c r="G51">
        <f>1-G47/G48</f>
        <v>0.95073818874915184</v>
      </c>
    </row>
    <row r="54" spans="3:7" x14ac:dyDescent="0.25">
      <c r="C54" t="s">
        <v>63</v>
      </c>
      <c r="F54" t="s">
        <v>62</v>
      </c>
      <c r="G54">
        <f>1-(1-G51)*(10-1)/(10-2-1)</f>
        <v>0.9366633855346238</v>
      </c>
    </row>
    <row r="55" spans="3:7" x14ac:dyDescent="0.25">
      <c r="C55" s="61"/>
    </row>
    <row r="61" spans="3:7" ht="15.75" thickBot="1" x14ac:dyDescent="0.3"/>
    <row r="62" spans="3:7" x14ac:dyDescent="0.25">
      <c r="C62" s="29">
        <v>1</v>
      </c>
      <c r="D62" s="31">
        <v>-0.80300000000000005</v>
      </c>
    </row>
    <row r="63" spans="3:7" ht="15.75" thickBot="1" x14ac:dyDescent="0.3">
      <c r="C63" s="35">
        <v>-0.80300000000000005</v>
      </c>
      <c r="D63" s="37">
        <v>1</v>
      </c>
    </row>
    <row r="65" spans="3:9" ht="15.75" thickBot="1" x14ac:dyDescent="0.3"/>
    <row r="66" spans="3:9" ht="15.75" thickBot="1" x14ac:dyDescent="0.3">
      <c r="C66" s="47" t="s">
        <v>68</v>
      </c>
      <c r="D66" s="48">
        <f>MDETERM(C62:D63)</f>
        <v>0.35519099999999992</v>
      </c>
    </row>
    <row r="68" spans="3:9" ht="15.75" thickBot="1" x14ac:dyDescent="0.3"/>
    <row r="69" spans="3:9" x14ac:dyDescent="0.25">
      <c r="C69" s="29">
        <v>0.95599999999999996</v>
      </c>
      <c r="D69" s="31">
        <v>-0.80300000000000005</v>
      </c>
    </row>
    <row r="70" spans="3:9" ht="15.75" thickBot="1" x14ac:dyDescent="0.3">
      <c r="C70" s="35">
        <v>-0.88200000000000001</v>
      </c>
      <c r="D70" s="37">
        <v>1</v>
      </c>
    </row>
    <row r="71" spans="3:9" ht="15.75" thickBot="1" x14ac:dyDescent="0.3"/>
    <row r="72" spans="3:9" ht="15.75" thickBot="1" x14ac:dyDescent="0.3">
      <c r="D72" s="47" t="s">
        <v>65</v>
      </c>
      <c r="E72" s="48">
        <f>MDETERM(C69:D70)</f>
        <v>0.24775399999999995</v>
      </c>
      <c r="H72" s="47" t="s">
        <v>64</v>
      </c>
      <c r="I72" s="48">
        <f>E72/D66</f>
        <v>0.69752330436300469</v>
      </c>
    </row>
    <row r="74" spans="3:9" ht="15.75" thickBot="1" x14ac:dyDescent="0.3"/>
    <row r="75" spans="3:9" x14ac:dyDescent="0.25">
      <c r="C75" s="29">
        <v>1</v>
      </c>
      <c r="D75" s="31">
        <v>0.95599999999999996</v>
      </c>
    </row>
    <row r="76" spans="3:9" ht="15.75" thickBot="1" x14ac:dyDescent="0.3">
      <c r="C76" s="35">
        <v>-0.80300000000000005</v>
      </c>
      <c r="D76" s="37">
        <v>-0.88200000000000001</v>
      </c>
    </row>
    <row r="78" spans="3:9" ht="15.75" thickBot="1" x14ac:dyDescent="0.3"/>
    <row r="79" spans="3:9" ht="15.75" thickBot="1" x14ac:dyDescent="0.3">
      <c r="D79" s="47" t="s">
        <v>66</v>
      </c>
      <c r="E79" s="48">
        <f>MDETERM(C75:D76)</f>
        <v>-0.11433199999999999</v>
      </c>
      <c r="H79" s="47" t="s">
        <v>67</v>
      </c>
      <c r="I79" s="48">
        <f>E79/D66</f>
        <v>-0.32188878659650727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 №3</vt:lpstr>
      <vt:lpstr>Пара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Bronnikov Egor</cp:lastModifiedBy>
  <dcterms:created xsi:type="dcterms:W3CDTF">2015-06-05T18:17:20Z</dcterms:created>
  <dcterms:modified xsi:type="dcterms:W3CDTF">2022-03-10T07:55:32Z</dcterms:modified>
</cp:coreProperties>
</file>