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financial-mathematics\task-8\"/>
    </mc:Choice>
  </mc:AlternateContent>
  <xr:revisionPtr revIDLastSave="0" documentId="13_ncr:1_{51C94702-F742-4F3C-8E87-54AC57FEB0F9}" xr6:coauthVersionLast="47" xr6:coauthVersionMax="47" xr10:uidLastSave="{00000000-0000-0000-0000-000000000000}"/>
  <bookViews>
    <workbookView xWindow="-20610" yWindow="4560" windowWidth="20730" windowHeight="11310" activeTab="1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2" l="1"/>
  <c r="J14" i="2"/>
  <c r="J13" i="2"/>
  <c r="H13" i="2"/>
  <c r="J12" i="2"/>
  <c r="H12" i="2"/>
  <c r="L36" i="1"/>
  <c r="B33" i="1"/>
  <c r="B30" i="1"/>
  <c r="B36" i="1" s="1"/>
  <c r="K25" i="1"/>
</calcChain>
</file>

<file path=xl/sharedStrings.xml><?xml version="1.0" encoding="utf-8"?>
<sst xmlns="http://schemas.openxmlformats.org/spreadsheetml/2006/main" count="62" uniqueCount="56">
  <si>
    <t>Дано:</t>
  </si>
  <si>
    <t>Кредит:</t>
  </si>
  <si>
    <t>тыс. руб.</t>
  </si>
  <si>
    <t>/ год</t>
  </si>
  <si>
    <t>Ставка кредита is:</t>
  </si>
  <si>
    <t>Начало (поставка)</t>
  </si>
  <si>
    <t>P</t>
  </si>
  <si>
    <t>…</t>
  </si>
  <si>
    <t>Конец (оплата)</t>
  </si>
  <si>
    <t>S</t>
  </si>
  <si>
    <t>Сумма платежа за поставку (с учётом % за кредит)</t>
  </si>
  <si>
    <t>разовое начисление процентов</t>
  </si>
  <si>
    <t>начисление ежемесячно, выплата в конце (is)</t>
  </si>
  <si>
    <t>начисление и выплата ежемесячно</t>
  </si>
  <si>
    <t>Учёт (цессия)</t>
  </si>
  <si>
    <t>P1 - ?</t>
  </si>
  <si>
    <t xml:space="preserve">Ставка учёта d = </t>
  </si>
  <si>
    <t>Способы документарного оформления:</t>
  </si>
  <si>
    <t>S = P (1+i*N)</t>
  </si>
  <si>
    <t>S = P(1+sum(i*n))</t>
  </si>
  <si>
    <t>S = P + P*sum(i*n)</t>
  </si>
  <si>
    <t>дата погашения векселя</t>
  </si>
  <si>
    <t>- процентный вексель</t>
  </si>
  <si>
    <t>- облигация</t>
  </si>
  <si>
    <t>- чеки</t>
  </si>
  <si>
    <t>Бронников Е.И.</t>
  </si>
  <si>
    <t>договор с банковской гарантией</t>
  </si>
  <si>
    <t>Срок погашения:</t>
  </si>
  <si>
    <t>- т.к. кредит коммерческий -&gt; коммерческие (нем) проценты</t>
  </si>
  <si>
    <t>N =</t>
  </si>
  <si>
    <t>N</t>
  </si>
  <si>
    <t>N1</t>
  </si>
  <si>
    <t>- т.к. учёт в банке -&gt; банковские (фр) проценты</t>
  </si>
  <si>
    <t>N1 =</t>
  </si>
  <si>
    <t>Срок/период учёта:</t>
  </si>
  <si>
    <t>Учётная цена (номинал договора цессии):</t>
  </si>
  <si>
    <t>P1 = P * (1+is*N)*(1-ds*(N-N1))</t>
  </si>
  <si>
    <t>P1 =</t>
  </si>
  <si>
    <t>кредит</t>
  </si>
  <si>
    <t>стоимость товара</t>
  </si>
  <si>
    <t>номинал векселя</t>
  </si>
  <si>
    <t>денежные</t>
  </si>
  <si>
    <t>расчётные</t>
  </si>
  <si>
    <t>Процентная выплата:</t>
  </si>
  <si>
    <t>I =</t>
  </si>
  <si>
    <t>Депозит P =</t>
  </si>
  <si>
    <r>
      <t>Срок</t>
    </r>
    <r>
      <rPr>
        <sz val="11"/>
        <color rgb="FF7030A0"/>
        <rFont val="Calibri"/>
        <family val="2"/>
        <scheme val="minor"/>
      </rPr>
      <t xml:space="preserve"> (нем)</t>
    </r>
  </si>
  <si>
    <r>
      <t xml:space="preserve">Ставка ЦБ </t>
    </r>
    <r>
      <rPr>
        <sz val="11"/>
        <color rgb="FF7030A0"/>
        <rFont val="Calibri"/>
        <family val="2"/>
        <scheme val="minor"/>
      </rPr>
      <t>(прогоз)</t>
    </r>
  </si>
  <si>
    <t>Ставка НДФЛ</t>
  </si>
  <si>
    <r>
      <t xml:space="preserve">Ставка </t>
    </r>
    <r>
      <rPr>
        <sz val="11"/>
        <color rgb="FF7030A0"/>
        <rFont val="Calibri"/>
        <family val="2"/>
        <scheme val="minor"/>
      </rPr>
      <t>j(m=4)</t>
    </r>
    <r>
      <rPr>
        <sz val="11"/>
        <color theme="1"/>
        <rFont val="Calibri"/>
        <family val="2"/>
        <scheme val="minor"/>
      </rPr>
      <t xml:space="preserve"> =</t>
    </r>
  </si>
  <si>
    <t>Проценты I:</t>
  </si>
  <si>
    <t>Наращенная сумма S:</t>
  </si>
  <si>
    <t>Необлагаемый минимум:</t>
  </si>
  <si>
    <t>База налога:</t>
  </si>
  <si>
    <t>Налог:</t>
  </si>
  <si>
    <t xml:space="preserve">Наращенная сумма за минусом налога: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</si>
</sst>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_-* #,##0.0000_-;\-* #,##0.0000_-;_-* &quot;-&quot;??_-;_-@_-"/>
    <numFmt numFmtId="167" formatCode="_-* #,##0_-;\-* #,##0_-;_-* &quot;-&quot;??_-;_-@_-"/>
    <numFmt numFmtId="172" formatCode="0.0000"/>
    <numFmt numFmtId="183" formatCode="_-* #,##0\ _₽_-;\-* #,##0\ _₽_-;_-* &quot;-&quot;???\ _₽_-;_-@_-"/>
    <numFmt numFmtId="186" formatCode="_-* #,##0\ _₽_-;\-* #,##0\ _₽_-;_-* &quot;-&quot;??\ _₽_-;_-@_-"/>
    <numFmt numFmtId="190" formatCode="_-* #,##0\ _₽_-;\-* #,##0\ _₽_-;_-* &quot;-&quot;???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right"/>
    </xf>
    <xf numFmtId="165" fontId="0" fillId="0" borderId="0" xfId="1" applyNumberFormat="1" applyFont="1"/>
    <xf numFmtId="167" fontId="0" fillId="3" borderId="0" xfId="1" applyNumberFormat="1" applyFont="1" applyFill="1"/>
    <xf numFmtId="0" fontId="2" fillId="0" borderId="0" xfId="0" applyFont="1"/>
    <xf numFmtId="9" fontId="0" fillId="3" borderId="0" xfId="0" applyNumberFormat="1" applyFill="1"/>
    <xf numFmtId="14" fontId="0" fillId="0" borderId="0" xfId="0" applyNumberFormat="1"/>
    <xf numFmtId="14" fontId="0" fillId="3" borderId="0" xfId="0" applyNumberFormat="1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Fill="1"/>
    <xf numFmtId="0" fontId="3" fillId="0" borderId="0" xfId="0" quotePrefix="1" applyFont="1"/>
    <xf numFmtId="0" fontId="4" fillId="0" borderId="0" xfId="0" quotePrefix="1" applyFont="1"/>
    <xf numFmtId="0" fontId="5" fillId="0" borderId="0" xfId="0" quotePrefix="1" applyFon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167" fontId="0" fillId="0" borderId="0" xfId="1" applyNumberFormat="1" applyFont="1" applyAlignment="1">
      <alignment horizontal="left"/>
    </xf>
    <xf numFmtId="10" fontId="0" fillId="3" borderId="0" xfId="0" applyNumberFormat="1" applyFill="1"/>
    <xf numFmtId="43" fontId="0" fillId="3" borderId="0" xfId="1" applyFont="1" applyFill="1"/>
    <xf numFmtId="183" fontId="0" fillId="0" borderId="0" xfId="0" applyNumberFormat="1"/>
    <xf numFmtId="186" fontId="0" fillId="0" borderId="0" xfId="0" applyNumberFormat="1"/>
    <xf numFmtId="9" fontId="0" fillId="0" borderId="0" xfId="0" applyNumberFormat="1" applyFill="1"/>
    <xf numFmtId="19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</xdr:rowOff>
    </xdr:from>
    <xdr:to>
      <xdr:col>12</xdr:col>
      <xdr:colOff>0</xdr:colOff>
      <xdr:row>13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F6DFA8-3B3F-4E1A-B534-B89328B8D7CA}"/>
            </a:ext>
          </a:extLst>
        </xdr:cNvPr>
        <xdr:cNvSpPr txBox="1"/>
      </xdr:nvSpPr>
      <xdr:spPr>
        <a:xfrm>
          <a:off x="3228975" y="1"/>
          <a:ext cx="500062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Право</a:t>
          </a:r>
          <a:r>
            <a:rPr lang="ru-RU" sz="1100" baseline="0"/>
            <a:t> требования оплаты по договору поставки на условиях коммерческого  кредита уступлено по договору сессии 04</a:t>
          </a:r>
          <a:r>
            <a:rPr lang="en-US" sz="1100" baseline="0"/>
            <a:t>.04.2022</a:t>
          </a:r>
          <a:r>
            <a:rPr lang="ru-RU" sz="1100" baseline="0"/>
            <a:t>. Определить цену уступки, если договор поставки имел следующие условия</a:t>
          </a:r>
          <a:r>
            <a:rPr lang="en-US" sz="1100" baseline="0"/>
            <a:t>:</a:t>
          </a:r>
        </a:p>
        <a:p>
          <a:r>
            <a:rPr lang="en-US" sz="1100" baseline="0"/>
            <a:t>- </a:t>
          </a:r>
          <a:r>
            <a:rPr lang="ru-RU" sz="1100" baseline="0"/>
            <a:t>стоимость товара 1 млн. руб.</a:t>
          </a:r>
        </a:p>
        <a:p>
          <a:r>
            <a:rPr lang="ru-RU" sz="1100" baseline="0"/>
            <a:t>- ставка коммерческого кредита 20% годовых</a:t>
          </a:r>
        </a:p>
        <a:p>
          <a:r>
            <a:rPr lang="ru-RU" sz="1100" baseline="0">
              <a:solidFill>
                <a:srgbClr val="7030A0"/>
              </a:solidFill>
            </a:rPr>
            <a:t>- срок операции </a:t>
          </a:r>
          <a:r>
            <a:rPr lang="en-US" sz="1100" baseline="0">
              <a:solidFill>
                <a:srgbClr val="7030A0"/>
              </a:solidFill>
            </a:rPr>
            <a:t>&lt; 1 </a:t>
          </a:r>
          <a:r>
            <a:rPr lang="ru-RU" sz="1100" baseline="0">
              <a:solidFill>
                <a:srgbClr val="7030A0"/>
              </a:solidFill>
            </a:rPr>
            <a:t>года - </a:t>
          </a:r>
          <a:r>
            <a:rPr lang="en-US" sz="1100" baseline="0">
              <a:solidFill>
                <a:srgbClr val="7030A0"/>
              </a:solidFill>
            </a:rPr>
            <a:t>is</a:t>
          </a:r>
          <a:r>
            <a:rPr lang="ru-RU" sz="1100" baseline="0">
              <a:solidFill>
                <a:srgbClr val="7030A0"/>
              </a:solidFill>
            </a:rPr>
            <a:t>, практика - </a:t>
          </a:r>
          <a:r>
            <a:rPr lang="ru-RU" sz="1100" b="1" baseline="0">
              <a:solidFill>
                <a:srgbClr val="7030A0"/>
              </a:solidFill>
            </a:rPr>
            <a:t>ежемесячные расчёты</a:t>
          </a:r>
          <a:r>
            <a:rPr lang="ru-RU" sz="1100" baseline="0">
              <a:solidFill>
                <a:srgbClr val="7030A0"/>
              </a:solidFill>
            </a:rPr>
            <a:t> - </a:t>
          </a:r>
          <a:r>
            <a:rPr lang="en-US" sz="1100" baseline="0">
              <a:solidFill>
                <a:srgbClr val="7030A0"/>
              </a:solidFill>
            </a:rPr>
            <a:t>is</a:t>
          </a:r>
          <a:r>
            <a:rPr lang="ru-RU" sz="1100" baseline="0">
              <a:solidFill>
                <a:srgbClr val="7030A0"/>
              </a:solidFill>
            </a:rPr>
            <a:t> </a:t>
          </a:r>
          <a:r>
            <a:rPr lang="en-US" sz="1100" baseline="0">
              <a:solidFill>
                <a:srgbClr val="7030A0"/>
              </a:solidFill>
            </a:rPr>
            <a:t>/ j(m=12)</a:t>
          </a:r>
          <a:endParaRPr lang="ru-RU" sz="1100" baseline="0">
            <a:solidFill>
              <a:srgbClr val="7030A0"/>
            </a:solidFill>
          </a:endParaRPr>
        </a:p>
        <a:p>
          <a:r>
            <a:rPr lang="ru-RU" sz="1100" baseline="0"/>
            <a:t>- дата поставки (дата договора) 15.12.2021</a:t>
          </a:r>
          <a:endParaRPr lang="en-US" sz="1100" baseline="0"/>
        </a:p>
        <a:p>
          <a:r>
            <a:rPr lang="ru-RU" sz="1100" baseline="0"/>
            <a:t>- срок начисления процентов</a:t>
          </a:r>
          <a:r>
            <a:rPr lang="en-US" sz="1100" baseline="0"/>
            <a:t>:</a:t>
          </a:r>
        </a:p>
        <a:p>
          <a:r>
            <a:rPr lang="en-US" sz="1100" baseline="0">
              <a:solidFill>
                <a:srgbClr val="7030A0"/>
              </a:solidFill>
            </a:rPr>
            <a:t>-- </a:t>
          </a:r>
          <a:r>
            <a:rPr lang="ru-RU" sz="1100" baseline="0">
              <a:solidFill>
                <a:srgbClr val="7030A0"/>
              </a:solidFill>
            </a:rPr>
            <a:t>в конце каледарного месяца</a:t>
          </a:r>
          <a:r>
            <a:rPr lang="en-US" sz="1100" baseline="0">
              <a:solidFill>
                <a:srgbClr val="7030A0"/>
              </a:solidFill>
            </a:rPr>
            <a:t> / </a:t>
          </a:r>
          <a:r>
            <a:rPr lang="ru-RU" sz="1100" b="1" baseline="0">
              <a:solidFill>
                <a:srgbClr val="7030A0"/>
              </a:solidFill>
            </a:rPr>
            <a:t>в конце месяца от начала операции</a:t>
          </a:r>
          <a:endParaRPr lang="en-US" sz="1100" b="1" baseline="0">
            <a:solidFill>
              <a:srgbClr val="7030A0"/>
            </a:solidFill>
          </a:endParaRPr>
        </a:p>
        <a:p>
          <a:r>
            <a:rPr lang="ru-RU" sz="1100" baseline="0">
              <a:solidFill>
                <a:srgbClr val="7030A0"/>
              </a:solidFill>
            </a:rPr>
            <a:t>-- начиление ежемесячно, выплата в конце (</a:t>
          </a:r>
          <a:r>
            <a:rPr lang="en-US" sz="1100" baseline="0">
              <a:solidFill>
                <a:srgbClr val="7030A0"/>
              </a:solidFill>
            </a:rPr>
            <a:t>is)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</a:rPr>
            <a:t>-- </a:t>
          </a:r>
          <a:r>
            <a:rPr lang="ru-RU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начиление и выплаты ежемесячно (</a:t>
          </a: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is/j)</a:t>
          </a:r>
          <a:endParaRPr lang="ru-RU" sz="1100" baseline="0">
            <a:solidFill>
              <a:srgbClr val="7030A0"/>
            </a:solidFill>
          </a:endParaRPr>
        </a:p>
        <a:p>
          <a:r>
            <a:rPr lang="ru-RU" sz="1100" baseline="0"/>
            <a:t>- отсрочка платежа (срок коммерческого кредита) - по 15.09.22</a:t>
          </a:r>
        </a:p>
        <a:p>
          <a:r>
            <a:rPr lang="ru-RU" sz="1100" baseline="0"/>
            <a:t>Банки (цессиар) предложил ставку учёта 15%.</a:t>
          </a:r>
          <a:endParaRPr lang="en-US" sz="1100" baseline="0"/>
        </a:p>
        <a:p>
          <a:r>
            <a:rPr lang="en-US" sz="1100" baseline="0">
              <a:solidFill>
                <a:srgbClr val="7030A0"/>
              </a:solidFill>
            </a:rPr>
            <a:t>-</a:t>
          </a:r>
          <a:r>
            <a:rPr lang="ru-RU" sz="1100" baseline="0">
              <a:solidFill>
                <a:srgbClr val="7030A0"/>
              </a:solidFill>
            </a:rPr>
            <a:t> </a:t>
          </a:r>
          <a:r>
            <a:rPr lang="ru-RU" sz="1100" b="1" baseline="0">
              <a:solidFill>
                <a:srgbClr val="7030A0"/>
              </a:solidFill>
            </a:rPr>
            <a:t>все ставки обычно - за год</a:t>
          </a:r>
          <a:r>
            <a:rPr lang="ru-RU" sz="1100" baseline="0">
              <a:solidFill>
                <a:srgbClr val="7030A0"/>
              </a:solidFill>
            </a:rPr>
            <a:t>, ставки учёта - за период учёта</a:t>
          </a:r>
        </a:p>
      </xdr:txBody>
    </xdr:sp>
    <xdr:clientData/>
  </xdr:twoCellAnchor>
  <xdr:twoCellAnchor>
    <xdr:from>
      <xdr:col>10</xdr:col>
      <xdr:colOff>161925</xdr:colOff>
      <xdr:row>23</xdr:row>
      <xdr:rowOff>104775</xdr:rowOff>
    </xdr:from>
    <xdr:to>
      <xdr:col>17</xdr:col>
      <xdr:colOff>381000</xdr:colOff>
      <xdr:row>23</xdr:row>
      <xdr:rowOff>123825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1738808F-A9AA-4645-8289-AF315CAE7501}"/>
            </a:ext>
          </a:extLst>
        </xdr:cNvPr>
        <xdr:cNvCxnSpPr/>
      </xdr:nvCxnSpPr>
      <xdr:spPr>
        <a:xfrm flipV="1">
          <a:off x="7038975" y="3533775"/>
          <a:ext cx="44862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18</xdr:row>
      <xdr:rowOff>114300</xdr:rowOff>
    </xdr:from>
    <xdr:to>
      <xdr:col>10</xdr:col>
      <xdr:colOff>466725</xdr:colOff>
      <xdr:row>23</xdr:row>
      <xdr:rowOff>85725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1E511906-0B53-4D42-B7D0-D413900DCB88}"/>
            </a:ext>
          </a:extLst>
        </xdr:cNvPr>
        <xdr:cNvCxnSpPr/>
      </xdr:nvCxnSpPr>
      <xdr:spPr>
        <a:xfrm>
          <a:off x="7343775" y="2590800"/>
          <a:ext cx="0" cy="923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15</xdr:row>
      <xdr:rowOff>47625</xdr:rowOff>
    </xdr:from>
    <xdr:to>
      <xdr:col>16</xdr:col>
      <xdr:colOff>666750</xdr:colOff>
      <xdr:row>18</xdr:row>
      <xdr:rowOff>114300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6B495BA6-85EC-47F2-948B-EEF48E31B273}"/>
            </a:ext>
          </a:extLst>
        </xdr:cNvPr>
        <xdr:cNvCxnSpPr/>
      </xdr:nvCxnSpPr>
      <xdr:spPr>
        <a:xfrm flipV="1">
          <a:off x="7362825" y="2524125"/>
          <a:ext cx="4238625" cy="6381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18</xdr:row>
      <xdr:rowOff>123825</xdr:rowOff>
    </xdr:from>
    <xdr:to>
      <xdr:col>16</xdr:col>
      <xdr:colOff>657225</xdr:colOff>
      <xdr:row>18</xdr:row>
      <xdr:rowOff>123825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401E241C-B790-432E-BDD4-25F834CBB666}"/>
            </a:ext>
          </a:extLst>
        </xdr:cNvPr>
        <xdr:cNvCxnSpPr/>
      </xdr:nvCxnSpPr>
      <xdr:spPr>
        <a:xfrm>
          <a:off x="7343775" y="3171825"/>
          <a:ext cx="4248150" cy="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15</xdr:row>
      <xdr:rowOff>38100</xdr:rowOff>
    </xdr:from>
    <xdr:to>
      <xdr:col>16</xdr:col>
      <xdr:colOff>666750</xdr:colOff>
      <xdr:row>23</xdr:row>
      <xdr:rowOff>104775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5385524B-623C-48DC-AECB-429C35093BED}"/>
            </a:ext>
          </a:extLst>
        </xdr:cNvPr>
        <xdr:cNvCxnSpPr/>
      </xdr:nvCxnSpPr>
      <xdr:spPr>
        <a:xfrm flipV="1">
          <a:off x="11601450" y="2514600"/>
          <a:ext cx="0" cy="15906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16</xdr:row>
      <xdr:rowOff>76200</xdr:rowOff>
    </xdr:from>
    <xdr:to>
      <xdr:col>18</xdr:col>
      <xdr:colOff>476250</xdr:colOff>
      <xdr:row>16</xdr:row>
      <xdr:rowOff>85725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83AB5260-3EF9-47F0-B917-54B45DC72B5C}"/>
            </a:ext>
          </a:extLst>
        </xdr:cNvPr>
        <xdr:cNvCxnSpPr/>
      </xdr:nvCxnSpPr>
      <xdr:spPr>
        <a:xfrm>
          <a:off x="12477750" y="2743200"/>
          <a:ext cx="28575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18</xdr:row>
      <xdr:rowOff>19050</xdr:rowOff>
    </xdr:from>
    <xdr:to>
      <xdr:col>11</xdr:col>
      <xdr:colOff>485775</xdr:colOff>
      <xdr:row>18</xdr:row>
      <xdr:rowOff>123825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1673CCEA-11F5-4607-B7A1-A14406D29C24}"/>
            </a:ext>
          </a:extLst>
        </xdr:cNvPr>
        <xdr:cNvCxnSpPr/>
      </xdr:nvCxnSpPr>
      <xdr:spPr>
        <a:xfrm flipV="1">
          <a:off x="7381875" y="3067050"/>
          <a:ext cx="657225" cy="1047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437761</xdr:colOff>
      <xdr:row>15</xdr:row>
      <xdr:rowOff>171450</xdr:rowOff>
    </xdr:from>
    <xdr:to>
      <xdr:col>11</xdr:col>
      <xdr:colOff>467503</xdr:colOff>
      <xdr:row>23</xdr:row>
      <xdr:rowOff>104775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8D5FF95D-AEF4-48CC-B4E8-8F72D3605D0C}"/>
            </a:ext>
          </a:extLst>
        </xdr:cNvPr>
        <xdr:cNvCxnSpPr/>
      </xdr:nvCxnSpPr>
      <xdr:spPr>
        <a:xfrm flipH="1">
          <a:off x="7991086" y="2647950"/>
          <a:ext cx="29742" cy="1457325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361561</xdr:colOff>
      <xdr:row>15</xdr:row>
      <xdr:rowOff>171450</xdr:rowOff>
    </xdr:from>
    <xdr:to>
      <xdr:col>12</xdr:col>
      <xdr:colOff>391303</xdr:colOff>
      <xdr:row>23</xdr:row>
      <xdr:rowOff>104775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98F58069-A225-4EE0-A976-1252CE089F99}"/>
            </a:ext>
          </a:extLst>
        </xdr:cNvPr>
        <xdr:cNvCxnSpPr/>
      </xdr:nvCxnSpPr>
      <xdr:spPr>
        <a:xfrm flipH="1">
          <a:off x="8591161" y="2647950"/>
          <a:ext cx="29742" cy="1457325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666361</xdr:colOff>
      <xdr:row>16</xdr:row>
      <xdr:rowOff>9525</xdr:rowOff>
    </xdr:from>
    <xdr:to>
      <xdr:col>15</xdr:col>
      <xdr:colOff>19828</xdr:colOff>
      <xdr:row>23</xdr:row>
      <xdr:rowOff>133350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:a16="http://schemas.microsoft.com/office/drawing/2014/main" id="{DFFAE676-DEA3-4F01-9B3B-3E320B479B6C}"/>
            </a:ext>
          </a:extLst>
        </xdr:cNvPr>
        <xdr:cNvCxnSpPr/>
      </xdr:nvCxnSpPr>
      <xdr:spPr>
        <a:xfrm flipH="1">
          <a:off x="10248511" y="2676525"/>
          <a:ext cx="29742" cy="1457325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675886</xdr:colOff>
      <xdr:row>15</xdr:row>
      <xdr:rowOff>133350</xdr:rowOff>
    </xdr:from>
    <xdr:to>
      <xdr:col>16</xdr:col>
      <xdr:colOff>29353</xdr:colOff>
      <xdr:row>23</xdr:row>
      <xdr:rowOff>66675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:a16="http://schemas.microsoft.com/office/drawing/2014/main" id="{DD55784F-EDBD-41B8-ADD5-11466DC8DF63}"/>
            </a:ext>
          </a:extLst>
        </xdr:cNvPr>
        <xdr:cNvCxnSpPr/>
      </xdr:nvCxnSpPr>
      <xdr:spPr>
        <a:xfrm flipH="1">
          <a:off x="10934311" y="2609850"/>
          <a:ext cx="29742" cy="1457325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17</xdr:row>
      <xdr:rowOff>123825</xdr:rowOff>
    </xdr:from>
    <xdr:to>
      <xdr:col>12</xdr:col>
      <xdr:colOff>438150</xdr:colOff>
      <xdr:row>18</xdr:row>
      <xdr:rowOff>38100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DC8E9DEC-6D53-4A57-B5D6-33A27682090F}"/>
            </a:ext>
          </a:extLst>
        </xdr:cNvPr>
        <xdr:cNvCxnSpPr/>
      </xdr:nvCxnSpPr>
      <xdr:spPr>
        <a:xfrm flipV="1">
          <a:off x="8010525" y="2981325"/>
          <a:ext cx="657225" cy="1047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15</xdr:row>
      <xdr:rowOff>152400</xdr:rowOff>
    </xdr:from>
    <xdr:to>
      <xdr:col>16</xdr:col>
      <xdr:colOff>28575</xdr:colOff>
      <xdr:row>16</xdr:row>
      <xdr:rowOff>66675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0753576B-393F-4606-AAE4-E801DAC6E5C0}"/>
            </a:ext>
          </a:extLst>
        </xdr:cNvPr>
        <xdr:cNvCxnSpPr/>
      </xdr:nvCxnSpPr>
      <xdr:spPr>
        <a:xfrm flipV="1">
          <a:off x="10306050" y="2628900"/>
          <a:ext cx="657225" cy="1047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666750</xdr:colOff>
      <xdr:row>15</xdr:row>
      <xdr:rowOff>57150</xdr:rowOff>
    </xdr:from>
    <xdr:to>
      <xdr:col>16</xdr:col>
      <xdr:colOff>647700</xdr:colOff>
      <xdr:row>15</xdr:row>
      <xdr:rowOff>161925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4FAAF35A-8754-4F80-986C-741261A2AB88}"/>
            </a:ext>
          </a:extLst>
        </xdr:cNvPr>
        <xdr:cNvCxnSpPr/>
      </xdr:nvCxnSpPr>
      <xdr:spPr>
        <a:xfrm flipV="1">
          <a:off x="10925175" y="2533650"/>
          <a:ext cx="657225" cy="1047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438150</xdr:colOff>
      <xdr:row>17</xdr:row>
      <xdr:rowOff>19050</xdr:rowOff>
    </xdr:from>
    <xdr:to>
      <xdr:col>13</xdr:col>
      <xdr:colOff>419100</xdr:colOff>
      <xdr:row>17</xdr:row>
      <xdr:rowOff>123825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88AA0035-C4AC-4E6A-A0A8-ECA91E43BDC9}"/>
            </a:ext>
          </a:extLst>
        </xdr:cNvPr>
        <xdr:cNvCxnSpPr/>
      </xdr:nvCxnSpPr>
      <xdr:spPr>
        <a:xfrm flipV="1">
          <a:off x="8667750" y="2876550"/>
          <a:ext cx="657225" cy="1047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16</xdr:row>
      <xdr:rowOff>47625</xdr:rowOff>
    </xdr:from>
    <xdr:to>
      <xdr:col>15</xdr:col>
      <xdr:colOff>0</xdr:colOff>
      <xdr:row>16</xdr:row>
      <xdr:rowOff>152400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B8CBACBE-91A1-4F0D-89DE-0CC97D28F0F4}"/>
            </a:ext>
          </a:extLst>
        </xdr:cNvPr>
        <xdr:cNvCxnSpPr/>
      </xdr:nvCxnSpPr>
      <xdr:spPr>
        <a:xfrm flipV="1">
          <a:off x="9601200" y="2714625"/>
          <a:ext cx="657225" cy="104775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18</xdr:row>
      <xdr:rowOff>85725</xdr:rowOff>
    </xdr:from>
    <xdr:to>
      <xdr:col>18</xdr:col>
      <xdr:colOff>485775</xdr:colOff>
      <xdr:row>18</xdr:row>
      <xdr:rowOff>85725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CD0E958F-E346-4D58-BD6E-CD0B65E297C7}"/>
            </a:ext>
          </a:extLst>
        </xdr:cNvPr>
        <xdr:cNvCxnSpPr/>
      </xdr:nvCxnSpPr>
      <xdr:spPr>
        <a:xfrm>
          <a:off x="12449175" y="3133725"/>
          <a:ext cx="323850" cy="0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438150</xdr:colOff>
      <xdr:row>22</xdr:row>
      <xdr:rowOff>76200</xdr:rowOff>
    </xdr:from>
    <xdr:to>
      <xdr:col>11</xdr:col>
      <xdr:colOff>438150</xdr:colOff>
      <xdr:row>23</xdr:row>
      <xdr:rowOff>123825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E07728F9-1190-4E87-97FB-29F2E2A780DC}"/>
            </a:ext>
          </a:extLst>
        </xdr:cNvPr>
        <xdr:cNvCxnSpPr/>
      </xdr:nvCxnSpPr>
      <xdr:spPr>
        <a:xfrm flipV="1">
          <a:off x="7991475" y="3886200"/>
          <a:ext cx="0" cy="2381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22</xdr:row>
      <xdr:rowOff>47625</xdr:rowOff>
    </xdr:from>
    <xdr:to>
      <xdr:col>12</xdr:col>
      <xdr:colOff>361950</xdr:colOff>
      <xdr:row>23</xdr:row>
      <xdr:rowOff>95250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0CC83CE5-BA02-405F-AB71-D397F2D8C0F4}"/>
            </a:ext>
          </a:extLst>
        </xdr:cNvPr>
        <xdr:cNvCxnSpPr/>
      </xdr:nvCxnSpPr>
      <xdr:spPr>
        <a:xfrm flipV="1">
          <a:off x="8591550" y="3857625"/>
          <a:ext cx="0" cy="2381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57150</xdr:rowOff>
    </xdr:from>
    <xdr:to>
      <xdr:col>15</xdr:col>
      <xdr:colOff>0</xdr:colOff>
      <xdr:row>23</xdr:row>
      <xdr:rowOff>104775</xdr:rowOff>
    </xdr:to>
    <xdr:cxnSp macro="">
      <xdr:nvCxnSpPr>
        <xdr:cNvPr id="48" name="Прямая со стрелкой 47">
          <a:extLst>
            <a:ext uri="{FF2B5EF4-FFF2-40B4-BE49-F238E27FC236}">
              <a16:creationId xmlns:a16="http://schemas.microsoft.com/office/drawing/2014/main" id="{2F9C131F-0FCD-4855-AB63-2743AFF3BD62}"/>
            </a:ext>
          </a:extLst>
        </xdr:cNvPr>
        <xdr:cNvCxnSpPr/>
      </xdr:nvCxnSpPr>
      <xdr:spPr>
        <a:xfrm flipV="1">
          <a:off x="10258425" y="3867150"/>
          <a:ext cx="0" cy="2381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22</xdr:row>
      <xdr:rowOff>57150</xdr:rowOff>
    </xdr:from>
    <xdr:to>
      <xdr:col>16</xdr:col>
      <xdr:colOff>9525</xdr:colOff>
      <xdr:row>23</xdr:row>
      <xdr:rowOff>104775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817DC007-15F7-4379-80ED-9CAC7644B4E4}"/>
            </a:ext>
          </a:extLst>
        </xdr:cNvPr>
        <xdr:cNvCxnSpPr/>
      </xdr:nvCxnSpPr>
      <xdr:spPr>
        <a:xfrm flipV="1">
          <a:off x="10944225" y="3867150"/>
          <a:ext cx="0" cy="2381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657225</xdr:colOff>
      <xdr:row>22</xdr:row>
      <xdr:rowOff>57150</xdr:rowOff>
    </xdr:from>
    <xdr:to>
      <xdr:col>16</xdr:col>
      <xdr:colOff>657225</xdr:colOff>
      <xdr:row>23</xdr:row>
      <xdr:rowOff>104775</xdr:rowOff>
    </xdr:to>
    <xdr:cxnSp macro="">
      <xdr:nvCxnSpPr>
        <xdr:cNvPr id="50" name="Прямая со стрелкой 49">
          <a:extLst>
            <a:ext uri="{FF2B5EF4-FFF2-40B4-BE49-F238E27FC236}">
              <a16:creationId xmlns:a16="http://schemas.microsoft.com/office/drawing/2014/main" id="{F5149D47-29CC-4014-9219-AF7E10D01592}"/>
            </a:ext>
          </a:extLst>
        </xdr:cNvPr>
        <xdr:cNvCxnSpPr/>
      </xdr:nvCxnSpPr>
      <xdr:spPr>
        <a:xfrm flipV="1">
          <a:off x="11591925" y="3867150"/>
          <a:ext cx="0" cy="2381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18</xdr:row>
      <xdr:rowOff>114300</xdr:rowOff>
    </xdr:from>
    <xdr:to>
      <xdr:col>11</xdr:col>
      <xdr:colOff>438150</xdr:colOff>
      <xdr:row>18</xdr:row>
      <xdr:rowOff>123825</xdr:rowOff>
    </xdr:to>
    <xdr:cxnSp macro="">
      <xdr:nvCxnSpPr>
        <xdr:cNvPr id="54" name="Прямая соединительная линия 53">
          <a:extLst>
            <a:ext uri="{FF2B5EF4-FFF2-40B4-BE49-F238E27FC236}">
              <a16:creationId xmlns:a16="http://schemas.microsoft.com/office/drawing/2014/main" id="{FF11541E-2333-4BFB-9E16-0D6DA0A219B4}"/>
            </a:ext>
          </a:extLst>
        </xdr:cNvPr>
        <xdr:cNvCxnSpPr/>
      </xdr:nvCxnSpPr>
      <xdr:spPr>
        <a:xfrm flipV="1">
          <a:off x="7372350" y="3162300"/>
          <a:ext cx="619125" cy="95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18</xdr:row>
      <xdr:rowOff>9525</xdr:rowOff>
    </xdr:from>
    <xdr:to>
      <xdr:col>12</xdr:col>
      <xdr:colOff>400050</xdr:colOff>
      <xdr:row>18</xdr:row>
      <xdr:rowOff>19050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09015012-57BA-4C13-A078-0CB9797D5CBE}"/>
            </a:ext>
          </a:extLst>
        </xdr:cNvPr>
        <xdr:cNvCxnSpPr/>
      </xdr:nvCxnSpPr>
      <xdr:spPr>
        <a:xfrm flipV="1">
          <a:off x="8010525" y="3057525"/>
          <a:ext cx="619125" cy="95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17</xdr:row>
      <xdr:rowOff>114300</xdr:rowOff>
    </xdr:from>
    <xdr:to>
      <xdr:col>13</xdr:col>
      <xdr:colOff>342900</xdr:colOff>
      <xdr:row>17</xdr:row>
      <xdr:rowOff>123825</xdr:rowOff>
    </xdr:to>
    <xdr:cxnSp macro="">
      <xdr:nvCxnSpPr>
        <xdr:cNvPr id="56" name="Прямая соединительная линия 55">
          <a:extLst>
            <a:ext uri="{FF2B5EF4-FFF2-40B4-BE49-F238E27FC236}">
              <a16:creationId xmlns:a16="http://schemas.microsoft.com/office/drawing/2014/main" id="{0EACA583-E3CA-45F9-B927-29EBF66F1E6E}"/>
            </a:ext>
          </a:extLst>
        </xdr:cNvPr>
        <xdr:cNvCxnSpPr/>
      </xdr:nvCxnSpPr>
      <xdr:spPr>
        <a:xfrm flipV="1">
          <a:off x="8629650" y="2971800"/>
          <a:ext cx="619125" cy="95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16</xdr:row>
      <xdr:rowOff>161925</xdr:rowOff>
    </xdr:from>
    <xdr:to>
      <xdr:col>14</xdr:col>
      <xdr:colOff>657225</xdr:colOff>
      <xdr:row>16</xdr:row>
      <xdr:rowOff>171450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45E9ED09-E8BD-4B82-B843-359AA70FC6B6}"/>
            </a:ext>
          </a:extLst>
        </xdr:cNvPr>
        <xdr:cNvCxnSpPr/>
      </xdr:nvCxnSpPr>
      <xdr:spPr>
        <a:xfrm flipV="1">
          <a:off x="9620250" y="2828925"/>
          <a:ext cx="619125" cy="95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16</xdr:row>
      <xdr:rowOff>85725</xdr:rowOff>
    </xdr:from>
    <xdr:to>
      <xdr:col>16</xdr:col>
      <xdr:colOff>0</xdr:colOff>
      <xdr:row>16</xdr:row>
      <xdr:rowOff>95250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27C63B2C-8C78-45D7-83AA-7CAFD61D8315}"/>
            </a:ext>
          </a:extLst>
        </xdr:cNvPr>
        <xdr:cNvCxnSpPr/>
      </xdr:nvCxnSpPr>
      <xdr:spPr>
        <a:xfrm flipV="1">
          <a:off x="10315575" y="2752725"/>
          <a:ext cx="619125" cy="95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15</xdr:row>
      <xdr:rowOff>180975</xdr:rowOff>
    </xdr:from>
    <xdr:to>
      <xdr:col>16</xdr:col>
      <xdr:colOff>638175</xdr:colOff>
      <xdr:row>16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E5F8A643-BEA5-4101-AD4F-1C03F8CFD8B0}"/>
            </a:ext>
          </a:extLst>
        </xdr:cNvPr>
        <xdr:cNvCxnSpPr/>
      </xdr:nvCxnSpPr>
      <xdr:spPr>
        <a:xfrm flipV="1">
          <a:off x="10953750" y="2657475"/>
          <a:ext cx="619125" cy="95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18</xdr:row>
      <xdr:rowOff>12456</xdr:rowOff>
    </xdr:from>
    <xdr:to>
      <xdr:col>11</xdr:col>
      <xdr:colOff>466725</xdr:colOff>
      <xdr:row>18</xdr:row>
      <xdr:rowOff>136281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F5519B0D-C08C-4530-ADB9-B4184C5030D8}"/>
            </a:ext>
          </a:extLst>
        </xdr:cNvPr>
        <xdr:cNvCxnSpPr/>
      </xdr:nvCxnSpPr>
      <xdr:spPr>
        <a:xfrm>
          <a:off x="7996604" y="3060456"/>
          <a:ext cx="9525" cy="1238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375139</xdr:colOff>
      <xdr:row>17</xdr:row>
      <xdr:rowOff>98913</xdr:rowOff>
    </xdr:from>
    <xdr:to>
      <xdr:col>12</xdr:col>
      <xdr:colOff>384664</xdr:colOff>
      <xdr:row>18</xdr:row>
      <xdr:rowOff>32238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55DA602E-93BC-40BD-8756-C0275C48A369}"/>
            </a:ext>
          </a:extLst>
        </xdr:cNvPr>
        <xdr:cNvCxnSpPr/>
      </xdr:nvCxnSpPr>
      <xdr:spPr>
        <a:xfrm>
          <a:off x="8588620" y="2956413"/>
          <a:ext cx="9525" cy="1238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17</xdr:row>
      <xdr:rowOff>31505</xdr:rowOff>
    </xdr:from>
    <xdr:to>
      <xdr:col>13</xdr:col>
      <xdr:colOff>366347</xdr:colOff>
      <xdr:row>17</xdr:row>
      <xdr:rowOff>123825</xdr:rowOff>
    </xdr:to>
    <xdr:cxnSp macro="">
      <xdr:nvCxnSpPr>
        <xdr:cNvPr id="64" name="Прямая соединительная линия 63">
          <a:extLst>
            <a:ext uri="{FF2B5EF4-FFF2-40B4-BE49-F238E27FC236}">
              <a16:creationId xmlns:a16="http://schemas.microsoft.com/office/drawing/2014/main" id="{53253705-F6DA-4DCA-94CD-180464EAE00F}"/>
            </a:ext>
          </a:extLst>
        </xdr:cNvPr>
        <xdr:cNvCxnSpPr/>
      </xdr:nvCxnSpPr>
      <xdr:spPr>
        <a:xfrm flipH="1">
          <a:off x="9267825" y="2889005"/>
          <a:ext cx="4397" cy="9232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665285</xdr:colOff>
      <xdr:row>16</xdr:row>
      <xdr:rowOff>74002</xdr:rowOff>
    </xdr:from>
    <xdr:to>
      <xdr:col>15</xdr:col>
      <xdr:colOff>0</xdr:colOff>
      <xdr:row>17</xdr:row>
      <xdr:rowOff>9525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07E9735B-615B-484C-A081-19B3CE947238}"/>
            </a:ext>
          </a:extLst>
        </xdr:cNvPr>
        <xdr:cNvCxnSpPr/>
      </xdr:nvCxnSpPr>
      <xdr:spPr>
        <a:xfrm>
          <a:off x="10247435" y="2741002"/>
          <a:ext cx="10990" cy="126023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19051</xdr:colOff>
      <xdr:row>15</xdr:row>
      <xdr:rowOff>145806</xdr:rowOff>
    </xdr:from>
    <xdr:to>
      <xdr:col>16</xdr:col>
      <xdr:colOff>28576</xdr:colOff>
      <xdr:row>16</xdr:row>
      <xdr:rowOff>79131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D92B5A72-8A5B-4A4F-A312-2383D9A778A1}"/>
            </a:ext>
          </a:extLst>
        </xdr:cNvPr>
        <xdr:cNvCxnSpPr/>
      </xdr:nvCxnSpPr>
      <xdr:spPr>
        <a:xfrm>
          <a:off x="10928839" y="2622306"/>
          <a:ext cx="9525" cy="1238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655028</xdr:colOff>
      <xdr:row>15</xdr:row>
      <xdr:rowOff>49091</xdr:rowOff>
    </xdr:from>
    <xdr:to>
      <xdr:col>16</xdr:col>
      <xdr:colOff>664553</xdr:colOff>
      <xdr:row>15</xdr:row>
      <xdr:rowOff>172916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84FC9EF5-FB2E-43CB-9A26-5AFCA1B068AE}"/>
            </a:ext>
          </a:extLst>
        </xdr:cNvPr>
        <xdr:cNvCxnSpPr/>
      </xdr:nvCxnSpPr>
      <xdr:spPr>
        <a:xfrm>
          <a:off x="11564816" y="2525591"/>
          <a:ext cx="9525" cy="12382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20</xdr:row>
      <xdr:rowOff>104775</xdr:rowOff>
    </xdr:from>
    <xdr:to>
      <xdr:col>18</xdr:col>
      <xdr:colOff>466725</xdr:colOff>
      <xdr:row>20</xdr:row>
      <xdr:rowOff>104775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D196A5ED-870F-4D30-8DCC-14B0CC654E5B}"/>
            </a:ext>
          </a:extLst>
        </xdr:cNvPr>
        <xdr:cNvCxnSpPr/>
      </xdr:nvCxnSpPr>
      <xdr:spPr>
        <a:xfrm>
          <a:off x="12420600" y="3533775"/>
          <a:ext cx="333375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66675</xdr:rowOff>
    </xdr:from>
    <xdr:to>
      <xdr:col>16</xdr:col>
      <xdr:colOff>647700</xdr:colOff>
      <xdr:row>19</xdr:row>
      <xdr:rowOff>180975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B1977E9F-9A74-4D23-BBC7-1B97386E9E97}"/>
            </a:ext>
          </a:extLst>
        </xdr:cNvPr>
        <xdr:cNvCxnSpPr/>
      </xdr:nvCxnSpPr>
      <xdr:spPr>
        <a:xfrm flipH="1">
          <a:off x="9591675" y="2543175"/>
          <a:ext cx="1990725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3694</xdr:colOff>
      <xdr:row>14</xdr:row>
      <xdr:rowOff>28575</xdr:rowOff>
    </xdr:from>
    <xdr:to>
      <xdr:col>14</xdr:col>
      <xdr:colOff>9525</xdr:colOff>
      <xdr:row>25</xdr:row>
      <xdr:rowOff>9525</xdr:rowOff>
    </xdr:to>
    <xdr:cxnSp macro="">
      <xdr:nvCxnSpPr>
        <xdr:cNvPr id="84" name="Прямая соединительная линия 83">
          <a:extLst>
            <a:ext uri="{FF2B5EF4-FFF2-40B4-BE49-F238E27FC236}">
              <a16:creationId xmlns:a16="http://schemas.microsoft.com/office/drawing/2014/main" id="{9208C90C-D48D-486A-96C9-A70D35542B16}"/>
            </a:ext>
          </a:extLst>
        </xdr:cNvPr>
        <xdr:cNvCxnSpPr/>
      </xdr:nvCxnSpPr>
      <xdr:spPr>
        <a:xfrm>
          <a:off x="9585844" y="2314575"/>
          <a:ext cx="5831" cy="207645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28</xdr:row>
      <xdr:rowOff>95250</xdr:rowOff>
    </xdr:from>
    <xdr:to>
      <xdr:col>16</xdr:col>
      <xdr:colOff>647700</xdr:colOff>
      <xdr:row>28</xdr:row>
      <xdr:rowOff>95250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6CF4E0A3-4A96-4D43-9F3B-E47D5390B69A}"/>
            </a:ext>
          </a:extLst>
        </xdr:cNvPr>
        <xdr:cNvCxnSpPr/>
      </xdr:nvCxnSpPr>
      <xdr:spPr>
        <a:xfrm>
          <a:off x="7372350" y="5048250"/>
          <a:ext cx="42100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31</xdr:row>
      <xdr:rowOff>19050</xdr:rowOff>
    </xdr:from>
    <xdr:to>
      <xdr:col>16</xdr:col>
      <xdr:colOff>638175</xdr:colOff>
      <xdr:row>31</xdr:row>
      <xdr:rowOff>19050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04D45715-7005-4C64-B111-F98AF941BBBC}"/>
            </a:ext>
          </a:extLst>
        </xdr:cNvPr>
        <xdr:cNvCxnSpPr/>
      </xdr:nvCxnSpPr>
      <xdr:spPr>
        <a:xfrm>
          <a:off x="9582150" y="5543550"/>
          <a:ext cx="19907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323850</xdr:colOff>
      <xdr:row>21</xdr:row>
      <xdr:rowOff>0</xdr:rowOff>
    </xdr:from>
    <xdr:to>
      <xdr:col>26</xdr:col>
      <xdr:colOff>190500</xdr:colOff>
      <xdr:row>22</xdr:row>
      <xdr:rowOff>0</xdr:rowOff>
    </xdr:to>
    <xdr:cxnSp macro="">
      <xdr:nvCxnSpPr>
        <xdr:cNvPr id="93" name="Прямая со стрелкой 92">
          <a:extLst>
            <a:ext uri="{FF2B5EF4-FFF2-40B4-BE49-F238E27FC236}">
              <a16:creationId xmlns:a16="http://schemas.microsoft.com/office/drawing/2014/main" id="{BB08080B-44EE-4C3C-94AB-240CE103A56F}"/>
            </a:ext>
          </a:extLst>
        </xdr:cNvPr>
        <xdr:cNvCxnSpPr/>
      </xdr:nvCxnSpPr>
      <xdr:spPr>
        <a:xfrm flipH="1">
          <a:off x="16878300" y="4000500"/>
          <a:ext cx="4762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200025</xdr:colOff>
      <xdr:row>20</xdr:row>
      <xdr:rowOff>180975</xdr:rowOff>
    </xdr:from>
    <xdr:to>
      <xdr:col>27</xdr:col>
      <xdr:colOff>257175</xdr:colOff>
      <xdr:row>21</xdr:row>
      <xdr:rowOff>152400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13E44829-7BE9-46D6-B8D4-25851824BCB3}"/>
            </a:ext>
          </a:extLst>
        </xdr:cNvPr>
        <xdr:cNvCxnSpPr/>
      </xdr:nvCxnSpPr>
      <xdr:spPr>
        <a:xfrm>
          <a:off x="17364075" y="3990975"/>
          <a:ext cx="66675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77080</xdr:colOff>
      <xdr:row>2</xdr:row>
      <xdr:rowOff>66675</xdr:rowOff>
    </xdr:from>
    <xdr:to>
      <xdr:col>2</xdr:col>
      <xdr:colOff>664331</xdr:colOff>
      <xdr:row>9</xdr:row>
      <xdr:rowOff>152400</xdr:rowOff>
    </xdr:to>
    <xdr:pic>
      <xdr:nvPicPr>
        <xdr:cNvPr id="99" name="Рисунок 98" descr="Вечно недовольный кот стал звездой Instagram — Российская газета">
          <a:extLst>
            <a:ext uri="{FF2B5EF4-FFF2-40B4-BE49-F238E27FC236}">
              <a16:creationId xmlns:a16="http://schemas.microsoft.com/office/drawing/2014/main" id="{FD5820BA-A5E1-48F3-BB69-BF81F1CB1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0" y="447675"/>
          <a:ext cx="2520826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7</xdr:col>
      <xdr:colOff>219075</xdr:colOff>
      <xdr:row>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F52181-890F-4B44-B6BF-165DEF04C19E}"/>
            </a:ext>
          </a:extLst>
        </xdr:cNvPr>
        <xdr:cNvSpPr txBox="1"/>
      </xdr:nvSpPr>
      <xdr:spPr>
        <a:xfrm>
          <a:off x="95250" y="85725"/>
          <a:ext cx="5000625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Спрогнозировать остаток по депозиту в размере 1,2 млн.</a:t>
          </a:r>
          <a:r>
            <a:rPr lang="ru-RU" sz="1100" baseline="0"/>
            <a:t> руб., размещённого под</a:t>
          </a:r>
          <a:r>
            <a:rPr lang="en-US" sz="1100" baseline="0"/>
            <a:t>:</a:t>
          </a:r>
        </a:p>
        <a:p>
          <a:r>
            <a:rPr lang="ru-RU" sz="1100" baseline="0">
              <a:solidFill>
                <a:sysClr val="windowText" lastClr="000000"/>
              </a:solidFill>
            </a:rPr>
            <a:t>22% - 1й кв</a:t>
          </a:r>
        </a:p>
        <a:p>
          <a:r>
            <a:rPr lang="ru-RU" sz="1100" baseline="0">
              <a:solidFill>
                <a:sysClr val="windowText" lastClr="000000"/>
              </a:solidFill>
            </a:rPr>
            <a:t>12% - 2й кв</a:t>
          </a:r>
        </a:p>
        <a:p>
          <a:r>
            <a:rPr lang="ru-RU" sz="1100" baseline="0">
              <a:solidFill>
                <a:sysClr val="windowText" lastClr="000000"/>
              </a:solidFill>
            </a:rPr>
            <a:t>8,5% - 3-4й кв</a:t>
          </a:r>
        </a:p>
        <a:p>
          <a:r>
            <a:rPr lang="ru-RU" sz="1100" baseline="0">
              <a:solidFill>
                <a:sysClr val="windowText" lastClr="000000"/>
              </a:solidFill>
            </a:rPr>
            <a:t>с учётом налогобложения</a:t>
          </a:r>
        </a:p>
        <a:p>
          <a:r>
            <a:rPr lang="ru-RU" sz="1100" baseline="0">
              <a:solidFill>
                <a:sysClr val="windowText" lastClr="000000"/>
              </a:solidFill>
            </a:rPr>
            <a:t>и инфляции порядка 10%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"/>
  <sheetViews>
    <sheetView topLeftCell="A7" zoomScaleNormal="100" workbookViewId="0">
      <selection activeCell="A16" sqref="A16:C22"/>
    </sheetView>
  </sheetViews>
  <sheetFormatPr defaultRowHeight="15" x14ac:dyDescent="0.25"/>
  <cols>
    <col min="1" max="1" width="17.5703125" bestFit="1" customWidth="1"/>
    <col min="2" max="2" width="11.42578125" bestFit="1" customWidth="1"/>
    <col min="3" max="3" width="10.140625" bestFit="1" customWidth="1"/>
    <col min="11" max="18" width="10.140625" bestFit="1" customWidth="1"/>
    <col min="30" max="30" width="11.5703125" customWidth="1"/>
  </cols>
  <sheetData>
    <row r="1" spans="1:27" x14ac:dyDescent="0.25">
      <c r="A1" s="3" t="s">
        <v>25</v>
      </c>
      <c r="B1" s="3"/>
      <c r="C1" s="3"/>
    </row>
    <row r="2" spans="1:27" x14ac:dyDescent="0.25">
      <c r="A2" s="1"/>
      <c r="B2" s="1"/>
      <c r="C2" s="2">
        <v>44655</v>
      </c>
    </row>
    <row r="15" spans="1:27" x14ac:dyDescent="0.25">
      <c r="R15" t="s">
        <v>9</v>
      </c>
      <c r="S15" t="s">
        <v>10</v>
      </c>
      <c r="AA15" t="s">
        <v>17</v>
      </c>
    </row>
    <row r="16" spans="1:27" x14ac:dyDescent="0.25">
      <c r="A16" s="6" t="s">
        <v>0</v>
      </c>
      <c r="J16" t="s">
        <v>40</v>
      </c>
    </row>
    <row r="17" spans="1:30" x14ac:dyDescent="0.25">
      <c r="A17" t="s">
        <v>1</v>
      </c>
      <c r="B17" s="5">
        <v>1000</v>
      </c>
      <c r="C17" t="s">
        <v>2</v>
      </c>
      <c r="J17" t="s">
        <v>39</v>
      </c>
      <c r="T17" t="s">
        <v>11</v>
      </c>
      <c r="Y17" t="s">
        <v>18</v>
      </c>
      <c r="AA17" s="13" t="s">
        <v>22</v>
      </c>
      <c r="AD17" s="16" t="s">
        <v>26</v>
      </c>
    </row>
    <row r="18" spans="1:30" x14ac:dyDescent="0.25">
      <c r="A18" t="s">
        <v>4</v>
      </c>
      <c r="B18" s="7">
        <v>0.2</v>
      </c>
      <c r="C18" t="s">
        <v>3</v>
      </c>
      <c r="J18" t="s">
        <v>38</v>
      </c>
      <c r="AD18" s="16"/>
    </row>
    <row r="19" spans="1:30" x14ac:dyDescent="0.25">
      <c r="A19" t="s">
        <v>5</v>
      </c>
      <c r="B19" s="9">
        <v>44545</v>
      </c>
      <c r="J19" s="10" t="s">
        <v>6</v>
      </c>
      <c r="T19" t="s">
        <v>12</v>
      </c>
      <c r="Y19" t="s">
        <v>19</v>
      </c>
      <c r="AA19" s="14" t="s">
        <v>23</v>
      </c>
      <c r="AD19" s="16"/>
    </row>
    <row r="20" spans="1:30" x14ac:dyDescent="0.25">
      <c r="A20" t="s">
        <v>8</v>
      </c>
      <c r="B20" s="9">
        <v>44819</v>
      </c>
      <c r="AD20" s="16"/>
    </row>
    <row r="21" spans="1:30" x14ac:dyDescent="0.25">
      <c r="A21" t="s">
        <v>14</v>
      </c>
      <c r="B21" s="9">
        <v>44655</v>
      </c>
      <c r="N21" s="10" t="s">
        <v>15</v>
      </c>
      <c r="T21" t="s">
        <v>13</v>
      </c>
      <c r="Y21" t="s">
        <v>20</v>
      </c>
      <c r="AA21" s="15" t="s">
        <v>24</v>
      </c>
      <c r="AD21" s="16"/>
    </row>
    <row r="22" spans="1:30" x14ac:dyDescent="0.25">
      <c r="A22" t="s">
        <v>16</v>
      </c>
      <c r="B22" s="7">
        <v>0.15</v>
      </c>
      <c r="C22" s="12" t="s">
        <v>3</v>
      </c>
    </row>
    <row r="23" spans="1:30" x14ac:dyDescent="0.25">
      <c r="Z23" t="s">
        <v>41</v>
      </c>
      <c r="AB23" t="s">
        <v>42</v>
      </c>
    </row>
    <row r="25" spans="1:30" x14ac:dyDescent="0.25">
      <c r="K25" s="8">
        <f>B19</f>
        <v>44545</v>
      </c>
      <c r="L25" s="8">
        <v>44576</v>
      </c>
      <c r="M25" s="8">
        <v>44607</v>
      </c>
      <c r="N25" s="8" t="s">
        <v>7</v>
      </c>
      <c r="O25" s="11">
        <v>44655</v>
      </c>
      <c r="P25" s="8">
        <v>44757</v>
      </c>
      <c r="Q25" s="8">
        <v>44788</v>
      </c>
      <c r="R25" s="8">
        <v>44819</v>
      </c>
      <c r="S25" s="8"/>
    </row>
    <row r="27" spans="1:30" x14ac:dyDescent="0.25">
      <c r="R27" t="s">
        <v>21</v>
      </c>
    </row>
    <row r="28" spans="1:30" x14ac:dyDescent="0.25">
      <c r="A28" t="s">
        <v>27</v>
      </c>
    </row>
    <row r="29" spans="1:30" x14ac:dyDescent="0.25">
      <c r="A29" s="14" t="s">
        <v>28</v>
      </c>
    </row>
    <row r="30" spans="1:30" x14ac:dyDescent="0.25">
      <c r="A30" s="10" t="s">
        <v>29</v>
      </c>
      <c r="B30" s="17">
        <f>DAYS360(B19,B20)/360</f>
        <v>0.75</v>
      </c>
      <c r="N30" s="10" t="s">
        <v>30</v>
      </c>
    </row>
    <row r="31" spans="1:30" x14ac:dyDescent="0.25">
      <c r="A31" t="s">
        <v>34</v>
      </c>
    </row>
    <row r="32" spans="1:30" x14ac:dyDescent="0.25">
      <c r="A32" s="14" t="s">
        <v>32</v>
      </c>
      <c r="O32" t="s">
        <v>31</v>
      </c>
    </row>
    <row r="33" spans="1:13" x14ac:dyDescent="0.25">
      <c r="A33" s="10" t="s">
        <v>33</v>
      </c>
      <c r="B33" s="18">
        <f>(B20-B21)/360</f>
        <v>0.45555555555555555</v>
      </c>
    </row>
    <row r="34" spans="1:13" x14ac:dyDescent="0.25">
      <c r="A34" t="s">
        <v>35</v>
      </c>
    </row>
    <row r="35" spans="1:13" x14ac:dyDescent="0.25">
      <c r="A35" t="s">
        <v>36</v>
      </c>
      <c r="K35" t="s">
        <v>43</v>
      </c>
    </row>
    <row r="36" spans="1:13" x14ac:dyDescent="0.25">
      <c r="A36" s="10" t="s">
        <v>37</v>
      </c>
      <c r="B36" s="19">
        <f>B17*(1+B18*B30)*(1-B22*B33)</f>
        <v>1071.4166666666667</v>
      </c>
      <c r="C36" t="s">
        <v>2</v>
      </c>
      <c r="K36" t="s">
        <v>44</v>
      </c>
      <c r="L36" s="4">
        <f>B17*B18*(1/12)</f>
        <v>16.666666666666664</v>
      </c>
      <c r="M36" t="s">
        <v>2</v>
      </c>
    </row>
  </sheetData>
  <mergeCells count="2">
    <mergeCell ref="A1:C1"/>
    <mergeCell ref="AD17:A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C4E1-746C-44C5-8C0F-4F403A9B0BDD}">
  <dimension ref="A9:J15"/>
  <sheetViews>
    <sheetView tabSelected="1" workbookViewId="0">
      <selection activeCell="N7" sqref="N7"/>
    </sheetView>
  </sheetViews>
  <sheetFormatPr defaultRowHeight="15" x14ac:dyDescent="0.25"/>
  <cols>
    <col min="1" max="1" width="18.28515625" bestFit="1" customWidth="1"/>
    <col min="7" max="7" width="15.5703125" customWidth="1"/>
    <col min="8" max="8" width="11" bestFit="1" customWidth="1"/>
    <col min="9" max="9" width="11.85546875" bestFit="1" customWidth="1"/>
    <col min="10" max="10" width="13.140625" bestFit="1" customWidth="1"/>
  </cols>
  <sheetData>
    <row r="9" spans="1:10" x14ac:dyDescent="0.25">
      <c r="A9" s="6" t="s">
        <v>0</v>
      </c>
    </row>
    <row r="10" spans="1:10" x14ac:dyDescent="0.25">
      <c r="A10" t="s">
        <v>45</v>
      </c>
      <c r="B10" t="s">
        <v>2</v>
      </c>
      <c r="C10" s="5">
        <v>1200</v>
      </c>
    </row>
    <row r="11" spans="1:10" x14ac:dyDescent="0.25">
      <c r="A11" t="s">
        <v>46</v>
      </c>
      <c r="C11" s="21">
        <v>0.25</v>
      </c>
      <c r="D11" s="21">
        <v>0.25</v>
      </c>
      <c r="E11" s="21">
        <v>0.5</v>
      </c>
    </row>
    <row r="12" spans="1:10" x14ac:dyDescent="0.25">
      <c r="A12" t="s">
        <v>49</v>
      </c>
      <c r="B12" t="s">
        <v>3</v>
      </c>
      <c r="C12" s="7">
        <v>0.22</v>
      </c>
      <c r="D12" s="7">
        <v>0.12</v>
      </c>
      <c r="E12" s="20">
        <v>8.5000000000000006E-2</v>
      </c>
      <c r="F12" t="s">
        <v>51</v>
      </c>
      <c r="H12" s="23">
        <f>$C$10*(1+$C$12/4)^(4*C11)*(1+D12/4)^(4*D11)*(1+E12/4)^(4*E11)</f>
        <v>1359.9879784687498</v>
      </c>
      <c r="I12" t="s">
        <v>50</v>
      </c>
      <c r="J12" s="22">
        <f>H12-C10</f>
        <v>159.98797846874982</v>
      </c>
    </row>
    <row r="13" spans="1:10" x14ac:dyDescent="0.25">
      <c r="A13" t="s">
        <v>47</v>
      </c>
      <c r="C13" s="7">
        <v>0.2</v>
      </c>
      <c r="D13" s="7">
        <v>0.1</v>
      </c>
      <c r="E13" s="7">
        <v>0.08</v>
      </c>
      <c r="F13" t="s">
        <v>52</v>
      </c>
      <c r="H13" s="23">
        <f>1000*(1+$C$13/4)^(4*C11)*(1+D13/4)^(4*D11)*(1+E13/4)^(4*E11)</f>
        <v>1119.7304999999999</v>
      </c>
      <c r="I13" t="s">
        <v>53</v>
      </c>
      <c r="J13" s="22">
        <f>H12-H13</f>
        <v>240.25747846874992</v>
      </c>
    </row>
    <row r="14" spans="1:10" x14ac:dyDescent="0.25">
      <c r="A14" t="s">
        <v>48</v>
      </c>
      <c r="C14" s="7">
        <v>0.13</v>
      </c>
      <c r="I14" t="s">
        <v>54</v>
      </c>
      <c r="J14" s="25">
        <f>J13*C14</f>
        <v>31.233472200937491</v>
      </c>
    </row>
    <row r="15" spans="1:10" x14ac:dyDescent="0.25">
      <c r="A15" s="12"/>
      <c r="B15" s="12"/>
      <c r="C15" s="24"/>
      <c r="F15" t="s">
        <v>55</v>
      </c>
      <c r="J15" s="25">
        <f>H12-J14</f>
        <v>1328.7545062678123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2022-04-04T14:13:07Z</dcterms:modified>
</cp:coreProperties>
</file>