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290" activeTab="2"/>
  </bookViews>
  <sheets>
    <sheet name="info" sheetId="13" r:id="rId1"/>
    <sheet name="User defined" sheetId="1" r:id="rId2"/>
    <sheet name="BAU" sheetId="6" r:id="rId3"/>
    <sheet name="SCEN 1" sheetId="7" r:id="rId4"/>
    <sheet name="SCEN 2" sheetId="8" r:id="rId5"/>
    <sheet name="SCEN 3" sheetId="10" r:id="rId6"/>
    <sheet name="SCEN 4" sheetId="11" r:id="rId7"/>
    <sheet name="Other parameters" sheetId="12" r:id="rId8"/>
  </sheets>
  <calcPr calcId="162913"/>
</workbook>
</file>

<file path=xl/calcChain.xml><?xml version="1.0" encoding="utf-8"?>
<calcChain xmlns="http://schemas.openxmlformats.org/spreadsheetml/2006/main">
  <c r="E30" i="12" l="1"/>
  <c r="W99" i="12"/>
  <c r="V99" i="12"/>
  <c r="D150" i="12" l="1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C150" i="12"/>
  <c r="C23" i="12" l="1"/>
  <c r="C36" i="12" l="1"/>
  <c r="C142" i="12" l="1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B142" i="12"/>
  <c r="A2" i="6"/>
  <c r="A2" i="1"/>
  <c r="AA131" i="12" l="1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B131" i="12"/>
  <c r="D125" i="12" l="1"/>
  <c r="E125" i="12"/>
  <c r="F125" i="12" s="1"/>
  <c r="G125" i="12" s="1"/>
  <c r="H125" i="12" s="1"/>
  <c r="I125" i="12" s="1"/>
  <c r="J125" i="12" s="1"/>
  <c r="K125" i="12" s="1"/>
  <c r="L125" i="12" s="1"/>
  <c r="M125" i="12" s="1"/>
  <c r="N125" i="12" s="1"/>
  <c r="O125" i="12" s="1"/>
  <c r="P125" i="12" s="1"/>
  <c r="Q125" i="12" s="1"/>
  <c r="R125" i="12" s="1"/>
  <c r="S125" i="12" s="1"/>
  <c r="T125" i="12" s="1"/>
  <c r="U125" i="12" s="1"/>
  <c r="V125" i="12" s="1"/>
  <c r="W125" i="12" s="1"/>
  <c r="X125" i="12" s="1"/>
  <c r="Y125" i="12" s="1"/>
  <c r="Z125" i="12" s="1"/>
  <c r="AA125" i="12" s="1"/>
  <c r="C125" i="12"/>
  <c r="B16" i="11" l="1"/>
  <c r="B15" i="11"/>
  <c r="B16" i="8"/>
  <c r="B15" i="8"/>
  <c r="R96" i="12" l="1"/>
  <c r="S96" i="12"/>
  <c r="O96" i="12"/>
  <c r="P96" i="12"/>
  <c r="Q96" i="12"/>
  <c r="L96" i="12"/>
  <c r="M96" i="12"/>
  <c r="N96" i="12"/>
  <c r="C96" i="12"/>
  <c r="D96" i="12"/>
  <c r="E96" i="12"/>
  <c r="F96" i="12"/>
  <c r="G96" i="12"/>
  <c r="H96" i="12"/>
  <c r="I96" i="12"/>
  <c r="J96" i="12"/>
  <c r="K96" i="12"/>
  <c r="B96" i="12"/>
  <c r="B94" i="12" l="1"/>
  <c r="C92" i="12" l="1"/>
  <c r="D92" i="12" l="1"/>
  <c r="E92" i="12" s="1"/>
  <c r="F92" i="12" s="1"/>
  <c r="G92" i="12" s="1"/>
  <c r="H92" i="12" s="1"/>
  <c r="I92" i="12" s="1"/>
  <c r="J92" i="12" s="1"/>
  <c r="K92" i="12" s="1"/>
  <c r="L92" i="12" s="1"/>
  <c r="M92" i="12" s="1"/>
  <c r="N92" i="12" s="1"/>
  <c r="O92" i="12" s="1"/>
  <c r="P92" i="12" s="1"/>
  <c r="Q92" i="12" s="1"/>
  <c r="R92" i="12" s="1"/>
  <c r="S92" i="12" s="1"/>
  <c r="T92" i="12" s="1"/>
  <c r="U92" i="12" s="1"/>
  <c r="V92" i="12" s="1"/>
  <c r="W92" i="12" s="1"/>
  <c r="X92" i="12" s="1"/>
  <c r="Y92" i="12" s="1"/>
  <c r="Z92" i="12" s="1"/>
  <c r="AA92" i="12" s="1"/>
  <c r="AB92" i="12" s="1"/>
  <c r="AC92" i="12" s="1"/>
  <c r="AD92" i="12" s="1"/>
  <c r="AE92" i="12" s="1"/>
  <c r="AF92" i="12" s="1"/>
  <c r="AG92" i="12" s="1"/>
  <c r="AH92" i="12" s="1"/>
  <c r="AI92" i="12" s="1"/>
  <c r="AJ92" i="12" s="1"/>
  <c r="AK92" i="12" s="1"/>
  <c r="AL92" i="12" s="1"/>
  <c r="AM92" i="12" s="1"/>
  <c r="AN92" i="12" s="1"/>
  <c r="AO92" i="12" s="1"/>
  <c r="AP92" i="12" s="1"/>
  <c r="AQ92" i="12" s="1"/>
  <c r="AR92" i="12" s="1"/>
  <c r="AS92" i="12" s="1"/>
  <c r="AT92" i="12" s="1"/>
  <c r="AU92" i="12" s="1"/>
  <c r="AV92" i="12" s="1"/>
  <c r="AW92" i="12" s="1"/>
  <c r="AX92" i="12" s="1"/>
  <c r="AY92" i="12" s="1"/>
  <c r="AZ92" i="12" s="1"/>
  <c r="BA92" i="12" s="1"/>
  <c r="BB92" i="12" s="1"/>
  <c r="BC92" i="12" s="1"/>
  <c r="BD92" i="12" s="1"/>
  <c r="BE92" i="12" s="1"/>
  <c r="BF92" i="12" s="1"/>
  <c r="BG92" i="12" s="1"/>
  <c r="BH92" i="12" s="1"/>
  <c r="BI92" i="12" s="1"/>
  <c r="BJ92" i="12" s="1"/>
  <c r="BK92" i="12" s="1"/>
  <c r="BL92" i="12" s="1"/>
  <c r="BM92" i="12" s="1"/>
  <c r="BN92" i="12" s="1"/>
  <c r="BO92" i="12" s="1"/>
  <c r="BP92" i="12" s="1"/>
  <c r="BQ92" i="12" s="1"/>
  <c r="BR92" i="12" s="1"/>
  <c r="BS92" i="12" s="1"/>
  <c r="BT92" i="12" s="1"/>
  <c r="BU92" i="12" s="1"/>
  <c r="BV92" i="12" s="1"/>
  <c r="BW92" i="12" s="1"/>
  <c r="BX92" i="12" s="1"/>
  <c r="BY92" i="12" s="1"/>
  <c r="BZ92" i="12" s="1"/>
  <c r="CA92" i="12" s="1"/>
  <c r="CB92" i="12" s="1"/>
  <c r="CC92" i="12" s="1"/>
  <c r="CD92" i="12" s="1"/>
  <c r="CE92" i="12" s="1"/>
  <c r="CF92" i="12" s="1"/>
  <c r="CG92" i="12" s="1"/>
  <c r="CH92" i="12" s="1"/>
  <c r="CI92" i="12" s="1"/>
  <c r="CJ92" i="12" s="1"/>
  <c r="CK92" i="12" s="1"/>
  <c r="CL92" i="12" s="1"/>
  <c r="CM92" i="12" s="1"/>
  <c r="CN92" i="12" s="1"/>
  <c r="CO92" i="12" s="1"/>
  <c r="CP92" i="12" s="1"/>
  <c r="CQ92" i="12" s="1"/>
  <c r="CR92" i="12" s="1"/>
  <c r="CS92" i="12" s="1"/>
  <c r="CT92" i="12" s="1"/>
  <c r="CU92" i="12" s="1"/>
  <c r="CV92" i="12" s="1"/>
  <c r="CW92" i="12" s="1"/>
  <c r="CX92" i="12" s="1"/>
  <c r="CY92" i="12" s="1"/>
  <c r="CZ92" i="12" s="1"/>
  <c r="DA92" i="12" s="1"/>
  <c r="DB92" i="12" s="1"/>
  <c r="DC92" i="12" s="1"/>
  <c r="DD92" i="12" s="1"/>
  <c r="DE92" i="12" s="1"/>
  <c r="DF92" i="12" s="1"/>
  <c r="DG92" i="12" s="1"/>
  <c r="DH92" i="12" s="1"/>
  <c r="C88" i="12" l="1"/>
  <c r="D88" i="12" s="1"/>
  <c r="E88" i="12" s="1"/>
  <c r="F88" i="12" s="1"/>
  <c r="G88" i="12" s="1"/>
  <c r="H88" i="12" s="1"/>
  <c r="I88" i="12" s="1"/>
  <c r="J88" i="12" s="1"/>
  <c r="K88" i="12" s="1"/>
  <c r="L88" i="12" s="1"/>
  <c r="M88" i="12" s="1"/>
  <c r="N88" i="12" s="1"/>
  <c r="O88" i="12" s="1"/>
  <c r="AN155" i="12" l="1"/>
  <c r="AN156" i="12"/>
  <c r="AN157" i="12"/>
  <c r="AN158" i="12"/>
  <c r="AN159" i="12"/>
  <c r="AN160" i="12"/>
  <c r="AN161" i="12"/>
  <c r="AN162" i="12"/>
  <c r="AN163" i="12"/>
  <c r="AN164" i="12"/>
  <c r="AN165" i="12"/>
  <c r="AN166" i="12"/>
  <c r="AN167" i="12"/>
  <c r="AN168" i="12"/>
  <c r="AN169" i="12"/>
  <c r="AN170" i="12"/>
  <c r="AN171" i="12"/>
  <c r="AN172" i="12"/>
  <c r="AN173" i="12"/>
  <c r="AN174" i="12"/>
  <c r="AN175" i="12"/>
  <c r="AN176" i="12"/>
  <c r="AN177" i="12"/>
  <c r="AN178" i="12"/>
  <c r="AN179" i="12"/>
  <c r="AN180" i="12"/>
  <c r="AN181" i="12"/>
  <c r="AN182" i="12"/>
  <c r="AN183" i="12"/>
  <c r="AN184" i="12"/>
  <c r="AN185" i="12"/>
  <c r="AN186" i="12"/>
  <c r="AN187" i="12"/>
  <c r="AN188" i="12"/>
  <c r="AN189" i="12"/>
  <c r="AN190" i="12"/>
  <c r="AN191" i="12"/>
  <c r="AN192" i="12"/>
  <c r="AN193" i="12"/>
  <c r="AN194" i="12"/>
  <c r="AN195" i="12"/>
  <c r="AN154" i="12"/>
  <c r="H15" i="12" l="1"/>
  <c r="F18" i="11" l="1"/>
  <c r="F18" i="10"/>
  <c r="F18" i="8"/>
  <c r="F18" i="7"/>
  <c r="F18" i="1"/>
  <c r="F18" i="6"/>
  <c r="G15" i="12"/>
  <c r="C15" i="12"/>
  <c r="C94" i="12" l="1"/>
  <c r="D94" i="12" s="1"/>
  <c r="E94" i="12" s="1"/>
  <c r="F94" i="12" s="1"/>
  <c r="G94" i="12" s="1"/>
  <c r="H94" i="12" s="1"/>
  <c r="I94" i="12" s="1"/>
  <c r="J94" i="12" s="1"/>
  <c r="K94" i="12" s="1"/>
  <c r="L94" i="12" s="1"/>
  <c r="M94" i="12" s="1"/>
  <c r="N94" i="12" s="1"/>
  <c r="O94" i="12" s="1"/>
  <c r="P94" i="12" s="1"/>
  <c r="Q94" i="12" s="1"/>
  <c r="R94" i="12" s="1"/>
  <c r="S94" i="12" s="1"/>
  <c r="T94" i="12" s="1"/>
  <c r="U94" i="12" s="1"/>
</calcChain>
</file>

<file path=xl/comments1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</commentList>
</comments>
</file>

<file path=xl/comments2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cambio</t>
        </r>
      </text>
    </comment>
    <comment ref="A3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changed
</t>
        </r>
      </text>
    </comment>
    <comment ref="B40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changed</t>
        </r>
      </text>
    </comment>
    <comment ref="B41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changed</t>
        </r>
      </text>
    </comment>
  </commentList>
</comments>
</file>

<file path=xl/comments3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</commentList>
</comments>
</file>

<file path=xl/comments4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</commentList>
</comments>
</file>

<file path=xl/comments5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</commentList>
</comments>
</file>

<file path=xl/comments6.xml><?xml version="1.0" encoding="utf-8"?>
<comments xmlns="http://schemas.openxmlformats.org/spreadsheetml/2006/main">
  <authors>
    <author>Iñigo</author>
  </authors>
  <commentList>
    <comment ref="F9" authorId="0">
      <text>
        <r>
          <rPr>
            <b/>
            <sz val="9"/>
            <color indexed="81"/>
            <rFont val="Tahoma"/>
          </rPr>
          <t>Iñigo:</t>
        </r>
        <r>
          <rPr>
            <sz val="9"/>
            <color indexed="81"/>
            <rFont val="Tahoma"/>
          </rPr>
          <t xml:space="preserve">
added</t>
        </r>
      </text>
    </comment>
  </commentList>
</comments>
</file>

<file path=xl/comments7.xml><?xml version="1.0" encoding="utf-8"?>
<comments xmlns="http://schemas.openxmlformats.org/spreadsheetml/2006/main">
  <authors>
    <author>Iñigo</author>
    <author>Ignacio de Blas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cambios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añadido
</t>
        </r>
      </text>
    </comment>
    <comment ref="A71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añadido</t>
        </r>
      </text>
    </comment>
    <comment ref="A72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añadido
</t>
        </r>
      </text>
    </comment>
    <comment ref="A93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Approximation: cte at 2010 level from 1990 to 2100.</t>
        </r>
      </text>
    </comment>
    <comment ref="A94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(lineal interpolation between 1990 and 2010)</t>
        </r>
      </text>
    </comment>
    <comment ref="C108" authorId="1">
      <text>
        <r>
          <rPr>
            <b/>
            <sz val="9"/>
            <color indexed="81"/>
            <rFont val="Tahoma"/>
            <family val="2"/>
          </rPr>
          <t>3.6 EJ=1000 TWh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Esta fila se podría eliminar si consiguéramos cargar los datos directamente desde "Historic GDP"</t>
        </r>
      </text>
    </comment>
    <comment ref="C109" authorId="1">
      <text>
        <r>
          <rPr>
            <b/>
            <sz val="9"/>
            <color indexed="81"/>
            <rFont val="Tahoma"/>
            <family val="2"/>
          </rPr>
          <t>1000 Mtoe =41.868 EJ</t>
        </r>
      </text>
    </comment>
    <comment ref="C110" authorId="1">
      <text>
        <r>
          <rPr>
            <b/>
            <sz val="9"/>
            <color indexed="81"/>
            <rFont val="Tahoma"/>
            <family val="2"/>
          </rPr>
          <t>1 TWe (annual)= 8760 TWh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1" authorId="1">
      <text>
        <r>
          <rPr>
            <b/>
            <sz val="9"/>
            <color indexed="81"/>
            <rFont val="Tahoma"/>
            <family val="2"/>
          </rPr>
          <t>1 GT = 1e15 g</t>
        </r>
      </text>
    </comment>
    <comment ref="C112" authorId="1">
      <text>
        <r>
          <rPr>
            <b/>
            <sz val="9"/>
            <color indexed="81"/>
            <rFont val="Tahoma"/>
            <family val="2"/>
          </rPr>
          <t>1e9 KWh = 1 TWh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3" authorId="1">
      <text>
        <r>
          <rPr>
            <b/>
            <sz val="9"/>
            <color indexed="81"/>
            <rFont val="Tahoma"/>
            <family val="2"/>
          </rPr>
          <t>1 Kt = 0.419 EJ</t>
        </r>
        <r>
          <rPr>
            <sz val="9"/>
            <color indexed="81"/>
            <rFont val="Tahoma"/>
            <family val="2"/>
          </rPr>
          <t xml:space="preserve">
Comprobar esta relación para el uranio</t>
        </r>
      </text>
    </comment>
    <comment ref="C114" authorId="1">
      <text>
        <r>
          <rPr>
            <b/>
            <sz val="9"/>
            <color indexed="81"/>
            <rFont val="Tahoma"/>
            <family val="2"/>
          </rPr>
          <t>12 g C per 44 g CO2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<sst xmlns="http://schemas.openxmlformats.org/spreadsheetml/2006/main" count="1095" uniqueCount="384">
  <si>
    <t>Socioeconomic</t>
  </si>
  <si>
    <t>Sectoral effiency improvements</t>
  </si>
  <si>
    <t>Resource availability</t>
  </si>
  <si>
    <t>Electric renewables</t>
  </si>
  <si>
    <t>Nuclear</t>
  </si>
  <si>
    <t>Alternative transport</t>
  </si>
  <si>
    <t>BioEnergy</t>
  </si>
  <si>
    <t>P GDPcap (1/Year)</t>
  </si>
  <si>
    <t>pct Imin (Dmnl)</t>
  </si>
  <si>
    <t>Activate afforestation program (1=Y;0=N)</t>
  </si>
  <si>
    <t>Type</t>
  </si>
  <si>
    <t>year</t>
  </si>
  <si>
    <t>reserves</t>
  </si>
  <si>
    <t>max extraction</t>
  </si>
  <si>
    <t>URR (EJ)</t>
  </si>
  <si>
    <t>P growth pop (1/Year)</t>
  </si>
  <si>
    <t>bioW evol (vs past trends)</t>
  </si>
  <si>
    <t>hydro evol (vs past trends)</t>
  </si>
  <si>
    <t>P solar (annual growth%)</t>
  </si>
  <si>
    <t>P oceanic (annual growth% after 2020)</t>
  </si>
  <si>
    <t>P CTL (annual growth%)</t>
  </si>
  <si>
    <t>P GTL (annual growth%)</t>
  </si>
  <si>
    <t>2. Mohr15 Low</t>
  </si>
  <si>
    <t>3. Mohr15 High</t>
  </si>
  <si>
    <t>Extraction fuels</t>
  </si>
  <si>
    <t>Oil</t>
  </si>
  <si>
    <t>Gas</t>
  </si>
  <si>
    <t>1. Mohr15 BG</t>
  </si>
  <si>
    <t>Coal</t>
  </si>
  <si>
    <t>Uranium</t>
  </si>
  <si>
    <t>Example: Maggio middle conv oil</t>
  </si>
  <si>
    <t>User defined conv oil</t>
  </si>
  <si>
    <t>User defined unconv oil</t>
  </si>
  <si>
    <t>User defined conv gas</t>
  </si>
  <si>
    <t>User defined unconv gas</t>
  </si>
  <si>
    <t>User defined coal</t>
  </si>
  <si>
    <t>User defined uranium</t>
  </si>
  <si>
    <t>USER MAX EXTRACTION TABLE</t>
  </si>
  <si>
    <t>USER GROWTH UNCONV FUEL TABLE</t>
  </si>
  <si>
    <t>Unconv oil</t>
  </si>
  <si>
    <t>Unconv gas</t>
  </si>
  <si>
    <t>growth%</t>
  </si>
  <si>
    <t>1. BG Mohr15</t>
  </si>
  <si>
    <t>4. User defined in '95A'</t>
  </si>
  <si>
    <t>4. User defined in '99A'</t>
  </si>
  <si>
    <t>4. User defined in 'User...95A'</t>
  </si>
  <si>
    <t>4. User defined in 'User...99A'</t>
  </si>
  <si>
    <t>1.EWG13</t>
  </si>
  <si>
    <t>PARAMETERS</t>
  </si>
  <si>
    <t>RENEWABLE+NUCLEAR ENERGY PARAMETERS</t>
  </si>
  <si>
    <t xml:space="preserve">power density </t>
  </si>
  <si>
    <t>life time</t>
  </si>
  <si>
    <t>past</t>
  </si>
  <si>
    <t>replacement rate</t>
  </si>
  <si>
    <t>invest cost (Tdollars/KW)</t>
  </si>
  <si>
    <t>Twe/Mha</t>
  </si>
  <si>
    <t>1/year</t>
  </si>
  <si>
    <t>Dmnl</t>
  </si>
  <si>
    <t>Geothermal</t>
  </si>
  <si>
    <t>Biomass+waste</t>
  </si>
  <si>
    <t>-</t>
  </si>
  <si>
    <t>Oceanic</t>
  </si>
  <si>
    <t>Solar FV &amp; CSP</t>
  </si>
  <si>
    <t>Hydro</t>
  </si>
  <si>
    <t>OTHER PARAMETERS</t>
  </si>
  <si>
    <t>CO2 EMISSIONS PARAMETERS</t>
  </si>
  <si>
    <t>TWh/Tdollars</t>
  </si>
  <si>
    <t>GtCO2 per Mtoe CTL</t>
  </si>
  <si>
    <t>GTCO2e/MToe</t>
  </si>
  <si>
    <t>Prop electrical distribution losses</t>
  </si>
  <si>
    <t>GtCO2 per Mtoe GTL</t>
  </si>
  <si>
    <t>GtCO2 per Mtoe coal</t>
  </si>
  <si>
    <t>TWh per GW Nuclear</t>
  </si>
  <si>
    <t>TWh/GW</t>
  </si>
  <si>
    <t>GTCO2 per Mtoe conv gas</t>
  </si>
  <si>
    <t>effiency nuclear</t>
  </si>
  <si>
    <t>EJ/Tdollars</t>
  </si>
  <si>
    <t>GtCO2 per Mtoe unconv gas</t>
  </si>
  <si>
    <t>propor gas transp losses</t>
  </si>
  <si>
    <t>GtCO2 per Mtoe unconv oil</t>
  </si>
  <si>
    <t>GtCO2 per Mtoe shale oil</t>
  </si>
  <si>
    <t>K liquid E EV TWh EJ</t>
  </si>
  <si>
    <t>TWh/EJ</t>
  </si>
  <si>
    <t>ppm per GTCO2</t>
  </si>
  <si>
    <t>EJ/Mha</t>
  </si>
  <si>
    <t>EJ</t>
  </si>
  <si>
    <t>Mha/EJ</t>
  </si>
  <si>
    <t>Gboe per EJ</t>
  </si>
  <si>
    <t>EJ/Gboe</t>
  </si>
  <si>
    <t>CTL effiency</t>
  </si>
  <si>
    <t>GTL effiency</t>
  </si>
  <si>
    <t>Mb/EJ</t>
  </si>
  <si>
    <t>EJ/Year</t>
  </si>
  <si>
    <t>arable land</t>
  </si>
  <si>
    <t>MHa</t>
  </si>
  <si>
    <t>urban surface 2008</t>
  </si>
  <si>
    <t>technological max pct of change</t>
  </si>
  <si>
    <t>1/Year</t>
  </si>
  <si>
    <t>BALANCING COST</t>
  </si>
  <si>
    <t>Tdollars/TWh</t>
  </si>
  <si>
    <t>NUCLEAR SCENARIO TABLE</t>
  </si>
  <si>
    <t>Scen 2N</t>
  </si>
  <si>
    <t>Scen 3N</t>
  </si>
  <si>
    <t>CONSTANTS</t>
  </si>
  <si>
    <t>UNIT CHANGE</t>
  </si>
  <si>
    <t>HISTORIC VALUES</t>
  </si>
  <si>
    <t>EJ per TWh</t>
  </si>
  <si>
    <t>EJ/TWh</t>
  </si>
  <si>
    <t>Mtoe per EJ</t>
  </si>
  <si>
    <t>Mtoe/EJ</t>
  </si>
  <si>
    <t>GTCO2e per gCO2e</t>
  </si>
  <si>
    <t>GTCO2e/gCO2e</t>
  </si>
  <si>
    <t>historic TWh nuclear</t>
  </si>
  <si>
    <t>TWh</t>
  </si>
  <si>
    <t>C per CO2</t>
  </si>
  <si>
    <t>GtC/GTCO2e</t>
  </si>
  <si>
    <t>Historical unconv oil</t>
  </si>
  <si>
    <t>MAX EXTRACTION TABLE</t>
  </si>
  <si>
    <t xml:space="preserve">In this tables you can change whatever parameter you want.  </t>
  </si>
  <si>
    <t>GTCO2 per Mtoe conv oil</t>
  </si>
  <si>
    <t>Mb/d per EJ/year</t>
  </si>
  <si>
    <t>Historical unconv gas</t>
  </si>
  <si>
    <t>These variables are constants (unit change, historic values,..). However user can change them.</t>
  </si>
  <si>
    <t xml:space="preserve">EWG13 Uranium </t>
  </si>
  <si>
    <t>BG mohr15 unconv oil</t>
  </si>
  <si>
    <t>High mohr15 unconv oil</t>
  </si>
  <si>
    <t>Low mohr15 unconv oil</t>
  </si>
  <si>
    <t>BG mohr15 conv gas</t>
  </si>
  <si>
    <t>BG mohr15 unconv gas</t>
  </si>
  <si>
    <t>High mohr15 unconv gas</t>
  </si>
  <si>
    <t>Low mohr15 unconv gas</t>
  </si>
  <si>
    <t>mohr12 coal</t>
  </si>
  <si>
    <t>P EV  (annual growth%)</t>
  </si>
  <si>
    <t>P HEV (annual growth%)</t>
  </si>
  <si>
    <t>P NGV (annual growth%)</t>
  </si>
  <si>
    <t>USER DEFINED scenario</t>
  </si>
  <si>
    <t>Scenario BAU</t>
  </si>
  <si>
    <t>Scenario 1</t>
  </si>
  <si>
    <t>Scenario 2</t>
  </si>
  <si>
    <t>Scenario 3</t>
  </si>
  <si>
    <t>Scenario 4</t>
  </si>
  <si>
    <t>1- Constant power capacity at current levels (value of 2006-2007)</t>
  </si>
  <si>
    <t>2- Lifetime of the existing reactors = 40 years (including the planned new constructions, but no new constructions thereafter), progressive shut-down of the reactors in Germany</t>
  </si>
  <si>
    <t>3- PLEX (Plant Life Extension): same than scenario 2 but with a lifetime of 60 years</t>
  </si>
  <si>
    <t>Selecttion of nuclear scenario</t>
  </si>
  <si>
    <t>Selecttion of conv oil curve</t>
  </si>
  <si>
    <t>Selecttion of unconv oil curve</t>
  </si>
  <si>
    <t>Selecttion of conv gas curve</t>
  </si>
  <si>
    <t>Selecttion of unconv gas curve</t>
  </si>
  <si>
    <t>Selecttion of coal curve</t>
  </si>
  <si>
    <t>Selecttion of uranium curve</t>
  </si>
  <si>
    <t>Selection of nuclear scenario</t>
  </si>
  <si>
    <t>Selection of conv oil curve</t>
  </si>
  <si>
    <t>Selection of unconv oil curve</t>
  </si>
  <si>
    <t>Selection of conv gas curve</t>
  </si>
  <si>
    <t>Selection of unconv gas curve</t>
  </si>
  <si>
    <t>Selection of coal curve</t>
  </si>
  <si>
    <t>Selection of uranium curve</t>
  </si>
  <si>
    <t>Activate afforestation program (1=Yes;0=No)</t>
  </si>
  <si>
    <t>1. User constant (annual growth%)</t>
  </si>
  <si>
    <t>Separate conv and unconv oil? (1=Y;0=N)</t>
  </si>
  <si>
    <t>Laherrère 2006 total oil</t>
  </si>
  <si>
    <t>Selection of total oil curve</t>
  </si>
  <si>
    <t>Selection of total gas curve</t>
  </si>
  <si>
    <t>1.Laherrère 2006</t>
  </si>
  <si>
    <t>User defined total oil</t>
  </si>
  <si>
    <t>Maggio12 middle conv oil</t>
  </si>
  <si>
    <t>Maggio12 high conv oil</t>
  </si>
  <si>
    <t>Maggio12 low conv oil</t>
  </si>
  <si>
    <t>1. Maggio12 middle</t>
  </si>
  <si>
    <t>2. Maggio12 High</t>
  </si>
  <si>
    <t>4. User defined in '93A'</t>
  </si>
  <si>
    <t>4. User defined in 'User...93A'</t>
  </si>
  <si>
    <t>3. Maggio12 Low</t>
  </si>
  <si>
    <t>2.Mohr12 BG</t>
  </si>
  <si>
    <t>1.Laherrére10</t>
  </si>
  <si>
    <t>2.User defined in '105A'</t>
  </si>
  <si>
    <t>3.User defined in '107A'</t>
  </si>
  <si>
    <t>User defined total gas</t>
  </si>
  <si>
    <t>Laherrére10 total gas</t>
  </si>
  <si>
    <t>Mohr12 BG total gas</t>
  </si>
  <si>
    <t xml:space="preserve">Low Mohr2015 conv gas </t>
  </si>
  <si>
    <t xml:space="preserve">High Mohr2015 conv gas </t>
  </si>
  <si>
    <t>4. User defined in '97A'</t>
  </si>
  <si>
    <t>2. Low Mohr15</t>
  </si>
  <si>
    <t>3. High Mohr15</t>
  </si>
  <si>
    <t>4. User defined in 'User...97A'</t>
  </si>
  <si>
    <t>Low Mohr2015 coal</t>
  </si>
  <si>
    <t>BG Mohr2015 coal</t>
  </si>
  <si>
    <t>High Mohr2015 coal</t>
  </si>
  <si>
    <t>5. User defined in '101A'</t>
  </si>
  <si>
    <t>1. Mohr12 high</t>
  </si>
  <si>
    <t>2. Mohr15 low</t>
  </si>
  <si>
    <t>3. Mohr15 BG</t>
  </si>
  <si>
    <t>4. Mohr15 high</t>
  </si>
  <si>
    <t>5. User defined in 'User...101A'</t>
  </si>
  <si>
    <t>Zittel12 uranium</t>
  </si>
  <si>
    <t>2.Zittel12</t>
  </si>
  <si>
    <t>3.User defined in '103A'</t>
  </si>
  <si>
    <t>3.User defined in 'User...103A'</t>
  </si>
  <si>
    <t>RURR</t>
  </si>
  <si>
    <t>Wind onshore</t>
  </si>
  <si>
    <t>Wind offshore</t>
  </si>
  <si>
    <t>P wind offshore (annual growth%)</t>
  </si>
  <si>
    <t>P onshore wind (annual growth%)</t>
  </si>
  <si>
    <t>invest cost (Tdollars/TW)</t>
  </si>
  <si>
    <t>Separate conv and unconv gas? (1=Y;0=N)</t>
  </si>
  <si>
    <t>Installed nuclear power (GW)</t>
  </si>
  <si>
    <t>TWe per TWh</t>
  </si>
  <si>
    <t>share Elec for Transp</t>
  </si>
  <si>
    <t>Hist share oil Elec</t>
  </si>
  <si>
    <t>dollars/kW</t>
  </si>
  <si>
    <t>Grid reinforcement costs ref</t>
  </si>
  <si>
    <t>Twe/(TWh*Year)</t>
  </si>
  <si>
    <t>BioE potencial NPP marginal lands</t>
  </si>
  <si>
    <t>Efficiency improvement 3gen</t>
  </si>
  <si>
    <t>Conv efficiency from NPP to biofuels 2gen</t>
  </si>
  <si>
    <t>P biofuels 3gen (annual growth%)</t>
  </si>
  <si>
    <t>start year 3gen (Year)</t>
  </si>
  <si>
    <t>P bioE residues (annual growth%)</t>
  </si>
  <si>
    <t>P biofuels 2gen (annual growth%)</t>
  </si>
  <si>
    <t>Land productivity biofuels 2nd gen EJ MHa</t>
  </si>
  <si>
    <t>Land occupation ratio 2gen marg land</t>
  </si>
  <si>
    <t>Land compet available for biofuels 2gen (Mha)</t>
  </si>
  <si>
    <t>Biofuels</t>
  </si>
  <si>
    <t>EJ/ktoe</t>
  </si>
  <si>
    <t>ktoe per EJ</t>
  </si>
  <si>
    <t>Max BioE residues 3gen</t>
  </si>
  <si>
    <t>Efficiency bioE residues to liquids</t>
  </si>
  <si>
    <t>share cellulosic biofuels vs bioE residues (Dmnl)</t>
  </si>
  <si>
    <t>start year cellulosic biofuels (Year)</t>
  </si>
  <si>
    <t>P cellulosic biofuels (annual growth%)</t>
  </si>
  <si>
    <t>Annual shift from 2gen to 3gen</t>
  </si>
  <si>
    <t>Biofuels in marginal lands: exogenous start production scenario (mimics biofuel 2nd generation 2000-2014)</t>
  </si>
  <si>
    <t>Climate parameters</t>
  </si>
  <si>
    <t>Other GHG Rad Forcing (W/m2)</t>
  </si>
  <si>
    <t>Annual growth start production biofuels marginal lands (ktoe/yr)</t>
  </si>
  <si>
    <t>CO2 emissions from land-use change (GtCO2)</t>
  </si>
  <si>
    <t xml:space="preserve">Selection of conv oil curve
</t>
  </si>
  <si>
    <t xml:space="preserve">Selection of conv gas curve
</t>
  </si>
  <si>
    <t>Oil refinery gains share</t>
  </si>
  <si>
    <t>Cumulated non-renewable resources extracted to 1990</t>
  </si>
  <si>
    <t>cumulated conv oil extraction to 1990</t>
  </si>
  <si>
    <t>cumulated unconv oil extraction to 1990</t>
  </si>
  <si>
    <t>cumulated conv gas extraction to 1990</t>
  </si>
  <si>
    <t>cumulated unconv gas extraction to 1990</t>
  </si>
  <si>
    <t>cumulated coal extraction to 1990</t>
  </si>
  <si>
    <t>cumulated uranium extraction to 1990</t>
  </si>
  <si>
    <t>efficiency oil for electricity</t>
  </si>
  <si>
    <t>Hist share gas vs (coal+gas) Elec</t>
  </si>
  <si>
    <t>future share gas vs (coal+gas) for Elec</t>
  </si>
  <si>
    <t>Marginal Atmos Retention</t>
  </si>
  <si>
    <t>3. Max annual growth as a function of RURR (Mohr et al 2015)</t>
  </si>
  <si>
    <t>Selection constraint extraction unconv gas</t>
  </si>
  <si>
    <t>2. User defined as function of time '108A'</t>
  </si>
  <si>
    <t>2. User defined as a function of time '110A'</t>
  </si>
  <si>
    <t>Selection constraint extraction unconv oil</t>
  </si>
  <si>
    <t>Efficiency conversion bioE residues to Elec</t>
  </si>
  <si>
    <t>Efficiency converstion BioE residues to heat</t>
  </si>
  <si>
    <t>2. User defined as function of time '110A'</t>
  </si>
  <si>
    <t>Necesitamos una pestaña para explicar el significado de cada variable, que sea una plantilla igual que el resto de escenarios</t>
  </si>
  <si>
    <t>I-IB(t=0), i.e. 2007</t>
  </si>
  <si>
    <t>year 'a-IB' projected reached (year)</t>
  </si>
  <si>
    <t>'a' I-IB projection (Dmnl)</t>
  </si>
  <si>
    <t>year 'a-ELEC' projected reached (year)</t>
  </si>
  <si>
    <t>'a' I-ELEC projection (Dmnl)</t>
  </si>
  <si>
    <t>'a' I-TRANSP projection (Dmnl)</t>
  </si>
  <si>
    <t>I-TRANSP(t=0), i.e. 2015</t>
  </si>
  <si>
    <t>'a' historical I-IB</t>
  </si>
  <si>
    <t>'a' historical I-ELEC</t>
  </si>
  <si>
    <t>'a' historical I-TRANSP</t>
  </si>
  <si>
    <t>I-ELEC(t=0), i.e. 2010</t>
  </si>
  <si>
    <t>Shift to RES by sectors</t>
  </si>
  <si>
    <t>Hist growth CTL</t>
  </si>
  <si>
    <t>Hist growth GTL</t>
  </si>
  <si>
    <t>URR</t>
  </si>
  <si>
    <t>start year biofuels land marg (Year)</t>
  </si>
  <si>
    <t>start year bioE residues (Year)</t>
  </si>
  <si>
    <t>Solar thermal potential</t>
  </si>
  <si>
    <t>Historical share BEV+HEV (Dmnl)</t>
  </si>
  <si>
    <t>BEV/HEV past share growth (1/Year)</t>
  </si>
  <si>
    <t>Historical share NGV (Dmnl)</t>
  </si>
  <si>
    <t>NGV past share growth (1/Year)</t>
  </si>
  <si>
    <t>Annual historical generation (TWh/yr)</t>
  </si>
  <si>
    <t>Annual historical generation (ktoe/yr)</t>
  </si>
  <si>
    <t>efficiency coal for electricity</t>
  </si>
  <si>
    <t>Historical efficiency gas power plants (%)</t>
  </si>
  <si>
    <t>Max efficiency gas power plant</t>
  </si>
  <si>
    <t>percent to share</t>
  </si>
  <si>
    <t>Historic CTL</t>
  </si>
  <si>
    <t>Historic GTL</t>
  </si>
  <si>
    <t>year 'a-TRANSP' projected reached (year)</t>
  </si>
  <si>
    <t>Historic emissions</t>
  </si>
  <si>
    <t>Total carbon emissions from fossil fuel consumption and cement production (GtCO2/Year)</t>
  </si>
  <si>
    <t>Total GHG Emissions Excluding Land-Use Change and Forestry (GtCO2e/Year)</t>
  </si>
  <si>
    <t>Total GHG Emissions Including Land-Use Change and Forestry (GtCO₂e‍/Year)</t>
  </si>
  <si>
    <t>GDPpc growth per year</t>
  </si>
  <si>
    <t>PES</t>
  </si>
  <si>
    <t>Natural gas PES (EJ/Year)</t>
  </si>
  <si>
    <t>Memo: Coal, peat and oil shale PES (EJ/Year)</t>
  </si>
  <si>
    <t>Crude oil PES (EJ/Year)</t>
  </si>
  <si>
    <t>Memo: Primary and secondary oil (Liquids) PES (EJ/Year)</t>
  </si>
  <si>
    <t>TPES (without traditional biomass) (EJ/Year)</t>
  </si>
  <si>
    <t>Max potential thermal BioE</t>
  </si>
  <si>
    <t>Memo: Renewables (EJ/Year)</t>
  </si>
  <si>
    <t>Cp</t>
  </si>
  <si>
    <t>Cp (Dmnl)</t>
  </si>
  <si>
    <t>start year nuclear growth scen4</t>
  </si>
  <si>
    <t>P nuclear scen4 (%annual growth)</t>
  </si>
  <si>
    <t>kWh/TWh</t>
  </si>
  <si>
    <t>kWh per TWh</t>
  </si>
  <si>
    <t>kt uranium per EJ</t>
  </si>
  <si>
    <t>kt/EJ</t>
  </si>
  <si>
    <t xml:space="preserve">gCO2e per kWh </t>
  </si>
  <si>
    <t>gCO2e/kWh</t>
  </si>
  <si>
    <t>share cellulosic biofuels vs BioE residues (Dmnl)</t>
  </si>
  <si>
    <t>share bioE residues for heat vs heat+elec (Dmnl)</t>
  </si>
  <si>
    <t>Techno-ecological potential electric RES</t>
  </si>
  <si>
    <t>max hydro TWe</t>
  </si>
  <si>
    <t>max BioW without delivered Bio Elec TWe</t>
  </si>
  <si>
    <t>max oceanic TWe</t>
  </si>
  <si>
    <t>max onshore wind TWe</t>
  </si>
  <si>
    <t>max offshore wind TWe</t>
  </si>
  <si>
    <t>max solar on land Mha</t>
  </si>
  <si>
    <t>share geot for elec (Dmnl)</t>
  </si>
  <si>
    <t>max tot geot TWe</t>
  </si>
  <si>
    <t>Efficiency conversion geot PE to Elec</t>
  </si>
  <si>
    <t>GJ per EJ</t>
  </si>
  <si>
    <t>Historic pop</t>
  </si>
  <si>
    <t>people/Year</t>
  </si>
  <si>
    <t>geot-elec evol (vs past trends)</t>
  </si>
  <si>
    <t>Historic GDP</t>
  </si>
  <si>
    <t>dollars to Tdollars</t>
  </si>
  <si>
    <t xml:space="preserve"> </t>
  </si>
  <si>
    <t>trillion $2011</t>
  </si>
  <si>
    <t>Climate parameters (DICE model)</t>
  </si>
  <si>
    <t>t per Gt</t>
  </si>
  <si>
    <t>init CO2 in Atmos</t>
  </si>
  <si>
    <t>ppm</t>
  </si>
  <si>
    <t>pre industrial value ppm</t>
  </si>
  <si>
    <t>ppm/GtC</t>
  </si>
  <si>
    <t>Rate of CO2 Transfer</t>
  </si>
  <si>
    <t>Preindustrial CO2</t>
  </si>
  <si>
    <t>TonC</t>
  </si>
  <si>
    <t>CO2 Rad Force Coeff</t>
  </si>
  <si>
    <t>w/m2</t>
  </si>
  <si>
    <t>Climate Sensitivity</t>
  </si>
  <si>
    <t>DegreesC</t>
  </si>
  <si>
    <t>Transfer coefficient for lower level</t>
  </si>
  <si>
    <t>Heat Capacity Ratio</t>
  </si>
  <si>
    <t>w/(m2*DegreesC)</t>
  </si>
  <si>
    <t>Climate equation coefficient for upper level</t>
  </si>
  <si>
    <t>DegreesC*meter*meter/(watt*Year)</t>
  </si>
  <si>
    <t>init Atmos UOcean Temp</t>
  </si>
  <si>
    <t>init Deep Ocean Temp</t>
  </si>
  <si>
    <t>.</t>
  </si>
  <si>
    <t>Techno-ecological potential thermal RES</t>
  </si>
  <si>
    <t>Historic RES thermal for Ind (EJ)</t>
  </si>
  <si>
    <t>P thermal RES for Ind (annual growth %)</t>
  </si>
  <si>
    <t>P thermal RES for Build (annual growth %)</t>
  </si>
  <si>
    <t>life time RES thermal Ind (years)</t>
  </si>
  <si>
    <t>life time RES thermal Build (years)</t>
  </si>
  <si>
    <t>Parameters Thermal RES</t>
  </si>
  <si>
    <t>Historic annual average growth (%)</t>
  </si>
  <si>
    <t>Historic RES thermal for Build (EJ)</t>
  </si>
  <si>
    <t>I-ELEC(1990)</t>
  </si>
  <si>
    <t>I-TRANSP(1990)</t>
  </si>
  <si>
    <t>I-IB(1990)</t>
  </si>
  <si>
    <t>%</t>
  </si>
  <si>
    <t>Electricity consumption (TWh/Year)</t>
  </si>
  <si>
    <t>4- Growth of nuclear power capacity</t>
  </si>
  <si>
    <t>Mtoe</t>
  </si>
  <si>
    <t>people</t>
  </si>
  <si>
    <t>People relying on trad biomass ref</t>
  </si>
  <si>
    <t>PE consumption trad biomass ref</t>
  </si>
  <si>
    <t>Energy indicators</t>
  </si>
  <si>
    <t>GJ/people</t>
  </si>
  <si>
    <t>TPEFpc threshold high development</t>
  </si>
  <si>
    <t>TPED acceptable standard living</t>
  </si>
  <si>
    <t>Efficiency gas for oil refinery gains</t>
  </si>
  <si>
    <t>Thermal renewables</t>
  </si>
  <si>
    <t>share Industry/IB (Dmnl)</t>
  </si>
  <si>
    <t>share Industry/IB historic</t>
  </si>
  <si>
    <t>max tot geot TWth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</si>
</sst>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0"/>
    <numFmt numFmtId="165" formatCode="0.0000"/>
    <numFmt numFmtId="166" formatCode="#,##0.000"/>
    <numFmt numFmtId="167" formatCode="#,##0.0000"/>
    <numFmt numFmtId="168" formatCode="0.0%"/>
    <numFmt numFmtId="169" formatCode="0.00000"/>
    <numFmt numFmtId="170" formatCode="0.000"/>
    <numFmt numFmtId="171" formatCode="0.00_ ;\-0.00\ "/>
    <numFmt numFmtId="172" formatCode="0.0"/>
    <numFmt numFmtId="173" formatCode="0.000%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9" fillId="0" borderId="0"/>
  </cellStyleXfs>
  <cellXfs count="33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" fillId="3" borderId="8" xfId="0" applyFont="1" applyFill="1" applyBorder="1"/>
    <xf numFmtId="0" fontId="0" fillId="3" borderId="8" xfId="0" applyFill="1" applyBorder="1"/>
    <xf numFmtId="0" fontId="0" fillId="2" borderId="1" xfId="0" applyFill="1" applyBorder="1"/>
    <xf numFmtId="0" fontId="0" fillId="0" borderId="0" xfId="0" applyFill="1"/>
    <xf numFmtId="0" fontId="0" fillId="0" borderId="0" xfId="0" applyFill="1" applyBorder="1"/>
    <xf numFmtId="0" fontId="0" fillId="0" borderId="4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/>
    <xf numFmtId="166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4" xfId="0" applyBorder="1" applyAlignment="1">
      <alignment horizontal="center"/>
    </xf>
    <xf numFmtId="166" fontId="0" fillId="0" borderId="29" xfId="0" applyNumberFormat="1" applyBorder="1" applyAlignment="1">
      <alignment horizontal="center"/>
    </xf>
    <xf numFmtId="0" fontId="0" fillId="0" borderId="27" xfId="0" applyBorder="1"/>
    <xf numFmtId="0" fontId="0" fillId="0" borderId="32" xfId="0" applyBorder="1"/>
    <xf numFmtId="0" fontId="0" fillId="0" borderId="24" xfId="0" applyBorder="1" applyAlignment="1">
      <alignment horizontal="center"/>
    </xf>
    <xf numFmtId="0" fontId="0" fillId="0" borderId="0" xfId="0" applyBorder="1" applyAlignment="1"/>
    <xf numFmtId="0" fontId="3" fillId="0" borderId="4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0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3" fillId="0" borderId="3" xfId="0" applyFont="1" applyFill="1" applyBorder="1"/>
    <xf numFmtId="0" fontId="0" fillId="0" borderId="20" xfId="0" applyFill="1" applyBorder="1"/>
    <xf numFmtId="0" fontId="0" fillId="0" borderId="24" xfId="0" applyFill="1" applyBorder="1"/>
    <xf numFmtId="0" fontId="0" fillId="0" borderId="5" xfId="0" applyFill="1" applyBorder="1"/>
    <xf numFmtId="0" fontId="3" fillId="0" borderId="22" xfId="0" applyFont="1" applyBorder="1"/>
    <xf numFmtId="0" fontId="2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0" fontId="2" fillId="0" borderId="31" xfId="0" applyFont="1" applyFill="1" applyBorder="1"/>
    <xf numFmtId="0" fontId="0" fillId="0" borderId="1" xfId="0" applyFill="1" applyBorder="1" applyAlignment="1">
      <alignment horizontal="center"/>
    </xf>
    <xf numFmtId="166" fontId="0" fillId="2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2" xfId="0" applyFill="1" applyBorder="1"/>
    <xf numFmtId="0" fontId="0" fillId="5" borderId="11" xfId="0" applyFill="1" applyBorder="1"/>
    <xf numFmtId="0" fontId="3" fillId="5" borderId="1" xfId="0" applyFont="1" applyFill="1" applyBorder="1"/>
    <xf numFmtId="0" fontId="0" fillId="5" borderId="6" xfId="0" applyFill="1" applyBorder="1"/>
    <xf numFmtId="0" fontId="0" fillId="5" borderId="12" xfId="0" applyFill="1" applyBorder="1"/>
    <xf numFmtId="0" fontId="0" fillId="5" borderId="5" xfId="0" applyFill="1" applyBorder="1"/>
    <xf numFmtId="0" fontId="3" fillId="5" borderId="2" xfId="0" applyFont="1" applyFill="1" applyBorder="1"/>
    <xf numFmtId="0" fontId="0" fillId="5" borderId="16" xfId="0" applyFill="1" applyBorder="1"/>
    <xf numFmtId="0" fontId="3" fillId="5" borderId="16" xfId="0" applyFont="1" applyFill="1" applyBorder="1"/>
    <xf numFmtId="0" fontId="3" fillId="5" borderId="10" xfId="0" applyFont="1" applyFill="1" applyBorder="1"/>
    <xf numFmtId="0" fontId="0" fillId="5" borderId="0" xfId="0" applyFill="1" applyBorder="1"/>
    <xf numFmtId="0" fontId="0" fillId="5" borderId="15" xfId="0" applyFill="1" applyBorder="1"/>
    <xf numFmtId="0" fontId="3" fillId="7" borderId="10" xfId="0" applyFont="1" applyFill="1" applyBorder="1"/>
    <xf numFmtId="0" fontId="0" fillId="7" borderId="2" xfId="0" applyFill="1" applyBorder="1"/>
    <xf numFmtId="0" fontId="0" fillId="7" borderId="11" xfId="0" applyFill="1" applyBorder="1"/>
    <xf numFmtId="0" fontId="3" fillId="7" borderId="12" xfId="0" applyFont="1" applyFill="1" applyBorder="1"/>
    <xf numFmtId="0" fontId="3" fillId="7" borderId="16" xfId="0" applyFont="1" applyFill="1" applyBorder="1"/>
    <xf numFmtId="0" fontId="3" fillId="7" borderId="1" xfId="0" applyFont="1" applyFill="1" applyBorder="1"/>
    <xf numFmtId="0" fontId="0" fillId="0" borderId="12" xfId="0" applyFill="1" applyBorder="1"/>
    <xf numFmtId="0" fontId="0" fillId="0" borderId="16" xfId="0" applyFill="1" applyBorder="1"/>
    <xf numFmtId="0" fontId="0" fillId="6" borderId="1" xfId="0" applyFill="1" applyBorder="1"/>
    <xf numFmtId="0" fontId="3" fillId="7" borderId="23" xfId="0" applyFont="1" applyFill="1" applyBorder="1"/>
    <xf numFmtId="0" fontId="0" fillId="6" borderId="4" xfId="0" applyFill="1" applyBorder="1"/>
    <xf numFmtId="0" fontId="0" fillId="6" borderId="3" xfId="0" applyFill="1" applyBorder="1"/>
    <xf numFmtId="9" fontId="3" fillId="0" borderId="22" xfId="1" applyFont="1" applyBorder="1"/>
    <xf numFmtId="9" fontId="0" fillId="0" borderId="1" xfId="1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3" fillId="0" borderId="22" xfId="1" applyFont="1" applyFill="1" applyBorder="1"/>
    <xf numFmtId="0" fontId="0" fillId="0" borderId="22" xfId="0" applyFill="1" applyBorder="1"/>
    <xf numFmtId="0" fontId="3" fillId="5" borderId="6" xfId="0" applyFont="1" applyFill="1" applyBorder="1"/>
    <xf numFmtId="0" fontId="3" fillId="0" borderId="0" xfId="0" applyFont="1" applyFill="1" applyBorder="1"/>
    <xf numFmtId="9" fontId="3" fillId="0" borderId="0" xfId="1" applyFont="1" applyFill="1" applyBorder="1"/>
    <xf numFmtId="0" fontId="3" fillId="0" borderId="6" xfId="0" applyFont="1" applyFill="1" applyBorder="1"/>
    <xf numFmtId="9" fontId="3" fillId="0" borderId="6" xfId="1" applyFont="1" applyFill="1" applyBorder="1"/>
    <xf numFmtId="0" fontId="3" fillId="0" borderId="21" xfId="0" applyFont="1" applyFill="1" applyBorder="1"/>
    <xf numFmtId="0" fontId="3" fillId="0" borderId="31" xfId="0" applyFont="1" applyFill="1" applyBorder="1"/>
    <xf numFmtId="0" fontId="0" fillId="0" borderId="31" xfId="0" applyFill="1" applyBorder="1"/>
    <xf numFmtId="0" fontId="0" fillId="0" borderId="0" xfId="0" applyFill="1" applyBorder="1" applyAlignment="1">
      <alignment horizontal="center"/>
    </xf>
    <xf numFmtId="168" fontId="0" fillId="0" borderId="0" xfId="1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9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68" fontId="0" fillId="0" borderId="0" xfId="1" applyNumberFormat="1" applyFont="1" applyFill="1" applyBorder="1" applyAlignment="1">
      <alignment vertical="center"/>
    </xf>
    <xf numFmtId="164" fontId="0" fillId="0" borderId="0" xfId="0" applyNumberFormat="1" applyFill="1" applyBorder="1"/>
    <xf numFmtId="165" fontId="0" fillId="0" borderId="0" xfId="0" applyNumberFormat="1" applyFill="1" applyBorder="1"/>
    <xf numFmtId="0" fontId="1" fillId="5" borderId="0" xfId="0" applyFont="1" applyFill="1"/>
    <xf numFmtId="0" fontId="0" fillId="5" borderId="0" xfId="0" applyFill="1"/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2" xfId="0" applyFill="1" applyBorder="1"/>
    <xf numFmtId="0" fontId="0" fillId="2" borderId="16" xfId="0" applyFill="1" applyBorder="1"/>
    <xf numFmtId="0" fontId="0" fillId="2" borderId="28" xfId="0" applyFill="1" applyBorder="1"/>
    <xf numFmtId="0" fontId="0" fillId="0" borderId="38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2" borderId="4" xfId="0" applyFill="1" applyBorder="1"/>
    <xf numFmtId="164" fontId="0" fillId="0" borderId="1" xfId="0" applyNumberFormat="1" applyFill="1" applyBorder="1"/>
    <xf numFmtId="0" fontId="0" fillId="8" borderId="46" xfId="0" applyFill="1" applyBorder="1"/>
    <xf numFmtId="0" fontId="0" fillId="8" borderId="35" xfId="0" applyFill="1" applyBorder="1"/>
    <xf numFmtId="0" fontId="0" fillId="8" borderId="36" xfId="0" applyFill="1" applyBorder="1"/>
    <xf numFmtId="0" fontId="0" fillId="0" borderId="4" xfId="0" applyFill="1" applyBorder="1"/>
    <xf numFmtId="11" fontId="0" fillId="0" borderId="1" xfId="0" applyNumberFormat="1" applyFill="1" applyBorder="1"/>
    <xf numFmtId="0" fontId="0" fillId="2" borderId="3" xfId="0" applyFill="1" applyBorder="1"/>
    <xf numFmtId="0" fontId="0" fillId="2" borderId="3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0" xfId="0" applyFill="1" applyBorder="1"/>
    <xf numFmtId="0" fontId="0" fillId="2" borderId="31" xfId="0" applyFill="1" applyBorder="1"/>
    <xf numFmtId="0" fontId="0" fillId="2" borderId="38" xfId="0" applyFill="1" applyBorder="1" applyAlignment="1">
      <alignment horizontal="left"/>
    </xf>
    <xf numFmtId="1" fontId="0" fillId="0" borderId="3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1" xfId="0" applyBorder="1"/>
    <xf numFmtId="0" fontId="0" fillId="0" borderId="3" xfId="0" applyBorder="1" applyAlignment="1">
      <alignment horizontal="center"/>
    </xf>
    <xf numFmtId="0" fontId="0" fillId="0" borderId="47" xfId="0" applyBorder="1"/>
    <xf numFmtId="0" fontId="0" fillId="2" borderId="38" xfId="0" applyFill="1" applyBorder="1"/>
    <xf numFmtId="0" fontId="0" fillId="2" borderId="19" xfId="0" applyFill="1" applyBorder="1"/>
    <xf numFmtId="0" fontId="0" fillId="0" borderId="29" xfId="0" applyBorder="1"/>
    <xf numFmtId="166" fontId="0" fillId="0" borderId="3" xfId="0" applyNumberFormat="1" applyBorder="1" applyAlignment="1">
      <alignment horizontal="center"/>
    </xf>
    <xf numFmtId="166" fontId="0" fillId="0" borderId="47" xfId="0" applyNumberFormat="1" applyBorder="1" applyAlignment="1">
      <alignment horizontal="center"/>
    </xf>
    <xf numFmtId="0" fontId="0" fillId="9" borderId="0" xfId="0" applyFill="1"/>
    <xf numFmtId="0" fontId="0" fillId="2" borderId="2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8" borderId="49" xfId="0" applyFill="1" applyBorder="1"/>
    <xf numFmtId="0" fontId="0" fillId="8" borderId="40" xfId="0" applyFill="1" applyBorder="1"/>
    <xf numFmtId="0" fontId="0" fillId="8" borderId="48" xfId="0" applyFill="1" applyBorder="1"/>
    <xf numFmtId="0" fontId="0" fillId="8" borderId="50" xfId="0" applyFill="1" applyBorder="1"/>
    <xf numFmtId="0" fontId="0" fillId="2" borderId="19" xfId="0" applyFill="1" applyBorder="1" applyAlignment="1">
      <alignment horizontal="left"/>
    </xf>
    <xf numFmtId="1" fontId="0" fillId="0" borderId="19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165" fontId="0" fillId="0" borderId="1" xfId="0" applyNumberFormat="1" applyFill="1" applyBorder="1"/>
    <xf numFmtId="169" fontId="0" fillId="0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6" borderId="24" xfId="0" applyFill="1" applyBorder="1"/>
    <xf numFmtId="0" fontId="0" fillId="6" borderId="51" xfId="0" applyFill="1" applyBorder="1"/>
    <xf numFmtId="9" fontId="0" fillId="0" borderId="3" xfId="1" applyFont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0" xfId="0" applyFill="1" applyBorder="1"/>
    <xf numFmtId="0" fontId="0" fillId="6" borderId="22" xfId="0" applyFont="1" applyFill="1" applyBorder="1" applyAlignment="1">
      <alignment vertical="center"/>
    </xf>
    <xf numFmtId="0" fontId="0" fillId="6" borderId="23" xfId="0" applyFill="1" applyBorder="1"/>
    <xf numFmtId="0" fontId="0" fillId="6" borderId="2" xfId="0" applyFill="1" applyBorder="1"/>
    <xf numFmtId="0" fontId="0" fillId="6" borderId="19" xfId="0" applyFill="1" applyBorder="1"/>
    <xf numFmtId="9" fontId="0" fillId="0" borderId="0" xfId="0" applyNumberFormat="1"/>
    <xf numFmtId="0" fontId="8" fillId="0" borderId="0" xfId="0" applyFont="1"/>
    <xf numFmtId="168" fontId="0" fillId="0" borderId="1" xfId="0" applyNumberFormat="1" applyFill="1" applyBorder="1" applyAlignment="1">
      <alignment horizontal="center"/>
    </xf>
    <xf numFmtId="0" fontId="9" fillId="9" borderId="0" xfId="0" applyFont="1" applyFill="1" applyAlignment="1">
      <alignment horizontal="right"/>
    </xf>
    <xf numFmtId="171" fontId="0" fillId="9" borderId="0" xfId="0" applyNumberFormat="1" applyFill="1"/>
    <xf numFmtId="0" fontId="0" fillId="9" borderId="1" xfId="0" applyFill="1" applyBorder="1" applyAlignment="1">
      <alignment horizontal="left" vertical="center"/>
    </xf>
    <xf numFmtId="0" fontId="0" fillId="9" borderId="0" xfId="0" applyFill="1" applyBorder="1"/>
    <xf numFmtId="0" fontId="0" fillId="9" borderId="0" xfId="0" applyFill="1" applyAlignment="1">
      <alignment horizontal="center"/>
    </xf>
    <xf numFmtId="168" fontId="0" fillId="0" borderId="0" xfId="0" applyNumberFormat="1" applyFill="1"/>
    <xf numFmtId="168" fontId="0" fillId="0" borderId="19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9" borderId="0" xfId="0" applyNumberFormat="1" applyFill="1" applyAlignment="1">
      <alignment horizontal="center"/>
    </xf>
    <xf numFmtId="9" fontId="3" fillId="0" borderId="1" xfId="0" applyNumberFormat="1" applyFont="1" applyFill="1" applyBorder="1"/>
    <xf numFmtId="168" fontId="0" fillId="0" borderId="3" xfId="1" applyNumberFormat="1" applyFont="1" applyBorder="1" applyAlignment="1">
      <alignment horizontal="left" vertical="center"/>
    </xf>
    <xf numFmtId="0" fontId="10" fillId="0" borderId="0" xfId="0" applyFont="1"/>
    <xf numFmtId="0" fontId="0" fillId="7" borderId="0" xfId="0" applyFill="1"/>
    <xf numFmtId="168" fontId="9" fillId="0" borderId="0" xfId="2" applyNumberFormat="1" applyAlignment="1">
      <alignment horizontal="center"/>
    </xf>
    <xf numFmtId="0" fontId="0" fillId="2" borderId="0" xfId="0" applyFill="1"/>
    <xf numFmtId="2" fontId="0" fillId="0" borderId="20" xfId="0" applyNumberFormat="1" applyFill="1" applyBorder="1"/>
    <xf numFmtId="0" fontId="2" fillId="0" borderId="0" xfId="0" applyFont="1" applyBorder="1"/>
    <xf numFmtId="0" fontId="0" fillId="7" borderId="0" xfId="0" applyFill="1" applyBorder="1"/>
    <xf numFmtId="9" fontId="0" fillId="0" borderId="0" xfId="0" applyNumberFormat="1" applyBorder="1"/>
    <xf numFmtId="172" fontId="0" fillId="0" borderId="0" xfId="0" applyNumberFormat="1"/>
    <xf numFmtId="2" fontId="0" fillId="0" borderId="0" xfId="0" applyNumberFormat="1"/>
    <xf numFmtId="165" fontId="3" fillId="0" borderId="0" xfId="0" applyNumberFormat="1" applyFont="1"/>
    <xf numFmtId="0" fontId="11" fillId="0" borderId="0" xfId="0" applyFont="1"/>
    <xf numFmtId="0" fontId="2" fillId="0" borderId="0" xfId="0" applyFont="1"/>
    <xf numFmtId="0" fontId="0" fillId="6" borderId="0" xfId="0" applyFill="1"/>
    <xf numFmtId="2" fontId="3" fillId="0" borderId="0" xfId="0" applyNumberFormat="1" applyFont="1"/>
    <xf numFmtId="0" fontId="3" fillId="7" borderId="12" xfId="0" quotePrefix="1" applyFont="1" applyFill="1" applyBorder="1"/>
    <xf numFmtId="0" fontId="0" fillId="2" borderId="1" xfId="0" quotePrefix="1" applyFill="1" applyBorder="1" applyAlignment="1">
      <alignment horizontal="center"/>
    </xf>
    <xf numFmtId="165" fontId="0" fillId="0" borderId="0" xfId="0" applyNumberFormat="1"/>
    <xf numFmtId="0" fontId="0" fillId="8" borderId="0" xfId="0" applyFill="1"/>
    <xf numFmtId="168" fontId="0" fillId="0" borderId="0" xfId="0" applyNumberFormat="1"/>
    <xf numFmtId="0" fontId="5" fillId="0" borderId="21" xfId="0" applyFont="1" applyFill="1" applyBorder="1" applyAlignment="1">
      <alignment horizontal="left" wrapText="1"/>
    </xf>
    <xf numFmtId="170" fontId="2" fillId="0" borderId="0" xfId="0" applyNumberFormat="1" applyFont="1"/>
    <xf numFmtId="0" fontId="0" fillId="0" borderId="0" xfId="0" applyAlignment="1">
      <alignment horizontal="center"/>
    </xf>
    <xf numFmtId="0" fontId="0" fillId="0" borderId="20" xfId="0" applyFill="1" applyBorder="1" applyAlignment="1">
      <alignment horizontal="center"/>
    </xf>
    <xf numFmtId="168" fontId="3" fillId="0" borderId="22" xfId="1" applyNumberFormat="1" applyFont="1" applyFill="1" applyBorder="1"/>
    <xf numFmtId="2" fontId="0" fillId="9" borderId="0" xfId="0" applyNumberFormat="1" applyFill="1"/>
    <xf numFmtId="0" fontId="0" fillId="9" borderId="1" xfId="0" applyFont="1" applyFill="1" applyBorder="1"/>
    <xf numFmtId="3" fontId="0" fillId="9" borderId="0" xfId="0" applyNumberFormat="1" applyFill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/>
    <xf numFmtId="171" fontId="0" fillId="0" borderId="0" xfId="0" applyNumberFormat="1" applyFill="1" applyBorder="1"/>
    <xf numFmtId="0" fontId="8" fillId="0" borderId="0" xfId="0" applyFont="1" applyFill="1" applyBorder="1" applyAlignment="1">
      <alignment horizontal="left" vertical="center"/>
    </xf>
    <xf numFmtId="0" fontId="0" fillId="9" borderId="0" xfId="0" applyFont="1" applyFill="1"/>
    <xf numFmtId="11" fontId="0" fillId="0" borderId="20" xfId="0" applyNumberFormat="1" applyFill="1" applyBorder="1"/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  <xf numFmtId="0" fontId="2" fillId="0" borderId="0" xfId="0" applyFont="1" applyFill="1" applyBorder="1" applyAlignment="1"/>
    <xf numFmtId="0" fontId="3" fillId="0" borderId="0" xfId="0" applyFont="1"/>
    <xf numFmtId="168" fontId="3" fillId="0" borderId="0" xfId="0" applyNumberFormat="1" applyFont="1"/>
    <xf numFmtId="0" fontId="0" fillId="10" borderId="1" xfId="0" applyFill="1" applyBorder="1"/>
    <xf numFmtId="0" fontId="8" fillId="0" borderId="0" xfId="0" applyFont="1" applyFill="1" applyBorder="1" applyAlignment="1">
      <alignment horizontal="center"/>
    </xf>
    <xf numFmtId="2" fontId="0" fillId="0" borderId="1" xfId="0" applyNumberFormat="1" applyFill="1" applyBorder="1"/>
    <xf numFmtId="11" fontId="0" fillId="0" borderId="0" xfId="0" applyNumberFormat="1" applyFill="1" applyBorder="1"/>
    <xf numFmtId="1" fontId="0" fillId="0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20" xfId="0" applyNumberFormat="1" applyFill="1" applyBorder="1"/>
    <xf numFmtId="170" fontId="0" fillId="0" borderId="0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0" fontId="0" fillId="8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20" xfId="0" applyFont="1" applyFill="1" applyBorder="1"/>
    <xf numFmtId="10" fontId="0" fillId="0" borderId="0" xfId="0" applyNumberFormat="1"/>
    <xf numFmtId="172" fontId="2" fillId="0" borderId="0" xfId="0" applyNumberFormat="1" applyFont="1"/>
    <xf numFmtId="10" fontId="3" fillId="11" borderId="22" xfId="1" applyNumberFormat="1" applyFont="1" applyFill="1" applyBorder="1"/>
    <xf numFmtId="172" fontId="3" fillId="0" borderId="0" xfId="0" applyNumberFormat="1" applyFont="1"/>
    <xf numFmtId="173" fontId="0" fillId="0" borderId="0" xfId="0" applyNumberFormat="1"/>
    <xf numFmtId="10" fontId="3" fillId="0" borderId="3" xfId="0" applyNumberFormat="1" applyFont="1" applyBorder="1"/>
    <xf numFmtId="0" fontId="3" fillId="0" borderId="0" xfId="0" applyFont="1" applyFill="1" applyBorder="1" applyAlignment="1"/>
    <xf numFmtId="1" fontId="0" fillId="0" borderId="0" xfId="0" applyNumberFormat="1" applyFill="1" applyBorder="1"/>
    <xf numFmtId="0" fontId="0" fillId="10" borderId="0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6" borderId="1" xfId="0" applyFill="1" applyBorder="1" applyAlignment="1"/>
    <xf numFmtId="0" fontId="0" fillId="0" borderId="1" xfId="0" applyBorder="1" applyAlignment="1"/>
    <xf numFmtId="0" fontId="3" fillId="0" borderId="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0" fillId="6" borderId="24" xfId="0" applyFill="1" applyBorder="1" applyAlignment="1"/>
    <xf numFmtId="0" fontId="0" fillId="0" borderId="5" xfId="0" applyBorder="1" applyAlignment="1"/>
    <xf numFmtId="0" fontId="0" fillId="0" borderId="51" xfId="0" applyBorder="1" applyAlignment="1"/>
    <xf numFmtId="0" fontId="3" fillId="6" borderId="2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9" fontId="3" fillId="0" borderId="2" xfId="1" applyFont="1" applyFill="1" applyBorder="1" applyAlignment="1">
      <alignment horizontal="center"/>
    </xf>
    <xf numFmtId="9" fontId="3" fillId="0" borderId="23" xfId="1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7" borderId="1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2" borderId="3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168" fontId="3" fillId="0" borderId="2" xfId="1" applyNumberFormat="1" applyFont="1" applyFill="1" applyBorder="1" applyAlignment="1">
      <alignment horizontal="center"/>
    </xf>
    <xf numFmtId="168" fontId="3" fillId="0" borderId="2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/>
    </xf>
    <xf numFmtId="0" fontId="0" fillId="7" borderId="30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/>
    </xf>
    <xf numFmtId="0" fontId="0" fillId="8" borderId="35" xfId="0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0" fillId="8" borderId="45" xfId="0" applyFill="1" applyBorder="1" applyAlignment="1">
      <alignment horizontal="center"/>
    </xf>
    <xf numFmtId="0" fontId="0" fillId="8" borderId="34" xfId="0" applyFill="1" applyBorder="1" applyAlignment="1">
      <alignment horizontal="left"/>
    </xf>
    <xf numFmtId="0" fontId="0" fillId="8" borderId="35" xfId="0" applyFill="1" applyBorder="1" applyAlignment="1">
      <alignment horizontal="left"/>
    </xf>
    <xf numFmtId="0" fontId="0" fillId="8" borderId="36" xfId="0" applyFill="1" applyBorder="1" applyAlignment="1">
      <alignment horizontal="left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8" xfId="0" applyFill="1" applyBorder="1" applyAlignment="1">
      <alignment horizontal="left"/>
    </xf>
    <xf numFmtId="0" fontId="0" fillId="8" borderId="9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30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68" fontId="0" fillId="0" borderId="20" xfId="0" applyNumberFormat="1" applyFill="1" applyBorder="1" applyAlignment="1">
      <alignment horizontal="center" vertical="center"/>
    </xf>
    <xf numFmtId="168" fontId="0" fillId="0" borderId="26" xfId="0" applyNumberFormat="1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0" xfId="0" applyFill="1" applyBorder="1" applyAlignment="1"/>
    <xf numFmtId="0" fontId="0" fillId="0" borderId="0" xfId="0" applyAlignment="1"/>
  </cellXfs>
  <cellStyles count="3"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colors>
    <mruColors>
      <color rgb="FF00FF00"/>
      <color rgb="FF66FF33"/>
      <color rgb="FF99FF99"/>
      <color rgb="FFFFCCCC"/>
      <color rgb="FFFFFF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4"/>
  <sheetViews>
    <sheetView workbookViewId="0">
      <selection activeCell="A2" sqref="A2"/>
    </sheetView>
  </sheetViews>
  <sheetFormatPr baseColWidth="10" defaultRowHeight="15" x14ac:dyDescent="0.25"/>
  <cols>
    <col min="1" max="1" width="19.7109375" customWidth="1"/>
    <col min="2" max="2" width="21" customWidth="1"/>
  </cols>
  <sheetData>
    <row r="1" spans="1:2" x14ac:dyDescent="0.25">
      <c r="A1" s="192" t="s">
        <v>260</v>
      </c>
    </row>
    <row r="2" spans="1:2" ht="14.45" x14ac:dyDescent="0.3">
      <c r="A2" s="66" t="s">
        <v>7</v>
      </c>
      <c r="B2" s="67"/>
    </row>
    <row r="3" spans="1:2" ht="14.45" x14ac:dyDescent="0.3">
      <c r="A3" s="5">
        <v>2011</v>
      </c>
      <c r="B3" s="1">
        <v>2012</v>
      </c>
    </row>
    <row r="4" spans="1:2" ht="14.45" x14ac:dyDescent="0.3">
      <c r="A4" s="5" t="s">
        <v>296</v>
      </c>
      <c r="B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212"/>
  <sheetViews>
    <sheetView topLeftCell="B1" workbookViewId="0">
      <selection activeCell="G9" sqref="G9"/>
    </sheetView>
  </sheetViews>
  <sheetFormatPr baseColWidth="10" defaultRowHeight="15" x14ac:dyDescent="0.25"/>
  <cols>
    <col min="1" max="1" width="37.7109375" bestFit="1" customWidth="1"/>
    <col min="2" max="2" width="13.7109375" customWidth="1"/>
    <col min="3" max="3" width="39.7109375" bestFit="1" customWidth="1"/>
    <col min="4" max="4" width="35.42578125" customWidth="1"/>
    <col min="5" max="5" width="39.42578125" customWidth="1"/>
    <col min="6" max="6" width="26" customWidth="1"/>
    <col min="7" max="7" width="34.28515625" customWidth="1"/>
    <col min="8" max="8" width="32.42578125" customWidth="1"/>
    <col min="9" max="9" width="20.28515625" customWidth="1"/>
  </cols>
  <sheetData>
    <row r="1" spans="1:90" ht="31.15" x14ac:dyDescent="0.6">
      <c r="A1" s="50" t="s">
        <v>0</v>
      </c>
      <c r="B1" s="11" t="s">
        <v>135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tr">
        <f>+info!A2</f>
        <v>P GDPcap (1/Year)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6">
        <v>2100</v>
      </c>
    </row>
    <row r="4" spans="1:90" ht="14.45" x14ac:dyDescent="0.3">
      <c r="A4" s="5">
        <v>1.9E-2</v>
      </c>
      <c r="B4" s="1">
        <v>1.9E-2</v>
      </c>
      <c r="C4" s="1">
        <v>1.9E-2</v>
      </c>
      <c r="D4" s="1">
        <v>1.9E-2</v>
      </c>
      <c r="E4" s="1">
        <v>1.9E-2</v>
      </c>
      <c r="F4" s="1">
        <v>1.9E-2</v>
      </c>
      <c r="G4" s="1">
        <v>1.9E-2</v>
      </c>
      <c r="H4" s="1">
        <v>1.9E-2</v>
      </c>
      <c r="I4" s="1">
        <v>1.9E-2</v>
      </c>
      <c r="J4" s="1">
        <v>1.9E-2</v>
      </c>
      <c r="K4" s="1">
        <v>1.9E-2</v>
      </c>
      <c r="L4" s="1">
        <v>1.9E-2</v>
      </c>
      <c r="M4" s="1">
        <v>1.9E-2</v>
      </c>
      <c r="N4" s="1">
        <v>1.9E-2</v>
      </c>
      <c r="O4" s="1">
        <v>1.9E-2</v>
      </c>
      <c r="P4" s="1">
        <v>1.9E-2</v>
      </c>
      <c r="Q4" s="1">
        <v>1.9E-2</v>
      </c>
      <c r="R4" s="1">
        <v>1.9E-2</v>
      </c>
      <c r="S4" s="1">
        <v>1.9E-2</v>
      </c>
      <c r="T4" s="1">
        <v>1.9E-2</v>
      </c>
      <c r="U4" s="1">
        <v>1.9E-2</v>
      </c>
      <c r="V4" s="1">
        <v>1.9E-2</v>
      </c>
      <c r="W4" s="1">
        <v>1.9E-2</v>
      </c>
      <c r="X4" s="1">
        <v>1.9E-2</v>
      </c>
      <c r="Y4" s="1">
        <v>1.9E-2</v>
      </c>
      <c r="Z4" s="1">
        <v>1.9E-2</v>
      </c>
      <c r="AA4" s="1">
        <v>1.9E-2</v>
      </c>
      <c r="AB4" s="1">
        <v>1.9E-2</v>
      </c>
      <c r="AC4" s="1">
        <v>1.9E-2</v>
      </c>
      <c r="AD4" s="1">
        <v>1.9E-2</v>
      </c>
      <c r="AE4" s="1">
        <v>1.9E-2</v>
      </c>
      <c r="AF4" s="1">
        <v>1.9E-2</v>
      </c>
      <c r="AG4" s="1">
        <v>1.9E-2</v>
      </c>
      <c r="AH4" s="1">
        <v>1.9E-2</v>
      </c>
      <c r="AI4" s="1">
        <v>1.9E-2</v>
      </c>
      <c r="AJ4" s="1">
        <v>1.9E-2</v>
      </c>
      <c r="AK4" s="1">
        <v>1.9E-2</v>
      </c>
      <c r="AL4" s="1">
        <v>1.9E-2</v>
      </c>
      <c r="AM4" s="1">
        <v>1.9E-2</v>
      </c>
      <c r="AN4" s="1">
        <v>1.9E-2</v>
      </c>
      <c r="AO4" s="1">
        <v>1.9E-2</v>
      </c>
      <c r="AP4" s="1">
        <v>1.9E-2</v>
      </c>
      <c r="AQ4" s="1">
        <v>1.9E-2</v>
      </c>
      <c r="AR4" s="1">
        <v>1.9E-2</v>
      </c>
      <c r="AS4" s="1">
        <v>1.9E-2</v>
      </c>
      <c r="AT4" s="1">
        <v>1.9E-2</v>
      </c>
      <c r="AU4" s="1">
        <v>1.9E-2</v>
      </c>
      <c r="AV4" s="1">
        <v>1.9E-2</v>
      </c>
      <c r="AW4" s="1">
        <v>1.9E-2</v>
      </c>
      <c r="AX4" s="1">
        <v>1.9E-2</v>
      </c>
      <c r="AY4" s="1">
        <v>1.9E-2</v>
      </c>
      <c r="AZ4" s="1">
        <v>1.9E-2</v>
      </c>
      <c r="BA4" s="1">
        <v>1.9E-2</v>
      </c>
      <c r="BB4" s="1">
        <v>1.9E-2</v>
      </c>
      <c r="BC4" s="1">
        <v>1.9E-2</v>
      </c>
      <c r="BD4" s="1">
        <v>1.9E-2</v>
      </c>
      <c r="BE4" s="1">
        <v>1.9E-2</v>
      </c>
      <c r="BF4" s="1">
        <v>1.9E-2</v>
      </c>
      <c r="BG4" s="1">
        <v>1.9E-2</v>
      </c>
      <c r="BH4" s="1">
        <v>1.9E-2</v>
      </c>
      <c r="BI4" s="1">
        <v>1.9E-2</v>
      </c>
      <c r="BJ4" s="1">
        <v>1.9E-2</v>
      </c>
      <c r="BK4" s="1">
        <v>1.9E-2</v>
      </c>
      <c r="BL4" s="1">
        <v>1.9E-2</v>
      </c>
      <c r="BM4" s="1">
        <v>1.9E-2</v>
      </c>
      <c r="BN4" s="1">
        <v>1.9E-2</v>
      </c>
      <c r="BO4" s="1">
        <v>1.9E-2</v>
      </c>
      <c r="BP4" s="1">
        <v>1.9E-2</v>
      </c>
      <c r="BQ4" s="1">
        <v>1.9E-2</v>
      </c>
      <c r="BR4" s="1">
        <v>1.9E-2</v>
      </c>
      <c r="BS4" s="1">
        <v>1.9E-2</v>
      </c>
      <c r="BT4" s="1">
        <v>1.9E-2</v>
      </c>
      <c r="BU4" s="1">
        <v>1.9E-2</v>
      </c>
      <c r="BV4" s="1">
        <v>1.9E-2</v>
      </c>
      <c r="BW4" s="1">
        <v>1.9E-2</v>
      </c>
      <c r="BX4" s="1">
        <v>1.9E-2</v>
      </c>
      <c r="BY4" s="1">
        <v>1.9E-2</v>
      </c>
      <c r="BZ4" s="1">
        <v>1.9E-2</v>
      </c>
      <c r="CA4" s="1">
        <v>1.9E-2</v>
      </c>
      <c r="CB4" s="1">
        <v>1.9E-2</v>
      </c>
      <c r="CC4" s="1">
        <v>1.9E-2</v>
      </c>
      <c r="CD4" s="1">
        <v>1.9E-2</v>
      </c>
      <c r="CE4" s="1">
        <v>1.9E-2</v>
      </c>
      <c r="CF4" s="1">
        <v>1.9E-2</v>
      </c>
      <c r="CG4" s="1">
        <v>1.9E-2</v>
      </c>
      <c r="CH4" s="1">
        <v>1.9E-2</v>
      </c>
      <c r="CI4" s="1">
        <v>1.9E-2</v>
      </c>
      <c r="CJ4" s="1">
        <v>1.9E-2</v>
      </c>
      <c r="CK4" s="1">
        <v>1.9E-2</v>
      </c>
      <c r="CL4" s="6">
        <v>1.9E-2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6">
        <v>2100</v>
      </c>
    </row>
    <row r="7" spans="1:90" ht="14.45" x14ac:dyDescent="0.3">
      <c r="A7" s="5">
        <v>1.12E-2</v>
      </c>
      <c r="B7" s="1">
        <v>1.0999999999999999E-2</v>
      </c>
      <c r="C7" s="1">
        <v>1.09E-2</v>
      </c>
      <c r="D7" s="1">
        <v>1.0699999999999999E-2</v>
      </c>
      <c r="E7" s="1">
        <v>1.0500000000000001E-2</v>
      </c>
      <c r="F7" s="1">
        <v>1.0200000000000001E-2</v>
      </c>
      <c r="G7" s="1">
        <v>0.01</v>
      </c>
      <c r="H7" s="1">
        <v>9.7999999999999997E-3</v>
      </c>
      <c r="I7" s="1">
        <v>9.5999999999999992E-3</v>
      </c>
      <c r="J7" s="1">
        <v>9.2999999999999992E-3</v>
      </c>
      <c r="K7" s="1">
        <v>9.1000000000000004E-3</v>
      </c>
      <c r="L7" s="1">
        <v>8.8999999999999999E-3</v>
      </c>
      <c r="M7" s="1">
        <v>8.6999999999999994E-3</v>
      </c>
      <c r="N7" s="1">
        <v>8.5000000000000006E-3</v>
      </c>
      <c r="O7" s="1">
        <v>8.2000000000000007E-3</v>
      </c>
      <c r="P7" s="1">
        <v>8.0000000000000002E-3</v>
      </c>
      <c r="Q7" s="1">
        <v>7.7999999999999996E-3</v>
      </c>
      <c r="R7" s="1">
        <v>7.6E-3</v>
      </c>
      <c r="S7" s="1">
        <v>7.4000000000000003E-3</v>
      </c>
      <c r="T7" s="1">
        <v>7.3000000000000001E-3</v>
      </c>
      <c r="U7" s="1">
        <v>7.1000000000000004E-3</v>
      </c>
      <c r="V7" s="1">
        <v>6.8999999999999999E-3</v>
      </c>
      <c r="W7" s="1">
        <v>6.7000000000000002E-3</v>
      </c>
      <c r="X7" s="1">
        <v>6.4999999999999997E-3</v>
      </c>
      <c r="Y7" s="1">
        <v>6.4000000000000003E-3</v>
      </c>
      <c r="Z7" s="1">
        <v>6.1999999999999998E-3</v>
      </c>
      <c r="AA7" s="1">
        <v>6.0000000000000001E-3</v>
      </c>
      <c r="AB7" s="1">
        <v>5.7999999999999996E-3</v>
      </c>
      <c r="AC7" s="1">
        <v>5.7000000000000002E-3</v>
      </c>
      <c r="AD7" s="1">
        <v>5.4999999999999997E-3</v>
      </c>
      <c r="AE7" s="1">
        <v>5.3E-3</v>
      </c>
      <c r="AF7" s="1">
        <v>5.1999999999999998E-3</v>
      </c>
      <c r="AG7" s="1">
        <v>5.0000000000000001E-3</v>
      </c>
      <c r="AH7" s="1">
        <v>4.7999999999999996E-3</v>
      </c>
      <c r="AI7" s="1">
        <v>4.7000000000000002E-3</v>
      </c>
      <c r="AJ7" s="1">
        <v>4.4999999999999997E-3</v>
      </c>
      <c r="AK7" s="1">
        <v>4.4000000000000003E-3</v>
      </c>
      <c r="AL7" s="1">
        <v>4.1999999999999997E-3</v>
      </c>
      <c r="AM7" s="1">
        <v>4.0000000000000001E-3</v>
      </c>
      <c r="AN7" s="1">
        <v>3.8999999999999998E-3</v>
      </c>
      <c r="AO7" s="1">
        <v>3.7000000000000002E-3</v>
      </c>
      <c r="AP7" s="1">
        <v>3.5999999999999999E-3</v>
      </c>
      <c r="AQ7" s="1">
        <v>3.5000000000000001E-3</v>
      </c>
      <c r="AR7" s="1">
        <v>3.3E-3</v>
      </c>
      <c r="AS7" s="1">
        <v>3.2000000000000002E-3</v>
      </c>
      <c r="AT7" s="1">
        <v>3.0999999999999999E-3</v>
      </c>
      <c r="AU7" s="1">
        <v>2.8999999999999998E-3</v>
      </c>
      <c r="AV7" s="1">
        <v>2.8E-3</v>
      </c>
      <c r="AW7" s="1">
        <v>2.7000000000000001E-3</v>
      </c>
      <c r="AX7" s="1">
        <v>2.5999999999999999E-3</v>
      </c>
      <c r="AY7" s="1">
        <v>2.5000000000000001E-3</v>
      </c>
      <c r="AZ7" s="1">
        <v>2.3999999999999998E-3</v>
      </c>
      <c r="BA7" s="1">
        <v>2.3E-3</v>
      </c>
      <c r="BB7" s="1">
        <v>2.2000000000000001E-3</v>
      </c>
      <c r="BC7" s="1">
        <v>2.0999999999999999E-3</v>
      </c>
      <c r="BD7" s="1">
        <v>2E-3</v>
      </c>
      <c r="BE7" s="1">
        <v>2E-3</v>
      </c>
      <c r="BF7" s="1">
        <v>1.9E-3</v>
      </c>
      <c r="BG7" s="1">
        <v>1.8E-3</v>
      </c>
      <c r="BH7" s="1">
        <v>1.6999999999999999E-3</v>
      </c>
      <c r="BI7" s="1">
        <v>1.6999999999999999E-3</v>
      </c>
      <c r="BJ7" s="1">
        <v>1.6000000000000001E-3</v>
      </c>
      <c r="BK7" s="1">
        <v>1.5E-3</v>
      </c>
      <c r="BL7" s="1">
        <v>1.5E-3</v>
      </c>
      <c r="BM7" s="1">
        <v>1.4E-3</v>
      </c>
      <c r="BN7" s="1">
        <v>1.2999999999999999E-3</v>
      </c>
      <c r="BO7" s="1">
        <v>1.2999999999999999E-3</v>
      </c>
      <c r="BP7" s="1">
        <v>1.1999999999999999E-3</v>
      </c>
      <c r="BQ7" s="1">
        <v>1.1999999999999999E-3</v>
      </c>
      <c r="BR7" s="1">
        <v>1.1000000000000001E-3</v>
      </c>
      <c r="BS7" s="1">
        <v>1.1000000000000001E-3</v>
      </c>
      <c r="BT7" s="1">
        <v>1E-3</v>
      </c>
      <c r="BU7" s="1">
        <v>1E-3</v>
      </c>
      <c r="BV7" s="1">
        <v>8.9999999999999998E-4</v>
      </c>
      <c r="BW7" s="1">
        <v>8.9999999999999998E-4</v>
      </c>
      <c r="BX7" s="1">
        <v>8.9999999999999998E-4</v>
      </c>
      <c r="BY7" s="1">
        <v>8.0000000000000004E-4</v>
      </c>
      <c r="BZ7" s="1">
        <v>8.0000000000000004E-4</v>
      </c>
      <c r="CA7" s="1">
        <v>8.0000000000000004E-4</v>
      </c>
      <c r="CB7" s="1">
        <v>8.0000000000000004E-4</v>
      </c>
      <c r="CC7" s="1">
        <v>6.9999999999999999E-4</v>
      </c>
      <c r="CD7" s="1">
        <v>6.9999999999999999E-4</v>
      </c>
      <c r="CE7" s="1">
        <v>6.9999999999999999E-4</v>
      </c>
      <c r="CF7" s="1">
        <v>5.9999999999999995E-4</v>
      </c>
      <c r="CG7" s="1">
        <v>5.9999999999999995E-4</v>
      </c>
      <c r="CH7" s="1">
        <v>5.9999999999999995E-4</v>
      </c>
      <c r="CI7" s="1">
        <v>5.9999999999999995E-4</v>
      </c>
      <c r="CJ7" s="1">
        <v>5.0000000000000001E-4</v>
      </c>
      <c r="CK7" s="1">
        <v>5.0000000000000001E-4</v>
      </c>
      <c r="CL7" s="6">
        <v>5.0000000000000001E-4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2020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0.99329999999999996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0.35</v>
      </c>
      <c r="C12" s="32"/>
      <c r="D12" s="3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5"/>
      <c r="C14" s="259" t="s">
        <v>256</v>
      </c>
      <c r="D14" s="77" t="s">
        <v>159</v>
      </c>
      <c r="E14" s="159">
        <v>0.06</v>
      </c>
      <c r="F14" s="276">
        <v>1</v>
      </c>
      <c r="G14" s="259" t="s">
        <v>253</v>
      </c>
      <c r="H14" s="77" t="s">
        <v>159</v>
      </c>
      <c r="I14" s="159">
        <v>0.08</v>
      </c>
      <c r="J14" s="253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v>0.15</v>
      </c>
      <c r="C15" s="260"/>
      <c r="D15" s="162" t="s">
        <v>254</v>
      </c>
      <c r="E15" s="163"/>
      <c r="F15" s="277"/>
      <c r="G15" s="260"/>
      <c r="H15" s="162" t="s">
        <v>259</v>
      </c>
      <c r="I15" s="161"/>
      <c r="J15" s="26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v>0.15</v>
      </c>
      <c r="C16" s="261"/>
      <c r="D16" s="157"/>
      <c r="E16" s="158"/>
      <c r="F16" s="278"/>
      <c r="G16" s="261"/>
      <c r="H16" s="7"/>
      <c r="I16" s="7"/>
      <c r="J16" s="25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9"/>
      <c r="E17" s="64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0.15</v>
      </c>
      <c r="C18" s="71" t="s">
        <v>330</v>
      </c>
      <c r="D18" s="39">
        <v>1</v>
      </c>
      <c r="E18" s="30" t="s">
        <v>203</v>
      </c>
      <c r="F18" s="178">
        <f>B19</f>
        <v>0.2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0.2</v>
      </c>
      <c r="C19" s="71" t="s">
        <v>16</v>
      </c>
      <c r="D19" s="39">
        <v>1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0.2</v>
      </c>
      <c r="C20" s="71" t="s">
        <v>17</v>
      </c>
      <c r="D20" s="39">
        <v>1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151</v>
      </c>
      <c r="B22" s="265" t="s">
        <v>141</v>
      </c>
      <c r="C22" s="266"/>
      <c r="D22" s="266"/>
      <c r="E22" s="266"/>
      <c r="F22" s="266"/>
      <c r="G22" s="26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6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6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274">
        <v>0</v>
      </c>
      <c r="F25" s="275"/>
      <c r="G25" s="268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x14ac:dyDescent="0.25">
      <c r="A26" s="53" t="s">
        <v>5</v>
      </c>
      <c r="B26" s="60"/>
      <c r="C26" s="60"/>
      <c r="D26" s="6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x14ac:dyDescent="0.25">
      <c r="A27" s="69" t="s">
        <v>132</v>
      </c>
      <c r="B27" s="34">
        <v>0.3</v>
      </c>
      <c r="C27" s="88"/>
      <c r="D27" s="87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x14ac:dyDescent="0.25">
      <c r="A28" s="69" t="s">
        <v>133</v>
      </c>
      <c r="B28" s="34">
        <v>0.2</v>
      </c>
      <c r="C28" s="89"/>
      <c r="D28" s="85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34">
        <v>0.1</v>
      </c>
      <c r="C29" s="89"/>
      <c r="D29" s="85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2"/>
      <c r="C30" s="15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4"/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0.08</v>
      </c>
      <c r="C33" s="181" t="s">
        <v>315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100</v>
      </c>
      <c r="C34" s="186" t="s">
        <v>231</v>
      </c>
      <c r="D34" s="187">
        <v>0.08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2025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0.08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2025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7"/>
      <c r="D39" s="57"/>
      <c r="E39" s="57"/>
      <c r="F39" s="57"/>
      <c r="G39" s="57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0.1</v>
      </c>
      <c r="C40" s="84"/>
      <c r="D40" s="86"/>
      <c r="E40" s="84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7.4999999999999997E-2</v>
      </c>
      <c r="C41" s="84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9</v>
      </c>
      <c r="B42" s="90">
        <v>0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s="14" customFormat="1" x14ac:dyDescent="0.25">
      <c r="A43" s="62" t="s">
        <v>24</v>
      </c>
      <c r="B43" s="57"/>
      <c r="C43" s="64"/>
      <c r="D43" s="59"/>
      <c r="E43" s="59"/>
      <c r="F43" s="59"/>
      <c r="G43" s="59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x14ac:dyDescent="0.25">
      <c r="A45" s="255" t="s">
        <v>238</v>
      </c>
      <c r="B45" s="258">
        <v>2</v>
      </c>
      <c r="C45" s="76" t="s">
        <v>169</v>
      </c>
      <c r="D45" s="28"/>
      <c r="E45" s="259" t="s">
        <v>153</v>
      </c>
      <c r="F45" s="276">
        <v>1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256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256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57"/>
      <c r="B48" s="258"/>
      <c r="C48" s="74" t="s">
        <v>171</v>
      </c>
      <c r="D48" s="28"/>
      <c r="E48" s="261"/>
      <c r="F48" s="258"/>
      <c r="G48" s="77" t="s">
        <v>43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x14ac:dyDescent="0.25">
      <c r="A50" s="255" t="s">
        <v>239</v>
      </c>
      <c r="B50" s="283">
        <v>1</v>
      </c>
      <c r="C50" s="76" t="s">
        <v>42</v>
      </c>
      <c r="D50" s="28"/>
      <c r="E50" s="259" t="s">
        <v>155</v>
      </c>
      <c r="F50" s="258">
        <v>1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256"/>
      <c r="B51" s="253"/>
      <c r="C51" s="74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256"/>
      <c r="B52" s="253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57"/>
      <c r="B53" s="276"/>
      <c r="C53" s="74" t="s">
        <v>183</v>
      </c>
      <c r="D53" s="28"/>
      <c r="E53" s="261"/>
      <c r="F53" s="258"/>
      <c r="G53" s="77" t="s">
        <v>44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82" t="s">
        <v>156</v>
      </c>
      <c r="B55" s="283">
        <v>1</v>
      </c>
      <c r="C55" s="76" t="s">
        <v>191</v>
      </c>
      <c r="D55" s="74" t="s">
        <v>190</v>
      </c>
      <c r="E55" s="259" t="s">
        <v>162</v>
      </c>
      <c r="F55" s="258">
        <v>1</v>
      </c>
      <c r="G55" s="76" t="s">
        <v>164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256"/>
      <c r="B56" s="253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256"/>
      <c r="B57" s="253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57"/>
      <c r="B58" s="276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82" t="s">
        <v>157</v>
      </c>
      <c r="B60" s="283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256"/>
      <c r="B61" s="253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256"/>
      <c r="B62" s="253"/>
      <c r="C62" s="74" t="s">
        <v>198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291"/>
      <c r="B63" s="290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20" x14ac:dyDescent="0.25">
      <c r="A66" s="221" t="s">
        <v>317</v>
      </c>
    </row>
    <row r="67" spans="1:20" x14ac:dyDescent="0.25">
      <c r="A67" s="15" t="s">
        <v>318</v>
      </c>
      <c r="B67" s="91">
        <v>0.75</v>
      </c>
    </row>
    <row r="68" spans="1:20" x14ac:dyDescent="0.25">
      <c r="A68" s="15" t="s">
        <v>319</v>
      </c>
      <c r="B68" s="91">
        <v>0.14000000000000001</v>
      </c>
    </row>
    <row r="69" spans="1:20" x14ac:dyDescent="0.25">
      <c r="A69" s="15" t="s">
        <v>320</v>
      </c>
      <c r="B69" s="91">
        <v>0.05</v>
      </c>
    </row>
    <row r="70" spans="1:20" x14ac:dyDescent="0.25">
      <c r="A70" s="15" t="s">
        <v>321</v>
      </c>
      <c r="B70" s="91">
        <v>1</v>
      </c>
    </row>
    <row r="71" spans="1:20" x14ac:dyDescent="0.25">
      <c r="A71" s="15" t="s">
        <v>322</v>
      </c>
      <c r="B71" s="91">
        <v>0.25</v>
      </c>
    </row>
    <row r="72" spans="1:20" x14ac:dyDescent="0.25">
      <c r="A72" s="15" t="s">
        <v>323</v>
      </c>
      <c r="B72" s="91">
        <v>100</v>
      </c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25">
      <c r="C73" s="91"/>
      <c r="D73" s="91"/>
      <c r="E73" s="91"/>
      <c r="F73" s="91"/>
      <c r="G73" s="91"/>
      <c r="H73" s="91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25">
      <c r="A74" s="218" t="s">
        <v>325</v>
      </c>
      <c r="B74" s="242">
        <v>0.6</v>
      </c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</row>
    <row r="75" spans="1:20" x14ac:dyDescent="0.25">
      <c r="A75" t="s">
        <v>324</v>
      </c>
      <c r="B75" s="91">
        <v>0.5</v>
      </c>
      <c r="C75" s="91"/>
      <c r="D75" s="91"/>
      <c r="E75" s="92"/>
      <c r="F75" s="91"/>
      <c r="G75" s="91"/>
      <c r="H75" s="91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</row>
    <row r="76" spans="1:20" x14ac:dyDescent="0.25">
      <c r="A76" s="15"/>
      <c r="B76" s="91"/>
      <c r="C76" s="91"/>
      <c r="D76" s="91"/>
      <c r="E76" s="94"/>
      <c r="F76" s="91"/>
      <c r="G76" s="91"/>
      <c r="H76" s="91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</row>
    <row r="77" spans="1:20" x14ac:dyDescent="0.25">
      <c r="A77" s="221" t="s">
        <v>356</v>
      </c>
      <c r="B77" s="91"/>
      <c r="C77" s="91"/>
      <c r="D77" s="91"/>
      <c r="E77" s="94"/>
      <c r="F77" s="91"/>
      <c r="G77" s="91"/>
      <c r="H77" s="91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</row>
    <row r="78" spans="1:20" x14ac:dyDescent="0.25">
      <c r="A78" t="s">
        <v>278</v>
      </c>
      <c r="B78" s="36" t="s">
        <v>92</v>
      </c>
      <c r="C78">
        <v>22</v>
      </c>
      <c r="D78" s="91"/>
      <c r="E78" s="92"/>
      <c r="F78" s="91"/>
      <c r="G78" s="91"/>
      <c r="H78" s="91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</row>
    <row r="79" spans="1:20" x14ac:dyDescent="0.25">
      <c r="A79" s="19" t="s">
        <v>303</v>
      </c>
      <c r="B79" s="36" t="s">
        <v>92</v>
      </c>
      <c r="C79" s="19">
        <v>25</v>
      </c>
      <c r="D79" s="91"/>
      <c r="E79" s="92"/>
      <c r="F79" s="91"/>
      <c r="G79" s="91"/>
      <c r="H79" s="91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</row>
    <row r="80" spans="1:20" x14ac:dyDescent="0.25">
      <c r="A80" s="13" t="s">
        <v>227</v>
      </c>
      <c r="B80" s="1" t="s">
        <v>92</v>
      </c>
      <c r="C80" s="2">
        <v>25</v>
      </c>
      <c r="D80" s="91"/>
      <c r="E80" s="94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</row>
    <row r="81" spans="1:38" x14ac:dyDescent="0.25">
      <c r="A81" s="96"/>
      <c r="B81" s="96"/>
      <c r="C81" s="96"/>
      <c r="D81" s="96"/>
      <c r="E81" s="97"/>
      <c r="F81" s="96"/>
      <c r="G81" s="96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</row>
    <row r="82" spans="1:38" x14ac:dyDescent="0.25">
      <c r="A82" s="96"/>
      <c r="B82" s="96"/>
      <c r="C82" s="96"/>
      <c r="D82" s="96"/>
      <c r="E82" s="97"/>
      <c r="F82" s="96"/>
      <c r="G82" s="96"/>
      <c r="H82" s="19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</row>
    <row r="83" spans="1:38" x14ac:dyDescent="0.25">
      <c r="A83" s="96"/>
      <c r="B83" s="96"/>
      <c r="C83" s="96"/>
      <c r="D83" s="96"/>
      <c r="E83" s="97"/>
      <c r="F83" s="96"/>
      <c r="G83" s="96"/>
      <c r="H83" s="19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</row>
    <row r="84" spans="1:38" x14ac:dyDescent="0.25">
      <c r="A84" s="96"/>
      <c r="B84" s="96"/>
      <c r="C84" s="96"/>
      <c r="D84" s="96"/>
      <c r="E84" s="97"/>
      <c r="F84" s="96"/>
      <c r="G84" s="96"/>
      <c r="H84" s="19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</row>
    <row r="85" spans="1:38" x14ac:dyDescent="0.25">
      <c r="A85" s="96"/>
      <c r="B85" s="96"/>
      <c r="C85" s="96"/>
      <c r="D85" s="96"/>
      <c r="E85" s="97"/>
      <c r="F85" s="96"/>
      <c r="G85" s="96"/>
      <c r="H85" s="19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</row>
    <row r="86" spans="1:38" x14ac:dyDescent="0.25">
      <c r="A86" s="96"/>
      <c r="B86" s="96"/>
      <c r="C86" s="96"/>
      <c r="D86" s="96"/>
      <c r="E86" s="97"/>
      <c r="F86" s="96"/>
      <c r="G86" s="96"/>
      <c r="H86" s="19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</row>
    <row r="87" spans="1:38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</row>
    <row r="88" spans="1:38" ht="15.75" thickBot="1" x14ac:dyDescent="0.3"/>
    <row r="89" spans="1:38" x14ac:dyDescent="0.25">
      <c r="A89" s="284" t="s">
        <v>37</v>
      </c>
      <c r="B89" s="285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  <c r="N89" s="285"/>
      <c r="O89" s="285"/>
      <c r="P89" s="285"/>
      <c r="Q89" s="285"/>
      <c r="R89" s="285"/>
      <c r="S89" s="285"/>
      <c r="T89" s="285"/>
      <c r="U89" s="285"/>
      <c r="V89" s="285"/>
      <c r="W89" s="285"/>
      <c r="X89" s="285"/>
      <c r="Y89" s="285"/>
      <c r="Z89" s="285"/>
      <c r="AA89" s="285"/>
      <c r="AB89" s="285"/>
      <c r="AC89" s="285"/>
      <c r="AD89" s="285"/>
      <c r="AE89" s="285"/>
      <c r="AF89" s="285"/>
      <c r="AG89" s="285"/>
      <c r="AH89" s="285"/>
      <c r="AI89" s="285"/>
      <c r="AJ89" s="285"/>
      <c r="AK89" s="285"/>
      <c r="AL89" s="286"/>
    </row>
    <row r="90" spans="1:38" x14ac:dyDescent="0.25">
      <c r="A90" s="17" t="s">
        <v>10</v>
      </c>
      <c r="B90" s="17" t="s">
        <v>14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254" t="s">
        <v>30</v>
      </c>
      <c r="B91" s="254">
        <v>14500</v>
      </c>
      <c r="C91" s="13" t="s">
        <v>12</v>
      </c>
      <c r="D91" s="17">
        <v>0</v>
      </c>
      <c r="E91" s="17">
        <v>500</v>
      </c>
      <c r="F91" s="17">
        <v>1000</v>
      </c>
      <c r="G91" s="17">
        <v>1500</v>
      </c>
      <c r="H91" s="17">
        <v>2000</v>
      </c>
      <c r="I91" s="17">
        <v>2500</v>
      </c>
      <c r="J91" s="17">
        <v>3000</v>
      </c>
      <c r="K91" s="17">
        <v>3500</v>
      </c>
      <c r="L91" s="17">
        <v>4000</v>
      </c>
      <c r="M91" s="17">
        <v>4500</v>
      </c>
      <c r="N91" s="17">
        <v>5000</v>
      </c>
      <c r="O91" s="17">
        <v>5500</v>
      </c>
      <c r="P91" s="17">
        <v>6000</v>
      </c>
      <c r="Q91" s="17">
        <v>6500</v>
      </c>
      <c r="R91" s="17">
        <v>7000</v>
      </c>
      <c r="S91" s="17">
        <v>7500</v>
      </c>
      <c r="T91" s="17">
        <v>8000</v>
      </c>
      <c r="U91" s="17">
        <v>8500</v>
      </c>
      <c r="V91" s="17">
        <v>9000</v>
      </c>
      <c r="W91" s="17">
        <v>9500</v>
      </c>
      <c r="X91" s="17">
        <v>10000</v>
      </c>
      <c r="Y91" s="17">
        <v>10500</v>
      </c>
      <c r="Z91" s="17">
        <v>11000</v>
      </c>
      <c r="AA91" s="17">
        <v>11500</v>
      </c>
      <c r="AB91" s="17">
        <v>12000</v>
      </c>
      <c r="AC91" s="17">
        <v>12500</v>
      </c>
      <c r="AD91" s="17">
        <v>13000</v>
      </c>
      <c r="AE91" s="17">
        <v>13500</v>
      </c>
      <c r="AF91" s="17">
        <v>14000</v>
      </c>
      <c r="AG91" s="17">
        <v>14500</v>
      </c>
      <c r="AH91" s="13"/>
      <c r="AI91" s="13"/>
      <c r="AJ91" s="13"/>
      <c r="AK91" s="13"/>
      <c r="AL91" s="13"/>
    </row>
    <row r="92" spans="1:38" x14ac:dyDescent="0.25">
      <c r="A92" s="254"/>
      <c r="B92" s="254"/>
      <c r="C92" s="13" t="s">
        <v>13</v>
      </c>
      <c r="D92" s="17">
        <v>0</v>
      </c>
      <c r="E92" s="45">
        <v>29.4861</v>
      </c>
      <c r="F92" s="45">
        <v>56.059699999999999</v>
      </c>
      <c r="G92" s="45">
        <v>77</v>
      </c>
      <c r="H92" s="45">
        <v>94.709800000000001</v>
      </c>
      <c r="I92" s="45">
        <v>111.19799999999999</v>
      </c>
      <c r="J92" s="45">
        <v>124.131</v>
      </c>
      <c r="K92" s="45">
        <v>136.26</v>
      </c>
      <c r="L92" s="45">
        <v>147.07300000000001</v>
      </c>
      <c r="M92" s="45">
        <v>154.041</v>
      </c>
      <c r="N92" s="45">
        <v>160.5</v>
      </c>
      <c r="O92" s="45">
        <v>165.566</v>
      </c>
      <c r="P92" s="45">
        <v>167.49600000000001</v>
      </c>
      <c r="Q92" s="45">
        <v>169.17599999999999</v>
      </c>
      <c r="R92" s="45">
        <v>169.47399999999999</v>
      </c>
      <c r="S92" s="45">
        <v>169.47399999999999</v>
      </c>
      <c r="T92" s="45">
        <v>169.47399999999999</v>
      </c>
      <c r="U92" s="45">
        <v>169.47399999999999</v>
      </c>
      <c r="V92" s="45">
        <v>169.47399999999999</v>
      </c>
      <c r="W92" s="45">
        <v>169.47399999999999</v>
      </c>
      <c r="X92" s="45">
        <v>169.47399999999999</v>
      </c>
      <c r="Y92" s="45">
        <v>169.47399999999999</v>
      </c>
      <c r="Z92" s="45">
        <v>169.47399999999999</v>
      </c>
      <c r="AA92" s="45">
        <v>169.47399999999999</v>
      </c>
      <c r="AB92" s="45">
        <v>169.47399999999999</v>
      </c>
      <c r="AC92" s="45">
        <v>169.47399999999999</v>
      </c>
      <c r="AD92" s="45">
        <v>169.47399999999999</v>
      </c>
      <c r="AE92" s="45">
        <v>169.47399999999999</v>
      </c>
      <c r="AF92" s="45">
        <v>169.47399999999999</v>
      </c>
      <c r="AG92" s="45">
        <v>169.47399999999999</v>
      </c>
      <c r="AH92" s="13"/>
      <c r="AI92" s="13"/>
      <c r="AJ92" s="13"/>
      <c r="AK92" s="13"/>
      <c r="AL92" s="13"/>
    </row>
    <row r="93" spans="1:38" x14ac:dyDescent="0.25">
      <c r="A93" s="254" t="s">
        <v>31</v>
      </c>
      <c r="B93" s="253">
        <v>14500</v>
      </c>
      <c r="C93" s="13" t="s">
        <v>12</v>
      </c>
      <c r="D93" s="23">
        <v>0</v>
      </c>
      <c r="E93" s="23">
        <v>500</v>
      </c>
      <c r="F93" s="23">
        <v>1000</v>
      </c>
      <c r="G93" s="23">
        <v>1500</v>
      </c>
      <c r="H93" s="23">
        <v>2000</v>
      </c>
      <c r="I93" s="23">
        <v>2500</v>
      </c>
      <c r="J93" s="23">
        <v>3000</v>
      </c>
      <c r="K93" s="23">
        <v>3500</v>
      </c>
      <c r="L93" s="23">
        <v>4000</v>
      </c>
      <c r="M93" s="23">
        <v>4500</v>
      </c>
      <c r="N93" s="23">
        <v>5000</v>
      </c>
      <c r="O93" s="23">
        <v>5500</v>
      </c>
      <c r="P93" s="23">
        <v>6000</v>
      </c>
      <c r="Q93" s="23">
        <v>6500</v>
      </c>
      <c r="R93" s="23">
        <v>7000</v>
      </c>
      <c r="S93" s="23">
        <v>7500</v>
      </c>
      <c r="T93" s="23">
        <v>8000</v>
      </c>
      <c r="U93" s="23">
        <v>8500</v>
      </c>
      <c r="V93" s="23">
        <v>9000</v>
      </c>
      <c r="W93" s="23">
        <v>9500</v>
      </c>
      <c r="X93" s="23">
        <v>10000</v>
      </c>
      <c r="Y93" s="23">
        <v>10500</v>
      </c>
      <c r="Z93" s="27">
        <v>11000</v>
      </c>
      <c r="AA93" s="23">
        <v>11500</v>
      </c>
      <c r="AB93" s="23">
        <v>12000</v>
      </c>
      <c r="AC93" s="23">
        <v>12500</v>
      </c>
      <c r="AD93" s="23">
        <v>13000</v>
      </c>
      <c r="AE93" s="23">
        <v>13500</v>
      </c>
      <c r="AF93" s="23">
        <v>14000</v>
      </c>
      <c r="AG93" s="27">
        <v>14500</v>
      </c>
      <c r="AH93" s="16"/>
      <c r="AI93" s="16"/>
      <c r="AJ93" s="16"/>
      <c r="AK93" s="16"/>
      <c r="AL93" s="26"/>
    </row>
    <row r="94" spans="1:38" ht="15.75" thickBot="1" x14ac:dyDescent="0.3">
      <c r="A94" s="254"/>
      <c r="B94" s="253"/>
      <c r="C94" s="13" t="s">
        <v>13</v>
      </c>
      <c r="D94" s="21">
        <v>0</v>
      </c>
      <c r="E94" s="20">
        <v>29.4861</v>
      </c>
      <c r="F94" s="20">
        <v>56.059699999999999</v>
      </c>
      <c r="G94" s="20">
        <v>77</v>
      </c>
      <c r="H94" s="20">
        <v>94.709800000000001</v>
      </c>
      <c r="I94" s="20">
        <v>111.19799999999999</v>
      </c>
      <c r="J94" s="20">
        <v>124.131</v>
      </c>
      <c r="K94" s="20">
        <v>136.26</v>
      </c>
      <c r="L94" s="20">
        <v>147.07300000000001</v>
      </c>
      <c r="M94" s="20">
        <v>154.041</v>
      </c>
      <c r="N94" s="20">
        <v>160.5</v>
      </c>
      <c r="O94" s="20">
        <v>165.566</v>
      </c>
      <c r="P94" s="20">
        <v>167.49600000000001</v>
      </c>
      <c r="Q94" s="20">
        <v>169.17599999999999</v>
      </c>
      <c r="R94" s="20">
        <v>169.47399999999999</v>
      </c>
      <c r="S94" s="20">
        <v>169.47399999999999</v>
      </c>
      <c r="T94" s="20">
        <v>169.47399999999999</v>
      </c>
      <c r="U94" s="20">
        <v>169.47399999999999</v>
      </c>
      <c r="V94" s="20">
        <v>169.47399999999999</v>
      </c>
      <c r="W94" s="20">
        <v>169.47399999999999</v>
      </c>
      <c r="X94" s="20">
        <v>169.47399999999999</v>
      </c>
      <c r="Y94" s="20">
        <v>169.47399999999999</v>
      </c>
      <c r="Z94" s="24">
        <v>169.47399999999999</v>
      </c>
      <c r="AA94" s="20">
        <v>169.47399999999999</v>
      </c>
      <c r="AB94" s="20">
        <v>169.47399999999999</v>
      </c>
      <c r="AC94" s="20">
        <v>169.47399999999999</v>
      </c>
      <c r="AD94" s="20">
        <v>169.47399999999999</v>
      </c>
      <c r="AE94" s="20">
        <v>169.47399999999999</v>
      </c>
      <c r="AF94" s="20">
        <v>169.47399999999999</v>
      </c>
      <c r="AG94" s="24">
        <v>169.47399999999999</v>
      </c>
      <c r="AH94" s="22"/>
      <c r="AI94" s="22"/>
      <c r="AJ94" s="22"/>
      <c r="AK94" s="22"/>
      <c r="AL94" s="25"/>
    </row>
    <row r="95" spans="1:38" x14ac:dyDescent="0.25">
      <c r="A95" s="254" t="s">
        <v>32</v>
      </c>
      <c r="B95" s="253">
        <v>14500</v>
      </c>
      <c r="C95" s="13" t="s">
        <v>12</v>
      </c>
      <c r="D95" s="23">
        <v>0</v>
      </c>
      <c r="E95" s="23">
        <v>500</v>
      </c>
      <c r="F95" s="23">
        <v>1000</v>
      </c>
      <c r="G95" s="23">
        <v>1500</v>
      </c>
      <c r="H95" s="23">
        <v>2000</v>
      </c>
      <c r="I95" s="23">
        <v>2500</v>
      </c>
      <c r="J95" s="23">
        <v>3000</v>
      </c>
      <c r="K95" s="23">
        <v>3500</v>
      </c>
      <c r="L95" s="23">
        <v>4000</v>
      </c>
      <c r="M95" s="23">
        <v>4500</v>
      </c>
      <c r="N95" s="23">
        <v>5000</v>
      </c>
      <c r="O95" s="23">
        <v>5500</v>
      </c>
      <c r="P95" s="23">
        <v>6000</v>
      </c>
      <c r="Q95" s="23">
        <v>6500</v>
      </c>
      <c r="R95" s="23">
        <v>7000</v>
      </c>
      <c r="S95" s="23">
        <v>7500</v>
      </c>
      <c r="T95" s="23">
        <v>8000</v>
      </c>
      <c r="U95" s="23">
        <v>8500</v>
      </c>
      <c r="V95" s="23">
        <v>9000</v>
      </c>
      <c r="W95" s="23">
        <v>9500</v>
      </c>
      <c r="X95" s="23">
        <v>10000</v>
      </c>
      <c r="Y95" s="23">
        <v>10500</v>
      </c>
      <c r="Z95" s="27">
        <v>11000</v>
      </c>
      <c r="AA95" s="23">
        <v>11500</v>
      </c>
      <c r="AB95" s="23">
        <v>12000</v>
      </c>
      <c r="AC95" s="23">
        <v>12500</v>
      </c>
      <c r="AD95" s="23">
        <v>13000</v>
      </c>
      <c r="AE95" s="23">
        <v>13500</v>
      </c>
      <c r="AF95" s="23">
        <v>14000</v>
      </c>
      <c r="AG95" s="27">
        <v>14500</v>
      </c>
      <c r="AH95" s="16"/>
      <c r="AI95" s="16"/>
      <c r="AJ95" s="16"/>
      <c r="AK95" s="16"/>
      <c r="AL95" s="26"/>
    </row>
    <row r="96" spans="1:38" ht="15.75" thickBot="1" x14ac:dyDescent="0.3">
      <c r="A96" s="254"/>
      <c r="B96" s="253"/>
      <c r="C96" s="13" t="s">
        <v>13</v>
      </c>
      <c r="D96" s="21">
        <v>0</v>
      </c>
      <c r="E96" s="20">
        <v>29.4861</v>
      </c>
      <c r="F96" s="20">
        <v>56.059699999999999</v>
      </c>
      <c r="G96" s="20">
        <v>77</v>
      </c>
      <c r="H96" s="20">
        <v>94.709800000000001</v>
      </c>
      <c r="I96" s="20">
        <v>111.19799999999999</v>
      </c>
      <c r="J96" s="20">
        <v>124.131</v>
      </c>
      <c r="K96" s="20">
        <v>136.26</v>
      </c>
      <c r="L96" s="20">
        <v>147.07300000000001</v>
      </c>
      <c r="M96" s="20">
        <v>154.041</v>
      </c>
      <c r="N96" s="20">
        <v>160.5</v>
      </c>
      <c r="O96" s="20">
        <v>165.566</v>
      </c>
      <c r="P96" s="20">
        <v>167.49600000000001</v>
      </c>
      <c r="Q96" s="20">
        <v>169.17599999999999</v>
      </c>
      <c r="R96" s="20">
        <v>169.47399999999999</v>
      </c>
      <c r="S96" s="20">
        <v>169.47399999999999</v>
      </c>
      <c r="T96" s="20">
        <v>169.47399999999999</v>
      </c>
      <c r="U96" s="20">
        <v>169.47399999999999</v>
      </c>
      <c r="V96" s="20">
        <v>169.47399999999999</v>
      </c>
      <c r="W96" s="20">
        <v>169.47399999999999</v>
      </c>
      <c r="X96" s="20">
        <v>169.47399999999999</v>
      </c>
      <c r="Y96" s="20">
        <v>169.47399999999999</v>
      </c>
      <c r="Z96" s="24">
        <v>169.47399999999999</v>
      </c>
      <c r="AA96" s="20">
        <v>169.47399999999999</v>
      </c>
      <c r="AB96" s="20">
        <v>169.47399999999999</v>
      </c>
      <c r="AC96" s="20">
        <v>169.47399999999999</v>
      </c>
      <c r="AD96" s="20">
        <v>169.47399999999999</v>
      </c>
      <c r="AE96" s="20">
        <v>169.47399999999999</v>
      </c>
      <c r="AF96" s="20">
        <v>169.47399999999999</v>
      </c>
      <c r="AG96" s="24">
        <v>169.47399999999999</v>
      </c>
      <c r="AH96" s="22"/>
      <c r="AI96" s="22"/>
      <c r="AJ96" s="22"/>
      <c r="AK96" s="22"/>
      <c r="AL96" s="25"/>
    </row>
    <row r="97" spans="1:38" x14ac:dyDescent="0.25">
      <c r="A97" s="254" t="s">
        <v>33</v>
      </c>
      <c r="B97" s="253">
        <v>14500</v>
      </c>
      <c r="C97" s="13" t="s">
        <v>12</v>
      </c>
      <c r="D97" s="23">
        <v>0</v>
      </c>
      <c r="E97" s="23">
        <v>500</v>
      </c>
      <c r="F97" s="23">
        <v>1000</v>
      </c>
      <c r="G97" s="23">
        <v>1500</v>
      </c>
      <c r="H97" s="23">
        <v>2000</v>
      </c>
      <c r="I97" s="23">
        <v>2500</v>
      </c>
      <c r="J97" s="23">
        <v>3000</v>
      </c>
      <c r="K97" s="23">
        <v>3500</v>
      </c>
      <c r="L97" s="23">
        <v>4000</v>
      </c>
      <c r="M97" s="23">
        <v>4500</v>
      </c>
      <c r="N97" s="23">
        <v>5000</v>
      </c>
      <c r="O97" s="23">
        <v>5500</v>
      </c>
      <c r="P97" s="23">
        <v>6000</v>
      </c>
      <c r="Q97" s="23">
        <v>6500</v>
      </c>
      <c r="R97" s="23">
        <v>7000</v>
      </c>
      <c r="S97" s="23">
        <v>7500</v>
      </c>
      <c r="T97" s="23">
        <v>8000</v>
      </c>
      <c r="U97" s="23">
        <v>8500</v>
      </c>
      <c r="V97" s="23">
        <v>9000</v>
      </c>
      <c r="W97" s="23">
        <v>9500</v>
      </c>
      <c r="X97" s="23">
        <v>10000</v>
      </c>
      <c r="Y97" s="23">
        <v>10500</v>
      </c>
      <c r="Z97" s="27">
        <v>11000</v>
      </c>
      <c r="AA97" s="23">
        <v>11500</v>
      </c>
      <c r="AB97" s="23">
        <v>12000</v>
      </c>
      <c r="AC97" s="23">
        <v>12500</v>
      </c>
      <c r="AD97" s="23">
        <v>13000</v>
      </c>
      <c r="AE97" s="23">
        <v>13500</v>
      </c>
      <c r="AF97" s="23">
        <v>14000</v>
      </c>
      <c r="AG97" s="27">
        <v>14500</v>
      </c>
      <c r="AH97" s="16"/>
      <c r="AI97" s="16"/>
      <c r="AJ97" s="16"/>
      <c r="AK97" s="16"/>
      <c r="AL97" s="26"/>
    </row>
    <row r="98" spans="1:38" ht="15.75" thickBot="1" x14ac:dyDescent="0.3">
      <c r="A98" s="254"/>
      <c r="B98" s="253"/>
      <c r="C98" s="13" t="s">
        <v>13</v>
      </c>
      <c r="D98" s="21">
        <v>0</v>
      </c>
      <c r="E98" s="20">
        <v>29.4861</v>
      </c>
      <c r="F98" s="20">
        <v>56.059699999999999</v>
      </c>
      <c r="G98" s="20">
        <v>77</v>
      </c>
      <c r="H98" s="20">
        <v>94.709800000000001</v>
      </c>
      <c r="I98" s="20">
        <v>111.19799999999999</v>
      </c>
      <c r="J98" s="20">
        <v>124.131</v>
      </c>
      <c r="K98" s="20">
        <v>136.26</v>
      </c>
      <c r="L98" s="20">
        <v>147.07300000000001</v>
      </c>
      <c r="M98" s="20">
        <v>154.041</v>
      </c>
      <c r="N98" s="20">
        <v>160.5</v>
      </c>
      <c r="O98" s="20">
        <v>165.566</v>
      </c>
      <c r="P98" s="20">
        <v>167.49600000000001</v>
      </c>
      <c r="Q98" s="20">
        <v>169.17599999999999</v>
      </c>
      <c r="R98" s="20">
        <v>169.47399999999999</v>
      </c>
      <c r="S98" s="20">
        <v>169.47399999999999</v>
      </c>
      <c r="T98" s="20">
        <v>169.47399999999999</v>
      </c>
      <c r="U98" s="20">
        <v>169.47399999999999</v>
      </c>
      <c r="V98" s="20">
        <v>169.47399999999999</v>
      </c>
      <c r="W98" s="20">
        <v>169.47399999999999</v>
      </c>
      <c r="X98" s="20">
        <v>169.47399999999999</v>
      </c>
      <c r="Y98" s="20">
        <v>169.47399999999999</v>
      </c>
      <c r="Z98" s="24">
        <v>169.47399999999999</v>
      </c>
      <c r="AA98" s="20">
        <v>169.47399999999999</v>
      </c>
      <c r="AB98" s="20">
        <v>169.47399999999999</v>
      </c>
      <c r="AC98" s="20">
        <v>169.47399999999999</v>
      </c>
      <c r="AD98" s="20">
        <v>169.47399999999999</v>
      </c>
      <c r="AE98" s="20">
        <v>169.47399999999999</v>
      </c>
      <c r="AF98" s="20">
        <v>169.47399999999999</v>
      </c>
      <c r="AG98" s="24">
        <v>169.47399999999999</v>
      </c>
      <c r="AH98" s="22"/>
      <c r="AI98" s="22"/>
      <c r="AJ98" s="22"/>
      <c r="AK98" s="22"/>
      <c r="AL98" s="25"/>
    </row>
    <row r="99" spans="1:38" x14ac:dyDescent="0.25">
      <c r="A99" s="254" t="s">
        <v>34</v>
      </c>
      <c r="B99" s="253">
        <v>14500</v>
      </c>
      <c r="C99" s="13" t="s">
        <v>12</v>
      </c>
      <c r="D99" s="23">
        <v>0</v>
      </c>
      <c r="E99" s="23">
        <v>500</v>
      </c>
      <c r="F99" s="23">
        <v>1000</v>
      </c>
      <c r="G99" s="23">
        <v>1500</v>
      </c>
      <c r="H99" s="23">
        <v>2000</v>
      </c>
      <c r="I99" s="23">
        <v>2500</v>
      </c>
      <c r="J99" s="23">
        <v>3000</v>
      </c>
      <c r="K99" s="23">
        <v>3500</v>
      </c>
      <c r="L99" s="23">
        <v>4000</v>
      </c>
      <c r="M99" s="23">
        <v>4500</v>
      </c>
      <c r="N99" s="23">
        <v>5000</v>
      </c>
      <c r="O99" s="23">
        <v>5500</v>
      </c>
      <c r="P99" s="23">
        <v>6000</v>
      </c>
      <c r="Q99" s="23">
        <v>6500</v>
      </c>
      <c r="R99" s="23">
        <v>7000</v>
      </c>
      <c r="S99" s="23">
        <v>7500</v>
      </c>
      <c r="T99" s="23">
        <v>8000</v>
      </c>
      <c r="U99" s="23">
        <v>8500</v>
      </c>
      <c r="V99" s="23">
        <v>9000</v>
      </c>
      <c r="W99" s="23">
        <v>9500</v>
      </c>
      <c r="X99" s="23">
        <v>10000</v>
      </c>
      <c r="Y99" s="23">
        <v>10500</v>
      </c>
      <c r="Z99" s="27">
        <v>11000</v>
      </c>
      <c r="AA99" s="23">
        <v>11500</v>
      </c>
      <c r="AB99" s="23">
        <v>12000</v>
      </c>
      <c r="AC99" s="23">
        <v>12500</v>
      </c>
      <c r="AD99" s="23">
        <v>13000</v>
      </c>
      <c r="AE99" s="23">
        <v>13500</v>
      </c>
      <c r="AF99" s="23">
        <v>14000</v>
      </c>
      <c r="AG99" s="27">
        <v>14500</v>
      </c>
      <c r="AH99" s="16"/>
      <c r="AI99" s="16"/>
      <c r="AJ99" s="16"/>
      <c r="AK99" s="16"/>
      <c r="AL99" s="26"/>
    </row>
    <row r="100" spans="1:38" ht="15.75" thickBot="1" x14ac:dyDescent="0.3">
      <c r="A100" s="254"/>
      <c r="B100" s="253"/>
      <c r="C100" s="13" t="s">
        <v>13</v>
      </c>
      <c r="D100" s="21">
        <v>0</v>
      </c>
      <c r="E100" s="20">
        <v>29.4861</v>
      </c>
      <c r="F100" s="20">
        <v>56.059699999999999</v>
      </c>
      <c r="G100" s="20">
        <v>77</v>
      </c>
      <c r="H100" s="20">
        <v>94.709800000000001</v>
      </c>
      <c r="I100" s="20">
        <v>111.19799999999999</v>
      </c>
      <c r="J100" s="20">
        <v>124.131</v>
      </c>
      <c r="K100" s="20">
        <v>136.26</v>
      </c>
      <c r="L100" s="20">
        <v>147.07300000000001</v>
      </c>
      <c r="M100" s="20">
        <v>154.041</v>
      </c>
      <c r="N100" s="20">
        <v>160.5</v>
      </c>
      <c r="O100" s="20">
        <v>165.566</v>
      </c>
      <c r="P100" s="20">
        <v>167.49600000000001</v>
      </c>
      <c r="Q100" s="20">
        <v>169.17599999999999</v>
      </c>
      <c r="R100" s="20">
        <v>169.47399999999999</v>
      </c>
      <c r="S100" s="20">
        <v>169.47399999999999</v>
      </c>
      <c r="T100" s="20">
        <v>169.47399999999999</v>
      </c>
      <c r="U100" s="20">
        <v>169.47399999999999</v>
      </c>
      <c r="V100" s="20">
        <v>169.47399999999999</v>
      </c>
      <c r="W100" s="20">
        <v>169.47399999999999</v>
      </c>
      <c r="X100" s="20">
        <v>169.47399999999999</v>
      </c>
      <c r="Y100" s="20">
        <v>169.47399999999999</v>
      </c>
      <c r="Z100" s="24">
        <v>169.47399999999999</v>
      </c>
      <c r="AA100" s="20">
        <v>169.47399999999999</v>
      </c>
      <c r="AB100" s="20">
        <v>169.47399999999999</v>
      </c>
      <c r="AC100" s="20">
        <v>169.47399999999999</v>
      </c>
      <c r="AD100" s="20">
        <v>169.47399999999999</v>
      </c>
      <c r="AE100" s="20">
        <v>169.47399999999999</v>
      </c>
      <c r="AF100" s="20">
        <v>169.47399999999999</v>
      </c>
      <c r="AG100" s="24">
        <v>169.47399999999999</v>
      </c>
      <c r="AH100" s="22"/>
      <c r="AI100" s="22"/>
      <c r="AJ100" s="22"/>
      <c r="AK100" s="22"/>
      <c r="AL100" s="25"/>
    </row>
    <row r="101" spans="1:38" x14ac:dyDescent="0.25">
      <c r="A101" s="254" t="s">
        <v>35</v>
      </c>
      <c r="B101" s="253">
        <v>14500</v>
      </c>
      <c r="C101" s="13" t="s">
        <v>12</v>
      </c>
      <c r="D101" s="23">
        <v>0</v>
      </c>
      <c r="E101" s="23">
        <v>500</v>
      </c>
      <c r="F101" s="23">
        <v>1000</v>
      </c>
      <c r="G101" s="23">
        <v>1500</v>
      </c>
      <c r="H101" s="23">
        <v>2000</v>
      </c>
      <c r="I101" s="23">
        <v>2500</v>
      </c>
      <c r="J101" s="23">
        <v>3000</v>
      </c>
      <c r="K101" s="23">
        <v>3500</v>
      </c>
      <c r="L101" s="23">
        <v>4000</v>
      </c>
      <c r="M101" s="23">
        <v>4500</v>
      </c>
      <c r="N101" s="23">
        <v>5000</v>
      </c>
      <c r="O101" s="23">
        <v>5500</v>
      </c>
      <c r="P101" s="23">
        <v>6000</v>
      </c>
      <c r="Q101" s="23">
        <v>6500</v>
      </c>
      <c r="R101" s="23">
        <v>7000</v>
      </c>
      <c r="S101" s="23">
        <v>7500</v>
      </c>
      <c r="T101" s="23">
        <v>8000</v>
      </c>
      <c r="U101" s="23">
        <v>8500</v>
      </c>
      <c r="V101" s="23">
        <v>9000</v>
      </c>
      <c r="W101" s="23">
        <v>9500</v>
      </c>
      <c r="X101" s="23">
        <v>10000</v>
      </c>
      <c r="Y101" s="23">
        <v>10500</v>
      </c>
      <c r="Z101" s="27">
        <v>11000</v>
      </c>
      <c r="AA101" s="23">
        <v>11500</v>
      </c>
      <c r="AB101" s="23">
        <v>12000</v>
      </c>
      <c r="AC101" s="23">
        <v>12500</v>
      </c>
      <c r="AD101" s="23">
        <v>13000</v>
      </c>
      <c r="AE101" s="23">
        <v>13500</v>
      </c>
      <c r="AF101" s="23">
        <v>14000</v>
      </c>
      <c r="AG101" s="27">
        <v>14500</v>
      </c>
      <c r="AH101" s="16"/>
      <c r="AI101" s="16"/>
      <c r="AJ101" s="16"/>
      <c r="AK101" s="16"/>
      <c r="AL101" s="26"/>
    </row>
    <row r="102" spans="1:38" ht="15.75" thickBot="1" x14ac:dyDescent="0.3">
      <c r="A102" s="254"/>
      <c r="B102" s="253"/>
      <c r="C102" s="13" t="s">
        <v>13</v>
      </c>
      <c r="D102" s="21">
        <v>0</v>
      </c>
      <c r="E102" s="20">
        <v>29.4861</v>
      </c>
      <c r="F102" s="20">
        <v>56.059699999999999</v>
      </c>
      <c r="G102" s="20">
        <v>77</v>
      </c>
      <c r="H102" s="20">
        <v>94.709800000000001</v>
      </c>
      <c r="I102" s="20">
        <v>111.19799999999999</v>
      </c>
      <c r="J102" s="20">
        <v>124.131</v>
      </c>
      <c r="K102" s="20">
        <v>136.26</v>
      </c>
      <c r="L102" s="20">
        <v>147.07300000000001</v>
      </c>
      <c r="M102" s="20">
        <v>154.041</v>
      </c>
      <c r="N102" s="20">
        <v>160.5</v>
      </c>
      <c r="O102" s="20">
        <v>165.566</v>
      </c>
      <c r="P102" s="20">
        <v>167.49600000000001</v>
      </c>
      <c r="Q102" s="20">
        <v>169.17599999999999</v>
      </c>
      <c r="R102" s="20">
        <v>169.47399999999999</v>
      </c>
      <c r="S102" s="20">
        <v>169.47399999999999</v>
      </c>
      <c r="T102" s="20">
        <v>169.47399999999999</v>
      </c>
      <c r="U102" s="20">
        <v>169.47399999999999</v>
      </c>
      <c r="V102" s="20">
        <v>169.47399999999999</v>
      </c>
      <c r="W102" s="20">
        <v>169.47399999999999</v>
      </c>
      <c r="X102" s="20">
        <v>169.47399999999999</v>
      </c>
      <c r="Y102" s="20">
        <v>169.47399999999999</v>
      </c>
      <c r="Z102" s="24">
        <v>169.47399999999999</v>
      </c>
      <c r="AA102" s="20">
        <v>169.47399999999999</v>
      </c>
      <c r="AB102" s="20">
        <v>169.47399999999999</v>
      </c>
      <c r="AC102" s="20">
        <v>169.47399999999999</v>
      </c>
      <c r="AD102" s="20">
        <v>169.47399999999999</v>
      </c>
      <c r="AE102" s="20">
        <v>169.47399999999999</v>
      </c>
      <c r="AF102" s="20">
        <v>169.47399999999999</v>
      </c>
      <c r="AG102" s="24">
        <v>169.47399999999999</v>
      </c>
      <c r="AH102" s="22"/>
      <c r="AI102" s="22"/>
      <c r="AJ102" s="22"/>
      <c r="AK102" s="22"/>
      <c r="AL102" s="25"/>
    </row>
    <row r="103" spans="1:38" x14ac:dyDescent="0.25">
      <c r="A103" s="254" t="s">
        <v>36</v>
      </c>
      <c r="B103" s="253">
        <v>14500</v>
      </c>
      <c r="C103" s="13" t="s">
        <v>12</v>
      </c>
      <c r="D103" s="23">
        <v>0</v>
      </c>
      <c r="E103" s="23">
        <v>500</v>
      </c>
      <c r="F103" s="23">
        <v>1000</v>
      </c>
      <c r="G103" s="23">
        <v>1500</v>
      </c>
      <c r="H103" s="23">
        <v>2000</v>
      </c>
      <c r="I103" s="23">
        <v>2500</v>
      </c>
      <c r="J103" s="23">
        <v>3000</v>
      </c>
      <c r="K103" s="23">
        <v>3500</v>
      </c>
      <c r="L103" s="23">
        <v>4000</v>
      </c>
      <c r="M103" s="23">
        <v>4500</v>
      </c>
      <c r="N103" s="23">
        <v>5000</v>
      </c>
      <c r="O103" s="23">
        <v>5500</v>
      </c>
      <c r="P103" s="23">
        <v>6000</v>
      </c>
      <c r="Q103" s="23">
        <v>6500</v>
      </c>
      <c r="R103" s="23">
        <v>7000</v>
      </c>
      <c r="S103" s="23">
        <v>7500</v>
      </c>
      <c r="T103" s="23">
        <v>8000</v>
      </c>
      <c r="U103" s="23">
        <v>8500</v>
      </c>
      <c r="V103" s="23">
        <v>9000</v>
      </c>
      <c r="W103" s="23">
        <v>9500</v>
      </c>
      <c r="X103" s="23">
        <v>10000</v>
      </c>
      <c r="Y103" s="23">
        <v>10500</v>
      </c>
      <c r="Z103" s="27">
        <v>11000</v>
      </c>
      <c r="AA103" s="23">
        <v>11500</v>
      </c>
      <c r="AB103" s="23">
        <v>12000</v>
      </c>
      <c r="AC103" s="23">
        <v>12500</v>
      </c>
      <c r="AD103" s="23">
        <v>13000</v>
      </c>
      <c r="AE103" s="23">
        <v>13500</v>
      </c>
      <c r="AF103" s="23">
        <v>14000</v>
      </c>
      <c r="AG103" s="27">
        <v>14500</v>
      </c>
      <c r="AH103" s="16"/>
      <c r="AI103" s="16"/>
      <c r="AJ103" s="16"/>
      <c r="AK103" s="16"/>
      <c r="AL103" s="26"/>
    </row>
    <row r="104" spans="1:38" ht="15.75" thickBot="1" x14ac:dyDescent="0.3">
      <c r="A104" s="254"/>
      <c r="B104" s="253"/>
      <c r="C104" s="13" t="s">
        <v>13</v>
      </c>
      <c r="D104" s="21">
        <v>0</v>
      </c>
      <c r="E104" s="20">
        <v>29.4861</v>
      </c>
      <c r="F104" s="20">
        <v>56.059699999999999</v>
      </c>
      <c r="G104" s="20">
        <v>77</v>
      </c>
      <c r="H104" s="20">
        <v>94.709800000000001</v>
      </c>
      <c r="I104" s="20">
        <v>111.19799999999999</v>
      </c>
      <c r="J104" s="20">
        <v>124.131</v>
      </c>
      <c r="K104" s="20">
        <v>136.26</v>
      </c>
      <c r="L104" s="20">
        <v>147.07300000000001</v>
      </c>
      <c r="M104" s="20">
        <v>154.041</v>
      </c>
      <c r="N104" s="20">
        <v>160.5</v>
      </c>
      <c r="O104" s="20">
        <v>165.566</v>
      </c>
      <c r="P104" s="20">
        <v>167.49600000000001</v>
      </c>
      <c r="Q104" s="20">
        <v>169.17599999999999</v>
      </c>
      <c r="R104" s="20">
        <v>169.47399999999999</v>
      </c>
      <c r="S104" s="20">
        <v>169.47399999999999</v>
      </c>
      <c r="T104" s="20">
        <v>169.47399999999999</v>
      </c>
      <c r="U104" s="20">
        <v>169.47399999999999</v>
      </c>
      <c r="V104" s="20">
        <v>169.47399999999999</v>
      </c>
      <c r="W104" s="20">
        <v>169.47399999999999</v>
      </c>
      <c r="X104" s="20">
        <v>169.47399999999999</v>
      </c>
      <c r="Y104" s="20">
        <v>169.47399999999999</v>
      </c>
      <c r="Z104" s="24">
        <v>169.47399999999999</v>
      </c>
      <c r="AA104" s="20">
        <v>169.47399999999999</v>
      </c>
      <c r="AB104" s="20">
        <v>169.47399999999999</v>
      </c>
      <c r="AC104" s="20">
        <v>169.47399999999999</v>
      </c>
      <c r="AD104" s="20">
        <v>169.47399999999999</v>
      </c>
      <c r="AE104" s="20">
        <v>169.47399999999999</v>
      </c>
      <c r="AF104" s="20">
        <v>169.47399999999999</v>
      </c>
      <c r="AG104" s="24">
        <v>169.47399999999999</v>
      </c>
      <c r="AH104" s="22"/>
      <c r="AI104" s="22"/>
      <c r="AJ104" s="22"/>
      <c r="AK104" s="22"/>
      <c r="AL104" s="25"/>
    </row>
    <row r="105" spans="1:38" x14ac:dyDescent="0.25">
      <c r="A105" s="48"/>
      <c r="B105" s="48"/>
      <c r="C105" s="15"/>
      <c r="D105" s="46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spans="1:38" ht="15.75" thickBot="1" x14ac:dyDescent="0.3">
      <c r="A106" s="48"/>
      <c r="B106" s="48"/>
      <c r="C106" s="15"/>
      <c r="D106" s="46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spans="1:38" x14ac:dyDescent="0.25">
      <c r="A107" s="284" t="s">
        <v>38</v>
      </c>
      <c r="B107" s="285"/>
      <c r="C107" s="285"/>
      <c r="D107" s="285"/>
      <c r="E107" s="285"/>
      <c r="F107" s="285"/>
      <c r="G107" s="285"/>
      <c r="H107" s="285"/>
      <c r="I107" s="285"/>
      <c r="J107" s="285"/>
      <c r="K107" s="285"/>
      <c r="L107" s="285"/>
      <c r="M107" s="285"/>
      <c r="N107" s="285"/>
      <c r="O107" s="285"/>
      <c r="P107" s="285"/>
      <c r="Q107" s="285"/>
      <c r="R107" s="285"/>
      <c r="S107" s="285"/>
      <c r="T107" s="285"/>
      <c r="U107" s="285"/>
      <c r="V107" s="285"/>
      <c r="W107" s="285"/>
      <c r="X107" s="285"/>
      <c r="Y107" s="285"/>
      <c r="Z107" s="285"/>
      <c r="AA107" s="285"/>
      <c r="AB107" s="285"/>
      <c r="AC107" s="285"/>
      <c r="AD107" s="285"/>
      <c r="AE107" s="285"/>
      <c r="AF107" s="285"/>
      <c r="AG107" s="285"/>
      <c r="AH107" s="285"/>
      <c r="AI107" s="285"/>
      <c r="AJ107" s="285"/>
      <c r="AK107" s="285"/>
      <c r="AL107" s="286"/>
    </row>
    <row r="108" spans="1:38" x14ac:dyDescent="0.25">
      <c r="A108" s="254" t="s">
        <v>39</v>
      </c>
      <c r="B108" s="49" t="s">
        <v>11</v>
      </c>
      <c r="C108" s="44">
        <v>2010</v>
      </c>
      <c r="D108" s="18">
        <v>2015</v>
      </c>
      <c r="E108" s="44">
        <v>2020</v>
      </c>
      <c r="F108" s="18">
        <v>2025</v>
      </c>
      <c r="G108" s="44">
        <v>2030</v>
      </c>
      <c r="H108" s="18">
        <v>2035</v>
      </c>
      <c r="I108" s="44">
        <v>2040</v>
      </c>
      <c r="J108" s="18">
        <v>2045</v>
      </c>
      <c r="K108" s="44">
        <v>2050</v>
      </c>
      <c r="L108" s="18">
        <v>2055</v>
      </c>
      <c r="M108" s="44">
        <v>2060</v>
      </c>
      <c r="N108" s="18">
        <v>2065</v>
      </c>
      <c r="O108" s="44">
        <v>2070</v>
      </c>
      <c r="P108" s="18">
        <v>2075</v>
      </c>
      <c r="Q108" s="44">
        <v>2080</v>
      </c>
      <c r="R108" s="18">
        <v>2085</v>
      </c>
      <c r="S108" s="44">
        <v>2090</v>
      </c>
      <c r="T108" s="18">
        <v>2095</v>
      </c>
      <c r="U108" s="44">
        <v>2100</v>
      </c>
      <c r="V108" s="47"/>
      <c r="W108" s="4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spans="1:38" x14ac:dyDescent="0.25">
      <c r="A109" s="254"/>
      <c r="B109" s="49" t="s">
        <v>41</v>
      </c>
      <c r="C109" s="79">
        <v>0</v>
      </c>
      <c r="D109" s="80">
        <v>0</v>
      </c>
      <c r="E109" s="79">
        <v>0</v>
      </c>
      <c r="F109" s="80">
        <v>0</v>
      </c>
      <c r="G109" s="79">
        <v>0</v>
      </c>
      <c r="H109" s="80">
        <v>0</v>
      </c>
      <c r="I109" s="79">
        <v>0</v>
      </c>
      <c r="J109" s="80">
        <v>0</v>
      </c>
      <c r="K109" s="79">
        <v>0</v>
      </c>
      <c r="L109" s="80">
        <v>0</v>
      </c>
      <c r="M109" s="79">
        <v>0</v>
      </c>
      <c r="N109" s="80">
        <v>0</v>
      </c>
      <c r="O109" s="79">
        <v>0</v>
      </c>
      <c r="P109" s="80">
        <v>0</v>
      </c>
      <c r="Q109" s="79">
        <v>0</v>
      </c>
      <c r="R109" s="80">
        <v>0</v>
      </c>
      <c r="S109" s="79">
        <v>0</v>
      </c>
      <c r="T109" s="80">
        <v>0</v>
      </c>
      <c r="U109" s="79">
        <v>0</v>
      </c>
      <c r="V109" s="47"/>
      <c r="W109" s="4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spans="1:38" x14ac:dyDescent="0.25">
      <c r="A110" s="254" t="s">
        <v>40</v>
      </c>
      <c r="B110" s="49" t="s">
        <v>11</v>
      </c>
      <c r="C110" s="44">
        <v>2010</v>
      </c>
      <c r="D110" s="18">
        <v>2015</v>
      </c>
      <c r="E110" s="44">
        <v>2020</v>
      </c>
      <c r="F110" s="18">
        <v>2025</v>
      </c>
      <c r="G110" s="44">
        <v>2030</v>
      </c>
      <c r="H110" s="18">
        <v>2035</v>
      </c>
      <c r="I110" s="44">
        <v>2040</v>
      </c>
      <c r="J110" s="18">
        <v>2045</v>
      </c>
      <c r="K110" s="44">
        <v>2050</v>
      </c>
      <c r="L110" s="18">
        <v>2055</v>
      </c>
      <c r="M110" s="44">
        <v>2060</v>
      </c>
      <c r="N110" s="18">
        <v>2065</v>
      </c>
      <c r="O110" s="44">
        <v>2070</v>
      </c>
      <c r="P110" s="18">
        <v>2075</v>
      </c>
      <c r="Q110" s="44">
        <v>2080</v>
      </c>
      <c r="R110" s="18">
        <v>2085</v>
      </c>
      <c r="S110" s="44">
        <v>2090</v>
      </c>
      <c r="T110" s="18">
        <v>2095</v>
      </c>
      <c r="U110" s="44">
        <v>2100</v>
      </c>
      <c r="V110" s="47"/>
      <c r="W110" s="4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spans="1:38" x14ac:dyDescent="0.25">
      <c r="A111" s="254"/>
      <c r="B111" s="49" t="s">
        <v>41</v>
      </c>
      <c r="C111" s="79">
        <v>0.2</v>
      </c>
      <c r="D111" s="80">
        <v>0.19</v>
      </c>
      <c r="E111" s="79">
        <v>0.18</v>
      </c>
      <c r="F111" s="80">
        <v>0.17</v>
      </c>
      <c r="G111" s="79">
        <v>0.16</v>
      </c>
      <c r="H111" s="80">
        <v>0.15</v>
      </c>
      <c r="I111" s="79">
        <v>0.14000000000000001</v>
      </c>
      <c r="J111" s="80">
        <v>0.13</v>
      </c>
      <c r="K111" s="79">
        <v>0.12</v>
      </c>
      <c r="L111" s="80">
        <v>0.11</v>
      </c>
      <c r="M111" s="79">
        <v>0.1</v>
      </c>
      <c r="N111" s="80">
        <v>0.09</v>
      </c>
      <c r="O111" s="79">
        <v>0.08</v>
      </c>
      <c r="P111" s="80">
        <v>7.0000000000000007E-2</v>
      </c>
      <c r="Q111" s="79">
        <v>0.06</v>
      </c>
      <c r="R111" s="80">
        <v>0.05</v>
      </c>
      <c r="S111" s="79">
        <v>0.04</v>
      </c>
      <c r="T111" s="80">
        <v>0.03</v>
      </c>
      <c r="U111" s="79">
        <v>0.02</v>
      </c>
    </row>
    <row r="112" spans="1:38" x14ac:dyDescent="0.25">
      <c r="A112" s="48"/>
      <c r="B112" s="14"/>
      <c r="C112" s="14"/>
    </row>
    <row r="113" spans="1:38" ht="15.75" thickBot="1" x14ac:dyDescent="0.3">
      <c r="A113" s="48"/>
      <c r="B113" s="15"/>
      <c r="C113" s="15"/>
    </row>
    <row r="114" spans="1:38" ht="15.75" thickBot="1" x14ac:dyDescent="0.3">
      <c r="A114" s="279" t="s">
        <v>37</v>
      </c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0"/>
      <c r="P114" s="280"/>
      <c r="Q114" s="280"/>
      <c r="R114" s="280"/>
      <c r="S114" s="280"/>
      <c r="T114" s="280"/>
      <c r="U114" s="280"/>
      <c r="V114" s="280"/>
      <c r="W114" s="280"/>
      <c r="X114" s="280"/>
      <c r="Y114" s="280"/>
      <c r="Z114" s="280"/>
      <c r="AA114" s="280"/>
      <c r="AB114" s="280"/>
      <c r="AC114" s="280"/>
      <c r="AD114" s="280"/>
      <c r="AE114" s="280"/>
      <c r="AF114" s="280"/>
      <c r="AG114" s="280"/>
      <c r="AH114" s="280"/>
      <c r="AI114" s="280"/>
      <c r="AJ114" s="280"/>
      <c r="AK114" s="280"/>
      <c r="AL114" s="281"/>
    </row>
    <row r="115" spans="1:38" ht="15.75" thickBot="1" x14ac:dyDescent="0.3">
      <c r="A115" s="156" t="s">
        <v>10</v>
      </c>
      <c r="B115" s="156" t="s">
        <v>14</v>
      </c>
      <c r="C115" s="156"/>
      <c r="D115" s="156"/>
      <c r="E115" s="156"/>
      <c r="F115" s="156"/>
      <c r="G115" s="156"/>
      <c r="H115" s="156"/>
      <c r="I115" s="156"/>
      <c r="J115" s="156"/>
      <c r="K115" s="156"/>
      <c r="L115" s="156"/>
      <c r="M115" s="156"/>
      <c r="N115" s="156"/>
      <c r="O115" s="156"/>
      <c r="P115" s="156"/>
      <c r="Q115" s="156"/>
      <c r="R115" s="156"/>
      <c r="S115" s="156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287" t="s">
        <v>165</v>
      </c>
      <c r="B116" s="289">
        <v>14500</v>
      </c>
      <c r="C116" s="132" t="s">
        <v>12</v>
      </c>
      <c r="D116" s="23">
        <v>0</v>
      </c>
      <c r="E116" s="23">
        <v>500</v>
      </c>
      <c r="F116" s="23">
        <v>1000</v>
      </c>
      <c r="G116" s="23">
        <v>1500</v>
      </c>
      <c r="H116" s="23">
        <v>2000</v>
      </c>
      <c r="I116" s="23">
        <v>2500</v>
      </c>
      <c r="J116" s="23">
        <v>3000</v>
      </c>
      <c r="K116" s="23">
        <v>3500</v>
      </c>
      <c r="L116" s="23">
        <v>4000</v>
      </c>
      <c r="M116" s="23">
        <v>4500</v>
      </c>
      <c r="N116" s="23">
        <v>5000</v>
      </c>
      <c r="O116" s="23">
        <v>5500</v>
      </c>
      <c r="P116" s="23">
        <v>6000</v>
      </c>
      <c r="Q116" s="23">
        <v>6500</v>
      </c>
      <c r="R116" s="23">
        <v>7000</v>
      </c>
      <c r="S116" s="23">
        <v>7500</v>
      </c>
      <c r="T116" s="23">
        <v>8000</v>
      </c>
      <c r="U116" s="23">
        <v>8500</v>
      </c>
      <c r="V116" s="23">
        <v>9000</v>
      </c>
      <c r="W116" s="23">
        <v>9500</v>
      </c>
      <c r="X116" s="23">
        <v>10000</v>
      </c>
      <c r="Y116" s="23">
        <v>10500</v>
      </c>
      <c r="Z116" s="27">
        <v>11000</v>
      </c>
      <c r="AA116" s="23">
        <v>11500</v>
      </c>
      <c r="AB116" s="23">
        <v>12000</v>
      </c>
      <c r="AC116" s="23">
        <v>12500</v>
      </c>
      <c r="AD116" s="23">
        <v>13000</v>
      </c>
      <c r="AE116" s="23">
        <v>13500</v>
      </c>
      <c r="AF116" s="23">
        <v>14000</v>
      </c>
      <c r="AG116" s="27">
        <v>14500</v>
      </c>
      <c r="AH116" s="127"/>
      <c r="AI116" s="127"/>
      <c r="AJ116" s="127"/>
      <c r="AK116" s="127"/>
      <c r="AL116" s="129"/>
    </row>
    <row r="117" spans="1:38" ht="15.75" thickBot="1" x14ac:dyDescent="0.3">
      <c r="A117" s="288"/>
      <c r="B117" s="290"/>
      <c r="C117" s="133" t="s">
        <v>13</v>
      </c>
      <c r="D117" s="21">
        <v>0</v>
      </c>
      <c r="E117" s="20">
        <v>29.4861</v>
      </c>
      <c r="F117" s="20">
        <v>56.059699999999999</v>
      </c>
      <c r="G117" s="20">
        <v>77</v>
      </c>
      <c r="H117" s="20">
        <v>94.709800000000001</v>
      </c>
      <c r="I117" s="20">
        <v>111.19799999999999</v>
      </c>
      <c r="J117" s="20">
        <v>124.131</v>
      </c>
      <c r="K117" s="20">
        <v>136.26</v>
      </c>
      <c r="L117" s="20">
        <v>147.07300000000001</v>
      </c>
      <c r="M117" s="20">
        <v>154.041</v>
      </c>
      <c r="N117" s="20">
        <v>160.5</v>
      </c>
      <c r="O117" s="20">
        <v>165.566</v>
      </c>
      <c r="P117" s="20">
        <v>167.49600000000001</v>
      </c>
      <c r="Q117" s="20">
        <v>169.17599999999999</v>
      </c>
      <c r="R117" s="20">
        <v>169.47399999999999</v>
      </c>
      <c r="S117" s="20">
        <v>169.47399999999999</v>
      </c>
      <c r="T117" s="20">
        <v>169.47399999999999</v>
      </c>
      <c r="U117" s="20">
        <v>169.47399999999999</v>
      </c>
      <c r="V117" s="20">
        <v>169.47399999999999</v>
      </c>
      <c r="W117" s="20">
        <v>169.47399999999999</v>
      </c>
      <c r="X117" s="20">
        <v>169.47399999999999</v>
      </c>
      <c r="Y117" s="20">
        <v>169.47399999999999</v>
      </c>
      <c r="Z117" s="24">
        <v>169.47399999999999</v>
      </c>
      <c r="AA117" s="20">
        <v>169.47399999999999</v>
      </c>
      <c r="AB117" s="20">
        <v>169.47399999999999</v>
      </c>
      <c r="AC117" s="20">
        <v>169.47399999999999</v>
      </c>
      <c r="AD117" s="20">
        <v>169.47399999999999</v>
      </c>
      <c r="AE117" s="20">
        <v>169.47399999999999</v>
      </c>
      <c r="AF117" s="20">
        <v>169.47399999999999</v>
      </c>
      <c r="AG117" s="24">
        <v>169.47399999999999</v>
      </c>
      <c r="AH117" s="22"/>
      <c r="AI117" s="22"/>
      <c r="AJ117" s="22"/>
      <c r="AK117" s="22"/>
      <c r="AL117" s="25"/>
    </row>
    <row r="118" spans="1:38" x14ac:dyDescent="0.25">
      <c r="A118" s="287" t="s">
        <v>178</v>
      </c>
      <c r="B118" s="289">
        <v>14500</v>
      </c>
      <c r="C118" s="132" t="s">
        <v>12</v>
      </c>
      <c r="D118" s="23">
        <v>0</v>
      </c>
      <c r="E118" s="23">
        <v>500</v>
      </c>
      <c r="F118" s="23">
        <v>1000</v>
      </c>
      <c r="G118" s="23">
        <v>1500</v>
      </c>
      <c r="H118" s="23">
        <v>2000</v>
      </c>
      <c r="I118" s="23">
        <v>2500</v>
      </c>
      <c r="J118" s="23">
        <v>3000</v>
      </c>
      <c r="K118" s="23">
        <v>3500</v>
      </c>
      <c r="L118" s="23">
        <v>4000</v>
      </c>
      <c r="M118" s="23">
        <v>4500</v>
      </c>
      <c r="N118" s="23">
        <v>5000</v>
      </c>
      <c r="O118" s="23">
        <v>5500</v>
      </c>
      <c r="P118" s="23">
        <v>6000</v>
      </c>
      <c r="Q118" s="23">
        <v>6500</v>
      </c>
      <c r="R118" s="23">
        <v>7000</v>
      </c>
      <c r="S118" s="23">
        <v>7500</v>
      </c>
      <c r="T118" s="23">
        <v>8000</v>
      </c>
      <c r="U118" s="23">
        <v>8500</v>
      </c>
      <c r="V118" s="23">
        <v>9000</v>
      </c>
      <c r="W118" s="23">
        <v>9500</v>
      </c>
      <c r="X118" s="23">
        <v>10000</v>
      </c>
      <c r="Y118" s="23">
        <v>10500</v>
      </c>
      <c r="Z118" s="27">
        <v>11000</v>
      </c>
      <c r="AA118" s="23">
        <v>11500</v>
      </c>
      <c r="AB118" s="23">
        <v>12000</v>
      </c>
      <c r="AC118" s="23">
        <v>12500</v>
      </c>
      <c r="AD118" s="23">
        <v>13000</v>
      </c>
      <c r="AE118" s="23">
        <v>13500</v>
      </c>
      <c r="AF118" s="23">
        <v>14000</v>
      </c>
      <c r="AG118" s="27">
        <v>14500</v>
      </c>
      <c r="AH118" s="127"/>
      <c r="AI118" s="127"/>
      <c r="AJ118" s="127"/>
      <c r="AK118" s="127"/>
      <c r="AL118" s="129"/>
    </row>
    <row r="119" spans="1:38" ht="15.75" thickBot="1" x14ac:dyDescent="0.3">
      <c r="A119" s="288"/>
      <c r="B119" s="290"/>
      <c r="C119" s="133" t="s">
        <v>13</v>
      </c>
      <c r="D119" s="21">
        <v>0</v>
      </c>
      <c r="E119" s="20">
        <v>29.4861</v>
      </c>
      <c r="F119" s="20">
        <v>56.059699999999999</v>
      </c>
      <c r="G119" s="20">
        <v>77</v>
      </c>
      <c r="H119" s="20">
        <v>94.709800000000001</v>
      </c>
      <c r="I119" s="20">
        <v>111.19799999999999</v>
      </c>
      <c r="J119" s="20">
        <v>124.131</v>
      </c>
      <c r="K119" s="20">
        <v>136.26</v>
      </c>
      <c r="L119" s="20">
        <v>147.07300000000001</v>
      </c>
      <c r="M119" s="20">
        <v>154.041</v>
      </c>
      <c r="N119" s="20">
        <v>160.5</v>
      </c>
      <c r="O119" s="20">
        <v>165.566</v>
      </c>
      <c r="P119" s="20">
        <v>167.49600000000001</v>
      </c>
      <c r="Q119" s="20">
        <v>169.17599999999999</v>
      </c>
      <c r="R119" s="20">
        <v>169.47399999999999</v>
      </c>
      <c r="S119" s="20">
        <v>169.47399999999999</v>
      </c>
      <c r="T119" s="20">
        <v>169.47399999999999</v>
      </c>
      <c r="U119" s="20">
        <v>169.47399999999999</v>
      </c>
      <c r="V119" s="20">
        <v>169.47399999999999</v>
      </c>
      <c r="W119" s="20">
        <v>169.47399999999999</v>
      </c>
      <c r="X119" s="20">
        <v>169.47399999999999</v>
      </c>
      <c r="Y119" s="20">
        <v>169.47399999999999</v>
      </c>
      <c r="Z119" s="24">
        <v>169.47399999999999</v>
      </c>
      <c r="AA119" s="20">
        <v>169.47399999999999</v>
      </c>
      <c r="AB119" s="20">
        <v>169.47399999999999</v>
      </c>
      <c r="AC119" s="20">
        <v>169.47399999999999</v>
      </c>
      <c r="AD119" s="20">
        <v>169.47399999999999</v>
      </c>
      <c r="AE119" s="20">
        <v>169.47399999999999</v>
      </c>
      <c r="AF119" s="20">
        <v>169.47399999999999</v>
      </c>
      <c r="AG119" s="24">
        <v>169.47399999999999</v>
      </c>
      <c r="AH119" s="22"/>
      <c r="AI119" s="22"/>
      <c r="AJ119" s="22"/>
      <c r="AK119" s="22"/>
      <c r="AL119" s="25"/>
    </row>
    <row r="120" spans="1:38" x14ac:dyDescent="0.25">
      <c r="A120" s="15"/>
      <c r="B120" s="15"/>
      <c r="C120" s="98"/>
    </row>
    <row r="121" spans="1:38" x14ac:dyDescent="0.25">
      <c r="A121" s="15"/>
      <c r="B121" s="15"/>
      <c r="C121" s="98"/>
    </row>
    <row r="122" spans="1:38" x14ac:dyDescent="0.25">
      <c r="A122" s="15"/>
      <c r="B122" s="15"/>
      <c r="C122" s="15"/>
    </row>
    <row r="123" spans="1:38" x14ac:dyDescent="0.25">
      <c r="A123" s="15"/>
      <c r="B123" s="15"/>
      <c r="C123" s="15"/>
    </row>
    <row r="124" spans="1:38" x14ac:dyDescent="0.25">
      <c r="A124" s="15"/>
      <c r="B124" s="15"/>
      <c r="C124" s="15"/>
    </row>
    <row r="125" spans="1:38" x14ac:dyDescent="0.25">
      <c r="A125" s="15"/>
      <c r="B125" s="15"/>
      <c r="C125" s="15"/>
    </row>
    <row r="126" spans="1:38" x14ac:dyDescent="0.25">
      <c r="A126" s="15"/>
      <c r="B126" s="15"/>
      <c r="C126" s="15"/>
    </row>
    <row r="127" spans="1:38" x14ac:dyDescent="0.25">
      <c r="A127" s="15"/>
      <c r="B127" s="15"/>
      <c r="C127" s="15"/>
    </row>
    <row r="128" spans="1:38" x14ac:dyDescent="0.25">
      <c r="A128" s="15"/>
      <c r="B128" s="15"/>
      <c r="C128" s="15"/>
    </row>
    <row r="129" spans="1:3" x14ac:dyDescent="0.25">
      <c r="A129" s="15"/>
      <c r="B129" s="15"/>
      <c r="C129" s="15"/>
    </row>
    <row r="130" spans="1:3" x14ac:dyDescent="0.25">
      <c r="A130" s="15"/>
      <c r="B130" s="15"/>
      <c r="C130" s="15"/>
    </row>
    <row r="131" spans="1:3" x14ac:dyDescent="0.25">
      <c r="A131" s="15"/>
      <c r="B131" s="15"/>
      <c r="C131" s="15"/>
    </row>
    <row r="132" spans="1:3" x14ac:dyDescent="0.25">
      <c r="A132" s="15"/>
      <c r="B132" s="15"/>
      <c r="C132" s="15"/>
    </row>
    <row r="133" spans="1:3" x14ac:dyDescent="0.25">
      <c r="A133" s="15"/>
      <c r="B133" s="15"/>
      <c r="C133" s="15"/>
    </row>
    <row r="134" spans="1:3" x14ac:dyDescent="0.25">
      <c r="A134" s="15"/>
      <c r="B134" s="15"/>
      <c r="C134" s="15"/>
    </row>
    <row r="135" spans="1:3" x14ac:dyDescent="0.25">
      <c r="A135" s="15"/>
      <c r="B135" s="15"/>
      <c r="C135" s="15"/>
    </row>
    <row r="136" spans="1:3" x14ac:dyDescent="0.25">
      <c r="A136" s="15"/>
      <c r="B136" s="15"/>
      <c r="C136" s="15"/>
    </row>
    <row r="137" spans="1:3" x14ac:dyDescent="0.25">
      <c r="A137" s="15"/>
      <c r="B137" s="15"/>
      <c r="C137" s="15"/>
    </row>
    <row r="138" spans="1:3" x14ac:dyDescent="0.25">
      <c r="A138" s="15"/>
      <c r="B138" s="15"/>
      <c r="C138" s="15"/>
    </row>
    <row r="139" spans="1:3" x14ac:dyDescent="0.25">
      <c r="A139" s="15"/>
      <c r="B139" s="15"/>
      <c r="C139" s="15"/>
    </row>
    <row r="140" spans="1:3" x14ac:dyDescent="0.25">
      <c r="A140" s="15"/>
      <c r="B140" s="15"/>
      <c r="C140" s="15"/>
    </row>
    <row r="141" spans="1:3" x14ac:dyDescent="0.25">
      <c r="A141" s="15"/>
      <c r="B141" s="15"/>
      <c r="C141" s="15"/>
    </row>
    <row r="142" spans="1:3" x14ac:dyDescent="0.25">
      <c r="A142" s="15"/>
      <c r="B142" s="15"/>
      <c r="C142" s="15"/>
    </row>
    <row r="143" spans="1:3" x14ac:dyDescent="0.25">
      <c r="A143" s="15"/>
      <c r="B143" s="15"/>
      <c r="C143" s="99"/>
    </row>
    <row r="144" spans="1:3" x14ac:dyDescent="0.25">
      <c r="A144" s="15"/>
      <c r="B144" s="15"/>
      <c r="C144" s="15"/>
    </row>
    <row r="145" spans="1:3" x14ac:dyDescent="0.25">
      <c r="A145" s="15"/>
      <c r="B145" s="15"/>
      <c r="C145" s="15"/>
    </row>
    <row r="146" spans="1:3" x14ac:dyDescent="0.25">
      <c r="A146" s="15"/>
      <c r="B146" s="15"/>
      <c r="C146" s="15"/>
    </row>
    <row r="147" spans="1:3" x14ac:dyDescent="0.25">
      <c r="A147" s="15"/>
      <c r="B147" s="15"/>
      <c r="C147" s="15"/>
    </row>
    <row r="148" spans="1:3" x14ac:dyDescent="0.25">
      <c r="A148" s="15"/>
      <c r="B148" s="15"/>
      <c r="C148" s="15"/>
    </row>
    <row r="149" spans="1:3" x14ac:dyDescent="0.25">
      <c r="A149" s="15"/>
      <c r="B149" s="15"/>
      <c r="C149" s="15"/>
    </row>
    <row r="150" spans="1:3" x14ac:dyDescent="0.25">
      <c r="A150" s="15"/>
      <c r="B150" s="15"/>
      <c r="C150" s="15"/>
    </row>
    <row r="151" spans="1:3" x14ac:dyDescent="0.25">
      <c r="A151" s="15"/>
      <c r="B151" s="15"/>
      <c r="C151" s="15"/>
    </row>
    <row r="152" spans="1:3" x14ac:dyDescent="0.25">
      <c r="A152" s="15"/>
      <c r="B152" s="15"/>
      <c r="C152" s="15"/>
    </row>
    <row r="153" spans="1:3" x14ac:dyDescent="0.25">
      <c r="A153" s="15"/>
      <c r="B153" s="15"/>
      <c r="C153" s="15"/>
    </row>
    <row r="154" spans="1:3" x14ac:dyDescent="0.25">
      <c r="A154" s="15"/>
      <c r="B154" s="15"/>
      <c r="C154" s="15"/>
    </row>
    <row r="155" spans="1:3" x14ac:dyDescent="0.25">
      <c r="A155" s="15"/>
      <c r="B155" s="15"/>
      <c r="C155" s="15"/>
    </row>
    <row r="156" spans="1:3" x14ac:dyDescent="0.25">
      <c r="A156" s="15"/>
      <c r="B156" s="15"/>
      <c r="C156" s="15"/>
    </row>
    <row r="157" spans="1:3" x14ac:dyDescent="0.25">
      <c r="A157" s="15"/>
      <c r="B157" s="15"/>
      <c r="C157" s="15"/>
    </row>
    <row r="158" spans="1:3" x14ac:dyDescent="0.25">
      <c r="A158" s="15"/>
      <c r="B158" s="15"/>
      <c r="C158" s="15"/>
    </row>
    <row r="159" spans="1:3" x14ac:dyDescent="0.25">
      <c r="A159" s="15"/>
      <c r="B159" s="15"/>
      <c r="C159" s="15"/>
    </row>
    <row r="160" spans="1:3" x14ac:dyDescent="0.25">
      <c r="A160" s="15"/>
      <c r="B160" s="15"/>
      <c r="C160" s="15"/>
    </row>
    <row r="161" spans="1:3" x14ac:dyDescent="0.25">
      <c r="A161" s="15"/>
      <c r="B161" s="15"/>
      <c r="C161" s="15"/>
    </row>
    <row r="162" spans="1:3" x14ac:dyDescent="0.25">
      <c r="A162" s="15"/>
      <c r="B162" s="15"/>
      <c r="C162" s="15"/>
    </row>
    <row r="163" spans="1:3" x14ac:dyDescent="0.25">
      <c r="A163" s="15"/>
      <c r="B163" s="15"/>
      <c r="C163" s="15"/>
    </row>
    <row r="164" spans="1:3" x14ac:dyDescent="0.25">
      <c r="A164" s="15"/>
      <c r="B164" s="15"/>
      <c r="C164" s="15"/>
    </row>
    <row r="165" spans="1:3" x14ac:dyDescent="0.25">
      <c r="A165" s="15"/>
      <c r="B165" s="15"/>
      <c r="C165" s="15"/>
    </row>
    <row r="166" spans="1:3" x14ac:dyDescent="0.25">
      <c r="A166" s="15"/>
      <c r="B166" s="15"/>
      <c r="C166" s="15"/>
    </row>
    <row r="167" spans="1:3" x14ac:dyDescent="0.25">
      <c r="A167" s="15"/>
      <c r="B167" s="15"/>
      <c r="C167" s="15"/>
    </row>
    <row r="168" spans="1:3" x14ac:dyDescent="0.25">
      <c r="A168" s="15"/>
      <c r="B168" s="15"/>
      <c r="C168" s="15"/>
    </row>
    <row r="169" spans="1:3" x14ac:dyDescent="0.25">
      <c r="A169" s="15"/>
      <c r="B169" s="15"/>
      <c r="C169" s="15"/>
    </row>
    <row r="170" spans="1:3" x14ac:dyDescent="0.25">
      <c r="A170" s="15"/>
      <c r="B170" s="15"/>
      <c r="C170" s="15"/>
    </row>
    <row r="171" spans="1:3" x14ac:dyDescent="0.25">
      <c r="A171" s="15"/>
      <c r="B171" s="15"/>
      <c r="C171" s="15"/>
    </row>
    <row r="172" spans="1:3" x14ac:dyDescent="0.25">
      <c r="A172" s="15"/>
      <c r="B172" s="15"/>
      <c r="C172" s="15"/>
    </row>
    <row r="173" spans="1:3" x14ac:dyDescent="0.25">
      <c r="A173" s="15"/>
      <c r="B173" s="15"/>
      <c r="C173" s="15"/>
    </row>
    <row r="174" spans="1:3" x14ac:dyDescent="0.25">
      <c r="A174" s="15"/>
      <c r="B174" s="15"/>
      <c r="C174" s="15"/>
    </row>
    <row r="175" spans="1:3" x14ac:dyDescent="0.25">
      <c r="A175" s="15"/>
      <c r="B175" s="15"/>
      <c r="C175" s="15"/>
    </row>
    <row r="176" spans="1:3" x14ac:dyDescent="0.25">
      <c r="A176" s="15"/>
      <c r="B176" s="15"/>
      <c r="C176" s="15"/>
    </row>
    <row r="177" spans="1:3" x14ac:dyDescent="0.25">
      <c r="A177" s="15"/>
      <c r="B177" s="15"/>
      <c r="C177" s="15"/>
    </row>
    <row r="178" spans="1:3" x14ac:dyDescent="0.25">
      <c r="A178" s="15"/>
      <c r="B178" s="15"/>
      <c r="C178" s="15"/>
    </row>
    <row r="179" spans="1:3" x14ac:dyDescent="0.25">
      <c r="A179" s="15"/>
      <c r="B179" s="15"/>
      <c r="C179" s="15"/>
    </row>
    <row r="180" spans="1:3" x14ac:dyDescent="0.25">
      <c r="A180" s="15"/>
      <c r="B180" s="15"/>
      <c r="C180" s="15"/>
    </row>
    <row r="181" spans="1:3" x14ac:dyDescent="0.25">
      <c r="A181" s="15"/>
      <c r="B181" s="15"/>
      <c r="C181" s="15"/>
    </row>
    <row r="182" spans="1:3" x14ac:dyDescent="0.25">
      <c r="A182" s="15"/>
      <c r="B182" s="15"/>
      <c r="C182" s="15"/>
    </row>
    <row r="183" spans="1:3" x14ac:dyDescent="0.25">
      <c r="A183" s="15"/>
      <c r="B183" s="15"/>
      <c r="C183" s="15"/>
    </row>
    <row r="184" spans="1:3" x14ac:dyDescent="0.25">
      <c r="A184" s="15"/>
      <c r="B184" s="15"/>
      <c r="C184" s="15"/>
    </row>
    <row r="185" spans="1:3" x14ac:dyDescent="0.25">
      <c r="A185" s="15"/>
      <c r="B185" s="15"/>
      <c r="C185" s="15"/>
    </row>
    <row r="186" spans="1:3" x14ac:dyDescent="0.25">
      <c r="A186" s="15"/>
      <c r="B186" s="15"/>
      <c r="C186" s="15"/>
    </row>
    <row r="187" spans="1:3" x14ac:dyDescent="0.25">
      <c r="A187" s="15"/>
      <c r="B187" s="15"/>
      <c r="C187" s="15"/>
    </row>
    <row r="188" spans="1:3" x14ac:dyDescent="0.25">
      <c r="A188" s="15"/>
      <c r="B188" s="15"/>
      <c r="C188" s="15"/>
    </row>
    <row r="189" spans="1:3" x14ac:dyDescent="0.25">
      <c r="A189" s="15"/>
      <c r="B189" s="15"/>
      <c r="C189" s="15"/>
    </row>
    <row r="190" spans="1:3" x14ac:dyDescent="0.25">
      <c r="A190" s="15"/>
      <c r="B190" s="15"/>
      <c r="C190" s="15"/>
    </row>
    <row r="191" spans="1:3" x14ac:dyDescent="0.25">
      <c r="A191" s="15"/>
      <c r="B191" s="15"/>
      <c r="C191" s="15"/>
    </row>
    <row r="192" spans="1:3" x14ac:dyDescent="0.25">
      <c r="A192" s="15"/>
      <c r="B192" s="15"/>
      <c r="C192" s="15"/>
    </row>
    <row r="193" spans="1:3" x14ac:dyDescent="0.25">
      <c r="A193" s="15"/>
      <c r="B193" s="15"/>
      <c r="C193" s="15"/>
    </row>
    <row r="194" spans="1:3" x14ac:dyDescent="0.25">
      <c r="A194" s="15"/>
      <c r="B194" s="15"/>
      <c r="C194" s="15"/>
    </row>
    <row r="195" spans="1:3" x14ac:dyDescent="0.25">
      <c r="A195" s="15"/>
      <c r="B195" s="15"/>
      <c r="C195" s="15"/>
    </row>
    <row r="196" spans="1:3" x14ac:dyDescent="0.25">
      <c r="A196" s="15"/>
      <c r="B196" s="15"/>
      <c r="C196" s="15"/>
    </row>
    <row r="197" spans="1:3" x14ac:dyDescent="0.25">
      <c r="A197" s="15"/>
      <c r="B197" s="15"/>
      <c r="C197" s="15"/>
    </row>
    <row r="198" spans="1:3" x14ac:dyDescent="0.25">
      <c r="A198" s="15"/>
      <c r="B198" s="15"/>
      <c r="C198" s="15"/>
    </row>
    <row r="199" spans="1:3" x14ac:dyDescent="0.25">
      <c r="A199" s="15"/>
      <c r="B199" s="15"/>
      <c r="C199" s="15"/>
    </row>
    <row r="200" spans="1:3" x14ac:dyDescent="0.25">
      <c r="A200" s="15"/>
      <c r="B200" s="15"/>
      <c r="C200" s="15"/>
    </row>
    <row r="201" spans="1:3" x14ac:dyDescent="0.25">
      <c r="A201" s="15"/>
      <c r="B201" s="15"/>
      <c r="C201" s="15"/>
    </row>
    <row r="202" spans="1:3" x14ac:dyDescent="0.25">
      <c r="A202" s="15"/>
      <c r="B202" s="15"/>
      <c r="C202" s="15"/>
    </row>
    <row r="203" spans="1:3" x14ac:dyDescent="0.25">
      <c r="A203" s="15"/>
      <c r="B203" s="15"/>
      <c r="C203" s="15"/>
    </row>
    <row r="204" spans="1:3" x14ac:dyDescent="0.25">
      <c r="A204" s="15"/>
      <c r="B204" s="15"/>
      <c r="C204" s="15"/>
    </row>
    <row r="205" spans="1:3" x14ac:dyDescent="0.25">
      <c r="A205" s="15"/>
      <c r="B205" s="15"/>
      <c r="C205" s="15"/>
    </row>
    <row r="206" spans="1:3" x14ac:dyDescent="0.25">
      <c r="A206" s="15"/>
      <c r="B206" s="15"/>
      <c r="C206" s="15"/>
    </row>
    <row r="207" spans="1:3" x14ac:dyDescent="0.25">
      <c r="A207" s="15"/>
      <c r="B207" s="15"/>
      <c r="C207" s="15"/>
    </row>
    <row r="208" spans="1:3" x14ac:dyDescent="0.25">
      <c r="A208" s="15"/>
      <c r="B208" s="15"/>
      <c r="C208" s="15"/>
    </row>
    <row r="209" spans="1:3" x14ac:dyDescent="0.25">
      <c r="A209" s="15"/>
      <c r="B209" s="15"/>
      <c r="C209" s="15"/>
    </row>
    <row r="210" spans="1:3" x14ac:dyDescent="0.25">
      <c r="A210" s="15"/>
      <c r="B210" s="15"/>
      <c r="C210" s="15"/>
    </row>
    <row r="211" spans="1:3" x14ac:dyDescent="0.25">
      <c r="A211" s="15"/>
      <c r="B211" s="15"/>
      <c r="C211" s="15"/>
    </row>
    <row r="212" spans="1:3" x14ac:dyDescent="0.25">
      <c r="A212" s="15"/>
      <c r="B212" s="15"/>
      <c r="C212" s="15"/>
    </row>
  </sheetData>
  <mergeCells count="50">
    <mergeCell ref="A118:A119"/>
    <mergeCell ref="B118:B119"/>
    <mergeCell ref="A60:A63"/>
    <mergeCell ref="B60:B63"/>
    <mergeCell ref="B91:B92"/>
    <mergeCell ref="A93:A94"/>
    <mergeCell ref="B93:B94"/>
    <mergeCell ref="A107:AL107"/>
    <mergeCell ref="A108:A109"/>
    <mergeCell ref="A110:A111"/>
    <mergeCell ref="A101:A102"/>
    <mergeCell ref="B101:B102"/>
    <mergeCell ref="E60:E63"/>
    <mergeCell ref="F60:F63"/>
    <mergeCell ref="A116:A117"/>
    <mergeCell ref="B116:B117"/>
    <mergeCell ref="F45:F48"/>
    <mergeCell ref="E45:E48"/>
    <mergeCell ref="A114:AL114"/>
    <mergeCell ref="F50:F53"/>
    <mergeCell ref="A55:A58"/>
    <mergeCell ref="B55:B58"/>
    <mergeCell ref="F55:F58"/>
    <mergeCell ref="A50:A53"/>
    <mergeCell ref="B50:B53"/>
    <mergeCell ref="E50:E53"/>
    <mergeCell ref="E55:E58"/>
    <mergeCell ref="A89:AL89"/>
    <mergeCell ref="A91:A92"/>
    <mergeCell ref="A103:A104"/>
    <mergeCell ref="B103:B104"/>
    <mergeCell ref="A95:A96"/>
    <mergeCell ref="C14:C16"/>
    <mergeCell ref="J14:J16"/>
    <mergeCell ref="G14:G16"/>
    <mergeCell ref="A22:A25"/>
    <mergeCell ref="B22:F22"/>
    <mergeCell ref="G22:G25"/>
    <mergeCell ref="B23:F23"/>
    <mergeCell ref="B24:F24"/>
    <mergeCell ref="B25:C25"/>
    <mergeCell ref="E25:F25"/>
    <mergeCell ref="F14:F16"/>
    <mergeCell ref="B97:B98"/>
    <mergeCell ref="A99:A100"/>
    <mergeCell ref="B99:B100"/>
    <mergeCell ref="A45:A48"/>
    <mergeCell ref="B45:B48"/>
    <mergeCell ref="B95:B96"/>
    <mergeCell ref="A97:A98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abSelected="1" workbookViewId="0">
      <selection activeCell="C32" sqref="C32"/>
    </sheetView>
  </sheetViews>
  <sheetFormatPr baseColWidth="10" defaultRowHeight="15" x14ac:dyDescent="0.25"/>
  <cols>
    <col min="1" max="1" width="44.5703125" bestFit="1" customWidth="1"/>
    <col min="3" max="3" width="39.7109375" bestFit="1" customWidth="1"/>
    <col min="4" max="4" width="34.5703125" customWidth="1"/>
    <col min="5" max="5" width="37.28515625" customWidth="1"/>
    <col min="6" max="6" width="24.85546875" customWidth="1"/>
    <col min="7" max="7" width="33.28515625" customWidth="1"/>
    <col min="8" max="8" width="25.85546875" bestFit="1" customWidth="1"/>
    <col min="9" max="9" width="25.42578125" customWidth="1"/>
  </cols>
  <sheetData>
    <row r="1" spans="1:90" ht="31.15" x14ac:dyDescent="0.6">
      <c r="A1" s="50" t="s">
        <v>0</v>
      </c>
      <c r="B1" s="11" t="s">
        <v>136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tr">
        <f>+info!A2</f>
        <v>P GDPcap (1/Year)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6">
        <v>2100</v>
      </c>
    </row>
    <row r="4" spans="1:90" ht="14.45" x14ac:dyDescent="0.3">
      <c r="A4" s="5">
        <v>1.9E-2</v>
      </c>
      <c r="B4" s="1">
        <v>1.9E-2</v>
      </c>
      <c r="C4" s="1">
        <v>1.9E-2</v>
      </c>
      <c r="D4" s="1">
        <v>1.9E-2</v>
      </c>
      <c r="E4" s="1">
        <v>1.9E-2</v>
      </c>
      <c r="F4" s="1">
        <v>1.9E-2</v>
      </c>
      <c r="G4" s="1">
        <v>1.9E-2</v>
      </c>
      <c r="H4" s="1">
        <v>1.9E-2</v>
      </c>
      <c r="I4" s="1">
        <v>1.9E-2</v>
      </c>
      <c r="J4" s="1">
        <v>1.9E-2</v>
      </c>
      <c r="K4" s="1">
        <v>1.9E-2</v>
      </c>
      <c r="L4" s="1">
        <v>1.9E-2</v>
      </c>
      <c r="M4" s="1">
        <v>1.9E-2</v>
      </c>
      <c r="N4" s="1">
        <v>1.9E-2</v>
      </c>
      <c r="O4" s="1">
        <v>1.9E-2</v>
      </c>
      <c r="P4" s="1">
        <v>1.9E-2</v>
      </c>
      <c r="Q4" s="1">
        <v>1.9E-2</v>
      </c>
      <c r="R4" s="1">
        <v>1.9E-2</v>
      </c>
      <c r="S4" s="1">
        <v>1.9E-2</v>
      </c>
      <c r="T4" s="1">
        <v>1.9E-2</v>
      </c>
      <c r="U4" s="1">
        <v>1.9E-2</v>
      </c>
      <c r="V4" s="1">
        <v>1.9E-2</v>
      </c>
      <c r="W4" s="1">
        <v>1.9E-2</v>
      </c>
      <c r="X4" s="1">
        <v>1.9E-2</v>
      </c>
      <c r="Y4" s="1">
        <v>1.9E-2</v>
      </c>
      <c r="Z4" s="1">
        <v>1.9E-2</v>
      </c>
      <c r="AA4" s="1">
        <v>1.9E-2</v>
      </c>
      <c r="AB4" s="1">
        <v>1.9E-2</v>
      </c>
      <c r="AC4" s="1">
        <v>1.9E-2</v>
      </c>
      <c r="AD4" s="1">
        <v>1.9E-2</v>
      </c>
      <c r="AE4" s="1">
        <v>1.9E-2</v>
      </c>
      <c r="AF4" s="1">
        <v>1.9E-2</v>
      </c>
      <c r="AG4" s="1">
        <v>1.9E-2</v>
      </c>
      <c r="AH4" s="1">
        <v>1.9E-2</v>
      </c>
      <c r="AI4" s="1">
        <v>1.9E-2</v>
      </c>
      <c r="AJ4" s="1">
        <v>1.9E-2</v>
      </c>
      <c r="AK4" s="1">
        <v>1.9E-2</v>
      </c>
      <c r="AL4" s="1">
        <v>1.9E-2</v>
      </c>
      <c r="AM4" s="1">
        <v>1.9E-2</v>
      </c>
      <c r="AN4" s="1">
        <v>1.9E-2</v>
      </c>
      <c r="AO4" s="1">
        <v>1.9E-2</v>
      </c>
      <c r="AP4" s="1">
        <v>1.9E-2</v>
      </c>
      <c r="AQ4" s="1">
        <v>1.9E-2</v>
      </c>
      <c r="AR4" s="1">
        <v>1.9E-2</v>
      </c>
      <c r="AS4" s="1">
        <v>1.9E-2</v>
      </c>
      <c r="AT4" s="1">
        <v>1.9E-2</v>
      </c>
      <c r="AU4" s="1">
        <v>1.9E-2</v>
      </c>
      <c r="AV4" s="1">
        <v>1.9E-2</v>
      </c>
      <c r="AW4" s="1">
        <v>1.9E-2</v>
      </c>
      <c r="AX4" s="1">
        <v>1.9E-2</v>
      </c>
      <c r="AY4" s="1">
        <v>1.9E-2</v>
      </c>
      <c r="AZ4" s="1">
        <v>1.9E-2</v>
      </c>
      <c r="BA4" s="1">
        <v>1.9E-2</v>
      </c>
      <c r="BB4" s="1">
        <v>1.9E-2</v>
      </c>
      <c r="BC4" s="1">
        <v>1.9E-2</v>
      </c>
      <c r="BD4" s="1">
        <v>1.9E-2</v>
      </c>
      <c r="BE4" s="1">
        <v>1.9E-2</v>
      </c>
      <c r="BF4" s="1">
        <v>1.9E-2</v>
      </c>
      <c r="BG4" s="1">
        <v>1.9E-2</v>
      </c>
      <c r="BH4" s="1">
        <v>1.9E-2</v>
      </c>
      <c r="BI4" s="1">
        <v>1.9E-2</v>
      </c>
      <c r="BJ4" s="1">
        <v>1.9E-2</v>
      </c>
      <c r="BK4" s="1">
        <v>1.9E-2</v>
      </c>
      <c r="BL4" s="1">
        <v>1.9E-2</v>
      </c>
      <c r="BM4" s="1">
        <v>1.9E-2</v>
      </c>
      <c r="BN4" s="1">
        <v>1.9E-2</v>
      </c>
      <c r="BO4" s="1">
        <v>1.9E-2</v>
      </c>
      <c r="BP4" s="1">
        <v>1.9E-2</v>
      </c>
      <c r="BQ4" s="1">
        <v>1.9E-2</v>
      </c>
      <c r="BR4" s="1">
        <v>1.9E-2</v>
      </c>
      <c r="BS4" s="1">
        <v>1.9E-2</v>
      </c>
      <c r="BT4" s="1">
        <v>1.9E-2</v>
      </c>
      <c r="BU4" s="1">
        <v>1.9E-2</v>
      </c>
      <c r="BV4" s="1">
        <v>1.9E-2</v>
      </c>
      <c r="BW4" s="1">
        <v>1.9E-2</v>
      </c>
      <c r="BX4" s="1">
        <v>1.9E-2</v>
      </c>
      <c r="BY4" s="1">
        <v>1.9E-2</v>
      </c>
      <c r="BZ4" s="1">
        <v>1.9E-2</v>
      </c>
      <c r="CA4" s="1">
        <v>1.9E-2</v>
      </c>
      <c r="CB4" s="1">
        <v>1.9E-2</v>
      </c>
      <c r="CC4" s="1">
        <v>1.9E-2</v>
      </c>
      <c r="CD4" s="1">
        <v>1.9E-2</v>
      </c>
      <c r="CE4" s="1">
        <v>1.9E-2</v>
      </c>
      <c r="CF4" s="1">
        <v>1.9E-2</v>
      </c>
      <c r="CG4" s="1">
        <v>1.9E-2</v>
      </c>
      <c r="CH4" s="1">
        <v>1.9E-2</v>
      </c>
      <c r="CI4" s="1">
        <v>1.9E-2</v>
      </c>
      <c r="CJ4" s="1">
        <v>1.9E-2</v>
      </c>
      <c r="CK4" s="1">
        <v>1.9E-2</v>
      </c>
      <c r="CL4" s="6">
        <v>1.9E-2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6">
        <v>2100</v>
      </c>
    </row>
    <row r="7" spans="1:90" ht="14.45" x14ac:dyDescent="0.3">
      <c r="A7" s="5">
        <v>1.12E-2</v>
      </c>
      <c r="B7" s="1">
        <v>1.0999999999999999E-2</v>
      </c>
      <c r="C7" s="1">
        <v>1.09E-2</v>
      </c>
      <c r="D7" s="1">
        <v>1.0699999999999999E-2</v>
      </c>
      <c r="E7" s="1">
        <v>1.0500000000000001E-2</v>
      </c>
      <c r="F7" s="1">
        <v>1.0200000000000001E-2</v>
      </c>
      <c r="G7" s="1">
        <v>0.01</v>
      </c>
      <c r="H7" s="1">
        <v>9.7999999999999997E-3</v>
      </c>
      <c r="I7" s="1">
        <v>9.5999999999999992E-3</v>
      </c>
      <c r="J7" s="1">
        <v>9.2999999999999992E-3</v>
      </c>
      <c r="K7" s="1">
        <v>9.1000000000000004E-3</v>
      </c>
      <c r="L7" s="1">
        <v>8.8999999999999999E-3</v>
      </c>
      <c r="M7" s="1">
        <v>8.6999999999999994E-3</v>
      </c>
      <c r="N7" s="1">
        <v>8.5000000000000006E-3</v>
      </c>
      <c r="O7" s="1">
        <v>8.2000000000000007E-3</v>
      </c>
      <c r="P7" s="1">
        <v>8.0000000000000002E-3</v>
      </c>
      <c r="Q7" s="1">
        <v>7.7999999999999996E-3</v>
      </c>
      <c r="R7" s="1">
        <v>7.6E-3</v>
      </c>
      <c r="S7" s="1">
        <v>7.4000000000000003E-3</v>
      </c>
      <c r="T7" s="1">
        <v>7.3000000000000001E-3</v>
      </c>
      <c r="U7" s="1">
        <v>7.1000000000000004E-3</v>
      </c>
      <c r="V7" s="1">
        <v>6.8999999999999999E-3</v>
      </c>
      <c r="W7" s="1">
        <v>6.7000000000000002E-3</v>
      </c>
      <c r="X7" s="1">
        <v>6.4999999999999997E-3</v>
      </c>
      <c r="Y7" s="1">
        <v>6.4000000000000003E-3</v>
      </c>
      <c r="Z7" s="1">
        <v>6.1999999999999998E-3</v>
      </c>
      <c r="AA7" s="1">
        <v>6.0000000000000001E-3</v>
      </c>
      <c r="AB7" s="1">
        <v>5.7999999999999996E-3</v>
      </c>
      <c r="AC7" s="1">
        <v>5.7000000000000002E-3</v>
      </c>
      <c r="AD7" s="1">
        <v>5.4999999999999997E-3</v>
      </c>
      <c r="AE7" s="1">
        <v>5.3E-3</v>
      </c>
      <c r="AF7" s="1">
        <v>5.1999999999999998E-3</v>
      </c>
      <c r="AG7" s="1">
        <v>5.0000000000000001E-3</v>
      </c>
      <c r="AH7" s="1">
        <v>4.7999999999999996E-3</v>
      </c>
      <c r="AI7" s="1">
        <v>4.7000000000000002E-3</v>
      </c>
      <c r="AJ7" s="1">
        <v>4.4999999999999997E-3</v>
      </c>
      <c r="AK7" s="1">
        <v>4.4000000000000003E-3</v>
      </c>
      <c r="AL7" s="1">
        <v>4.1999999999999997E-3</v>
      </c>
      <c r="AM7" s="1">
        <v>4.0000000000000001E-3</v>
      </c>
      <c r="AN7" s="1">
        <v>3.8999999999999998E-3</v>
      </c>
      <c r="AO7" s="1">
        <v>3.7000000000000002E-3</v>
      </c>
      <c r="AP7" s="1">
        <v>3.5999999999999999E-3</v>
      </c>
      <c r="AQ7" s="1">
        <v>3.5000000000000001E-3</v>
      </c>
      <c r="AR7" s="1">
        <v>3.3E-3</v>
      </c>
      <c r="AS7" s="1">
        <v>3.2000000000000002E-3</v>
      </c>
      <c r="AT7" s="1">
        <v>3.0999999999999999E-3</v>
      </c>
      <c r="AU7" s="1">
        <v>2.8999999999999998E-3</v>
      </c>
      <c r="AV7" s="1">
        <v>2.8E-3</v>
      </c>
      <c r="AW7" s="1">
        <v>2.7000000000000001E-3</v>
      </c>
      <c r="AX7" s="1">
        <v>2.5999999999999999E-3</v>
      </c>
      <c r="AY7" s="1">
        <v>2.5000000000000001E-3</v>
      </c>
      <c r="AZ7" s="1">
        <v>2.3999999999999998E-3</v>
      </c>
      <c r="BA7" s="1">
        <v>2.3E-3</v>
      </c>
      <c r="BB7" s="1">
        <v>2.2000000000000001E-3</v>
      </c>
      <c r="BC7" s="1">
        <v>2.0999999999999999E-3</v>
      </c>
      <c r="BD7" s="1">
        <v>2E-3</v>
      </c>
      <c r="BE7" s="1">
        <v>2E-3</v>
      </c>
      <c r="BF7" s="1">
        <v>1.9E-3</v>
      </c>
      <c r="BG7" s="1">
        <v>1.8E-3</v>
      </c>
      <c r="BH7" s="1">
        <v>1.6999999999999999E-3</v>
      </c>
      <c r="BI7" s="1">
        <v>1.6999999999999999E-3</v>
      </c>
      <c r="BJ7" s="1">
        <v>1.6000000000000001E-3</v>
      </c>
      <c r="BK7" s="1">
        <v>1.5E-3</v>
      </c>
      <c r="BL7" s="1">
        <v>1.5E-3</v>
      </c>
      <c r="BM7" s="1">
        <v>1.4E-3</v>
      </c>
      <c r="BN7" s="1">
        <v>1.2999999999999999E-3</v>
      </c>
      <c r="BO7" s="1">
        <v>1.2999999999999999E-3</v>
      </c>
      <c r="BP7" s="1">
        <v>1.1999999999999999E-3</v>
      </c>
      <c r="BQ7" s="1">
        <v>1.1999999999999999E-3</v>
      </c>
      <c r="BR7" s="1">
        <v>1.1000000000000001E-3</v>
      </c>
      <c r="BS7" s="1">
        <v>1.1000000000000001E-3</v>
      </c>
      <c r="BT7" s="1">
        <v>1E-3</v>
      </c>
      <c r="BU7" s="1">
        <v>1E-3</v>
      </c>
      <c r="BV7" s="1">
        <v>8.9999999999999998E-4</v>
      </c>
      <c r="BW7" s="1">
        <v>8.9999999999999998E-4</v>
      </c>
      <c r="BX7" s="1">
        <v>8.9999999999999998E-4</v>
      </c>
      <c r="BY7" s="1">
        <v>8.0000000000000004E-4</v>
      </c>
      <c r="BZ7" s="1">
        <v>8.0000000000000004E-4</v>
      </c>
      <c r="CA7" s="1">
        <v>8.0000000000000004E-4</v>
      </c>
      <c r="CB7" s="1">
        <v>8.0000000000000004E-4</v>
      </c>
      <c r="CC7" s="1">
        <v>6.9999999999999999E-4</v>
      </c>
      <c r="CD7" s="1">
        <v>6.9999999999999999E-4</v>
      </c>
      <c r="CE7" s="1">
        <v>6.9999999999999999E-4</v>
      </c>
      <c r="CF7" s="1">
        <v>5.9999999999999995E-4</v>
      </c>
      <c r="CG7" s="1">
        <v>5.9999999999999995E-4</v>
      </c>
      <c r="CH7" s="1">
        <v>5.9999999999999995E-4</v>
      </c>
      <c r="CI7" s="1">
        <v>5.9999999999999995E-4</v>
      </c>
      <c r="CJ7" s="1">
        <v>5.0000000000000001E-4</v>
      </c>
      <c r="CK7" s="1">
        <v>5.0000000000000001E-4</v>
      </c>
      <c r="CL7" s="6">
        <v>5.0000000000000001E-4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2020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0.99329999999999996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0.35</v>
      </c>
      <c r="C12" s="32"/>
      <c r="D12" s="32"/>
      <c r="E12" s="179"/>
      <c r="F12" s="7"/>
      <c r="G12" s="7"/>
      <c r="H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4"/>
      <c r="C14" s="259" t="s">
        <v>256</v>
      </c>
      <c r="D14" s="77" t="s">
        <v>159</v>
      </c>
      <c r="E14" s="179">
        <v>4.4999999999999998E-2</v>
      </c>
      <c r="F14" s="276">
        <v>1</v>
      </c>
      <c r="G14" s="259" t="s">
        <v>253</v>
      </c>
      <c r="H14" s="77" t="s">
        <v>159</v>
      </c>
      <c r="I14" s="179">
        <v>0.08</v>
      </c>
      <c r="J14" s="253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v>0.15</v>
      </c>
      <c r="C15" s="260"/>
      <c r="D15" s="162" t="s">
        <v>254</v>
      </c>
      <c r="E15" s="163"/>
      <c r="F15" s="277"/>
      <c r="G15" s="260"/>
      <c r="H15" s="160" t="s">
        <v>255</v>
      </c>
      <c r="I15" s="161"/>
      <c r="J15" s="25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v>0.15</v>
      </c>
      <c r="C16" s="261"/>
      <c r="D16" s="157"/>
      <c r="E16" s="158"/>
      <c r="F16" s="278"/>
      <c r="G16" s="261"/>
      <c r="H16" s="193" t="s">
        <v>252</v>
      </c>
      <c r="I16" s="193"/>
      <c r="J16" s="25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4"/>
      <c r="E17" s="57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0.15</v>
      </c>
      <c r="C18" s="71" t="s">
        <v>330</v>
      </c>
      <c r="D18" s="39">
        <v>1</v>
      </c>
      <c r="E18" s="71" t="s">
        <v>203</v>
      </c>
      <c r="F18" s="178">
        <f>B19</f>
        <v>0.2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0.2</v>
      </c>
      <c r="C19" s="71" t="s">
        <v>16</v>
      </c>
      <c r="D19" s="39">
        <v>1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0.2</v>
      </c>
      <c r="C20" s="71" t="s">
        <v>17</v>
      </c>
      <c r="D20" s="39">
        <v>1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151</v>
      </c>
      <c r="B22" s="265" t="s">
        <v>141</v>
      </c>
      <c r="C22" s="266"/>
      <c r="D22" s="266"/>
      <c r="E22" s="266"/>
      <c r="F22" s="266"/>
      <c r="G22" s="267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6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6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294">
        <v>0</v>
      </c>
      <c r="F25" s="295"/>
      <c r="G25" s="268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x14ac:dyDescent="0.25">
      <c r="A26" s="53" t="s">
        <v>5</v>
      </c>
      <c r="B26" s="60"/>
      <c r="C26" s="83"/>
      <c r="D26" s="83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x14ac:dyDescent="0.25">
      <c r="A27" s="69" t="s">
        <v>132</v>
      </c>
      <c r="B27" s="204">
        <v>0.09</v>
      </c>
      <c r="C27" s="88"/>
      <c r="D27" s="87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x14ac:dyDescent="0.25">
      <c r="A28" s="69" t="s">
        <v>133</v>
      </c>
      <c r="B28" s="204">
        <v>0.09</v>
      </c>
      <c r="C28" s="89"/>
      <c r="D28" s="85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81">
        <v>0.17</v>
      </c>
      <c r="C29" s="89"/>
      <c r="D29" s="85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82"/>
      <c r="C30" s="90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4">
        <v>0</v>
      </c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0.08</v>
      </c>
      <c r="C33" s="181" t="s">
        <v>229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100</v>
      </c>
      <c r="C34" s="186" t="s">
        <v>231</v>
      </c>
      <c r="D34" s="187">
        <v>0.08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0.08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2025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0.08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2025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7.3999999999999996E-2</v>
      </c>
      <c r="C40" s="200"/>
      <c r="D40" s="84"/>
      <c r="E40" s="86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2.4E-2</v>
      </c>
      <c r="C41" s="200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158</v>
      </c>
      <c r="B42" s="36">
        <v>0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x14ac:dyDescent="0.25">
      <c r="A43" s="62" t="s">
        <v>24</v>
      </c>
      <c r="B43" s="57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x14ac:dyDescent="0.25">
      <c r="A45" s="282" t="s">
        <v>152</v>
      </c>
      <c r="B45" s="258">
        <v>2</v>
      </c>
      <c r="C45" s="76" t="s">
        <v>169</v>
      </c>
      <c r="D45" s="28"/>
      <c r="E45" s="259" t="s">
        <v>153</v>
      </c>
      <c r="F45" s="276">
        <v>1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256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256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57"/>
      <c r="B48" s="258"/>
      <c r="C48" s="74" t="s">
        <v>172</v>
      </c>
      <c r="D48" s="28"/>
      <c r="E48" s="261"/>
      <c r="F48" s="258"/>
      <c r="G48" s="77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x14ac:dyDescent="0.25">
      <c r="A50" s="282" t="s">
        <v>154</v>
      </c>
      <c r="B50" s="283">
        <v>1</v>
      </c>
      <c r="C50" s="76" t="s">
        <v>42</v>
      </c>
      <c r="D50" s="28"/>
      <c r="E50" s="259" t="s">
        <v>155</v>
      </c>
      <c r="F50" s="258">
        <v>1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256"/>
      <c r="B51" s="253"/>
      <c r="C51" s="161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256"/>
      <c r="B52" s="253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57"/>
      <c r="B53" s="276"/>
      <c r="C53" s="74" t="s">
        <v>186</v>
      </c>
      <c r="D53" s="28"/>
      <c r="E53" s="261"/>
      <c r="F53" s="258"/>
      <c r="G53" s="77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82" t="s">
        <v>156</v>
      </c>
      <c r="B55" s="283">
        <v>1</v>
      </c>
      <c r="C55" s="76" t="s">
        <v>191</v>
      </c>
      <c r="D55" s="74" t="s">
        <v>195</v>
      </c>
      <c r="E55" s="259" t="s">
        <v>162</v>
      </c>
      <c r="F55" s="258">
        <v>1</v>
      </c>
      <c r="G55" s="76" t="s">
        <v>164</v>
      </c>
      <c r="H55" s="203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256"/>
      <c r="B56" s="253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256"/>
      <c r="B57" s="253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57"/>
      <c r="B58" s="276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82" t="s">
        <v>157</v>
      </c>
      <c r="B60" s="283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256"/>
      <c r="B61" s="253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256"/>
      <c r="B62" s="253"/>
      <c r="C62" s="74" t="s">
        <v>199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291"/>
      <c r="B63" s="290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3" x14ac:dyDescent="0.25">
      <c r="A66" s="15"/>
      <c r="B66" s="221" t="s">
        <v>317</v>
      </c>
    </row>
    <row r="67" spans="1:3" x14ac:dyDescent="0.25">
      <c r="A67" s="15" t="s">
        <v>318</v>
      </c>
      <c r="B67" s="91">
        <v>0.75</v>
      </c>
    </row>
    <row r="68" spans="1:3" x14ac:dyDescent="0.25">
      <c r="A68" s="15" t="s">
        <v>319</v>
      </c>
      <c r="B68" s="91">
        <v>0.14000000000000001</v>
      </c>
    </row>
    <row r="69" spans="1:3" x14ac:dyDescent="0.25">
      <c r="A69" s="15" t="s">
        <v>320</v>
      </c>
      <c r="B69" s="91">
        <v>0.05</v>
      </c>
    </row>
    <row r="70" spans="1:3" x14ac:dyDescent="0.25">
      <c r="A70" s="15" t="s">
        <v>321</v>
      </c>
      <c r="B70" s="91">
        <v>1</v>
      </c>
    </row>
    <row r="71" spans="1:3" x14ac:dyDescent="0.25">
      <c r="A71" s="15" t="s">
        <v>322</v>
      </c>
      <c r="B71" s="91">
        <v>0.25</v>
      </c>
    </row>
    <row r="72" spans="1:3" x14ac:dyDescent="0.25">
      <c r="A72" s="15" t="s">
        <v>323</v>
      </c>
      <c r="B72" s="91">
        <v>100</v>
      </c>
    </row>
    <row r="74" spans="1:3" x14ac:dyDescent="0.25">
      <c r="A74" s="218" t="s">
        <v>383</v>
      </c>
      <c r="B74" s="242">
        <v>0.6</v>
      </c>
    </row>
    <row r="75" spans="1:3" x14ac:dyDescent="0.25">
      <c r="A75" t="s">
        <v>324</v>
      </c>
      <c r="B75" s="91">
        <v>0.5</v>
      </c>
    </row>
    <row r="77" spans="1:3" x14ac:dyDescent="0.25">
      <c r="A77" s="221" t="s">
        <v>356</v>
      </c>
      <c r="B77" s="239"/>
      <c r="C77" s="239"/>
    </row>
    <row r="78" spans="1:3" x14ac:dyDescent="0.25">
      <c r="A78" t="s">
        <v>278</v>
      </c>
      <c r="B78" s="36" t="s">
        <v>92</v>
      </c>
      <c r="C78">
        <v>22</v>
      </c>
    </row>
    <row r="79" spans="1:3" x14ac:dyDescent="0.25">
      <c r="A79" s="19" t="s">
        <v>303</v>
      </c>
      <c r="B79" s="36" t="s">
        <v>92</v>
      </c>
      <c r="C79" s="19">
        <v>25</v>
      </c>
    </row>
    <row r="80" spans="1:3" x14ac:dyDescent="0.25">
      <c r="A80" s="13" t="s">
        <v>227</v>
      </c>
      <c r="B80" s="1" t="s">
        <v>92</v>
      </c>
      <c r="C80" s="2">
        <v>25</v>
      </c>
    </row>
  </sheetData>
  <mergeCells count="27">
    <mergeCell ref="A45:A48"/>
    <mergeCell ref="B45:B48"/>
    <mergeCell ref="E45:E48"/>
    <mergeCell ref="F45:F48"/>
    <mergeCell ref="F60:F63"/>
    <mergeCell ref="A60:A63"/>
    <mergeCell ref="B60:B63"/>
    <mergeCell ref="A50:A53"/>
    <mergeCell ref="B50:B53"/>
    <mergeCell ref="E50:E53"/>
    <mergeCell ref="E55:E58"/>
    <mergeCell ref="E60:E63"/>
    <mergeCell ref="F50:F53"/>
    <mergeCell ref="A55:A58"/>
    <mergeCell ref="B55:B58"/>
    <mergeCell ref="F55:F58"/>
    <mergeCell ref="J14:J16"/>
    <mergeCell ref="C14:C16"/>
    <mergeCell ref="F14:F16"/>
    <mergeCell ref="A22:A25"/>
    <mergeCell ref="B22:F22"/>
    <mergeCell ref="B23:F23"/>
    <mergeCell ref="B24:F24"/>
    <mergeCell ref="G22:G25"/>
    <mergeCell ref="B25:C25"/>
    <mergeCell ref="E25:F25"/>
    <mergeCell ref="G14:G1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workbookViewId="0">
      <selection activeCell="F9" sqref="F9:G9"/>
    </sheetView>
  </sheetViews>
  <sheetFormatPr baseColWidth="10" defaultRowHeight="15" x14ac:dyDescent="0.25"/>
  <cols>
    <col min="1" max="1" width="44.5703125" bestFit="1" customWidth="1"/>
    <col min="3" max="3" width="39.7109375" bestFit="1" customWidth="1"/>
    <col min="4" max="4" width="31.85546875" customWidth="1"/>
    <col min="5" max="5" width="37.85546875" customWidth="1"/>
    <col min="6" max="6" width="27.5703125" customWidth="1"/>
    <col min="7" max="7" width="33.85546875" customWidth="1"/>
    <col min="8" max="8" width="31.28515625" customWidth="1"/>
    <col min="9" max="9" width="25.7109375" customWidth="1"/>
  </cols>
  <sheetData>
    <row r="1" spans="1:90" ht="31.15" x14ac:dyDescent="0.6">
      <c r="A1" s="50" t="s">
        <v>0</v>
      </c>
      <c r="B1" s="11" t="s">
        <v>137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">
        <v>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6">
        <v>2100</v>
      </c>
    </row>
    <row r="4" spans="1:90" ht="14.45" x14ac:dyDescent="0.3">
      <c r="A4" s="5">
        <v>3.0752999999999999E-2</v>
      </c>
      <c r="B4" s="1">
        <v>2.9978999999999999E-2</v>
      </c>
      <c r="C4" s="1">
        <v>2.9245E-2</v>
      </c>
      <c r="D4" s="1">
        <v>2.8413999999999998E-2</v>
      </c>
      <c r="E4" s="1">
        <v>2.92E-2</v>
      </c>
      <c r="F4" s="1">
        <v>2.9262E-2</v>
      </c>
      <c r="G4" s="1">
        <v>2.9295000000000002E-2</v>
      </c>
      <c r="H4" s="1">
        <v>2.9422E-2</v>
      </c>
      <c r="I4" s="1">
        <v>2.9631000000000001E-2</v>
      </c>
      <c r="J4" s="1">
        <v>3.0252000000000001E-2</v>
      </c>
      <c r="K4" s="1">
        <v>3.0463E-2</v>
      </c>
      <c r="L4" s="1">
        <v>3.0415999999999999E-2</v>
      </c>
      <c r="M4" s="1">
        <v>3.0554000000000001E-2</v>
      </c>
      <c r="N4" s="1">
        <v>3.0653E-2</v>
      </c>
      <c r="O4" s="1">
        <v>3.1399000000000003E-2</v>
      </c>
      <c r="P4" s="1">
        <v>3.1482999999999997E-2</v>
      </c>
      <c r="Q4" s="1">
        <v>3.1439000000000002E-2</v>
      </c>
      <c r="R4" s="1">
        <v>3.1546999999999999E-2</v>
      </c>
      <c r="S4" s="1">
        <v>3.1444E-2</v>
      </c>
      <c r="T4" s="1">
        <v>3.1738000000000002E-2</v>
      </c>
      <c r="U4" s="1">
        <v>3.1571000000000002E-2</v>
      </c>
      <c r="V4" s="1">
        <v>3.1546999999999999E-2</v>
      </c>
      <c r="W4" s="1">
        <v>3.1419000000000002E-2</v>
      </c>
      <c r="X4" s="1">
        <v>3.1420999999999998E-2</v>
      </c>
      <c r="Y4" s="1">
        <v>3.1322000000000003E-2</v>
      </c>
      <c r="Z4" s="1">
        <v>3.1133000000000001E-2</v>
      </c>
      <c r="AA4" s="1">
        <v>3.0932999999999999E-2</v>
      </c>
      <c r="AB4" s="1">
        <v>3.0852999999999998E-2</v>
      </c>
      <c r="AC4" s="1">
        <v>3.0624999999999999E-2</v>
      </c>
      <c r="AD4" s="1">
        <v>3.082E-2</v>
      </c>
      <c r="AE4" s="1">
        <v>3.0494E-2</v>
      </c>
      <c r="AF4" s="1">
        <v>3.0286E-2</v>
      </c>
      <c r="AG4" s="1">
        <v>3.0068000000000001E-2</v>
      </c>
      <c r="AH4" s="1">
        <v>2.9843999999999999E-2</v>
      </c>
      <c r="AI4" s="1">
        <v>3.0249000000000002E-2</v>
      </c>
      <c r="AJ4" s="1">
        <v>2.9822000000000001E-2</v>
      </c>
      <c r="AK4" s="1">
        <v>2.9406999999999999E-2</v>
      </c>
      <c r="AL4" s="1">
        <v>2.9051E-2</v>
      </c>
      <c r="AM4" s="1">
        <v>2.8889999999999999E-2</v>
      </c>
      <c r="AN4" s="1">
        <v>2.9085E-2</v>
      </c>
      <c r="AO4" s="1">
        <v>2.8752E-2</v>
      </c>
      <c r="AP4" s="1">
        <v>2.8466999999999999E-2</v>
      </c>
      <c r="AQ4" s="1">
        <v>2.8098999999999999E-2</v>
      </c>
      <c r="AR4" s="1">
        <v>2.7862000000000001E-2</v>
      </c>
      <c r="AS4" s="1">
        <v>2.7226E-2</v>
      </c>
      <c r="AT4" s="1">
        <v>2.6775E-2</v>
      </c>
      <c r="AU4" s="1">
        <v>2.6415999999999999E-2</v>
      </c>
      <c r="AV4" s="1">
        <v>2.6030000000000001E-2</v>
      </c>
      <c r="AW4" s="1">
        <v>2.5690999999999999E-2</v>
      </c>
      <c r="AX4" s="1">
        <v>2.5187999999999999E-2</v>
      </c>
      <c r="AY4" s="1">
        <v>2.4739000000000001E-2</v>
      </c>
      <c r="AZ4" s="1">
        <v>2.4374E-2</v>
      </c>
      <c r="BA4" s="1">
        <v>2.4021000000000001E-2</v>
      </c>
      <c r="BB4" s="1">
        <v>2.3710999999999999E-2</v>
      </c>
      <c r="BC4" s="1">
        <v>2.3997000000000001E-2</v>
      </c>
      <c r="BD4" s="1">
        <v>2.3646E-2</v>
      </c>
      <c r="BE4" s="1">
        <v>2.3335000000000002E-2</v>
      </c>
      <c r="BF4" s="1">
        <v>2.3063E-2</v>
      </c>
      <c r="BG4" s="1">
        <v>2.274E-2</v>
      </c>
      <c r="BH4" s="1">
        <v>2.2565000000000002E-2</v>
      </c>
      <c r="BI4" s="1">
        <v>2.2336999999999999E-2</v>
      </c>
      <c r="BJ4" s="1">
        <v>2.2112E-2</v>
      </c>
      <c r="BK4" s="1">
        <v>2.1892000000000002E-2</v>
      </c>
      <c r="BL4" s="1">
        <v>2.1700000000000001E-2</v>
      </c>
      <c r="BM4" s="1">
        <v>2.1536E-2</v>
      </c>
      <c r="BN4" s="1">
        <v>2.1347999999999999E-2</v>
      </c>
      <c r="BO4" s="1">
        <v>2.1162E-2</v>
      </c>
      <c r="BP4" s="1">
        <v>2.1000999999999999E-2</v>
      </c>
      <c r="BQ4" s="1">
        <v>2.0819000000000001E-2</v>
      </c>
      <c r="BR4" s="1">
        <v>2.1329000000000001E-2</v>
      </c>
      <c r="BS4" s="1">
        <v>2.1079000000000001E-2</v>
      </c>
      <c r="BT4" s="1">
        <v>2.0879000000000002E-2</v>
      </c>
      <c r="BU4" s="1">
        <v>2.0660999999999999E-2</v>
      </c>
      <c r="BV4" s="1">
        <v>2.0466999999999999E-2</v>
      </c>
      <c r="BW4" s="1">
        <v>1.9956999999999999E-2</v>
      </c>
      <c r="BX4" s="1">
        <v>1.9861E-2</v>
      </c>
      <c r="BY4" s="1">
        <v>1.9744000000000001E-2</v>
      </c>
      <c r="BZ4" s="1">
        <v>1.9664999999999998E-2</v>
      </c>
      <c r="CA4" s="1">
        <v>1.9563000000000001E-2</v>
      </c>
      <c r="CB4" s="1">
        <v>1.9406E-2</v>
      </c>
      <c r="CC4" s="1">
        <v>1.9428999999999998E-2</v>
      </c>
      <c r="CD4" s="1">
        <v>1.9427E-2</v>
      </c>
      <c r="CE4" s="1">
        <v>1.9417E-2</v>
      </c>
      <c r="CF4" s="1">
        <v>1.9434E-2</v>
      </c>
      <c r="CG4" s="1">
        <v>1.8881999999999999E-2</v>
      </c>
      <c r="CH4" s="1">
        <v>1.8856999999999999E-2</v>
      </c>
      <c r="CI4" s="1">
        <v>1.8842000000000001E-2</v>
      </c>
      <c r="CJ4" s="1">
        <v>1.8821000000000001E-2</v>
      </c>
      <c r="CK4" s="1">
        <v>1.8811000000000001E-2</v>
      </c>
      <c r="CL4" s="6">
        <v>1.8811000000000001E-2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6">
        <v>2100</v>
      </c>
    </row>
    <row r="7" spans="1:90" ht="14.45" x14ac:dyDescent="0.3">
      <c r="A7" s="5">
        <v>8.6269999999999993E-3</v>
      </c>
      <c r="B7" s="1">
        <v>8.5529999999999998E-3</v>
      </c>
      <c r="C7" s="1">
        <v>8.4810000000000007E-3</v>
      </c>
      <c r="D7" s="1">
        <v>8.4089999999999998E-3</v>
      </c>
      <c r="E7" s="1">
        <v>7.208E-3</v>
      </c>
      <c r="F7" s="1">
        <v>7.2969999999999997E-3</v>
      </c>
      <c r="G7" s="1">
        <v>7.2439999999999996E-3</v>
      </c>
      <c r="H7" s="1">
        <v>7.1919999999999996E-3</v>
      </c>
      <c r="I7" s="1">
        <v>7.1409999999999998E-3</v>
      </c>
      <c r="J7" s="1">
        <v>6.136E-3</v>
      </c>
      <c r="K7" s="1">
        <v>6.0980000000000001E-3</v>
      </c>
      <c r="L7" s="1">
        <v>6.1960000000000001E-3</v>
      </c>
      <c r="M7" s="1">
        <v>6.0239999999999998E-3</v>
      </c>
      <c r="N7" s="1">
        <v>6.1209999999999997E-3</v>
      </c>
      <c r="O7" s="1">
        <v>4.8939999999999999E-3</v>
      </c>
      <c r="P7" s="1">
        <v>4.8700000000000002E-3</v>
      </c>
      <c r="Q7" s="1">
        <v>4.9769999999999997E-3</v>
      </c>
      <c r="R7" s="1">
        <v>4.8219999999999999E-3</v>
      </c>
      <c r="S7" s="1">
        <v>4.7990000000000003E-3</v>
      </c>
      <c r="T7" s="1">
        <v>4.0020000000000003E-3</v>
      </c>
      <c r="U7" s="1">
        <v>3.986E-3</v>
      </c>
      <c r="V7" s="1">
        <v>3.9699999999999996E-3</v>
      </c>
      <c r="W7" s="1">
        <v>3.8270000000000001E-3</v>
      </c>
      <c r="X7" s="1">
        <v>3.9389999999999998E-3</v>
      </c>
      <c r="Y7" s="1">
        <v>3.0379999999999999E-3</v>
      </c>
      <c r="Z7" s="1">
        <v>3.0279999999999999E-3</v>
      </c>
      <c r="AA7" s="1">
        <v>3.019E-3</v>
      </c>
      <c r="AB7" s="1">
        <v>3.0100000000000001E-3</v>
      </c>
      <c r="AC7" s="1">
        <v>3.0010000000000002E-3</v>
      </c>
      <c r="AD7" s="1">
        <v>2.1189999999999998E-3</v>
      </c>
      <c r="AE7" s="1">
        <v>2.2390000000000001E-3</v>
      </c>
      <c r="AF7" s="1">
        <v>2.1099999999999999E-3</v>
      </c>
      <c r="AG7" s="1">
        <v>2.2300000000000002E-3</v>
      </c>
      <c r="AH7" s="1">
        <v>2.101E-3</v>
      </c>
      <c r="AI7" s="1">
        <v>1.727E-3</v>
      </c>
      <c r="AJ7" s="1">
        <v>1.7240000000000001E-3</v>
      </c>
      <c r="AK7" s="1">
        <v>1.7210000000000001E-3</v>
      </c>
      <c r="AL7" s="1">
        <v>1.8400000000000001E-3</v>
      </c>
      <c r="AM7" s="1">
        <v>1.7149999999999999E-3</v>
      </c>
      <c r="AN7" s="1">
        <v>1.2229999999999999E-3</v>
      </c>
      <c r="AO7" s="1">
        <v>1.2210000000000001E-3</v>
      </c>
      <c r="AP7" s="1">
        <v>1.2199999999999999E-3</v>
      </c>
      <c r="AQ7" s="1">
        <v>1.2179999999999999E-3</v>
      </c>
      <c r="AR7" s="1">
        <v>1.217E-3</v>
      </c>
      <c r="AS7" s="1">
        <v>-1.22E-4</v>
      </c>
      <c r="AT7" s="1">
        <v>0</v>
      </c>
      <c r="AU7" s="1">
        <v>0</v>
      </c>
      <c r="AV7" s="1">
        <v>0</v>
      </c>
      <c r="AW7" s="1">
        <v>0</v>
      </c>
      <c r="AX7" s="1">
        <v>-1.58E-3</v>
      </c>
      <c r="AY7" s="1">
        <v>-1.4610000000000001E-3</v>
      </c>
      <c r="AZ7" s="1">
        <v>-1.4630000000000001E-3</v>
      </c>
      <c r="BA7" s="1">
        <v>-1.4649999999999999E-3</v>
      </c>
      <c r="BB7" s="1">
        <v>-1.5889999999999999E-3</v>
      </c>
      <c r="BC7" s="1">
        <v>-2.0820000000000001E-3</v>
      </c>
      <c r="BD7" s="1">
        <v>-2.209E-3</v>
      </c>
      <c r="BE7" s="1">
        <v>-2.2139999999999998E-3</v>
      </c>
      <c r="BF7" s="1">
        <v>-2.2190000000000001E-3</v>
      </c>
      <c r="BG7" s="1">
        <v>-2.2239999999999998E-3</v>
      </c>
      <c r="BH7" s="1">
        <v>-2.8479999999999998E-3</v>
      </c>
      <c r="BI7" s="1">
        <v>-2.856E-3</v>
      </c>
      <c r="BJ7" s="1">
        <v>-2.7390000000000001E-3</v>
      </c>
      <c r="BK7" s="1">
        <v>-2.872E-3</v>
      </c>
      <c r="BL7" s="1">
        <v>-2.8800000000000002E-3</v>
      </c>
      <c r="BM7" s="1">
        <v>-3.8930000000000002E-3</v>
      </c>
      <c r="BN7" s="1">
        <v>-4.0340000000000003E-3</v>
      </c>
      <c r="BO7" s="1">
        <v>-3.9240000000000004E-3</v>
      </c>
      <c r="BP7" s="1">
        <v>-4.0670000000000003E-3</v>
      </c>
      <c r="BQ7" s="1">
        <v>-3.9560000000000003E-3</v>
      </c>
      <c r="BR7" s="1">
        <v>-3.9709999999999997E-3</v>
      </c>
      <c r="BS7" s="1">
        <v>-3.9870000000000001E-3</v>
      </c>
      <c r="BT7" s="1">
        <v>-4.1320000000000003E-3</v>
      </c>
      <c r="BU7" s="1">
        <v>-4.0200000000000001E-3</v>
      </c>
      <c r="BV7" s="1">
        <v>-4.0359999999999997E-3</v>
      </c>
      <c r="BW7" s="1">
        <v>-4.3140000000000001E-3</v>
      </c>
      <c r="BX7" s="1">
        <v>-4.2009999999999999E-3</v>
      </c>
      <c r="BY7" s="1">
        <v>-4.2189999999999997E-3</v>
      </c>
      <c r="BZ7" s="1">
        <v>-4.3689999999999996E-3</v>
      </c>
      <c r="CA7" s="1">
        <v>-4.2550000000000001E-3</v>
      </c>
      <c r="CB7" s="1">
        <v>-6.9439999999999997E-3</v>
      </c>
      <c r="CC7" s="1">
        <v>-6.8589999999999996E-3</v>
      </c>
      <c r="CD7" s="1">
        <v>-7.0410000000000004E-3</v>
      </c>
      <c r="CE7" s="1">
        <v>-7.0910000000000001E-3</v>
      </c>
      <c r="CF7" s="1">
        <v>-7.1419999999999999E-3</v>
      </c>
      <c r="CG7" s="1">
        <v>-9.2680000000000002E-3</v>
      </c>
      <c r="CH7" s="1">
        <v>-9.495E-3</v>
      </c>
      <c r="CI7" s="1">
        <v>-9.5860000000000008E-3</v>
      </c>
      <c r="CJ7" s="1">
        <v>-9.6780000000000008E-3</v>
      </c>
      <c r="CK7" s="1">
        <v>-9.7730000000000004E-3</v>
      </c>
      <c r="CL7" s="6">
        <v>-9.7730000000000004E-3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2040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0.99099999999999999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0.35</v>
      </c>
      <c r="C12" s="32"/>
      <c r="D12" s="3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4"/>
      <c r="C14" s="259" t="s">
        <v>256</v>
      </c>
      <c r="D14" s="77" t="s">
        <v>159</v>
      </c>
      <c r="E14" s="179">
        <v>6.6000000000000003E-2</v>
      </c>
      <c r="F14" s="276">
        <v>1</v>
      </c>
      <c r="G14" s="259" t="s">
        <v>253</v>
      </c>
      <c r="H14" s="77" t="s">
        <v>159</v>
      </c>
      <c r="I14" s="159">
        <v>0.08</v>
      </c>
      <c r="J14" s="253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v>0.2</v>
      </c>
      <c r="C15" s="260"/>
      <c r="D15" s="162" t="s">
        <v>254</v>
      </c>
      <c r="E15" s="163"/>
      <c r="F15" s="277"/>
      <c r="G15" s="260"/>
      <c r="H15" s="162" t="s">
        <v>259</v>
      </c>
      <c r="I15" s="161"/>
      <c r="J15" s="25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v>0.2</v>
      </c>
      <c r="C16" s="261"/>
      <c r="D16" s="157"/>
      <c r="E16" s="158"/>
      <c r="F16" s="278"/>
      <c r="G16" s="261"/>
      <c r="J16" s="25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4"/>
      <c r="E17" s="57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0.19</v>
      </c>
      <c r="C18" s="71" t="s">
        <v>330</v>
      </c>
      <c r="D18" s="39">
        <v>1</v>
      </c>
      <c r="E18" s="71" t="s">
        <v>203</v>
      </c>
      <c r="F18" s="178">
        <f>B19</f>
        <v>0.26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0.26</v>
      </c>
      <c r="C19" s="71" t="s">
        <v>16</v>
      </c>
      <c r="D19" s="39">
        <v>1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0.2</v>
      </c>
      <c r="C20" s="71" t="s">
        <v>17</v>
      </c>
      <c r="D20" s="39">
        <v>1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151</v>
      </c>
      <c r="B22" s="265" t="s">
        <v>141</v>
      </c>
      <c r="C22" s="266"/>
      <c r="D22" s="266"/>
      <c r="E22" s="266"/>
      <c r="F22" s="266"/>
      <c r="G22" s="26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6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6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274">
        <v>0.03</v>
      </c>
      <c r="F25" s="275"/>
      <c r="G25" s="268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x14ac:dyDescent="0.25">
      <c r="A26" s="53" t="s">
        <v>5</v>
      </c>
      <c r="B26" s="60"/>
      <c r="C26" s="60"/>
      <c r="D26" s="6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x14ac:dyDescent="0.25">
      <c r="A27" s="69" t="s">
        <v>132</v>
      </c>
      <c r="B27" s="34">
        <v>0.22</v>
      </c>
      <c r="C27" s="34"/>
      <c r="D27" s="87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x14ac:dyDescent="0.25">
      <c r="A28" s="69" t="s">
        <v>133</v>
      </c>
      <c r="B28" s="34">
        <v>0.22</v>
      </c>
      <c r="C28" s="34"/>
      <c r="D28" s="85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34">
        <v>0.25</v>
      </c>
      <c r="D29" s="85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2"/>
      <c r="C30" s="15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34"/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0.2</v>
      </c>
      <c r="C33" s="181" t="s">
        <v>229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200</v>
      </c>
      <c r="C34" s="186" t="s">
        <v>231</v>
      </c>
      <c r="D34" s="187">
        <v>0.2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2025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0.2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2025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0.15</v>
      </c>
      <c r="C40" s="200"/>
      <c r="D40" s="84"/>
      <c r="E40" s="86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0.05</v>
      </c>
      <c r="C41" s="200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158</v>
      </c>
      <c r="B42" s="36">
        <v>0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x14ac:dyDescent="0.25">
      <c r="A43" s="62" t="s">
        <v>24</v>
      </c>
      <c r="B43" s="57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ht="15" customHeight="1" x14ac:dyDescent="0.25">
      <c r="A45" s="282" t="s">
        <v>152</v>
      </c>
      <c r="B45" s="258">
        <v>2</v>
      </c>
      <c r="C45" s="76" t="s">
        <v>169</v>
      </c>
      <c r="D45" s="28"/>
      <c r="E45" s="259" t="s">
        <v>153</v>
      </c>
      <c r="F45" s="276">
        <v>3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256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256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57"/>
      <c r="B48" s="258"/>
      <c r="C48" s="74" t="s">
        <v>172</v>
      </c>
      <c r="D48" s="28"/>
      <c r="E48" s="261"/>
      <c r="F48" s="258"/>
      <c r="G48" s="77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ht="15" customHeight="1" x14ac:dyDescent="0.25">
      <c r="A50" s="282" t="s">
        <v>154</v>
      </c>
      <c r="B50" s="283">
        <v>1</v>
      </c>
      <c r="C50" s="76" t="s">
        <v>42</v>
      </c>
      <c r="D50" s="28"/>
      <c r="E50" s="259" t="s">
        <v>155</v>
      </c>
      <c r="F50" s="258">
        <v>3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256"/>
      <c r="B51" s="253"/>
      <c r="C51" s="161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256"/>
      <c r="B52" s="253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57"/>
      <c r="B53" s="276"/>
      <c r="C53" s="74" t="s">
        <v>186</v>
      </c>
      <c r="D53" s="28"/>
      <c r="E53" s="261"/>
      <c r="F53" s="258"/>
      <c r="G53" s="77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82" t="s">
        <v>156</v>
      </c>
      <c r="B55" s="283">
        <v>1</v>
      </c>
      <c r="C55" s="76" t="s">
        <v>191</v>
      </c>
      <c r="D55" s="74" t="s">
        <v>195</v>
      </c>
      <c r="E55" s="259" t="s">
        <v>162</v>
      </c>
      <c r="F55" s="258">
        <v>1</v>
      </c>
      <c r="G55" s="76" t="s">
        <v>164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256"/>
      <c r="B56" s="253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256"/>
      <c r="B57" s="253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57"/>
      <c r="B58" s="276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82" t="s">
        <v>157</v>
      </c>
      <c r="B60" s="283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256"/>
      <c r="B61" s="253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256"/>
      <c r="B62" s="253"/>
      <c r="C62" s="74" t="s">
        <v>199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291"/>
      <c r="B63" s="290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3" x14ac:dyDescent="0.25">
      <c r="A66" s="15"/>
      <c r="B66" s="221" t="s">
        <v>317</v>
      </c>
    </row>
    <row r="67" spans="1:3" x14ac:dyDescent="0.25">
      <c r="A67" s="15" t="s">
        <v>318</v>
      </c>
      <c r="B67" s="91">
        <v>0.75</v>
      </c>
    </row>
    <row r="68" spans="1:3" x14ac:dyDescent="0.25">
      <c r="A68" s="15" t="s">
        <v>319</v>
      </c>
      <c r="B68" s="91">
        <v>0.14000000000000001</v>
      </c>
    </row>
    <row r="69" spans="1:3" x14ac:dyDescent="0.25">
      <c r="A69" s="15" t="s">
        <v>320</v>
      </c>
      <c r="B69" s="91">
        <v>0.05</v>
      </c>
    </row>
    <row r="70" spans="1:3" x14ac:dyDescent="0.25">
      <c r="A70" s="15" t="s">
        <v>321</v>
      </c>
      <c r="B70" s="91">
        <v>1</v>
      </c>
    </row>
    <row r="71" spans="1:3" x14ac:dyDescent="0.25">
      <c r="A71" s="15" t="s">
        <v>322</v>
      </c>
      <c r="B71" s="91">
        <v>0.25</v>
      </c>
    </row>
    <row r="72" spans="1:3" x14ac:dyDescent="0.25">
      <c r="A72" s="15" t="s">
        <v>323</v>
      </c>
      <c r="B72" s="91">
        <v>100</v>
      </c>
    </row>
    <row r="74" spans="1:3" x14ac:dyDescent="0.25">
      <c r="A74" s="218" t="s">
        <v>325</v>
      </c>
      <c r="B74" s="242">
        <v>0.6</v>
      </c>
    </row>
    <row r="75" spans="1:3" x14ac:dyDescent="0.25">
      <c r="A75" t="s">
        <v>324</v>
      </c>
      <c r="B75" s="91">
        <v>0.5</v>
      </c>
    </row>
    <row r="77" spans="1:3" x14ac:dyDescent="0.25">
      <c r="A77" s="221" t="s">
        <v>356</v>
      </c>
      <c r="B77" s="239"/>
      <c r="C77" s="239"/>
    </row>
    <row r="78" spans="1:3" x14ac:dyDescent="0.25">
      <c r="A78" t="s">
        <v>278</v>
      </c>
      <c r="B78" s="36" t="s">
        <v>92</v>
      </c>
      <c r="C78">
        <v>22</v>
      </c>
    </row>
    <row r="79" spans="1:3" x14ac:dyDescent="0.25">
      <c r="A79" s="19" t="s">
        <v>303</v>
      </c>
      <c r="B79" s="36" t="s">
        <v>92</v>
      </c>
      <c r="C79" s="19">
        <v>25</v>
      </c>
    </row>
    <row r="80" spans="1:3" x14ac:dyDescent="0.25">
      <c r="A80" s="13" t="s">
        <v>227</v>
      </c>
      <c r="B80" s="1" t="s">
        <v>92</v>
      </c>
      <c r="C80" s="2">
        <v>25</v>
      </c>
    </row>
  </sheetData>
  <mergeCells count="27">
    <mergeCell ref="A45:A48"/>
    <mergeCell ref="B45:B48"/>
    <mergeCell ref="E45:E48"/>
    <mergeCell ref="F45:F48"/>
    <mergeCell ref="F60:F63"/>
    <mergeCell ref="A60:A63"/>
    <mergeCell ref="B60:B63"/>
    <mergeCell ref="A50:A53"/>
    <mergeCell ref="B50:B53"/>
    <mergeCell ref="E50:E53"/>
    <mergeCell ref="E55:E58"/>
    <mergeCell ref="E60:E63"/>
    <mergeCell ref="F50:F53"/>
    <mergeCell ref="A55:A58"/>
    <mergeCell ref="B55:B58"/>
    <mergeCell ref="F55:F58"/>
    <mergeCell ref="J14:J16"/>
    <mergeCell ref="C14:C16"/>
    <mergeCell ref="F14:F16"/>
    <mergeCell ref="A22:A25"/>
    <mergeCell ref="B22:F22"/>
    <mergeCell ref="G22:G25"/>
    <mergeCell ref="B23:F23"/>
    <mergeCell ref="B24:F24"/>
    <mergeCell ref="B25:C25"/>
    <mergeCell ref="E25:F25"/>
    <mergeCell ref="G14:G1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A7" workbookViewId="0">
      <selection activeCell="F9" sqref="F9:G9"/>
    </sheetView>
  </sheetViews>
  <sheetFormatPr baseColWidth="10" defaultRowHeight="15" x14ac:dyDescent="0.25"/>
  <cols>
    <col min="1" max="1" width="44.5703125" bestFit="1" customWidth="1"/>
    <col min="3" max="3" width="39.7109375" bestFit="1" customWidth="1"/>
    <col min="4" max="4" width="30.28515625" customWidth="1"/>
    <col min="5" max="5" width="38" customWidth="1"/>
    <col min="6" max="6" width="24.85546875" customWidth="1"/>
    <col min="7" max="7" width="34" customWidth="1"/>
    <col min="8" max="8" width="33" bestFit="1" customWidth="1"/>
    <col min="9" max="9" width="25.42578125" customWidth="1"/>
  </cols>
  <sheetData>
    <row r="1" spans="1:90" ht="31.15" x14ac:dyDescent="0.6">
      <c r="A1" s="50" t="s">
        <v>0</v>
      </c>
      <c r="B1" s="11" t="s">
        <v>138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">
        <v>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6">
        <v>2100</v>
      </c>
    </row>
    <row r="4" spans="1:90" ht="14.45" x14ac:dyDescent="0.3">
      <c r="A4" s="5">
        <v>2.2894000000000001E-2</v>
      </c>
      <c r="B4" s="1">
        <v>2.2228999999999999E-2</v>
      </c>
      <c r="C4" s="1">
        <v>2.1746000000000001E-2</v>
      </c>
      <c r="D4" s="1">
        <v>2.0990999999999999E-2</v>
      </c>
      <c r="E4" s="1">
        <v>2.1416000000000001E-2</v>
      </c>
      <c r="F4" s="1">
        <v>2.1805999999999999E-2</v>
      </c>
      <c r="G4" s="1">
        <v>2.1751E-2</v>
      </c>
      <c r="H4" s="1">
        <v>2.2091E-2</v>
      </c>
      <c r="I4" s="1">
        <v>2.2269000000000001E-2</v>
      </c>
      <c r="J4" s="1">
        <v>2.3064999999999999E-2</v>
      </c>
      <c r="K4" s="1">
        <v>2.3171000000000001E-2</v>
      </c>
      <c r="L4" s="1">
        <v>2.3380999999999999E-2</v>
      </c>
      <c r="M4" s="1">
        <v>2.3445000000000001E-2</v>
      </c>
      <c r="N4" s="1">
        <v>2.3726000000000001E-2</v>
      </c>
      <c r="O4" s="1">
        <v>2.4317999999999999E-2</v>
      </c>
      <c r="P4" s="1">
        <v>2.4409E-2</v>
      </c>
      <c r="Q4" s="1">
        <v>2.4479999999999998E-2</v>
      </c>
      <c r="R4" s="1">
        <v>2.4745E-2</v>
      </c>
      <c r="S4" s="1">
        <v>2.4768999999999999E-2</v>
      </c>
      <c r="T4" s="1">
        <v>2.4778000000000001E-2</v>
      </c>
      <c r="U4" s="1">
        <v>2.4868999999999999E-2</v>
      </c>
      <c r="V4" s="1">
        <v>2.494E-2</v>
      </c>
      <c r="W4" s="1">
        <v>2.5085E-2</v>
      </c>
      <c r="X4" s="1">
        <v>2.5111999999999999E-2</v>
      </c>
      <c r="Y4" s="1">
        <v>2.5034000000000001E-2</v>
      </c>
      <c r="Z4" s="1">
        <v>2.512E-2</v>
      </c>
      <c r="AA4" s="1">
        <v>2.5270000000000001E-2</v>
      </c>
      <c r="AB4" s="1">
        <v>2.5228E-2</v>
      </c>
      <c r="AC4" s="1">
        <v>2.5416999999999999E-2</v>
      </c>
      <c r="AD4" s="1">
        <v>2.5891999999999998E-2</v>
      </c>
      <c r="AE4" s="1">
        <v>2.6008E-2</v>
      </c>
      <c r="AF4" s="1">
        <v>2.6023999999999999E-2</v>
      </c>
      <c r="AG4" s="1">
        <v>2.6095E-2</v>
      </c>
      <c r="AH4" s="1">
        <v>2.6214999999999999E-2</v>
      </c>
      <c r="AI4" s="1">
        <v>2.6585999999999999E-2</v>
      </c>
      <c r="AJ4" s="1">
        <v>2.6574E-2</v>
      </c>
      <c r="AK4" s="1">
        <v>2.6544999999999999E-2</v>
      </c>
      <c r="AL4" s="1">
        <v>2.6499999999999999E-2</v>
      </c>
      <c r="AM4" s="1">
        <v>2.6565999999999999E-2</v>
      </c>
      <c r="AN4" s="1">
        <v>2.6852999999999998E-2</v>
      </c>
      <c r="AO4" s="1">
        <v>2.6624999999999999E-2</v>
      </c>
      <c r="AP4" s="1">
        <v>2.6512000000000001E-2</v>
      </c>
      <c r="AQ4" s="1">
        <v>2.6276999999999998E-2</v>
      </c>
      <c r="AR4" s="1">
        <v>2.6098E-2</v>
      </c>
      <c r="AS4" s="1">
        <v>2.6235999999999999E-2</v>
      </c>
      <c r="AT4" s="1">
        <v>2.5877000000000001E-2</v>
      </c>
      <c r="AU4" s="1">
        <v>2.5529E-2</v>
      </c>
      <c r="AV4" s="1">
        <v>2.5239999999999999E-2</v>
      </c>
      <c r="AW4" s="1">
        <v>2.4957E-2</v>
      </c>
      <c r="AX4" s="1">
        <v>2.4773E-2</v>
      </c>
      <c r="AY4" s="1">
        <v>2.4403999999999999E-2</v>
      </c>
      <c r="AZ4" s="1">
        <v>2.4046999999999999E-2</v>
      </c>
      <c r="BA4" s="1">
        <v>2.3744999999999999E-2</v>
      </c>
      <c r="BB4" s="1">
        <v>2.3408000000000002E-2</v>
      </c>
      <c r="BC4" s="1">
        <v>2.3625E-2</v>
      </c>
      <c r="BD4" s="1">
        <v>2.3283999999999999E-2</v>
      </c>
      <c r="BE4" s="1">
        <v>2.2994000000000001E-2</v>
      </c>
      <c r="BF4" s="1">
        <v>2.2749999999999999E-2</v>
      </c>
      <c r="BG4" s="1">
        <v>2.2435E-2</v>
      </c>
      <c r="BH4" s="1">
        <v>2.2577E-2</v>
      </c>
      <c r="BI4" s="1">
        <v>2.2370999999999999E-2</v>
      </c>
      <c r="BJ4" s="1">
        <v>2.2095E-2</v>
      </c>
      <c r="BK4" s="1">
        <v>2.1932E-2</v>
      </c>
      <c r="BL4" s="1">
        <v>2.1735000000000001E-2</v>
      </c>
      <c r="BM4" s="1">
        <v>2.1440000000000001E-2</v>
      </c>
      <c r="BN4" s="1">
        <v>2.1252E-2</v>
      </c>
      <c r="BO4" s="1">
        <v>2.1066000000000001E-2</v>
      </c>
      <c r="BP4" s="1">
        <v>2.0913999999999999E-2</v>
      </c>
      <c r="BQ4" s="1">
        <v>2.0730999999999999E-2</v>
      </c>
      <c r="BR4" s="1">
        <v>2.1003000000000001E-2</v>
      </c>
      <c r="BS4" s="1">
        <v>2.0778000000000001E-2</v>
      </c>
      <c r="BT4" s="1">
        <v>2.0586E-2</v>
      </c>
      <c r="BU4" s="1">
        <v>2.0397999999999999E-2</v>
      </c>
      <c r="BV4" s="1">
        <v>2.0240000000000001E-2</v>
      </c>
      <c r="BW4" s="1">
        <v>2.0628000000000001E-2</v>
      </c>
      <c r="BX4" s="1">
        <v>2.0531000000000001E-2</v>
      </c>
      <c r="BY4" s="1">
        <v>2.0405E-2</v>
      </c>
      <c r="BZ4" s="1">
        <v>2.0330000000000001E-2</v>
      </c>
      <c r="CA4" s="1">
        <v>2.0251000000000002E-2</v>
      </c>
      <c r="CB4" s="1">
        <v>2.0513E-2</v>
      </c>
      <c r="CC4" s="1">
        <v>2.051E-2</v>
      </c>
      <c r="CD4" s="1">
        <v>2.0523E-2</v>
      </c>
      <c r="CE4" s="1">
        <v>2.0504000000000001E-2</v>
      </c>
      <c r="CF4" s="1">
        <v>2.0500000000000001E-2</v>
      </c>
      <c r="CG4" s="1">
        <v>2.0711E-2</v>
      </c>
      <c r="CH4" s="1">
        <v>2.0704E-2</v>
      </c>
      <c r="CI4" s="1">
        <v>2.0688999999999999E-2</v>
      </c>
      <c r="CJ4" s="1">
        <v>2.0688000000000002E-2</v>
      </c>
      <c r="CK4" s="1">
        <v>2.0657999999999999E-2</v>
      </c>
      <c r="CL4" s="6">
        <v>2.0657999999999999E-2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6">
        <v>2100</v>
      </c>
    </row>
    <row r="7" spans="1:90" ht="14.45" x14ac:dyDescent="0.3">
      <c r="A7" s="5">
        <v>1.0756999999999999E-2</v>
      </c>
      <c r="B7" s="1">
        <v>1.0643E-2</v>
      </c>
      <c r="C7" s="1">
        <v>1.0531E-2</v>
      </c>
      <c r="D7" s="1">
        <v>1.0421E-2</v>
      </c>
      <c r="E7" s="1">
        <v>9.4879999999999999E-3</v>
      </c>
      <c r="F7" s="1">
        <v>9.2630000000000004E-3</v>
      </c>
      <c r="G7" s="1">
        <v>9.3130000000000001E-3</v>
      </c>
      <c r="H7" s="1">
        <v>9.0930000000000004E-3</v>
      </c>
      <c r="I7" s="1">
        <v>9.0109999999999999E-3</v>
      </c>
      <c r="J7" s="1">
        <v>8.012E-3</v>
      </c>
      <c r="K7" s="1">
        <v>7.8180000000000003E-3</v>
      </c>
      <c r="L7" s="1">
        <v>7.8860000000000006E-3</v>
      </c>
      <c r="M7" s="1">
        <v>7.6959999999999997E-3</v>
      </c>
      <c r="N7" s="1">
        <v>7.7650000000000002E-3</v>
      </c>
      <c r="O7" s="1">
        <v>6.6940000000000003E-3</v>
      </c>
      <c r="P7" s="1">
        <v>6.5240000000000003E-3</v>
      </c>
      <c r="Q7" s="1">
        <v>6.607E-3</v>
      </c>
      <c r="R7" s="1">
        <v>6.4400000000000004E-3</v>
      </c>
      <c r="S7" s="1">
        <v>6.5209999999999999E-3</v>
      </c>
      <c r="T7" s="1">
        <v>5.7460000000000002E-3</v>
      </c>
      <c r="U7" s="1">
        <v>5.7130000000000002E-3</v>
      </c>
      <c r="V7" s="1">
        <v>5.5599999999999998E-3</v>
      </c>
      <c r="W7" s="1">
        <v>5.6490000000000004E-3</v>
      </c>
      <c r="X7" s="1">
        <v>5.6169999999999996E-3</v>
      </c>
      <c r="Y7" s="1">
        <v>4.8729999999999997E-3</v>
      </c>
      <c r="Z7" s="1">
        <v>4.9670000000000001E-3</v>
      </c>
      <c r="AA7" s="1">
        <v>4.8250000000000003E-3</v>
      </c>
      <c r="AB7" s="1">
        <v>4.9189999999999998E-3</v>
      </c>
      <c r="AC7" s="1">
        <v>4.7790000000000003E-3</v>
      </c>
      <c r="AD7" s="1">
        <v>3.9439999999999996E-3</v>
      </c>
      <c r="AE7" s="1">
        <v>3.813E-3</v>
      </c>
      <c r="AF7" s="1">
        <v>3.9129999999999998E-3</v>
      </c>
      <c r="AG7" s="1">
        <v>3.784E-3</v>
      </c>
      <c r="AH7" s="1">
        <v>3.7690000000000002E-3</v>
      </c>
      <c r="AI7" s="1">
        <v>2.9589999999999998E-3</v>
      </c>
      <c r="AJ7" s="1">
        <v>2.9499999999999999E-3</v>
      </c>
      <c r="AK7" s="1">
        <v>2.8279999999999998E-3</v>
      </c>
      <c r="AL7" s="1">
        <v>2.9329999999999998E-3</v>
      </c>
      <c r="AM7" s="1">
        <v>2.8119999999999998E-3</v>
      </c>
      <c r="AN7" s="1">
        <v>2.467E-3</v>
      </c>
      <c r="AO7" s="1">
        <v>2.4610000000000001E-3</v>
      </c>
      <c r="AP7" s="1">
        <v>2.3440000000000002E-3</v>
      </c>
      <c r="AQ7" s="1">
        <v>2.4499999999999999E-3</v>
      </c>
      <c r="AR7" s="1">
        <v>2.333E-3</v>
      </c>
      <c r="AS7" s="1">
        <v>1.884E-3</v>
      </c>
      <c r="AT7" s="1">
        <v>1.7700000000000001E-3</v>
      </c>
      <c r="AU7" s="1">
        <v>1.877E-3</v>
      </c>
      <c r="AV7" s="1">
        <v>1.763E-3</v>
      </c>
      <c r="AW7" s="1">
        <v>1.7600000000000001E-3</v>
      </c>
      <c r="AX7" s="1">
        <v>8.7900000000000001E-4</v>
      </c>
      <c r="AY7" s="1">
        <v>8.7799999999999998E-4</v>
      </c>
      <c r="AZ7" s="1">
        <v>8.7699999999999996E-4</v>
      </c>
      <c r="BA7" s="1">
        <v>8.7600000000000004E-4</v>
      </c>
      <c r="BB7" s="1">
        <v>8.7500000000000002E-4</v>
      </c>
      <c r="BC7" s="1">
        <v>1.0900000000000001E-4</v>
      </c>
      <c r="BD7" s="1">
        <v>1.0900000000000001E-4</v>
      </c>
      <c r="BE7" s="1">
        <v>1.0900000000000001E-4</v>
      </c>
      <c r="BF7" s="1">
        <v>2.1900000000000001E-4</v>
      </c>
      <c r="BG7" s="1">
        <v>1.0900000000000001E-4</v>
      </c>
      <c r="BH7" s="1">
        <v>-3.28E-4</v>
      </c>
      <c r="BI7" s="1">
        <v>-2.1900000000000001E-4</v>
      </c>
      <c r="BJ7" s="1">
        <v>-3.28E-4</v>
      </c>
      <c r="BK7" s="1">
        <v>-3.28E-4</v>
      </c>
      <c r="BL7" s="1">
        <v>-2.1900000000000001E-4</v>
      </c>
      <c r="BM7" s="1">
        <v>-1.6410000000000001E-3</v>
      </c>
      <c r="BN7" s="1">
        <v>-1.6440000000000001E-3</v>
      </c>
      <c r="BO7" s="1">
        <v>-1.647E-3</v>
      </c>
      <c r="BP7" s="1">
        <v>-1.6490000000000001E-3</v>
      </c>
      <c r="BQ7" s="1">
        <v>-1.652E-3</v>
      </c>
      <c r="BR7" s="1">
        <v>-2.0960000000000002E-3</v>
      </c>
      <c r="BS7" s="1">
        <v>-2.2109999999999999E-3</v>
      </c>
      <c r="BT7" s="1">
        <v>-2.1050000000000001E-3</v>
      </c>
      <c r="BU7" s="1">
        <v>-2.1099999999999999E-3</v>
      </c>
      <c r="BV7" s="1">
        <v>-2.225E-3</v>
      </c>
      <c r="BW7" s="1">
        <v>-2.0070000000000001E-3</v>
      </c>
      <c r="BX7" s="1">
        <v>-2.0110000000000002E-3</v>
      </c>
      <c r="BY7" s="1">
        <v>-2.0149999999999999E-3</v>
      </c>
      <c r="BZ7" s="1">
        <v>-2.0200000000000001E-3</v>
      </c>
      <c r="CA7" s="1">
        <v>-2.0240000000000002E-3</v>
      </c>
      <c r="CB7" s="1">
        <v>-1.915E-3</v>
      </c>
      <c r="CC7" s="1">
        <v>-1.8060000000000001E-3</v>
      </c>
      <c r="CD7" s="1">
        <v>-1.9220000000000001E-3</v>
      </c>
      <c r="CE7" s="1">
        <v>-1.8129999999999999E-3</v>
      </c>
      <c r="CF7" s="1">
        <v>-1.9289999999999999E-3</v>
      </c>
      <c r="CG7" s="1">
        <v>-2.7290000000000001E-3</v>
      </c>
      <c r="CH7" s="1">
        <v>-2.7369999999999998E-3</v>
      </c>
      <c r="CI7" s="1">
        <v>-2.63E-3</v>
      </c>
      <c r="CJ7" s="1">
        <v>-2.751E-3</v>
      </c>
      <c r="CK7" s="1">
        <v>-2.7590000000000002E-3</v>
      </c>
      <c r="CL7" s="1">
        <v>-2.7590000000000002E-3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2040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0.99099999999999999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0.25</v>
      </c>
      <c r="C12" s="32"/>
      <c r="D12" s="3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4"/>
      <c r="C14" s="259" t="s">
        <v>256</v>
      </c>
      <c r="D14" s="77" t="s">
        <v>159</v>
      </c>
      <c r="E14" s="179">
        <v>4.4999999999999998E-2</v>
      </c>
      <c r="F14" s="276">
        <v>1</v>
      </c>
      <c r="G14" s="259" t="s">
        <v>253</v>
      </c>
      <c r="H14" s="77" t="s">
        <v>159</v>
      </c>
      <c r="I14" s="159">
        <v>0.08</v>
      </c>
      <c r="J14" s="253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f>+'Other parameters'!C57</f>
        <v>2.1000000000000001E-2</v>
      </c>
      <c r="C15" s="260"/>
      <c r="D15" s="162" t="s">
        <v>254</v>
      </c>
      <c r="E15" s="163"/>
      <c r="F15" s="277"/>
      <c r="G15" s="260"/>
      <c r="H15" s="162" t="s">
        <v>259</v>
      </c>
      <c r="I15" s="161"/>
      <c r="J15" s="25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f>+'Other parameters'!C58</f>
        <v>0.16300000000000001</v>
      </c>
      <c r="C16" s="261"/>
      <c r="D16" s="157"/>
      <c r="E16" s="158"/>
      <c r="F16" s="278"/>
      <c r="G16" s="261"/>
      <c r="J16" s="25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4"/>
      <c r="E17" s="57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0.25</v>
      </c>
      <c r="C18" s="71" t="s">
        <v>330</v>
      </c>
      <c r="D18" s="39">
        <v>3</v>
      </c>
      <c r="E18" s="71" t="s">
        <v>203</v>
      </c>
      <c r="F18" s="178">
        <f>B19</f>
        <v>0.3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0.3</v>
      </c>
      <c r="C19" s="71" t="s">
        <v>16</v>
      </c>
      <c r="D19" s="39">
        <v>3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0.3</v>
      </c>
      <c r="C20" s="71" t="s">
        <v>17</v>
      </c>
      <c r="D20" s="39">
        <v>3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144</v>
      </c>
      <c r="B22" s="265" t="s">
        <v>141</v>
      </c>
      <c r="C22" s="266"/>
      <c r="D22" s="266"/>
      <c r="E22" s="266"/>
      <c r="F22" s="266"/>
      <c r="G22" s="267">
        <v>4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6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6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296">
        <v>1.4999999999999999E-2</v>
      </c>
      <c r="F25" s="297"/>
      <c r="G25" s="268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ht="14.45" x14ac:dyDescent="0.3">
      <c r="A26" s="53" t="s">
        <v>5</v>
      </c>
      <c r="B26" s="60"/>
      <c r="C26" s="60"/>
      <c r="D26" s="6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ht="14.45" x14ac:dyDescent="0.3">
      <c r="A27" s="69" t="s">
        <v>132</v>
      </c>
      <c r="B27" s="34">
        <v>0.34</v>
      </c>
      <c r="D27" s="87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ht="14.45" x14ac:dyDescent="0.3">
      <c r="A28" s="69" t="s">
        <v>133</v>
      </c>
      <c r="B28" s="34">
        <v>0.34</v>
      </c>
      <c r="D28" s="85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34">
        <v>0.17</v>
      </c>
      <c r="D29" s="85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2"/>
      <c r="C30" s="15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4">
        <v>0</v>
      </c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0.2</v>
      </c>
      <c r="C33" s="181" t="s">
        <v>229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200</v>
      </c>
      <c r="C34" s="186" t="s">
        <v>231</v>
      </c>
      <c r="D34" s="187">
        <v>0.2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0.2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2025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0.2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2025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0.3</v>
      </c>
      <c r="C40" s="200"/>
      <c r="D40" s="84"/>
      <c r="E40" s="86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0.15</v>
      </c>
      <c r="C41" s="200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158</v>
      </c>
      <c r="B42" s="36">
        <v>1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x14ac:dyDescent="0.25">
      <c r="A43" s="62" t="s">
        <v>24</v>
      </c>
      <c r="B43" s="57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ht="15" customHeight="1" x14ac:dyDescent="0.25">
      <c r="A45" s="282" t="s">
        <v>145</v>
      </c>
      <c r="B45" s="258">
        <v>2</v>
      </c>
      <c r="C45" s="76" t="s">
        <v>169</v>
      </c>
      <c r="D45" s="28"/>
      <c r="E45" s="259" t="s">
        <v>146</v>
      </c>
      <c r="F45" s="276">
        <v>1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256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256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57"/>
      <c r="B48" s="258"/>
      <c r="C48" s="74" t="s">
        <v>172</v>
      </c>
      <c r="D48" s="28"/>
      <c r="E48" s="261"/>
      <c r="F48" s="258"/>
      <c r="G48" s="77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ht="15" customHeight="1" x14ac:dyDescent="0.25">
      <c r="A50" s="282" t="s">
        <v>147</v>
      </c>
      <c r="B50" s="283">
        <v>1</v>
      </c>
      <c r="C50" s="76" t="s">
        <v>42</v>
      </c>
      <c r="D50" s="28"/>
      <c r="E50" s="259" t="s">
        <v>148</v>
      </c>
      <c r="F50" s="258">
        <v>1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256"/>
      <c r="B51" s="253"/>
      <c r="C51" s="161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256"/>
      <c r="B52" s="253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57"/>
      <c r="B53" s="276"/>
      <c r="C53" s="74" t="s">
        <v>186</v>
      </c>
      <c r="D53" s="28"/>
      <c r="E53" s="261"/>
      <c r="F53" s="258"/>
      <c r="G53" s="77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82" t="s">
        <v>149</v>
      </c>
      <c r="B55" s="283">
        <v>1</v>
      </c>
      <c r="C55" s="76" t="s">
        <v>191</v>
      </c>
      <c r="D55" s="74" t="s">
        <v>195</v>
      </c>
      <c r="E55" s="259" t="s">
        <v>162</v>
      </c>
      <c r="F55" s="258">
        <v>1</v>
      </c>
      <c r="G55" s="76" t="s">
        <v>164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256"/>
      <c r="B56" s="253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256"/>
      <c r="B57" s="253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57"/>
      <c r="B58" s="276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82" t="s">
        <v>150</v>
      </c>
      <c r="B60" s="283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256"/>
      <c r="B61" s="253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256"/>
      <c r="B62" s="253"/>
      <c r="C62" s="74" t="s">
        <v>199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291"/>
      <c r="B63" s="290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3" x14ac:dyDescent="0.25">
      <c r="A66" s="15"/>
      <c r="B66" s="221" t="s">
        <v>317</v>
      </c>
    </row>
    <row r="67" spans="1:3" x14ac:dyDescent="0.25">
      <c r="A67" s="15" t="s">
        <v>318</v>
      </c>
      <c r="B67" s="91">
        <v>0.75</v>
      </c>
    </row>
    <row r="68" spans="1:3" x14ac:dyDescent="0.25">
      <c r="A68" s="15" t="s">
        <v>319</v>
      </c>
      <c r="B68" s="91">
        <v>0.14000000000000001</v>
      </c>
    </row>
    <row r="69" spans="1:3" x14ac:dyDescent="0.25">
      <c r="A69" s="15" t="s">
        <v>320</v>
      </c>
      <c r="B69" s="91">
        <v>0.05</v>
      </c>
    </row>
    <row r="70" spans="1:3" x14ac:dyDescent="0.25">
      <c r="A70" s="15" t="s">
        <v>321</v>
      </c>
      <c r="B70" s="91">
        <v>1</v>
      </c>
    </row>
    <row r="71" spans="1:3" x14ac:dyDescent="0.25">
      <c r="A71" s="15" t="s">
        <v>322</v>
      </c>
      <c r="B71" s="91">
        <v>0.25</v>
      </c>
    </row>
    <row r="72" spans="1:3" x14ac:dyDescent="0.25">
      <c r="A72" s="15" t="s">
        <v>323</v>
      </c>
      <c r="B72" s="91">
        <v>100</v>
      </c>
    </row>
    <row r="73" spans="1:3" x14ac:dyDescent="0.25">
      <c r="A73" s="218"/>
      <c r="B73" s="218"/>
    </row>
    <row r="74" spans="1:3" x14ac:dyDescent="0.25">
      <c r="A74" s="218" t="s">
        <v>325</v>
      </c>
      <c r="B74" s="242">
        <v>0.6</v>
      </c>
    </row>
    <row r="75" spans="1:3" x14ac:dyDescent="0.25">
      <c r="A75" t="s">
        <v>324</v>
      </c>
      <c r="B75" s="91">
        <v>0.5</v>
      </c>
    </row>
    <row r="77" spans="1:3" x14ac:dyDescent="0.25">
      <c r="A77" s="221" t="s">
        <v>356</v>
      </c>
      <c r="B77" s="239"/>
      <c r="C77" s="239"/>
    </row>
    <row r="78" spans="1:3" x14ac:dyDescent="0.25">
      <c r="A78" t="s">
        <v>278</v>
      </c>
      <c r="B78" s="36" t="s">
        <v>92</v>
      </c>
      <c r="C78">
        <v>22</v>
      </c>
    </row>
    <row r="79" spans="1:3" x14ac:dyDescent="0.25">
      <c r="A79" s="19" t="s">
        <v>303</v>
      </c>
      <c r="B79" s="36" t="s">
        <v>92</v>
      </c>
      <c r="C79" s="19">
        <v>25</v>
      </c>
    </row>
    <row r="80" spans="1:3" x14ac:dyDescent="0.25">
      <c r="A80" s="13" t="s">
        <v>227</v>
      </c>
      <c r="B80" s="1" t="s">
        <v>92</v>
      </c>
      <c r="C80" s="2">
        <v>25</v>
      </c>
    </row>
  </sheetData>
  <mergeCells count="27">
    <mergeCell ref="A45:A48"/>
    <mergeCell ref="B45:B48"/>
    <mergeCell ref="E45:E48"/>
    <mergeCell ref="F45:F48"/>
    <mergeCell ref="F60:F63"/>
    <mergeCell ref="A60:A63"/>
    <mergeCell ref="B60:B63"/>
    <mergeCell ref="A50:A53"/>
    <mergeCell ref="B50:B53"/>
    <mergeCell ref="E50:E53"/>
    <mergeCell ref="E55:E58"/>
    <mergeCell ref="E60:E63"/>
    <mergeCell ref="F50:F53"/>
    <mergeCell ref="A55:A58"/>
    <mergeCell ref="B55:B58"/>
    <mergeCell ref="F55:F58"/>
    <mergeCell ref="J14:J16"/>
    <mergeCell ref="C14:C16"/>
    <mergeCell ref="F14:F16"/>
    <mergeCell ref="A22:A25"/>
    <mergeCell ref="B22:F22"/>
    <mergeCell ref="G22:G25"/>
    <mergeCell ref="B23:F23"/>
    <mergeCell ref="B24:F24"/>
    <mergeCell ref="B25:C25"/>
    <mergeCell ref="E25:F25"/>
    <mergeCell ref="G14:G16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A6" workbookViewId="0">
      <selection activeCell="F9" sqref="F9:G9"/>
    </sheetView>
  </sheetViews>
  <sheetFormatPr baseColWidth="10" defaultRowHeight="15" x14ac:dyDescent="0.25"/>
  <cols>
    <col min="1" max="1" width="44.5703125" bestFit="1" customWidth="1"/>
    <col min="3" max="3" width="39.7109375" bestFit="1" customWidth="1"/>
    <col min="4" max="4" width="30.140625" customWidth="1"/>
    <col min="5" max="5" width="38" customWidth="1"/>
    <col min="6" max="6" width="25.85546875" customWidth="1"/>
    <col min="7" max="7" width="33.7109375" customWidth="1"/>
    <col min="8" max="8" width="33" bestFit="1" customWidth="1"/>
    <col min="9" max="9" width="26" bestFit="1" customWidth="1"/>
  </cols>
  <sheetData>
    <row r="1" spans="1:90" ht="31.15" x14ac:dyDescent="0.6">
      <c r="A1" s="50" t="s">
        <v>0</v>
      </c>
      <c r="B1" s="11" t="s">
        <v>139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">
        <v>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1">
        <v>2100</v>
      </c>
    </row>
    <row r="4" spans="1:90" ht="14.45" x14ac:dyDescent="0.3">
      <c r="A4" s="5">
        <v>1.49E-2</v>
      </c>
      <c r="B4" s="1">
        <v>1.43E-2</v>
      </c>
      <c r="C4" s="1">
        <v>1.4E-2</v>
      </c>
      <c r="D4" s="1">
        <v>1.3599999999999999E-2</v>
      </c>
      <c r="E4" s="1">
        <v>1.3599999999999999E-2</v>
      </c>
      <c r="F4" s="1">
        <v>1.37E-2</v>
      </c>
      <c r="G4" s="1">
        <v>1.35E-2</v>
      </c>
      <c r="H4" s="1">
        <v>1.35E-2</v>
      </c>
      <c r="I4" s="1">
        <v>1.35E-2</v>
      </c>
      <c r="J4" s="1">
        <v>1.3100000000000001E-2</v>
      </c>
      <c r="K4" s="1">
        <v>1.2999999999999999E-2</v>
      </c>
      <c r="L4" s="1">
        <v>1.29E-2</v>
      </c>
      <c r="M4" s="1">
        <v>1.2800000000000001E-2</v>
      </c>
      <c r="N4" s="1">
        <v>1.2500000000000001E-2</v>
      </c>
      <c r="O4" s="1">
        <v>1.2500000000000001E-2</v>
      </c>
      <c r="P4" s="1">
        <v>1.2200000000000001E-2</v>
      </c>
      <c r="Q4" s="1">
        <v>1.2E-2</v>
      </c>
      <c r="R4" s="1">
        <v>1.18E-2</v>
      </c>
      <c r="S4" s="1">
        <v>1.1599999999999999E-2</v>
      </c>
      <c r="T4" s="1">
        <v>1.0999999999999999E-2</v>
      </c>
      <c r="U4" s="1">
        <v>1.0800000000000001E-2</v>
      </c>
      <c r="V4" s="1">
        <v>1.06E-2</v>
      </c>
      <c r="W4" s="1">
        <v>1.04E-2</v>
      </c>
      <c r="X4" s="1">
        <v>1.03E-2</v>
      </c>
      <c r="Y4" s="1">
        <v>9.7999999999999997E-3</v>
      </c>
      <c r="Z4" s="1">
        <v>9.5999999999999992E-3</v>
      </c>
      <c r="AA4" s="1">
        <v>9.4000000000000004E-3</v>
      </c>
      <c r="AB4" s="1">
        <v>9.1999999999999998E-3</v>
      </c>
      <c r="AC4" s="1">
        <v>8.9999999999999993E-3</v>
      </c>
      <c r="AD4" s="1">
        <v>9.1999999999999998E-3</v>
      </c>
      <c r="AE4" s="1">
        <v>8.8999999999999999E-3</v>
      </c>
      <c r="AF4" s="1">
        <v>8.8000000000000005E-3</v>
      </c>
      <c r="AG4" s="1">
        <v>8.6E-3</v>
      </c>
      <c r="AH4" s="1">
        <v>8.5000000000000006E-3</v>
      </c>
      <c r="AI4" s="1">
        <v>8.8000000000000005E-3</v>
      </c>
      <c r="AJ4" s="1">
        <v>8.6E-3</v>
      </c>
      <c r="AK4" s="1">
        <v>8.6E-3</v>
      </c>
      <c r="AL4" s="1">
        <v>8.3000000000000001E-3</v>
      </c>
      <c r="AM4" s="1">
        <v>8.3999999999999995E-3</v>
      </c>
      <c r="AN4" s="1">
        <v>8.8999999999999999E-3</v>
      </c>
      <c r="AO4" s="1">
        <v>8.9999999999999993E-3</v>
      </c>
      <c r="AP4" s="1">
        <v>9.1999999999999998E-3</v>
      </c>
      <c r="AQ4" s="1">
        <v>9.1999999999999998E-3</v>
      </c>
      <c r="AR4" s="1">
        <v>9.2999999999999992E-3</v>
      </c>
      <c r="AS4" s="1">
        <v>9.5999999999999992E-3</v>
      </c>
      <c r="AT4" s="1">
        <v>9.5999999999999992E-3</v>
      </c>
      <c r="AU4" s="1">
        <v>9.7000000000000003E-3</v>
      </c>
      <c r="AV4" s="1">
        <v>9.7999999999999997E-3</v>
      </c>
      <c r="AW4" s="1">
        <v>9.9000000000000008E-3</v>
      </c>
      <c r="AX4" s="1">
        <v>1.06E-2</v>
      </c>
      <c r="AY4" s="1">
        <v>1.0800000000000001E-2</v>
      </c>
      <c r="AZ4" s="1">
        <v>1.0699999999999999E-2</v>
      </c>
      <c r="BA4" s="1">
        <v>1.09E-2</v>
      </c>
      <c r="BB4" s="1">
        <v>1.0699999999999999E-2</v>
      </c>
      <c r="BC4" s="1">
        <v>1.14E-2</v>
      </c>
      <c r="BD4" s="1">
        <v>1.12E-2</v>
      </c>
      <c r="BE4" s="1">
        <v>1.14E-2</v>
      </c>
      <c r="BF4" s="1">
        <v>1.14E-2</v>
      </c>
      <c r="BG4" s="1">
        <v>1.14E-2</v>
      </c>
      <c r="BH4" s="1">
        <v>1.17E-2</v>
      </c>
      <c r="BI4" s="1">
        <v>1.18E-2</v>
      </c>
      <c r="BJ4" s="1">
        <v>1.18E-2</v>
      </c>
      <c r="BK4" s="1">
        <v>1.1900000000000001E-2</v>
      </c>
      <c r="BL4" s="1">
        <v>1.2E-2</v>
      </c>
      <c r="BM4" s="1">
        <v>1.2699999999999999E-2</v>
      </c>
      <c r="BN4" s="1">
        <v>1.2800000000000001E-2</v>
      </c>
      <c r="BO4" s="1">
        <v>1.29E-2</v>
      </c>
      <c r="BP4" s="1">
        <v>1.29E-2</v>
      </c>
      <c r="BQ4" s="1">
        <v>1.29E-2</v>
      </c>
      <c r="BR4" s="1">
        <v>1.35E-2</v>
      </c>
      <c r="BS4" s="1">
        <v>1.3599999999999999E-2</v>
      </c>
      <c r="BT4" s="1">
        <v>1.35E-2</v>
      </c>
      <c r="BU4" s="1">
        <v>1.37E-2</v>
      </c>
      <c r="BV4" s="1">
        <v>1.3599999999999999E-2</v>
      </c>
      <c r="BW4" s="1">
        <v>1.4200000000000001E-2</v>
      </c>
      <c r="BX4" s="1">
        <v>1.4200000000000001E-2</v>
      </c>
      <c r="BY4" s="1">
        <v>1.4200000000000001E-2</v>
      </c>
      <c r="BZ4" s="1">
        <v>1.41E-2</v>
      </c>
      <c r="CA4" s="1">
        <v>1.4200000000000001E-2</v>
      </c>
      <c r="CB4" s="1">
        <v>1.43E-2</v>
      </c>
      <c r="CC4" s="1">
        <v>1.43E-2</v>
      </c>
      <c r="CD4" s="1">
        <v>1.44E-2</v>
      </c>
      <c r="CE4" s="1">
        <v>1.44E-2</v>
      </c>
      <c r="CF4" s="1">
        <v>1.44E-2</v>
      </c>
      <c r="CG4" s="1">
        <v>1.4999999999999999E-2</v>
      </c>
      <c r="CH4" s="1">
        <v>1.5100000000000001E-2</v>
      </c>
      <c r="CI4" s="1">
        <v>1.5100000000000001E-2</v>
      </c>
      <c r="CJ4" s="1">
        <v>1.5100000000000001E-2</v>
      </c>
      <c r="CK4" s="1">
        <v>1.52E-2</v>
      </c>
      <c r="CL4" s="1">
        <v>1.52E-2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1">
        <v>2100</v>
      </c>
    </row>
    <row r="7" spans="1:90" ht="14.45" x14ac:dyDescent="0.3">
      <c r="A7" s="5">
        <v>1.2696000000000001E-2</v>
      </c>
      <c r="B7" s="1">
        <v>1.2397E-2</v>
      </c>
      <c r="C7" s="1">
        <v>1.2383E-2</v>
      </c>
      <c r="D7" s="1">
        <v>1.2096000000000001E-2</v>
      </c>
      <c r="E7" s="1">
        <v>1.1011E-2</v>
      </c>
      <c r="F7" s="1">
        <v>1.0891E-2</v>
      </c>
      <c r="G7" s="1">
        <v>1.0774000000000001E-2</v>
      </c>
      <c r="H7" s="1">
        <v>1.0659E-2</v>
      </c>
      <c r="I7" s="1">
        <v>1.0547000000000001E-2</v>
      </c>
      <c r="J7" s="1">
        <v>9.6729999999999993E-3</v>
      </c>
      <c r="K7" s="1">
        <v>9.58E-3</v>
      </c>
      <c r="L7" s="1">
        <v>9.4889999999999992E-3</v>
      </c>
      <c r="M7" s="1">
        <v>9.4000000000000004E-3</v>
      </c>
      <c r="N7" s="1">
        <v>9.3130000000000001E-3</v>
      </c>
      <c r="O7" s="1">
        <v>8.3770000000000008E-3</v>
      </c>
      <c r="P7" s="1">
        <v>8.3070000000000001E-3</v>
      </c>
      <c r="Q7" s="1">
        <v>8.2389999999999998E-3</v>
      </c>
      <c r="R7" s="1">
        <v>8.2900000000000005E-3</v>
      </c>
      <c r="S7" s="1">
        <v>8.1040000000000001E-3</v>
      </c>
      <c r="T7" s="1">
        <v>7.5729999999999999E-3</v>
      </c>
      <c r="U7" s="1">
        <v>7.5160000000000001E-3</v>
      </c>
      <c r="V7" s="1">
        <v>7.5750000000000001E-3</v>
      </c>
      <c r="W7" s="1">
        <v>7.404E-3</v>
      </c>
      <c r="X7" s="1">
        <v>7.463E-3</v>
      </c>
      <c r="Y7" s="1">
        <v>6.6220000000000003E-3</v>
      </c>
      <c r="Z7" s="1">
        <v>6.5779999999999996E-3</v>
      </c>
      <c r="AA7" s="1">
        <v>6.646E-3</v>
      </c>
      <c r="AB7" s="1">
        <v>6.4920000000000004E-3</v>
      </c>
      <c r="AC7" s="1">
        <v>6.5599999999999999E-3</v>
      </c>
      <c r="AD7" s="1">
        <v>5.4310000000000001E-3</v>
      </c>
      <c r="AE7" s="1">
        <v>5.509E-3</v>
      </c>
      <c r="AF7" s="1">
        <v>5.4790000000000004E-3</v>
      </c>
      <c r="AG7" s="1">
        <v>5.4489999999999999E-3</v>
      </c>
      <c r="AH7" s="1">
        <v>5.313E-3</v>
      </c>
      <c r="AI7" s="1">
        <v>4.5450000000000004E-3</v>
      </c>
      <c r="AJ7" s="1">
        <v>4.5250000000000004E-3</v>
      </c>
      <c r="AK7" s="1">
        <v>4.5050000000000003E-3</v>
      </c>
      <c r="AL7" s="1">
        <v>4.4840000000000001E-3</v>
      </c>
      <c r="AM7" s="1">
        <v>4.4640000000000001E-3</v>
      </c>
      <c r="AN7" s="1">
        <v>4.1339999999999997E-3</v>
      </c>
      <c r="AO7" s="1">
        <v>4.117E-3</v>
      </c>
      <c r="AP7" s="1">
        <v>3.9979999999999998E-3</v>
      </c>
      <c r="AQ7" s="1">
        <v>4.084E-3</v>
      </c>
      <c r="AR7" s="1">
        <v>4.0679999999999996E-3</v>
      </c>
      <c r="AS7" s="1">
        <v>3.545E-3</v>
      </c>
      <c r="AT7" s="1">
        <v>3.532E-3</v>
      </c>
      <c r="AU7" s="1">
        <v>3.4190000000000002E-3</v>
      </c>
      <c r="AV7" s="1">
        <v>3.5079999999999998E-3</v>
      </c>
      <c r="AW7" s="1">
        <v>3.4949999999999998E-3</v>
      </c>
      <c r="AX7" s="1">
        <v>3.3839999999999999E-3</v>
      </c>
      <c r="AY7" s="1">
        <v>3.372E-3</v>
      </c>
      <c r="AZ7" s="1">
        <v>3.3609999999999998E-3</v>
      </c>
      <c r="BA7" s="1">
        <v>3.3500000000000001E-3</v>
      </c>
      <c r="BB7" s="1">
        <v>3.339E-3</v>
      </c>
      <c r="BC7" s="1">
        <v>3.1319999999999998E-3</v>
      </c>
      <c r="BD7" s="1">
        <v>3.1220000000000002E-3</v>
      </c>
      <c r="BE7" s="1">
        <v>3.209E-3</v>
      </c>
      <c r="BF7" s="1">
        <v>3.1020000000000002E-3</v>
      </c>
      <c r="BG7" s="1">
        <v>3.0929999999999998E-3</v>
      </c>
      <c r="BH7" s="1">
        <v>2.1199999999999999E-3</v>
      </c>
      <c r="BI7" s="1">
        <v>2.2109999999999999E-3</v>
      </c>
      <c r="BJ7" s="1">
        <v>2.111E-3</v>
      </c>
      <c r="BK7" s="1">
        <v>2.202E-3</v>
      </c>
      <c r="BL7" s="1">
        <v>2.101E-3</v>
      </c>
      <c r="BM7" s="1">
        <v>1.9059999999999999E-3</v>
      </c>
      <c r="BN7" s="1">
        <v>1.903E-3</v>
      </c>
      <c r="BO7" s="1">
        <v>1.8990000000000001E-3</v>
      </c>
      <c r="BP7" s="1">
        <v>1.8959999999999999E-3</v>
      </c>
      <c r="BQ7" s="1">
        <v>1.797E-3</v>
      </c>
      <c r="BR7" s="1">
        <v>1.2279999999999999E-3</v>
      </c>
      <c r="BS7" s="1">
        <v>1.132E-3</v>
      </c>
      <c r="BT7" s="1">
        <v>1.1299999999999999E-3</v>
      </c>
      <c r="BU7" s="1">
        <v>1.129E-3</v>
      </c>
      <c r="BV7" s="1">
        <v>1.1280000000000001E-3</v>
      </c>
      <c r="BW7" s="1">
        <v>1.8799999999999999E-4</v>
      </c>
      <c r="BX7" s="1">
        <v>9.3999999999999994E-5</v>
      </c>
      <c r="BY7" s="1">
        <v>9.3999999999999994E-5</v>
      </c>
      <c r="BZ7" s="1">
        <v>1.8799999999999999E-4</v>
      </c>
      <c r="CA7" s="1">
        <v>9.3999999999999994E-5</v>
      </c>
      <c r="CB7" s="1">
        <v>-9.3999999999999994E-5</v>
      </c>
      <c r="CC7" s="1">
        <v>-1.8799999999999999E-4</v>
      </c>
      <c r="CD7" s="1">
        <v>-9.3999999999999994E-5</v>
      </c>
      <c r="CE7" s="1">
        <v>-1.8799999999999999E-4</v>
      </c>
      <c r="CF7" s="1">
        <v>-9.3999999999999994E-5</v>
      </c>
      <c r="CG7" s="1">
        <v>-1.8799999999999999E-4</v>
      </c>
      <c r="CH7" s="1">
        <v>-1.8799999999999999E-4</v>
      </c>
      <c r="CI7" s="1">
        <v>-1.8799999999999999E-4</v>
      </c>
      <c r="CJ7" s="1">
        <v>-9.3999999999999994E-5</v>
      </c>
      <c r="CK7" s="1">
        <v>-1.8799999999999999E-4</v>
      </c>
      <c r="CL7" s="1">
        <v>-1.8799999999999999E-4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2020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0.98499999999999999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0.35</v>
      </c>
      <c r="C12" s="32"/>
      <c r="D12" s="3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4"/>
      <c r="C14" s="259" t="s">
        <v>256</v>
      </c>
      <c r="D14" s="77" t="s">
        <v>159</v>
      </c>
      <c r="E14" s="179">
        <v>4.4999999999999998E-2</v>
      </c>
      <c r="F14" s="276">
        <v>1</v>
      </c>
      <c r="G14" s="259" t="s">
        <v>253</v>
      </c>
      <c r="H14" s="77" t="s">
        <v>159</v>
      </c>
      <c r="I14" s="159">
        <v>0.08</v>
      </c>
      <c r="J14" s="276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v>0.15</v>
      </c>
      <c r="C15" s="260"/>
      <c r="D15" s="162" t="s">
        <v>254</v>
      </c>
      <c r="E15" s="163"/>
      <c r="F15" s="277"/>
      <c r="G15" s="260"/>
      <c r="H15" s="162" t="s">
        <v>259</v>
      </c>
      <c r="I15" s="161"/>
      <c r="J15" s="258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v>0.15</v>
      </c>
      <c r="C16" s="261"/>
      <c r="D16" s="157"/>
      <c r="E16" s="158"/>
      <c r="F16" s="278"/>
      <c r="G16" s="261"/>
      <c r="J16" s="28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4"/>
      <c r="E17" s="57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0.15</v>
      </c>
      <c r="C18" s="71" t="s">
        <v>330</v>
      </c>
      <c r="D18" s="39">
        <v>1</v>
      </c>
      <c r="E18" s="71" t="s">
        <v>203</v>
      </c>
      <c r="F18" s="178">
        <f>B19</f>
        <v>0.15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0.15</v>
      </c>
      <c r="C19" s="71" t="s">
        <v>16</v>
      </c>
      <c r="D19" s="39">
        <v>1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0.2</v>
      </c>
      <c r="C20" s="71" t="s">
        <v>17</v>
      </c>
      <c r="D20" s="39">
        <v>1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151</v>
      </c>
      <c r="B22" s="265" t="s">
        <v>141</v>
      </c>
      <c r="C22" s="266"/>
      <c r="D22" s="266"/>
      <c r="E22" s="266"/>
      <c r="F22" s="266"/>
      <c r="G22" s="298">
        <v>1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99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99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301">
        <v>0</v>
      </c>
      <c r="F25" s="295"/>
      <c r="G25" s="300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ht="14.45" x14ac:dyDescent="0.3">
      <c r="A26" s="53" t="s">
        <v>5</v>
      </c>
      <c r="B26" s="60"/>
      <c r="C26" s="60"/>
      <c r="D26" s="6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ht="14.45" x14ac:dyDescent="0.3">
      <c r="A27" s="69" t="s">
        <v>132</v>
      </c>
      <c r="B27" s="34">
        <v>0.09</v>
      </c>
      <c r="C27" s="88"/>
      <c r="D27" s="87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x14ac:dyDescent="0.25">
      <c r="A28" s="69" t="s">
        <v>133</v>
      </c>
      <c r="B28" s="34">
        <v>0.09</v>
      </c>
      <c r="C28" s="89"/>
      <c r="D28" s="85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34">
        <v>0.1</v>
      </c>
      <c r="C29" s="89"/>
      <c r="D29" s="85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2"/>
      <c r="C30" s="15"/>
      <c r="D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4"/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0.08</v>
      </c>
      <c r="C33" s="181" t="s">
        <v>229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100</v>
      </c>
      <c r="C34" s="186" t="s">
        <v>231</v>
      </c>
      <c r="D34" s="187">
        <v>0.08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0.08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2035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0.08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2035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7.3999999999999996E-2</v>
      </c>
      <c r="C40" s="200"/>
      <c r="D40" s="84"/>
      <c r="E40" s="86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2.4E-2</v>
      </c>
      <c r="C41" s="200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158</v>
      </c>
      <c r="B42" s="36">
        <v>0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x14ac:dyDescent="0.25">
      <c r="A43" s="62" t="s">
        <v>24</v>
      </c>
      <c r="B43" s="57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ht="15" customHeight="1" x14ac:dyDescent="0.25">
      <c r="A45" s="257" t="s">
        <v>152</v>
      </c>
      <c r="B45" s="276">
        <v>2</v>
      </c>
      <c r="C45" s="76" t="s">
        <v>169</v>
      </c>
      <c r="D45" s="28"/>
      <c r="E45" s="259" t="s">
        <v>153</v>
      </c>
      <c r="F45" s="276">
        <v>1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302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302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82"/>
      <c r="B48" s="283"/>
      <c r="C48" s="74" t="s">
        <v>172</v>
      </c>
      <c r="D48" s="28"/>
      <c r="E48" s="261"/>
      <c r="F48" s="283"/>
      <c r="G48" s="77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ht="15" customHeight="1" x14ac:dyDescent="0.25">
      <c r="A50" s="257" t="s">
        <v>154</v>
      </c>
      <c r="B50" s="276">
        <v>1</v>
      </c>
      <c r="C50" s="76" t="s">
        <v>42</v>
      </c>
      <c r="D50" s="28"/>
      <c r="E50" s="259" t="s">
        <v>155</v>
      </c>
      <c r="F50" s="276">
        <v>1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302"/>
      <c r="B51" s="258"/>
      <c r="C51" s="161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302"/>
      <c r="B52" s="258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82"/>
      <c r="B53" s="283"/>
      <c r="C53" s="74" t="s">
        <v>186</v>
      </c>
      <c r="D53" s="28"/>
      <c r="E53" s="261"/>
      <c r="F53" s="283"/>
      <c r="G53" s="77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57" t="s">
        <v>156</v>
      </c>
      <c r="B55" s="276">
        <v>1</v>
      </c>
      <c r="C55" s="76" t="s">
        <v>191</v>
      </c>
      <c r="D55" s="74" t="s">
        <v>195</v>
      </c>
      <c r="E55" s="259" t="s">
        <v>162</v>
      </c>
      <c r="F55" s="258">
        <v>1</v>
      </c>
      <c r="G55" s="76" t="s">
        <v>164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302"/>
      <c r="B56" s="258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302"/>
      <c r="B57" s="258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82"/>
      <c r="B58" s="283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57" t="s">
        <v>157</v>
      </c>
      <c r="B60" s="276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302"/>
      <c r="B61" s="258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302"/>
      <c r="B62" s="258"/>
      <c r="C62" s="74" t="s">
        <v>199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303"/>
      <c r="B63" s="293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3" x14ac:dyDescent="0.25">
      <c r="A66" s="15"/>
      <c r="B66" s="221" t="s">
        <v>317</v>
      </c>
    </row>
    <row r="67" spans="1:3" x14ac:dyDescent="0.25">
      <c r="A67" s="15" t="s">
        <v>318</v>
      </c>
      <c r="B67" s="91">
        <v>0.75</v>
      </c>
    </row>
    <row r="68" spans="1:3" x14ac:dyDescent="0.25">
      <c r="A68" s="15" t="s">
        <v>319</v>
      </c>
      <c r="B68" s="91">
        <v>0.14000000000000001</v>
      </c>
    </row>
    <row r="69" spans="1:3" x14ac:dyDescent="0.25">
      <c r="A69" s="15" t="s">
        <v>320</v>
      </c>
      <c r="B69" s="91">
        <v>0.05</v>
      </c>
    </row>
    <row r="70" spans="1:3" x14ac:dyDescent="0.25">
      <c r="A70" s="15" t="s">
        <v>321</v>
      </c>
      <c r="B70" s="91">
        <v>1</v>
      </c>
    </row>
    <row r="71" spans="1:3" x14ac:dyDescent="0.25">
      <c r="A71" s="15" t="s">
        <v>322</v>
      </c>
      <c r="B71" s="91">
        <v>0.25</v>
      </c>
    </row>
    <row r="72" spans="1:3" x14ac:dyDescent="0.25">
      <c r="A72" s="15" t="s">
        <v>323</v>
      </c>
      <c r="B72" s="91">
        <v>100</v>
      </c>
    </row>
    <row r="74" spans="1:3" x14ac:dyDescent="0.25">
      <c r="A74" s="218" t="s">
        <v>325</v>
      </c>
      <c r="B74" s="242">
        <v>0.6</v>
      </c>
      <c r="C74" s="218"/>
    </row>
    <row r="75" spans="1:3" x14ac:dyDescent="0.25">
      <c r="A75" t="s">
        <v>324</v>
      </c>
      <c r="B75" s="91">
        <v>0.5</v>
      </c>
    </row>
    <row r="77" spans="1:3" x14ac:dyDescent="0.25">
      <c r="A77" s="221" t="s">
        <v>356</v>
      </c>
      <c r="B77" s="239"/>
      <c r="C77" s="239"/>
    </row>
    <row r="78" spans="1:3" x14ac:dyDescent="0.25">
      <c r="A78" t="s">
        <v>278</v>
      </c>
      <c r="B78" s="36" t="s">
        <v>92</v>
      </c>
      <c r="C78">
        <v>22</v>
      </c>
    </row>
    <row r="79" spans="1:3" x14ac:dyDescent="0.25">
      <c r="A79" s="19" t="s">
        <v>303</v>
      </c>
      <c r="B79" s="36" t="s">
        <v>92</v>
      </c>
      <c r="C79" s="19">
        <v>25</v>
      </c>
    </row>
    <row r="80" spans="1:3" x14ac:dyDescent="0.25">
      <c r="A80" s="13" t="s">
        <v>227</v>
      </c>
      <c r="B80" s="1" t="s">
        <v>92</v>
      </c>
      <c r="C80" s="2">
        <v>25</v>
      </c>
    </row>
  </sheetData>
  <mergeCells count="27">
    <mergeCell ref="A45:A48"/>
    <mergeCell ref="B45:B48"/>
    <mergeCell ref="E45:E48"/>
    <mergeCell ref="F45:F48"/>
    <mergeCell ref="F60:F63"/>
    <mergeCell ref="A60:A63"/>
    <mergeCell ref="B60:B63"/>
    <mergeCell ref="A50:A53"/>
    <mergeCell ref="B50:B53"/>
    <mergeCell ref="E50:E53"/>
    <mergeCell ref="E55:E58"/>
    <mergeCell ref="E60:E63"/>
    <mergeCell ref="F50:F53"/>
    <mergeCell ref="A55:A58"/>
    <mergeCell ref="B55:B58"/>
    <mergeCell ref="F55:F58"/>
    <mergeCell ref="J14:J16"/>
    <mergeCell ref="C14:C16"/>
    <mergeCell ref="F14:F16"/>
    <mergeCell ref="A22:A25"/>
    <mergeCell ref="B22:F22"/>
    <mergeCell ref="G22:G25"/>
    <mergeCell ref="B23:F23"/>
    <mergeCell ref="B24:F24"/>
    <mergeCell ref="B25:C25"/>
    <mergeCell ref="E25:F25"/>
    <mergeCell ref="G14:G1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C1" workbookViewId="0">
      <selection activeCell="H9" sqref="H9"/>
    </sheetView>
  </sheetViews>
  <sheetFormatPr baseColWidth="10" defaultRowHeight="15" x14ac:dyDescent="0.25"/>
  <cols>
    <col min="1" max="1" width="44.5703125" bestFit="1" customWidth="1"/>
    <col min="3" max="3" width="39.7109375" bestFit="1" customWidth="1"/>
    <col min="4" max="4" width="30.42578125" customWidth="1"/>
    <col min="5" max="5" width="40" customWidth="1"/>
    <col min="6" max="6" width="26.42578125" customWidth="1"/>
    <col min="7" max="7" width="33.5703125" customWidth="1"/>
    <col min="8" max="8" width="33" bestFit="1" customWidth="1"/>
    <col min="9" max="9" width="26" bestFit="1" customWidth="1"/>
  </cols>
  <sheetData>
    <row r="1" spans="1:90" ht="31.15" x14ac:dyDescent="0.6">
      <c r="A1" s="50" t="s">
        <v>0</v>
      </c>
      <c r="B1" s="11" t="s">
        <v>140</v>
      </c>
      <c r="C1" s="12"/>
      <c r="D1" s="12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2"/>
    </row>
    <row r="2" spans="1:90" ht="14.45" x14ac:dyDescent="0.3">
      <c r="A2" s="66" t="s">
        <v>7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7"/>
      <c r="BX2" s="67"/>
      <c r="BY2" s="67"/>
      <c r="BZ2" s="67"/>
      <c r="CA2" s="67"/>
      <c r="CB2" s="67"/>
      <c r="CC2" s="67"/>
      <c r="CD2" s="67"/>
      <c r="CE2" s="67"/>
      <c r="CF2" s="67"/>
      <c r="CG2" s="67"/>
      <c r="CH2" s="67"/>
      <c r="CI2" s="67"/>
      <c r="CJ2" s="67"/>
      <c r="CK2" s="67"/>
      <c r="CL2" s="68"/>
    </row>
    <row r="3" spans="1:90" ht="14.45" x14ac:dyDescent="0.3">
      <c r="A3" s="5">
        <v>2011</v>
      </c>
      <c r="B3" s="1">
        <v>2012</v>
      </c>
      <c r="C3" s="1">
        <v>2013</v>
      </c>
      <c r="D3" s="1">
        <v>2014</v>
      </c>
      <c r="E3" s="1">
        <v>2015</v>
      </c>
      <c r="F3" s="1">
        <v>2016</v>
      </c>
      <c r="G3" s="1">
        <v>2017</v>
      </c>
      <c r="H3" s="1">
        <v>2018</v>
      </c>
      <c r="I3" s="1">
        <v>2019</v>
      </c>
      <c r="J3" s="1">
        <v>2020</v>
      </c>
      <c r="K3" s="1">
        <v>2021</v>
      </c>
      <c r="L3" s="1">
        <v>2022</v>
      </c>
      <c r="M3" s="1">
        <v>2023</v>
      </c>
      <c r="N3" s="1">
        <v>2024</v>
      </c>
      <c r="O3" s="1">
        <v>2025</v>
      </c>
      <c r="P3" s="1">
        <v>2026</v>
      </c>
      <c r="Q3" s="1">
        <v>2027</v>
      </c>
      <c r="R3" s="1">
        <v>2028</v>
      </c>
      <c r="S3" s="1">
        <v>2029</v>
      </c>
      <c r="T3" s="1">
        <v>2030</v>
      </c>
      <c r="U3" s="1">
        <v>2031</v>
      </c>
      <c r="V3" s="1">
        <v>2032</v>
      </c>
      <c r="W3" s="1">
        <v>2033</v>
      </c>
      <c r="X3" s="1">
        <v>2034</v>
      </c>
      <c r="Y3" s="1">
        <v>2035</v>
      </c>
      <c r="Z3" s="1">
        <v>2036</v>
      </c>
      <c r="AA3" s="1">
        <v>2037</v>
      </c>
      <c r="AB3" s="1">
        <v>2038</v>
      </c>
      <c r="AC3" s="1">
        <v>2039</v>
      </c>
      <c r="AD3" s="1">
        <v>2040</v>
      </c>
      <c r="AE3" s="1">
        <v>2041</v>
      </c>
      <c r="AF3" s="1">
        <v>2042</v>
      </c>
      <c r="AG3" s="1">
        <v>2043</v>
      </c>
      <c r="AH3" s="1">
        <v>2044</v>
      </c>
      <c r="AI3" s="1">
        <v>2045</v>
      </c>
      <c r="AJ3" s="1">
        <v>2046</v>
      </c>
      <c r="AK3" s="1">
        <v>2047</v>
      </c>
      <c r="AL3" s="1">
        <v>2048</v>
      </c>
      <c r="AM3" s="1">
        <v>2049</v>
      </c>
      <c r="AN3" s="1">
        <v>2050</v>
      </c>
      <c r="AO3" s="1">
        <v>2051</v>
      </c>
      <c r="AP3" s="1">
        <v>2052</v>
      </c>
      <c r="AQ3" s="1">
        <v>2053</v>
      </c>
      <c r="AR3" s="1">
        <v>2054</v>
      </c>
      <c r="AS3" s="1">
        <v>2055</v>
      </c>
      <c r="AT3" s="1">
        <v>2056</v>
      </c>
      <c r="AU3" s="1">
        <v>2057</v>
      </c>
      <c r="AV3" s="1">
        <v>2058</v>
      </c>
      <c r="AW3" s="1">
        <v>2059</v>
      </c>
      <c r="AX3" s="1">
        <v>2060</v>
      </c>
      <c r="AY3" s="1">
        <v>2061</v>
      </c>
      <c r="AZ3" s="1">
        <v>2062</v>
      </c>
      <c r="BA3" s="1">
        <v>2063</v>
      </c>
      <c r="BB3" s="1">
        <v>2064</v>
      </c>
      <c r="BC3" s="1">
        <v>2065</v>
      </c>
      <c r="BD3" s="1">
        <v>2066</v>
      </c>
      <c r="BE3" s="1">
        <v>2067</v>
      </c>
      <c r="BF3" s="1">
        <v>2068</v>
      </c>
      <c r="BG3" s="1">
        <v>2069</v>
      </c>
      <c r="BH3" s="1">
        <v>2070</v>
      </c>
      <c r="BI3" s="1">
        <v>2071</v>
      </c>
      <c r="BJ3" s="1">
        <v>2072</v>
      </c>
      <c r="BK3" s="1">
        <v>2073</v>
      </c>
      <c r="BL3" s="1">
        <v>2074</v>
      </c>
      <c r="BM3" s="1">
        <v>2075</v>
      </c>
      <c r="BN3" s="1">
        <v>2076</v>
      </c>
      <c r="BO3" s="1">
        <v>2077</v>
      </c>
      <c r="BP3" s="1">
        <v>2078</v>
      </c>
      <c r="BQ3" s="1">
        <v>2079</v>
      </c>
      <c r="BR3" s="1">
        <v>2080</v>
      </c>
      <c r="BS3" s="1">
        <v>2081</v>
      </c>
      <c r="BT3" s="1">
        <v>2082</v>
      </c>
      <c r="BU3" s="1">
        <v>2083</v>
      </c>
      <c r="BV3" s="1">
        <v>2084</v>
      </c>
      <c r="BW3" s="1">
        <v>2085</v>
      </c>
      <c r="BX3" s="1">
        <v>2086</v>
      </c>
      <c r="BY3" s="1">
        <v>2087</v>
      </c>
      <c r="BZ3" s="1">
        <v>2088</v>
      </c>
      <c r="CA3" s="1">
        <v>2089</v>
      </c>
      <c r="CB3" s="1">
        <v>2090</v>
      </c>
      <c r="CC3" s="1">
        <v>2091</v>
      </c>
      <c r="CD3" s="1">
        <v>2092</v>
      </c>
      <c r="CE3" s="1">
        <v>2093</v>
      </c>
      <c r="CF3" s="1">
        <v>2094</v>
      </c>
      <c r="CG3" s="1">
        <v>2095</v>
      </c>
      <c r="CH3" s="1">
        <v>2096</v>
      </c>
      <c r="CI3" s="1">
        <v>2097</v>
      </c>
      <c r="CJ3" s="1">
        <v>2098</v>
      </c>
      <c r="CK3" s="1">
        <v>2099</v>
      </c>
      <c r="CL3" s="6">
        <v>2100</v>
      </c>
    </row>
    <row r="4" spans="1:90" ht="14.45" x14ac:dyDescent="0.3">
      <c r="A4" s="5">
        <v>1.6267E-2</v>
      </c>
      <c r="B4" s="1">
        <v>1.5682999999999999E-2</v>
      </c>
      <c r="C4" s="1">
        <v>1.5282E-2</v>
      </c>
      <c r="D4" s="1">
        <v>1.4737999999999999E-2</v>
      </c>
      <c r="E4" s="1">
        <v>1.5606E-2</v>
      </c>
      <c r="F4" s="1">
        <v>1.567E-2</v>
      </c>
      <c r="G4" s="1">
        <v>1.6028000000000001E-2</v>
      </c>
      <c r="H4" s="1">
        <v>1.6216999999999999E-2</v>
      </c>
      <c r="I4" s="1">
        <v>1.6393000000000001E-2</v>
      </c>
      <c r="J4" s="1">
        <v>1.6985E-2</v>
      </c>
      <c r="K4" s="1">
        <v>1.7122999999999999E-2</v>
      </c>
      <c r="L4" s="1">
        <v>1.7387E-2</v>
      </c>
      <c r="M4" s="1">
        <v>1.7496000000000001E-2</v>
      </c>
      <c r="N4" s="1">
        <v>1.7861999999999999E-2</v>
      </c>
      <c r="O4" s="1">
        <v>1.8464999999999999E-2</v>
      </c>
      <c r="P4" s="1">
        <v>1.8644999999999998E-2</v>
      </c>
      <c r="Q4" s="1">
        <v>1.8807999999999998E-2</v>
      </c>
      <c r="R4" s="1">
        <v>1.8957000000000002E-2</v>
      </c>
      <c r="S4" s="1">
        <v>1.9334E-2</v>
      </c>
      <c r="T4" s="1">
        <v>1.9324999999999998E-2</v>
      </c>
      <c r="U4" s="1">
        <v>1.9427E-2</v>
      </c>
      <c r="V4" s="1">
        <v>1.9630000000000002E-2</v>
      </c>
      <c r="W4" s="1">
        <v>1.959E-2</v>
      </c>
      <c r="X4" s="1">
        <v>1.9876000000000001E-2</v>
      </c>
      <c r="Y4" s="1">
        <v>1.9921999999999999E-2</v>
      </c>
      <c r="Z4" s="1">
        <v>1.9851000000000001E-2</v>
      </c>
      <c r="AA4" s="1">
        <v>1.9984999999999999E-2</v>
      </c>
      <c r="AB4" s="1">
        <v>2.0104E-2</v>
      </c>
      <c r="AC4" s="1">
        <v>2.0008000000000001E-2</v>
      </c>
      <c r="AD4" s="1">
        <v>2.0694000000000001E-2</v>
      </c>
      <c r="AE4" s="1">
        <v>2.0659E-2</v>
      </c>
      <c r="AF4" s="1">
        <v>2.0712000000000001E-2</v>
      </c>
      <c r="AG4" s="1">
        <v>2.0660000000000001E-2</v>
      </c>
      <c r="AH4" s="1">
        <v>2.0694000000000001E-2</v>
      </c>
      <c r="AI4" s="1">
        <v>2.1248E-2</v>
      </c>
      <c r="AJ4" s="1">
        <v>2.1153000000000002E-2</v>
      </c>
      <c r="AK4" s="1">
        <v>2.1139000000000002E-2</v>
      </c>
      <c r="AL4" s="1">
        <v>2.1034000000000001E-2</v>
      </c>
      <c r="AM4" s="1">
        <v>2.1089E-2</v>
      </c>
      <c r="AN4" s="1">
        <v>2.1371999999999999E-2</v>
      </c>
      <c r="AO4" s="1">
        <v>2.1315000000000001E-2</v>
      </c>
      <c r="AP4" s="1">
        <v>2.1252E-2</v>
      </c>
      <c r="AQ4" s="1">
        <v>2.1035000000000002E-2</v>
      </c>
      <c r="AR4" s="1">
        <v>2.0968000000000001E-2</v>
      </c>
      <c r="AS4" s="1">
        <v>2.104E-2</v>
      </c>
      <c r="AT4" s="1">
        <v>2.0816999999999999E-2</v>
      </c>
      <c r="AU4" s="1">
        <v>2.0598999999999999E-2</v>
      </c>
      <c r="AV4" s="1">
        <v>2.0319E-2</v>
      </c>
      <c r="AW4" s="1">
        <v>2.0112000000000001E-2</v>
      </c>
      <c r="AX4" s="1">
        <v>1.9975E-2</v>
      </c>
      <c r="AY4" s="1">
        <v>1.9710999999999999E-2</v>
      </c>
      <c r="AZ4" s="1">
        <v>1.9455E-2</v>
      </c>
      <c r="BA4" s="1">
        <v>1.9206000000000001E-2</v>
      </c>
      <c r="BB4" s="1">
        <v>1.8964000000000002E-2</v>
      </c>
      <c r="BC4" s="1">
        <v>1.9199999999999998E-2</v>
      </c>
      <c r="BD4" s="1">
        <v>1.9012000000000001E-2</v>
      </c>
      <c r="BE4" s="1">
        <v>1.8770999999999999E-2</v>
      </c>
      <c r="BF4" s="1">
        <v>1.8536E-2</v>
      </c>
      <c r="BG4" s="1">
        <v>1.8308000000000001E-2</v>
      </c>
      <c r="BH4" s="1">
        <v>1.8623000000000001E-2</v>
      </c>
      <c r="BI4" s="1">
        <v>1.8388000000000002E-2</v>
      </c>
      <c r="BJ4" s="1">
        <v>1.8263000000000001E-2</v>
      </c>
      <c r="BK4" s="1">
        <v>1.8088E-2</v>
      </c>
      <c r="BL4" s="1">
        <v>1.7916000000000001E-2</v>
      </c>
      <c r="BM4" s="1">
        <v>1.7698999999999999E-2</v>
      </c>
      <c r="BN4" s="1">
        <v>1.7583999999999999E-2</v>
      </c>
      <c r="BO4" s="1">
        <v>1.7422E-2</v>
      </c>
      <c r="BP4" s="1">
        <v>1.7309999999999999E-2</v>
      </c>
      <c r="BQ4" s="1">
        <v>1.7152000000000001E-2</v>
      </c>
      <c r="BR4" s="1">
        <v>1.7583000000000001E-2</v>
      </c>
      <c r="BS4" s="1">
        <v>1.7367E-2</v>
      </c>
      <c r="BT4" s="1">
        <v>1.7288000000000001E-2</v>
      </c>
      <c r="BU4" s="1">
        <v>1.7079E-2</v>
      </c>
      <c r="BV4" s="1">
        <v>1.6961E-2</v>
      </c>
      <c r="BW4" s="1">
        <v>1.7503000000000001E-2</v>
      </c>
      <c r="BX4" s="1">
        <v>1.7405E-2</v>
      </c>
      <c r="BY4" s="1">
        <v>1.7306999999999999E-2</v>
      </c>
      <c r="BZ4" s="1">
        <v>1.7208000000000001E-2</v>
      </c>
      <c r="CA4" s="1">
        <v>1.711E-2</v>
      </c>
      <c r="CB4" s="1">
        <v>1.7541999999999999E-2</v>
      </c>
      <c r="CC4" s="1">
        <v>1.7500000000000002E-2</v>
      </c>
      <c r="CD4" s="1">
        <v>1.7454999999999998E-2</v>
      </c>
      <c r="CE4" s="1">
        <v>1.7479000000000001E-2</v>
      </c>
      <c r="CF4" s="1">
        <v>1.7427000000000002E-2</v>
      </c>
      <c r="CG4" s="1">
        <v>1.7683999999999998E-2</v>
      </c>
      <c r="CH4" s="1">
        <v>1.7649999999999999E-2</v>
      </c>
      <c r="CI4" s="1">
        <v>1.7679E-2</v>
      </c>
      <c r="CJ4" s="1">
        <v>1.7669000000000001E-2</v>
      </c>
      <c r="CK4" s="1">
        <v>1.7654E-2</v>
      </c>
      <c r="CL4" s="1">
        <v>1.7654E-2</v>
      </c>
    </row>
    <row r="5" spans="1:90" ht="14.45" x14ac:dyDescent="0.3">
      <c r="A5" s="66" t="s">
        <v>15</v>
      </c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8"/>
    </row>
    <row r="6" spans="1:90" ht="14.45" x14ac:dyDescent="0.3">
      <c r="A6" s="5">
        <v>2011</v>
      </c>
      <c r="B6" s="1">
        <v>2012</v>
      </c>
      <c r="C6" s="1">
        <v>2013</v>
      </c>
      <c r="D6" s="1">
        <v>2014</v>
      </c>
      <c r="E6" s="1">
        <v>2015</v>
      </c>
      <c r="F6" s="1">
        <v>2016</v>
      </c>
      <c r="G6" s="1">
        <v>2017</v>
      </c>
      <c r="H6" s="1">
        <v>2018</v>
      </c>
      <c r="I6" s="1">
        <v>2019</v>
      </c>
      <c r="J6" s="1">
        <v>2020</v>
      </c>
      <c r="K6" s="1">
        <v>2021</v>
      </c>
      <c r="L6" s="1">
        <v>2022</v>
      </c>
      <c r="M6" s="1">
        <v>2023</v>
      </c>
      <c r="N6" s="1">
        <v>2024</v>
      </c>
      <c r="O6" s="1">
        <v>2025</v>
      </c>
      <c r="P6" s="1">
        <v>2026</v>
      </c>
      <c r="Q6" s="1">
        <v>2027</v>
      </c>
      <c r="R6" s="1">
        <v>2028</v>
      </c>
      <c r="S6" s="1">
        <v>2029</v>
      </c>
      <c r="T6" s="1">
        <v>2030</v>
      </c>
      <c r="U6" s="1">
        <v>2031</v>
      </c>
      <c r="V6" s="1">
        <v>2032</v>
      </c>
      <c r="W6" s="1">
        <v>2033</v>
      </c>
      <c r="X6" s="1">
        <v>2034</v>
      </c>
      <c r="Y6" s="1">
        <v>2035</v>
      </c>
      <c r="Z6" s="1">
        <v>2036</v>
      </c>
      <c r="AA6" s="1">
        <v>2037</v>
      </c>
      <c r="AB6" s="1">
        <v>2038</v>
      </c>
      <c r="AC6" s="1">
        <v>2039</v>
      </c>
      <c r="AD6" s="1">
        <v>2040</v>
      </c>
      <c r="AE6" s="1">
        <v>2041</v>
      </c>
      <c r="AF6" s="1">
        <v>2042</v>
      </c>
      <c r="AG6" s="1">
        <v>2043</v>
      </c>
      <c r="AH6" s="1">
        <v>2044</v>
      </c>
      <c r="AI6" s="1">
        <v>2045</v>
      </c>
      <c r="AJ6" s="1">
        <v>2046</v>
      </c>
      <c r="AK6" s="1">
        <v>2047</v>
      </c>
      <c r="AL6" s="1">
        <v>2048</v>
      </c>
      <c r="AM6" s="1">
        <v>2049</v>
      </c>
      <c r="AN6" s="1">
        <v>2050</v>
      </c>
      <c r="AO6" s="1">
        <v>2051</v>
      </c>
      <c r="AP6" s="1">
        <v>2052</v>
      </c>
      <c r="AQ6" s="1">
        <v>2053</v>
      </c>
      <c r="AR6" s="1">
        <v>2054</v>
      </c>
      <c r="AS6" s="1">
        <v>2055</v>
      </c>
      <c r="AT6" s="1">
        <v>2056</v>
      </c>
      <c r="AU6" s="1">
        <v>2057</v>
      </c>
      <c r="AV6" s="1">
        <v>2058</v>
      </c>
      <c r="AW6" s="1">
        <v>2059</v>
      </c>
      <c r="AX6" s="1">
        <v>2060</v>
      </c>
      <c r="AY6" s="1">
        <v>2061</v>
      </c>
      <c r="AZ6" s="1">
        <v>2062</v>
      </c>
      <c r="BA6" s="1">
        <v>2063</v>
      </c>
      <c r="BB6" s="1">
        <v>2064</v>
      </c>
      <c r="BC6" s="1">
        <v>2065</v>
      </c>
      <c r="BD6" s="1">
        <v>2066</v>
      </c>
      <c r="BE6" s="1">
        <v>2067</v>
      </c>
      <c r="BF6" s="1">
        <v>2068</v>
      </c>
      <c r="BG6" s="1">
        <v>2069</v>
      </c>
      <c r="BH6" s="1">
        <v>2070</v>
      </c>
      <c r="BI6" s="1">
        <v>2071</v>
      </c>
      <c r="BJ6" s="1">
        <v>2072</v>
      </c>
      <c r="BK6" s="1">
        <v>2073</v>
      </c>
      <c r="BL6" s="1">
        <v>2074</v>
      </c>
      <c r="BM6" s="1">
        <v>2075</v>
      </c>
      <c r="BN6" s="1">
        <v>2076</v>
      </c>
      <c r="BO6" s="1">
        <v>2077</v>
      </c>
      <c r="BP6" s="1">
        <v>2078</v>
      </c>
      <c r="BQ6" s="1">
        <v>2079</v>
      </c>
      <c r="BR6" s="1">
        <v>2080</v>
      </c>
      <c r="BS6" s="1">
        <v>2081</v>
      </c>
      <c r="BT6" s="1">
        <v>2082</v>
      </c>
      <c r="BU6" s="1">
        <v>2083</v>
      </c>
      <c r="BV6" s="1">
        <v>2084</v>
      </c>
      <c r="BW6" s="1">
        <v>2085</v>
      </c>
      <c r="BX6" s="1">
        <v>2086</v>
      </c>
      <c r="BY6" s="1">
        <v>2087</v>
      </c>
      <c r="BZ6" s="1">
        <v>2088</v>
      </c>
      <c r="CA6" s="1">
        <v>2089</v>
      </c>
      <c r="CB6" s="1">
        <v>2090</v>
      </c>
      <c r="CC6" s="1">
        <v>2091</v>
      </c>
      <c r="CD6" s="1">
        <v>2092</v>
      </c>
      <c r="CE6" s="1">
        <v>2093</v>
      </c>
      <c r="CF6" s="1">
        <v>2094</v>
      </c>
      <c r="CG6" s="1">
        <v>2095</v>
      </c>
      <c r="CH6" s="1">
        <v>2096</v>
      </c>
      <c r="CI6" s="1">
        <v>2097</v>
      </c>
      <c r="CJ6" s="1">
        <v>2098</v>
      </c>
      <c r="CK6" s="1">
        <v>2099</v>
      </c>
      <c r="CL6" s="1">
        <v>2100</v>
      </c>
    </row>
    <row r="7" spans="1:90" ht="14.45" x14ac:dyDescent="0.3">
      <c r="A7" s="5">
        <v>1.2555E-2</v>
      </c>
      <c r="B7" s="1">
        <v>1.2399E-2</v>
      </c>
      <c r="C7" s="1">
        <v>1.2246999999999999E-2</v>
      </c>
      <c r="D7" s="1">
        <v>1.2099E-2</v>
      </c>
      <c r="E7" s="1">
        <v>1.0744999999999999E-2</v>
      </c>
      <c r="F7" s="1">
        <v>1.0631E-2</v>
      </c>
      <c r="G7" s="1">
        <v>1.0519000000000001E-2</v>
      </c>
      <c r="H7" s="1">
        <v>1.0279999999999999E-2</v>
      </c>
      <c r="I7" s="1">
        <v>1.0304000000000001E-2</v>
      </c>
      <c r="J7" s="1">
        <v>9.306E-3</v>
      </c>
      <c r="K7" s="1">
        <v>9.221E-3</v>
      </c>
      <c r="L7" s="1">
        <v>9.136E-3</v>
      </c>
      <c r="M7" s="1">
        <v>9.0539999999999995E-3</v>
      </c>
      <c r="N7" s="1">
        <v>8.9720000000000008E-3</v>
      </c>
      <c r="O7" s="1">
        <v>8.0400000000000003E-3</v>
      </c>
      <c r="P7" s="1">
        <v>7.9760000000000005E-3</v>
      </c>
      <c r="Q7" s="1">
        <v>7.9129999999999999E-3</v>
      </c>
      <c r="R7" s="1">
        <v>7.8510000000000003E-3</v>
      </c>
      <c r="S7" s="1">
        <v>7.7889999999999999E-3</v>
      </c>
      <c r="T7" s="1">
        <v>7.378E-3</v>
      </c>
      <c r="U7" s="1">
        <v>7.208E-3</v>
      </c>
      <c r="V7" s="1">
        <v>7.2709999999999997E-3</v>
      </c>
      <c r="W7" s="1">
        <v>7.2189999999999997E-3</v>
      </c>
      <c r="X7" s="1">
        <v>7.1669999999999998E-3</v>
      </c>
      <c r="Y7" s="1">
        <v>6.6639999999999998E-3</v>
      </c>
      <c r="Z7" s="1">
        <v>6.62E-3</v>
      </c>
      <c r="AA7" s="1">
        <v>6.4650000000000003E-3</v>
      </c>
      <c r="AB7" s="1">
        <v>6.5339999999999999E-3</v>
      </c>
      <c r="AC7" s="1">
        <v>6.4920000000000004E-3</v>
      </c>
      <c r="AD7" s="1">
        <v>5.5760000000000002E-3</v>
      </c>
      <c r="AE7" s="1">
        <v>5.653E-3</v>
      </c>
      <c r="AF7" s="1">
        <v>5.5139999999999998E-3</v>
      </c>
      <c r="AG7" s="1">
        <v>5.483E-3</v>
      </c>
      <c r="AH7" s="1">
        <v>5.5599999999999998E-3</v>
      </c>
      <c r="AI7" s="1">
        <v>4.679E-3</v>
      </c>
      <c r="AJ7" s="1">
        <v>4.7629999999999999E-3</v>
      </c>
      <c r="AK7" s="1">
        <v>4.7400000000000003E-3</v>
      </c>
      <c r="AL7" s="1">
        <v>4.718E-3</v>
      </c>
      <c r="AM7" s="1">
        <v>4.5909999999999996E-3</v>
      </c>
      <c r="AN7" s="1">
        <v>4.3629999999999997E-3</v>
      </c>
      <c r="AO7" s="1">
        <v>4.3439999999999998E-3</v>
      </c>
      <c r="AP7" s="1">
        <v>4.2220000000000001E-3</v>
      </c>
      <c r="AQ7" s="1">
        <v>4.3070000000000001E-3</v>
      </c>
      <c r="AR7" s="1">
        <v>4.2880000000000001E-3</v>
      </c>
      <c r="AS7" s="1">
        <v>3.6600000000000001E-3</v>
      </c>
      <c r="AT7" s="1">
        <v>3.6470000000000001E-3</v>
      </c>
      <c r="AU7" s="1">
        <v>3.6329999999999999E-3</v>
      </c>
      <c r="AV7" s="1">
        <v>3.5200000000000001E-3</v>
      </c>
      <c r="AW7" s="1">
        <v>3.6080000000000001E-3</v>
      </c>
      <c r="AX7" s="1">
        <v>2.5959999999999998E-3</v>
      </c>
      <c r="AY7" s="1">
        <v>2.49E-3</v>
      </c>
      <c r="AZ7" s="1">
        <v>2.4840000000000001E-3</v>
      </c>
      <c r="BA7" s="1">
        <v>2.477E-3</v>
      </c>
      <c r="BB7" s="1">
        <v>2.4710000000000001E-3</v>
      </c>
      <c r="BC7" s="1">
        <v>1.578E-3</v>
      </c>
      <c r="BD7" s="1">
        <v>1.6739999999999999E-3</v>
      </c>
      <c r="BE7" s="1">
        <v>1.573E-3</v>
      </c>
      <c r="BF7" s="1">
        <v>1.57E-3</v>
      </c>
      <c r="BG7" s="1">
        <v>1.5679999999999999E-3</v>
      </c>
      <c r="BH7" s="1">
        <v>1.0759999999999999E-3</v>
      </c>
      <c r="BI7" s="1">
        <v>1.075E-3</v>
      </c>
      <c r="BJ7" s="1">
        <v>9.7599999999999998E-4</v>
      </c>
      <c r="BK7" s="1">
        <v>1.073E-3</v>
      </c>
      <c r="BL7" s="1">
        <v>9.7400000000000004E-4</v>
      </c>
      <c r="BM7" s="1">
        <v>-2.92E-4</v>
      </c>
      <c r="BN7" s="1">
        <v>-3.8900000000000002E-4</v>
      </c>
      <c r="BO7" s="1">
        <v>-3.8999999999999999E-4</v>
      </c>
      <c r="BP7" s="1">
        <v>-3.8999999999999999E-4</v>
      </c>
      <c r="BQ7" s="1">
        <v>-3.8999999999999999E-4</v>
      </c>
      <c r="BR7" s="1">
        <v>-1.073E-3</v>
      </c>
      <c r="BS7" s="1">
        <v>-1.0740000000000001E-3</v>
      </c>
      <c r="BT7" s="1">
        <v>-1.075E-3</v>
      </c>
      <c r="BU7" s="1">
        <v>-1.1739999999999999E-3</v>
      </c>
      <c r="BV7" s="1">
        <v>-1.077E-3</v>
      </c>
      <c r="BW7" s="1">
        <v>-1.176E-3</v>
      </c>
      <c r="BX7" s="1">
        <v>-1.178E-3</v>
      </c>
      <c r="BY7" s="1">
        <v>-1.1789999999999999E-3</v>
      </c>
      <c r="BZ7" s="1">
        <v>-1.181E-3</v>
      </c>
      <c r="CA7" s="1">
        <v>-1.1820000000000001E-3</v>
      </c>
      <c r="CB7" s="1">
        <v>-1.3810000000000001E-3</v>
      </c>
      <c r="CC7" s="1">
        <v>-1.284E-3</v>
      </c>
      <c r="CD7" s="1">
        <v>-1.384E-3</v>
      </c>
      <c r="CE7" s="1">
        <v>-1.3860000000000001E-3</v>
      </c>
      <c r="CF7" s="1">
        <v>-1.289E-3</v>
      </c>
      <c r="CG7" s="1">
        <v>-2.4819999999999998E-3</v>
      </c>
      <c r="CH7" s="1">
        <v>-2.4880000000000002E-3</v>
      </c>
      <c r="CI7" s="1">
        <v>-2.4949999999999998E-3</v>
      </c>
      <c r="CJ7" s="1">
        <v>-2.5010000000000002E-3</v>
      </c>
      <c r="CK7" s="1">
        <v>-2.5070000000000001E-3</v>
      </c>
      <c r="CL7" s="1">
        <v>-2.5070000000000001E-3</v>
      </c>
    </row>
    <row r="8" spans="1:90" ht="14.45" x14ac:dyDescent="0.3">
      <c r="A8" s="53" t="s">
        <v>1</v>
      </c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5"/>
    </row>
    <row r="9" spans="1:90" ht="14.45" x14ac:dyDescent="0.3">
      <c r="A9" s="195" t="s">
        <v>265</v>
      </c>
      <c r="B9" s="29">
        <v>1</v>
      </c>
      <c r="C9" s="71" t="s">
        <v>264</v>
      </c>
      <c r="D9" s="30">
        <v>2020</v>
      </c>
      <c r="E9" s="7"/>
      <c r="F9" s="252" t="s">
        <v>381</v>
      </c>
      <c r="G9" s="15">
        <v>0.75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8"/>
    </row>
    <row r="10" spans="1:90" ht="14.45" x14ac:dyDescent="0.3">
      <c r="A10" s="195" t="s">
        <v>266</v>
      </c>
      <c r="B10" s="31">
        <v>0.98499999999999999</v>
      </c>
      <c r="C10" s="71" t="s">
        <v>291</v>
      </c>
      <c r="D10" s="30">
        <v>2020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8"/>
    </row>
    <row r="11" spans="1:90" ht="14.45" x14ac:dyDescent="0.3">
      <c r="A11" s="195" t="s">
        <v>263</v>
      </c>
      <c r="B11" s="31">
        <v>0.995</v>
      </c>
      <c r="C11" s="71" t="s">
        <v>262</v>
      </c>
      <c r="D11" s="30">
        <v>2020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8"/>
    </row>
    <row r="12" spans="1:90" ht="14.45" x14ac:dyDescent="0.3">
      <c r="A12" s="70" t="s">
        <v>8</v>
      </c>
      <c r="B12" s="249">
        <v>0.25</v>
      </c>
      <c r="C12" s="32"/>
      <c r="D12" s="32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8"/>
    </row>
    <row r="13" spans="1:90" ht="14.45" x14ac:dyDescent="0.3">
      <c r="A13" s="53" t="s">
        <v>2</v>
      </c>
      <c r="B13" s="56"/>
      <c r="C13" s="54" t="s">
        <v>160</v>
      </c>
      <c r="D13" s="164">
        <v>1</v>
      </c>
      <c r="E13" s="54"/>
      <c r="F13" s="54"/>
      <c r="G13" s="54" t="s">
        <v>206</v>
      </c>
      <c r="H13" s="164">
        <v>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5"/>
    </row>
    <row r="14" spans="1:90" ht="15" customHeight="1" x14ac:dyDescent="0.25">
      <c r="A14" s="72"/>
      <c r="B14" s="14"/>
      <c r="C14" s="259" t="s">
        <v>256</v>
      </c>
      <c r="D14" s="77" t="s">
        <v>159</v>
      </c>
      <c r="E14" s="179">
        <v>4.4999999999999998E-2</v>
      </c>
      <c r="F14" s="276">
        <v>1</v>
      </c>
      <c r="G14" s="259" t="s">
        <v>253</v>
      </c>
      <c r="H14" s="77" t="s">
        <v>159</v>
      </c>
      <c r="I14" s="159">
        <v>0.08</v>
      </c>
      <c r="J14" s="253">
        <v>1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</row>
    <row r="15" spans="1:90" x14ac:dyDescent="0.25">
      <c r="A15" s="69" t="s">
        <v>20</v>
      </c>
      <c r="B15" s="78">
        <f>+'Other parameters'!C57</f>
        <v>2.1000000000000001E-2</v>
      </c>
      <c r="C15" s="260"/>
      <c r="D15" s="162" t="s">
        <v>254</v>
      </c>
      <c r="E15" s="163"/>
      <c r="F15" s="277"/>
      <c r="G15" s="260"/>
      <c r="H15" s="162" t="s">
        <v>259</v>
      </c>
      <c r="I15" s="161"/>
      <c r="J15" s="253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8"/>
    </row>
    <row r="16" spans="1:90" x14ac:dyDescent="0.25">
      <c r="A16" s="69" t="s">
        <v>21</v>
      </c>
      <c r="B16" s="78">
        <f>+'Other parameters'!C58</f>
        <v>0.16300000000000001</v>
      </c>
      <c r="C16" s="261"/>
      <c r="D16" s="157"/>
      <c r="E16" s="158"/>
      <c r="F16" s="278"/>
      <c r="G16" s="261"/>
      <c r="J16" s="25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8"/>
    </row>
    <row r="17" spans="1:90" ht="14.45" x14ac:dyDescent="0.3">
      <c r="A17" s="53" t="s">
        <v>3</v>
      </c>
      <c r="B17" s="54"/>
      <c r="C17" s="54"/>
      <c r="D17" s="54"/>
      <c r="E17" s="57"/>
      <c r="F17" s="57"/>
      <c r="G17" s="57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5"/>
    </row>
    <row r="18" spans="1:90" ht="14.45" x14ac:dyDescent="0.3">
      <c r="A18" s="69" t="s">
        <v>18</v>
      </c>
      <c r="B18" s="33">
        <v>0.25</v>
      </c>
      <c r="C18" s="71" t="s">
        <v>330</v>
      </c>
      <c r="D18" s="39">
        <v>3</v>
      </c>
      <c r="E18" s="71" t="s">
        <v>203</v>
      </c>
      <c r="F18" s="178">
        <f>B19</f>
        <v>0.3</v>
      </c>
      <c r="G18" s="42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8"/>
    </row>
    <row r="19" spans="1:90" ht="14.45" x14ac:dyDescent="0.3">
      <c r="A19" s="69" t="s">
        <v>204</v>
      </c>
      <c r="B19" s="33">
        <v>0.3</v>
      </c>
      <c r="C19" s="71" t="s">
        <v>16</v>
      </c>
      <c r="D19" s="39">
        <v>3</v>
      </c>
      <c r="E19" s="43"/>
      <c r="F19" s="40"/>
      <c r="G19" s="41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</row>
    <row r="20" spans="1:90" ht="14.45" x14ac:dyDescent="0.3">
      <c r="A20" s="69" t="s">
        <v>19</v>
      </c>
      <c r="B20" s="33">
        <v>0.3</v>
      </c>
      <c r="C20" s="71" t="s">
        <v>17</v>
      </c>
      <c r="D20" s="39">
        <v>3</v>
      </c>
      <c r="E20" s="37"/>
      <c r="F20" s="38"/>
      <c r="G20" s="38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8"/>
    </row>
    <row r="21" spans="1:90" ht="14.45" x14ac:dyDescent="0.3">
      <c r="A21" s="58" t="s">
        <v>4</v>
      </c>
      <c r="B21" s="54"/>
      <c r="C21" s="54"/>
      <c r="D21" s="54"/>
      <c r="E21" s="59"/>
      <c r="F21" s="59"/>
      <c r="G21" s="59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5"/>
    </row>
    <row r="22" spans="1:90" x14ac:dyDescent="0.25">
      <c r="A22" s="263" t="s">
        <v>151</v>
      </c>
      <c r="B22" s="265" t="s">
        <v>141</v>
      </c>
      <c r="C22" s="266"/>
      <c r="D22" s="266"/>
      <c r="E22" s="266"/>
      <c r="F22" s="266"/>
      <c r="G22" s="267">
        <v>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8"/>
    </row>
    <row r="23" spans="1:90" x14ac:dyDescent="0.25">
      <c r="A23" s="263"/>
      <c r="B23" s="265" t="s">
        <v>142</v>
      </c>
      <c r="C23" s="266"/>
      <c r="D23" s="266"/>
      <c r="E23" s="266"/>
      <c r="F23" s="266"/>
      <c r="G23" s="26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8"/>
    </row>
    <row r="24" spans="1:90" x14ac:dyDescent="0.25">
      <c r="A24" s="263"/>
      <c r="B24" s="269" t="s">
        <v>143</v>
      </c>
      <c r="C24" s="270"/>
      <c r="D24" s="270"/>
      <c r="E24" s="270"/>
      <c r="F24" s="271"/>
      <c r="G24" s="26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8"/>
    </row>
    <row r="25" spans="1:90" x14ac:dyDescent="0.25">
      <c r="A25" s="264"/>
      <c r="B25" s="272" t="s">
        <v>370</v>
      </c>
      <c r="C25" s="273"/>
      <c r="D25" s="75" t="s">
        <v>308</v>
      </c>
      <c r="E25" s="301">
        <v>0</v>
      </c>
      <c r="F25" s="295"/>
      <c r="G25" s="268"/>
      <c r="H25" s="220" t="s">
        <v>307</v>
      </c>
      <c r="I25" s="1">
        <v>2015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</row>
    <row r="26" spans="1:90" x14ac:dyDescent="0.25">
      <c r="A26" s="53" t="s">
        <v>5</v>
      </c>
      <c r="B26" s="60"/>
      <c r="C26" s="60"/>
      <c r="D26" s="60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5"/>
    </row>
    <row r="27" spans="1:90" x14ac:dyDescent="0.25">
      <c r="A27" s="69" t="s">
        <v>132</v>
      </c>
      <c r="B27" s="34">
        <v>0.34</v>
      </c>
      <c r="C27" s="88"/>
      <c r="E27" s="15"/>
      <c r="F27" s="1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8"/>
    </row>
    <row r="28" spans="1:90" x14ac:dyDescent="0.25">
      <c r="A28" s="69" t="s">
        <v>133</v>
      </c>
      <c r="B28" s="34">
        <v>0.34</v>
      </c>
      <c r="C28" s="89"/>
      <c r="E28" s="15"/>
      <c r="F28" s="1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8"/>
    </row>
    <row r="29" spans="1:90" x14ac:dyDescent="0.25">
      <c r="A29" s="69" t="s">
        <v>134</v>
      </c>
      <c r="B29" s="34">
        <v>0.17</v>
      </c>
      <c r="C29" s="89"/>
      <c r="E29" s="15"/>
      <c r="F29" s="15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8"/>
    </row>
    <row r="30" spans="1:90" x14ac:dyDescent="0.25">
      <c r="A30" s="72"/>
      <c r="B30" s="2"/>
      <c r="C30" s="15"/>
      <c r="E30" s="15"/>
      <c r="F30" s="15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8"/>
    </row>
    <row r="31" spans="1:90" x14ac:dyDescent="0.25">
      <c r="A31" s="73"/>
      <c r="B31" s="4"/>
      <c r="C31" s="15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8"/>
    </row>
    <row r="32" spans="1:90" x14ac:dyDescent="0.25">
      <c r="A32" s="58" t="s">
        <v>6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5"/>
    </row>
    <row r="33" spans="1:90" x14ac:dyDescent="0.25">
      <c r="A33" s="69" t="s">
        <v>220</v>
      </c>
      <c r="B33" s="34">
        <v>0.15</v>
      </c>
      <c r="C33" s="181" t="s">
        <v>229</v>
      </c>
      <c r="D33" s="36">
        <v>0.25</v>
      </c>
      <c r="E33" s="181" t="s">
        <v>316</v>
      </c>
      <c r="F33" s="7">
        <v>0.75</v>
      </c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8"/>
    </row>
    <row r="34" spans="1:90" x14ac:dyDescent="0.25">
      <c r="A34" s="69" t="s">
        <v>223</v>
      </c>
      <c r="B34" s="30">
        <v>100</v>
      </c>
      <c r="C34" s="186" t="s">
        <v>231</v>
      </c>
      <c r="D34" s="187">
        <v>0.15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8"/>
    </row>
    <row r="35" spans="1:90" x14ac:dyDescent="0.25">
      <c r="A35" s="69" t="s">
        <v>217</v>
      </c>
      <c r="B35" s="34">
        <v>0.15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8"/>
    </row>
    <row r="36" spans="1:90" x14ac:dyDescent="0.25">
      <c r="A36" s="69" t="s">
        <v>218</v>
      </c>
      <c r="B36" s="30">
        <v>2035</v>
      </c>
      <c r="C36" s="186" t="s">
        <v>232</v>
      </c>
      <c r="D36" s="7">
        <v>0.1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8"/>
    </row>
    <row r="37" spans="1:90" x14ac:dyDescent="0.25">
      <c r="A37" s="69" t="s">
        <v>219</v>
      </c>
      <c r="B37" s="34">
        <v>0.15</v>
      </c>
      <c r="C37" s="186" t="s">
        <v>277</v>
      </c>
      <c r="D37" s="15">
        <v>2020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</row>
    <row r="38" spans="1:90" x14ac:dyDescent="0.25">
      <c r="A38" s="70" t="s">
        <v>230</v>
      </c>
      <c r="B38" s="35">
        <v>2035</v>
      </c>
      <c r="C38" s="186" t="s">
        <v>276</v>
      </c>
      <c r="D38" s="15">
        <v>2020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8"/>
    </row>
    <row r="39" spans="1:90" x14ac:dyDescent="0.25">
      <c r="A39" s="58" t="s">
        <v>380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5"/>
    </row>
    <row r="40" spans="1:90" ht="18" customHeight="1" x14ac:dyDescent="0.25">
      <c r="A40" s="69" t="s">
        <v>358</v>
      </c>
      <c r="B40" s="246">
        <v>0.3</v>
      </c>
      <c r="C40" s="200"/>
      <c r="D40" s="84"/>
      <c r="E40" s="86"/>
      <c r="F40" s="86"/>
      <c r="G40" s="8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8"/>
    </row>
    <row r="41" spans="1:90" ht="18" customHeight="1" x14ac:dyDescent="0.25">
      <c r="A41" s="69" t="s">
        <v>359</v>
      </c>
      <c r="B41" s="246">
        <v>0.15</v>
      </c>
      <c r="C41" s="200"/>
      <c r="D41" s="84"/>
      <c r="E41" s="84"/>
      <c r="F41" s="84"/>
      <c r="G41" s="85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8"/>
    </row>
    <row r="42" spans="1:90" x14ac:dyDescent="0.25">
      <c r="A42" s="61" t="s">
        <v>158</v>
      </c>
      <c r="B42" s="36">
        <v>1</v>
      </c>
      <c r="C42" s="37"/>
      <c r="D42" s="38"/>
      <c r="E42" s="38"/>
      <c r="F42" s="38"/>
      <c r="G42" s="38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8"/>
    </row>
    <row r="43" spans="1:90" x14ac:dyDescent="0.25">
      <c r="A43" s="62" t="s">
        <v>24</v>
      </c>
      <c r="B43" s="57"/>
      <c r="C43" s="57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5"/>
    </row>
    <row r="44" spans="1:90" x14ac:dyDescent="0.25">
      <c r="A44" s="63" t="s">
        <v>25</v>
      </c>
      <c r="B44" s="54"/>
      <c r="C44" s="5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5"/>
    </row>
    <row r="45" spans="1:90" ht="15" customHeight="1" x14ac:dyDescent="0.25">
      <c r="A45" s="282" t="s">
        <v>152</v>
      </c>
      <c r="B45" s="258">
        <v>2</v>
      </c>
      <c r="C45" s="76" t="s">
        <v>169</v>
      </c>
      <c r="D45" s="28"/>
      <c r="E45" s="259" t="s">
        <v>153</v>
      </c>
      <c r="F45" s="276">
        <v>1</v>
      </c>
      <c r="G45" s="74" t="s">
        <v>27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8"/>
    </row>
    <row r="46" spans="1:90" x14ac:dyDescent="0.25">
      <c r="A46" s="256"/>
      <c r="B46" s="258"/>
      <c r="C46" s="74" t="s">
        <v>170</v>
      </c>
      <c r="D46" s="28"/>
      <c r="E46" s="260"/>
      <c r="F46" s="258"/>
      <c r="G46" s="74" t="s">
        <v>22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8"/>
    </row>
    <row r="47" spans="1:90" x14ac:dyDescent="0.25">
      <c r="A47" s="256"/>
      <c r="B47" s="258"/>
      <c r="C47" s="74" t="s">
        <v>173</v>
      </c>
      <c r="D47" s="28"/>
      <c r="E47" s="260"/>
      <c r="F47" s="258"/>
      <c r="G47" s="74" t="s">
        <v>23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8"/>
    </row>
    <row r="48" spans="1:90" x14ac:dyDescent="0.25">
      <c r="A48" s="257"/>
      <c r="B48" s="258"/>
      <c r="C48" s="74" t="s">
        <v>172</v>
      </c>
      <c r="D48" s="28"/>
      <c r="E48" s="261"/>
      <c r="F48" s="258"/>
      <c r="G48" s="77" t="s">
        <v>45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8"/>
    </row>
    <row r="49" spans="1:90" x14ac:dyDescent="0.25">
      <c r="A49" s="53" t="s">
        <v>26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5"/>
    </row>
    <row r="50" spans="1:90" ht="15" customHeight="1" x14ac:dyDescent="0.25">
      <c r="A50" s="282" t="s">
        <v>154</v>
      </c>
      <c r="B50" s="283">
        <v>1</v>
      </c>
      <c r="C50" s="76" t="s">
        <v>42</v>
      </c>
      <c r="D50" s="28"/>
      <c r="E50" s="259" t="s">
        <v>155</v>
      </c>
      <c r="F50" s="258">
        <v>1</v>
      </c>
      <c r="G50" s="76" t="s">
        <v>27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8"/>
    </row>
    <row r="51" spans="1:90" x14ac:dyDescent="0.25">
      <c r="A51" s="256"/>
      <c r="B51" s="253"/>
      <c r="C51" s="161" t="s">
        <v>184</v>
      </c>
      <c r="D51" s="28"/>
      <c r="E51" s="260"/>
      <c r="F51" s="258"/>
      <c r="G51" s="74" t="s">
        <v>22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8"/>
    </row>
    <row r="52" spans="1:90" x14ac:dyDescent="0.25">
      <c r="A52" s="256"/>
      <c r="B52" s="253"/>
      <c r="C52" s="74" t="s">
        <v>185</v>
      </c>
      <c r="D52" s="28"/>
      <c r="E52" s="260"/>
      <c r="F52" s="258"/>
      <c r="G52" s="74" t="s">
        <v>23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8"/>
    </row>
    <row r="53" spans="1:90" x14ac:dyDescent="0.25">
      <c r="A53" s="257"/>
      <c r="B53" s="276"/>
      <c r="C53" s="74" t="s">
        <v>186</v>
      </c>
      <c r="D53" s="28"/>
      <c r="E53" s="261"/>
      <c r="F53" s="258"/>
      <c r="G53" s="77" t="s">
        <v>46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8"/>
    </row>
    <row r="54" spans="1:90" x14ac:dyDescent="0.25">
      <c r="A54" s="53" t="s">
        <v>28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5"/>
    </row>
    <row r="55" spans="1:90" x14ac:dyDescent="0.25">
      <c r="A55" s="282" t="s">
        <v>156</v>
      </c>
      <c r="B55" s="283">
        <v>1</v>
      </c>
      <c r="C55" s="76" t="s">
        <v>191</v>
      </c>
      <c r="D55" s="74" t="s">
        <v>195</v>
      </c>
      <c r="E55" s="259" t="s">
        <v>162</v>
      </c>
      <c r="F55" s="258">
        <v>1</v>
      </c>
      <c r="G55" s="76" t="s">
        <v>164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8"/>
    </row>
    <row r="56" spans="1:90" x14ac:dyDescent="0.25">
      <c r="A56" s="256"/>
      <c r="B56" s="253"/>
      <c r="C56" s="74" t="s">
        <v>192</v>
      </c>
      <c r="D56" s="7"/>
      <c r="E56" s="260"/>
      <c r="F56" s="258"/>
      <c r="G56" s="74" t="s">
        <v>176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8"/>
    </row>
    <row r="57" spans="1:90" x14ac:dyDescent="0.25">
      <c r="A57" s="256"/>
      <c r="B57" s="253"/>
      <c r="C57" s="74" t="s">
        <v>193</v>
      </c>
      <c r="D57" s="7"/>
      <c r="E57" s="260"/>
      <c r="F57" s="258"/>
      <c r="G57" s="74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8"/>
    </row>
    <row r="58" spans="1:90" x14ac:dyDescent="0.25">
      <c r="A58" s="257"/>
      <c r="B58" s="276"/>
      <c r="C58" s="74" t="s">
        <v>194</v>
      </c>
      <c r="D58" s="7"/>
      <c r="E58" s="261"/>
      <c r="F58" s="258"/>
      <c r="G58" s="7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8"/>
    </row>
    <row r="59" spans="1:90" x14ac:dyDescent="0.25">
      <c r="A59" s="53" t="s">
        <v>29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5"/>
    </row>
    <row r="60" spans="1:90" x14ac:dyDescent="0.25">
      <c r="A60" s="282" t="s">
        <v>157</v>
      </c>
      <c r="B60" s="283">
        <v>2</v>
      </c>
      <c r="C60" s="76" t="s">
        <v>47</v>
      </c>
      <c r="D60" s="7"/>
      <c r="E60" s="259" t="s">
        <v>163</v>
      </c>
      <c r="F60" s="258">
        <v>1</v>
      </c>
      <c r="G60" s="76" t="s">
        <v>175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8"/>
    </row>
    <row r="61" spans="1:90" x14ac:dyDescent="0.25">
      <c r="A61" s="256"/>
      <c r="B61" s="253"/>
      <c r="C61" s="76" t="s">
        <v>197</v>
      </c>
      <c r="D61" s="7"/>
      <c r="E61" s="260"/>
      <c r="F61" s="258"/>
      <c r="G61" s="74" t="s">
        <v>174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8"/>
    </row>
    <row r="62" spans="1:90" x14ac:dyDescent="0.25">
      <c r="A62" s="256"/>
      <c r="B62" s="253"/>
      <c r="C62" s="74" t="s">
        <v>199</v>
      </c>
      <c r="D62" s="7"/>
      <c r="E62" s="260"/>
      <c r="F62" s="258"/>
      <c r="G62" s="74" t="s">
        <v>177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8"/>
    </row>
    <row r="63" spans="1:90" ht="15.75" thickBot="1" x14ac:dyDescent="0.3">
      <c r="A63" s="291"/>
      <c r="B63" s="290"/>
      <c r="C63" s="22"/>
      <c r="D63" s="9"/>
      <c r="E63" s="292"/>
      <c r="F63" s="293"/>
      <c r="G63" s="165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10"/>
    </row>
    <row r="66" spans="1:3" x14ac:dyDescent="0.25">
      <c r="A66" s="15"/>
      <c r="B66" s="221" t="s">
        <v>317</v>
      </c>
    </row>
    <row r="67" spans="1:3" x14ac:dyDescent="0.25">
      <c r="A67" s="15" t="s">
        <v>318</v>
      </c>
      <c r="B67" s="91">
        <v>0.75</v>
      </c>
    </row>
    <row r="68" spans="1:3" x14ac:dyDescent="0.25">
      <c r="A68" s="15" t="s">
        <v>319</v>
      </c>
      <c r="B68" s="91">
        <v>0.14000000000000001</v>
      </c>
    </row>
    <row r="69" spans="1:3" x14ac:dyDescent="0.25">
      <c r="A69" s="15" t="s">
        <v>320</v>
      </c>
      <c r="B69" s="91">
        <v>0.05</v>
      </c>
    </row>
    <row r="70" spans="1:3" x14ac:dyDescent="0.25">
      <c r="A70" s="15" t="s">
        <v>321</v>
      </c>
      <c r="B70" s="91">
        <v>1</v>
      </c>
    </row>
    <row r="71" spans="1:3" x14ac:dyDescent="0.25">
      <c r="A71" s="15" t="s">
        <v>322</v>
      </c>
      <c r="B71" s="91">
        <v>0.25</v>
      </c>
    </row>
    <row r="72" spans="1:3" x14ac:dyDescent="0.25">
      <c r="A72" s="15" t="s">
        <v>323</v>
      </c>
      <c r="B72" s="91">
        <v>100</v>
      </c>
    </row>
    <row r="74" spans="1:3" x14ac:dyDescent="0.25">
      <c r="A74" s="218" t="s">
        <v>325</v>
      </c>
      <c r="B74" s="242">
        <v>0.6</v>
      </c>
    </row>
    <row r="75" spans="1:3" x14ac:dyDescent="0.25">
      <c r="A75" t="s">
        <v>324</v>
      </c>
      <c r="B75" s="91">
        <v>0.5</v>
      </c>
    </row>
    <row r="77" spans="1:3" x14ac:dyDescent="0.25">
      <c r="A77" s="221" t="s">
        <v>356</v>
      </c>
      <c r="B77" s="239"/>
      <c r="C77" s="239"/>
    </row>
    <row r="78" spans="1:3" x14ac:dyDescent="0.25">
      <c r="A78" t="s">
        <v>278</v>
      </c>
      <c r="B78" s="36" t="s">
        <v>92</v>
      </c>
      <c r="C78">
        <v>22</v>
      </c>
    </row>
    <row r="79" spans="1:3" x14ac:dyDescent="0.25">
      <c r="A79" s="19" t="s">
        <v>303</v>
      </c>
      <c r="B79" s="36" t="s">
        <v>92</v>
      </c>
      <c r="C79" s="19">
        <v>25</v>
      </c>
    </row>
    <row r="80" spans="1:3" x14ac:dyDescent="0.25">
      <c r="A80" s="13" t="s">
        <v>227</v>
      </c>
      <c r="B80" s="1" t="s">
        <v>92</v>
      </c>
      <c r="C80" s="2">
        <v>25</v>
      </c>
    </row>
  </sheetData>
  <mergeCells count="27">
    <mergeCell ref="A45:A48"/>
    <mergeCell ref="B45:B48"/>
    <mergeCell ref="E45:E48"/>
    <mergeCell ref="F45:F48"/>
    <mergeCell ref="F60:F63"/>
    <mergeCell ref="A60:A63"/>
    <mergeCell ref="B60:B63"/>
    <mergeCell ref="A50:A53"/>
    <mergeCell ref="B50:B53"/>
    <mergeCell ref="E50:E53"/>
    <mergeCell ref="E55:E58"/>
    <mergeCell ref="E60:E63"/>
    <mergeCell ref="F50:F53"/>
    <mergeCell ref="A55:A58"/>
    <mergeCell ref="B55:B58"/>
    <mergeCell ref="F55:F58"/>
    <mergeCell ref="J14:J16"/>
    <mergeCell ref="C14:C16"/>
    <mergeCell ref="F14:F16"/>
    <mergeCell ref="A22:A25"/>
    <mergeCell ref="B22:F22"/>
    <mergeCell ref="G22:G25"/>
    <mergeCell ref="B23:F23"/>
    <mergeCell ref="B24:F24"/>
    <mergeCell ref="B25:C25"/>
    <mergeCell ref="E25:F25"/>
    <mergeCell ref="G14:G16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H195"/>
  <sheetViews>
    <sheetView zoomScale="80" zoomScaleNormal="80" workbookViewId="0">
      <pane xSplit="1" ySplit="6" topLeftCell="B30" activePane="bottomRight" state="frozen"/>
      <selection pane="topRight" activeCell="B1" sqref="B1"/>
      <selection pane="bottomLeft" activeCell="A7" sqref="A7"/>
      <selection pane="bottomRight" activeCell="A42" sqref="A42"/>
    </sheetView>
  </sheetViews>
  <sheetFormatPr baseColWidth="10" defaultRowHeight="15" x14ac:dyDescent="0.25"/>
  <cols>
    <col min="1" max="1" width="53.28515625" customWidth="1"/>
    <col min="2" max="2" width="15.140625" bestFit="1" customWidth="1"/>
    <col min="3" max="3" width="21.85546875" bestFit="1" customWidth="1"/>
    <col min="4" max="4" width="24.140625" customWidth="1"/>
    <col min="6" max="6" width="25.28515625" bestFit="1" customWidth="1"/>
    <col min="7" max="7" width="15.140625" bestFit="1" customWidth="1"/>
    <col min="8" max="8" width="25.5703125" bestFit="1" customWidth="1"/>
    <col min="9" max="9" width="13.85546875" bestFit="1" customWidth="1"/>
    <col min="10" max="10" width="13.28515625" bestFit="1" customWidth="1"/>
    <col min="11" max="11" width="16.42578125" bestFit="1" customWidth="1"/>
    <col min="12" max="12" width="15.140625" customWidth="1"/>
    <col min="13" max="13" width="23.42578125" customWidth="1"/>
    <col min="14" max="33" width="13.28515625" bestFit="1" customWidth="1"/>
    <col min="40" max="40" width="19" bestFit="1" customWidth="1"/>
  </cols>
  <sheetData>
    <row r="1" spans="1:31" ht="30" customHeight="1" x14ac:dyDescent="0.6">
      <c r="A1" s="100" t="s">
        <v>48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</row>
    <row r="2" spans="1:31" ht="14.45" x14ac:dyDescent="0.3">
      <c r="A2" s="137" t="s">
        <v>118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</row>
    <row r="3" spans="1:31" s="14" customFormat="1" thickBot="1" x14ac:dyDescent="0.35"/>
    <row r="4" spans="1:31" thickBot="1" x14ac:dyDescent="0.35">
      <c r="A4" s="311" t="s">
        <v>49</v>
      </c>
      <c r="B4" s="312"/>
      <c r="C4" s="312"/>
      <c r="D4" s="312"/>
      <c r="E4" s="312"/>
      <c r="F4" s="312"/>
      <c r="G4" s="312"/>
      <c r="H4" s="316"/>
      <c r="I4" s="316"/>
      <c r="J4" s="316"/>
      <c r="K4" s="316"/>
      <c r="L4" s="316"/>
      <c r="M4" s="316"/>
      <c r="N4" s="316"/>
      <c r="O4" s="316"/>
      <c r="P4" s="316"/>
      <c r="Q4" s="316"/>
      <c r="R4" s="316"/>
      <c r="S4" s="316"/>
      <c r="T4" s="317"/>
    </row>
    <row r="5" spans="1:31" ht="14.45" x14ac:dyDescent="0.3">
      <c r="A5" s="102" t="s">
        <v>10</v>
      </c>
      <c r="B5" s="103" t="s">
        <v>50</v>
      </c>
      <c r="C5" s="103" t="s">
        <v>51</v>
      </c>
      <c r="D5" s="103"/>
      <c r="E5" s="103" t="s">
        <v>52</v>
      </c>
      <c r="F5" s="103" t="s">
        <v>53</v>
      </c>
      <c r="G5" s="103" t="s">
        <v>313</v>
      </c>
      <c r="H5" s="17" t="s">
        <v>305</v>
      </c>
      <c r="I5" s="318" t="s">
        <v>205</v>
      </c>
      <c r="J5" s="318"/>
      <c r="K5" s="318"/>
      <c r="L5" s="318"/>
      <c r="M5" s="318"/>
      <c r="N5" s="318"/>
      <c r="O5" s="318"/>
      <c r="P5" s="318"/>
      <c r="Q5" s="318"/>
      <c r="R5" s="318"/>
      <c r="S5" s="318"/>
      <c r="T5" s="319"/>
    </row>
    <row r="6" spans="1:31" ht="14.45" x14ac:dyDescent="0.3">
      <c r="A6" s="104"/>
      <c r="B6" s="105" t="s">
        <v>55</v>
      </c>
      <c r="C6" s="17" t="s">
        <v>11</v>
      </c>
      <c r="D6" s="17"/>
      <c r="E6" s="17" t="s">
        <v>56</v>
      </c>
      <c r="F6" s="17" t="s">
        <v>57</v>
      </c>
      <c r="G6" s="17" t="s">
        <v>314</v>
      </c>
      <c r="H6" s="17" t="s">
        <v>57</v>
      </c>
      <c r="I6" s="17">
        <v>1990</v>
      </c>
      <c r="J6" s="17">
        <v>2000</v>
      </c>
      <c r="K6" s="17">
        <v>2010</v>
      </c>
      <c r="L6" s="17">
        <v>2020</v>
      </c>
      <c r="M6" s="17">
        <v>2030</v>
      </c>
      <c r="N6" s="17">
        <v>2040</v>
      </c>
      <c r="O6" s="17">
        <v>2050</v>
      </c>
      <c r="P6" s="17">
        <v>2060</v>
      </c>
      <c r="Q6" s="17">
        <v>2070</v>
      </c>
      <c r="R6" s="17">
        <v>2080</v>
      </c>
      <c r="S6" s="17">
        <v>2090</v>
      </c>
      <c r="T6" s="106">
        <v>2100</v>
      </c>
    </row>
    <row r="7" spans="1:31" ht="14.45" x14ac:dyDescent="0.3">
      <c r="A7" s="107" t="s">
        <v>58</v>
      </c>
      <c r="B7" s="44">
        <v>0.5</v>
      </c>
      <c r="C7" s="44">
        <v>30</v>
      </c>
      <c r="D7" s="44"/>
      <c r="E7" s="182">
        <v>2.9334022683539018E-2</v>
      </c>
      <c r="F7" s="44">
        <v>1</v>
      </c>
      <c r="G7" s="44">
        <v>35</v>
      </c>
      <c r="H7" s="44">
        <v>0.9</v>
      </c>
      <c r="I7" s="44">
        <v>14.313000000000001</v>
      </c>
      <c r="J7" s="44">
        <v>14.313000000000001</v>
      </c>
      <c r="K7" s="44">
        <v>14.313000000000001</v>
      </c>
      <c r="L7" s="44">
        <v>10.561999999999999</v>
      </c>
      <c r="M7" s="44">
        <v>8.3379999999999992</v>
      </c>
      <c r="N7" s="44">
        <v>6.9480000000000004</v>
      </c>
      <c r="O7" s="44">
        <v>5.9749999999999996</v>
      </c>
      <c r="P7" s="44">
        <v>5.9749999999999996</v>
      </c>
      <c r="Q7" s="44">
        <v>5.9749999999999996</v>
      </c>
      <c r="R7" s="44">
        <v>5.9749999999999996</v>
      </c>
      <c r="S7" s="44">
        <v>5.9749999999999996</v>
      </c>
      <c r="T7" s="151">
        <v>5.9749999999999996</v>
      </c>
    </row>
    <row r="8" spans="1:31" ht="14.45" x14ac:dyDescent="0.3">
      <c r="A8" s="107" t="s">
        <v>59</v>
      </c>
      <c r="B8" s="44" t="s">
        <v>60</v>
      </c>
      <c r="C8" s="44">
        <v>30</v>
      </c>
      <c r="D8" s="44"/>
      <c r="E8" s="168">
        <v>6.7689890428896948E-2</v>
      </c>
      <c r="F8" s="44">
        <v>1</v>
      </c>
      <c r="G8" s="44">
        <v>0</v>
      </c>
      <c r="H8" s="44">
        <v>0.83</v>
      </c>
      <c r="I8" s="44">
        <v>3.2410000000000001</v>
      </c>
      <c r="J8" s="44">
        <v>3.2410000000000001</v>
      </c>
      <c r="K8" s="44">
        <v>3.2410000000000001</v>
      </c>
      <c r="L8" s="44">
        <v>2.8</v>
      </c>
      <c r="M8" s="44">
        <v>2.734</v>
      </c>
      <c r="N8" s="44">
        <v>2.7010000000000001</v>
      </c>
      <c r="O8" s="44">
        <v>2.6749999999999998</v>
      </c>
      <c r="P8" s="44">
        <v>2.6749999999999998</v>
      </c>
      <c r="Q8" s="44">
        <v>2.6749999999999998</v>
      </c>
      <c r="R8" s="44">
        <v>2.6749999999999998</v>
      </c>
      <c r="S8" s="44">
        <v>2.6749999999999998</v>
      </c>
      <c r="T8" s="151">
        <v>2.6749999999999998</v>
      </c>
    </row>
    <row r="9" spans="1:31" ht="14.45" x14ac:dyDescent="0.3">
      <c r="A9" s="107" t="s">
        <v>61</v>
      </c>
      <c r="B9" s="44" t="s">
        <v>60</v>
      </c>
      <c r="C9" s="44">
        <v>40</v>
      </c>
      <c r="D9" s="44"/>
      <c r="E9" s="168">
        <v>4.0749107074618651E-2</v>
      </c>
      <c r="F9" s="44">
        <v>1</v>
      </c>
      <c r="G9" s="44">
        <v>17</v>
      </c>
      <c r="H9" s="44">
        <v>0.9</v>
      </c>
      <c r="I9" s="44">
        <v>33.194000000000003</v>
      </c>
      <c r="J9" s="44">
        <v>20.745999999999999</v>
      </c>
      <c r="K9" s="44">
        <v>8.298</v>
      </c>
      <c r="L9" s="44">
        <v>3.2269999999999999</v>
      </c>
      <c r="M9" s="44">
        <v>2.4820000000000002</v>
      </c>
      <c r="N9" s="44">
        <v>2.4820000000000002</v>
      </c>
      <c r="O9" s="44">
        <v>2.4820000000000002</v>
      </c>
      <c r="P9" s="44">
        <v>2.4820000000000002</v>
      </c>
      <c r="Q9" s="44">
        <v>2.4820000000000002</v>
      </c>
      <c r="R9" s="44">
        <v>2.4820000000000002</v>
      </c>
      <c r="S9" s="44">
        <v>2.4820000000000002</v>
      </c>
      <c r="T9" s="44">
        <v>2.4820000000000002</v>
      </c>
    </row>
    <row r="10" spans="1:31" ht="14.45" x14ac:dyDescent="0.3">
      <c r="A10" s="107" t="s">
        <v>201</v>
      </c>
      <c r="B10" s="44">
        <v>2.5000000000000001E-2</v>
      </c>
      <c r="C10" s="44">
        <v>20</v>
      </c>
      <c r="D10" s="44"/>
      <c r="E10" s="168">
        <v>0.24325177348406446</v>
      </c>
      <c r="F10" s="44">
        <v>1</v>
      </c>
      <c r="G10" s="44">
        <v>5</v>
      </c>
      <c r="H10" s="44">
        <v>0.21</v>
      </c>
      <c r="I10" s="44">
        <v>6.9459999999999988</v>
      </c>
      <c r="J10" s="44">
        <v>4.3412499999999987</v>
      </c>
      <c r="K10" s="44">
        <v>1.7364999999999997</v>
      </c>
      <c r="L10" s="44">
        <v>1.1476999999999997</v>
      </c>
      <c r="M10" s="44">
        <v>1.0948</v>
      </c>
      <c r="N10" s="44">
        <v>1.0418999999999998</v>
      </c>
      <c r="O10" s="44">
        <v>1.0281</v>
      </c>
      <c r="P10" s="44">
        <v>1.0281</v>
      </c>
      <c r="Q10" s="44">
        <v>1.0281</v>
      </c>
      <c r="R10" s="44">
        <v>1.0281</v>
      </c>
      <c r="S10" s="44">
        <v>1.0281</v>
      </c>
      <c r="T10" s="151">
        <v>1.0281</v>
      </c>
    </row>
    <row r="11" spans="1:31" ht="14.45" x14ac:dyDescent="0.3">
      <c r="A11" s="108" t="s">
        <v>62</v>
      </c>
      <c r="B11" s="44">
        <v>3.3000000000000002E-2</v>
      </c>
      <c r="C11" s="44">
        <v>25</v>
      </c>
      <c r="D11" s="44"/>
      <c r="E11" s="168">
        <v>0.43786038262886806</v>
      </c>
      <c r="F11" s="44">
        <v>1</v>
      </c>
      <c r="G11" s="44">
        <v>25</v>
      </c>
      <c r="H11" s="44">
        <v>0.16</v>
      </c>
      <c r="I11" s="44">
        <v>17.231999999999999</v>
      </c>
      <c r="J11" s="44">
        <v>10.77</v>
      </c>
      <c r="K11" s="44">
        <v>4.3079999999999998</v>
      </c>
      <c r="L11" s="44">
        <v>2.0419999999999998</v>
      </c>
      <c r="M11" s="44">
        <v>1.181</v>
      </c>
      <c r="N11" s="44">
        <v>1.181</v>
      </c>
      <c r="O11" s="44">
        <v>1.181</v>
      </c>
      <c r="P11" s="44">
        <v>1.181</v>
      </c>
      <c r="Q11" s="44">
        <v>1.181</v>
      </c>
      <c r="R11" s="44">
        <v>1.181</v>
      </c>
      <c r="S11" s="44">
        <v>1.181</v>
      </c>
      <c r="T11" s="151">
        <v>1.181</v>
      </c>
    </row>
    <row r="12" spans="1:31" thickBot="1" x14ac:dyDescent="0.35">
      <c r="A12" s="109" t="s">
        <v>4</v>
      </c>
      <c r="B12" s="140" t="s">
        <v>60</v>
      </c>
      <c r="C12" s="140">
        <v>40</v>
      </c>
      <c r="D12" s="140"/>
      <c r="E12" s="175" t="s">
        <v>60</v>
      </c>
      <c r="F12" s="140">
        <v>1</v>
      </c>
      <c r="G12" s="140">
        <v>40</v>
      </c>
      <c r="H12" s="140">
        <v>0.76519999999999999</v>
      </c>
      <c r="I12" s="140">
        <v>0</v>
      </c>
      <c r="J12" s="140">
        <v>0</v>
      </c>
      <c r="K12" s="140">
        <v>0</v>
      </c>
      <c r="L12" s="140">
        <v>8</v>
      </c>
      <c r="M12" s="140">
        <v>8</v>
      </c>
      <c r="N12" s="140">
        <v>8</v>
      </c>
      <c r="O12" s="140">
        <v>8</v>
      </c>
      <c r="P12" s="140">
        <v>8</v>
      </c>
      <c r="Q12" s="140">
        <v>8</v>
      </c>
      <c r="R12" s="140">
        <v>8</v>
      </c>
      <c r="S12" s="140">
        <v>8</v>
      </c>
      <c r="T12" s="140">
        <v>8</v>
      </c>
      <c r="U12" s="180"/>
    </row>
    <row r="13" spans="1:31" x14ac:dyDescent="0.25">
      <c r="A13" s="320" t="s">
        <v>63</v>
      </c>
      <c r="B13" s="322">
        <v>0.04</v>
      </c>
      <c r="C13" s="322">
        <v>80</v>
      </c>
      <c r="D13" s="322"/>
      <c r="E13" s="324">
        <v>2.4345324000000002E-2</v>
      </c>
      <c r="F13" s="322">
        <v>1</v>
      </c>
      <c r="G13" s="326">
        <v>20</v>
      </c>
      <c r="H13" s="139" t="s">
        <v>306</v>
      </c>
      <c r="I13" s="141">
        <v>0.65</v>
      </c>
      <c r="J13" s="141">
        <v>0.65</v>
      </c>
      <c r="K13" s="141">
        <v>0.65</v>
      </c>
      <c r="L13" s="141">
        <v>0.56000000000000005</v>
      </c>
      <c r="M13" s="141">
        <v>0.56000000000000005</v>
      </c>
      <c r="N13" s="141">
        <v>0.55000000000000004</v>
      </c>
      <c r="O13" s="141">
        <v>0.55000000000000004</v>
      </c>
      <c r="P13" s="141">
        <v>0.55000000000000004</v>
      </c>
      <c r="Q13" s="141">
        <v>0.55000000000000004</v>
      </c>
      <c r="R13" s="141">
        <v>0.55000000000000004</v>
      </c>
      <c r="S13" s="141">
        <v>0.55000000000000004</v>
      </c>
      <c r="T13" s="153">
        <v>0.55000000000000004</v>
      </c>
    </row>
    <row r="14" spans="1:31" ht="15.75" thickBot="1" x14ac:dyDescent="0.3">
      <c r="A14" s="321"/>
      <c r="B14" s="323"/>
      <c r="C14" s="323"/>
      <c r="D14" s="323"/>
      <c r="E14" s="325"/>
      <c r="F14" s="323"/>
      <c r="G14" s="327"/>
      <c r="H14" s="138" t="s">
        <v>54</v>
      </c>
      <c r="I14" s="140">
        <v>3.1110000000000002</v>
      </c>
      <c r="J14" s="140">
        <v>3.1110000000000002</v>
      </c>
      <c r="K14" s="140">
        <v>3.1110000000000002</v>
      </c>
      <c r="L14" s="140">
        <v>3.395</v>
      </c>
      <c r="M14" s="140">
        <v>3.548</v>
      </c>
      <c r="N14" s="140">
        <v>3.6749999999999998</v>
      </c>
      <c r="O14" s="140">
        <v>3.7879999999999998</v>
      </c>
      <c r="P14" s="140">
        <v>3.7879999999999998</v>
      </c>
      <c r="Q14" s="140">
        <v>3.7879999999999998</v>
      </c>
      <c r="R14" s="140">
        <v>3.7879999999999998</v>
      </c>
      <c r="S14" s="140">
        <v>3.7879999999999998</v>
      </c>
      <c r="T14" s="152">
        <v>3.7879999999999998</v>
      </c>
    </row>
    <row r="15" spans="1:31" s="14" customFormat="1" ht="14.45" x14ac:dyDescent="0.3">
      <c r="A15" s="172" t="s">
        <v>202</v>
      </c>
      <c r="B15" s="173">
        <v>0.01</v>
      </c>
      <c r="C15" s="173">
        <f>C10</f>
        <v>20</v>
      </c>
      <c r="D15" s="173"/>
      <c r="E15" s="177">
        <v>0.46600000000000003</v>
      </c>
      <c r="F15" s="173">
        <v>1</v>
      </c>
      <c r="G15" s="173">
        <f>G10</f>
        <v>5</v>
      </c>
      <c r="H15" s="173">
        <f>H10*1.3</f>
        <v>0.27300000000000002</v>
      </c>
      <c r="I15" s="173">
        <v>13.34</v>
      </c>
      <c r="J15" s="173">
        <v>8.3379999999999992</v>
      </c>
      <c r="K15" s="173">
        <v>3.335</v>
      </c>
      <c r="L15" s="173">
        <v>1.7709999999999999</v>
      </c>
      <c r="M15" s="173">
        <v>1.679</v>
      </c>
      <c r="N15" s="173">
        <v>1.53</v>
      </c>
      <c r="O15" s="173">
        <v>1.5009999999999999</v>
      </c>
      <c r="P15" s="173">
        <v>1.5009999999999999</v>
      </c>
      <c r="Q15" s="173">
        <v>1.5009999999999999</v>
      </c>
      <c r="R15" s="173">
        <v>1.5009999999999999</v>
      </c>
      <c r="S15" s="173">
        <v>1.5009999999999999</v>
      </c>
      <c r="T15" s="173">
        <v>1.5009999999999999</v>
      </c>
    </row>
    <row r="16" spans="1:31" ht="14.45" x14ac:dyDescent="0.3">
      <c r="A16" s="172" t="s">
        <v>224</v>
      </c>
      <c r="E16" s="176">
        <v>0.11139790590538201</v>
      </c>
      <c r="AD16" s="167"/>
    </row>
    <row r="17" spans="1:42" ht="14.45" x14ac:dyDescent="0.3">
      <c r="AD17" s="166"/>
    </row>
    <row r="18" spans="1:42" ht="14.45" x14ac:dyDescent="0.3">
      <c r="D18" s="15"/>
    </row>
    <row r="19" spans="1:42" thickBot="1" x14ac:dyDescent="0.35">
      <c r="D19" s="15"/>
    </row>
    <row r="20" spans="1:42" thickBot="1" x14ac:dyDescent="0.35">
      <c r="A20" s="305" t="s">
        <v>64</v>
      </c>
      <c r="B20" s="306"/>
      <c r="C20" s="307"/>
      <c r="D20" s="19"/>
      <c r="H20" s="308" t="s">
        <v>65</v>
      </c>
      <c r="I20" s="309"/>
      <c r="J20" s="310"/>
    </row>
    <row r="21" spans="1:42" ht="14.45" x14ac:dyDescent="0.3">
      <c r="A21" s="112" t="s">
        <v>271</v>
      </c>
      <c r="B21" s="16" t="s">
        <v>66</v>
      </c>
      <c r="C21" s="117">
        <v>272.36</v>
      </c>
      <c r="D21" s="15"/>
      <c r="H21" s="112" t="s">
        <v>67</v>
      </c>
      <c r="I21" s="16" t="s">
        <v>68</v>
      </c>
      <c r="J21" s="117">
        <v>6.94E-3</v>
      </c>
      <c r="L21" s="137"/>
      <c r="M21" s="137" t="s">
        <v>283</v>
      </c>
      <c r="N21" s="137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</row>
    <row r="22" spans="1:42" ht="14.45" x14ac:dyDescent="0.3">
      <c r="A22" s="13" t="s">
        <v>69</v>
      </c>
      <c r="B22" s="1" t="s">
        <v>57</v>
      </c>
      <c r="C22" s="2">
        <v>9.5000000000000001E-2</v>
      </c>
      <c r="D22" s="15"/>
      <c r="F22" t="s">
        <v>355</v>
      </c>
      <c r="H22" s="13" t="s">
        <v>70</v>
      </c>
      <c r="I22" s="1" t="s">
        <v>68</v>
      </c>
      <c r="J22" s="2">
        <v>4.3400000000000001E-3</v>
      </c>
      <c r="L22" s="137"/>
      <c r="M22" s="137">
        <v>1990</v>
      </c>
      <c r="N22" s="137">
        <v>1991</v>
      </c>
      <c r="O22" s="137">
        <v>1992</v>
      </c>
      <c r="P22" s="137">
        <v>1993</v>
      </c>
      <c r="Q22" s="137">
        <v>1994</v>
      </c>
      <c r="R22" s="137">
        <v>1995</v>
      </c>
      <c r="S22" s="137">
        <v>1996</v>
      </c>
      <c r="T22" s="137">
        <v>1997</v>
      </c>
      <c r="U22" s="137">
        <v>1998</v>
      </c>
      <c r="V22" s="137">
        <v>1999</v>
      </c>
      <c r="W22" s="137">
        <v>2000</v>
      </c>
      <c r="X22" s="137">
        <v>2001</v>
      </c>
      <c r="Y22" s="137">
        <v>2002</v>
      </c>
      <c r="Z22" s="137">
        <v>2003</v>
      </c>
      <c r="AA22" s="137">
        <v>2004</v>
      </c>
      <c r="AB22" s="137">
        <v>2005</v>
      </c>
      <c r="AC22" s="137">
        <v>2006</v>
      </c>
      <c r="AD22" s="137">
        <v>2007</v>
      </c>
      <c r="AE22" s="137">
        <v>2008</v>
      </c>
      <c r="AF22" s="137">
        <v>2009</v>
      </c>
      <c r="AG22" s="137">
        <v>2010</v>
      </c>
      <c r="AH22" s="137">
        <v>2011</v>
      </c>
      <c r="AI22" s="137">
        <v>2012</v>
      </c>
      <c r="AJ22" s="137">
        <v>2013</v>
      </c>
      <c r="AK22" s="137">
        <v>2014</v>
      </c>
      <c r="AL22" s="137">
        <v>2015</v>
      </c>
      <c r="AM22" s="137">
        <v>2016</v>
      </c>
      <c r="AN22" s="14"/>
      <c r="AO22" s="14"/>
      <c r="AP22" s="14"/>
    </row>
    <row r="23" spans="1:42" ht="14.45" x14ac:dyDescent="0.3">
      <c r="A23" s="13" t="s">
        <v>327</v>
      </c>
      <c r="B23" s="1" t="s">
        <v>57</v>
      </c>
      <c r="C23" s="224">
        <f>1000000000</f>
        <v>1000000000</v>
      </c>
      <c r="H23" s="13" t="s">
        <v>71</v>
      </c>
      <c r="I23" s="1" t="s">
        <v>68</v>
      </c>
      <c r="J23" s="2">
        <v>3.96E-3</v>
      </c>
      <c r="L23" s="206" t="s">
        <v>58</v>
      </c>
      <c r="M23" s="169">
        <v>36</v>
      </c>
      <c r="N23" s="169">
        <v>37</v>
      </c>
      <c r="O23" s="169">
        <v>38</v>
      </c>
      <c r="P23" s="169">
        <v>39</v>
      </c>
      <c r="Q23" s="169">
        <v>39</v>
      </c>
      <c r="R23" s="169">
        <v>38</v>
      </c>
      <c r="S23" s="169">
        <v>41</v>
      </c>
      <c r="T23" s="169">
        <v>42</v>
      </c>
      <c r="U23" s="169">
        <v>45</v>
      </c>
      <c r="V23" s="169">
        <v>48</v>
      </c>
      <c r="W23" s="169">
        <v>52</v>
      </c>
      <c r="X23" s="169">
        <v>51</v>
      </c>
      <c r="Y23" s="169">
        <v>52</v>
      </c>
      <c r="Z23" s="169">
        <v>54</v>
      </c>
      <c r="AA23" s="169">
        <v>56</v>
      </c>
      <c r="AB23" s="169">
        <v>57</v>
      </c>
      <c r="AC23" s="169">
        <v>58</v>
      </c>
      <c r="AD23" s="169">
        <v>61</v>
      </c>
      <c r="AE23" s="169">
        <v>63</v>
      </c>
      <c r="AF23" s="169">
        <v>66</v>
      </c>
      <c r="AG23" s="169">
        <v>66</v>
      </c>
      <c r="AH23" s="169">
        <v>67</v>
      </c>
      <c r="AI23" s="137">
        <v>69</v>
      </c>
      <c r="AJ23" s="205">
        <v>70</v>
      </c>
      <c r="AK23" s="137">
        <v>0</v>
      </c>
      <c r="AL23" s="137">
        <v>0</v>
      </c>
      <c r="AM23" s="137">
        <v>0</v>
      </c>
      <c r="AN23" s="174"/>
      <c r="AO23" s="14"/>
    </row>
    <row r="24" spans="1:42" ht="14.45" x14ac:dyDescent="0.3">
      <c r="A24" s="13" t="s">
        <v>72</v>
      </c>
      <c r="B24" s="2" t="s">
        <v>73</v>
      </c>
      <c r="C24" s="113">
        <v>6.7032085559999999</v>
      </c>
      <c r="H24" s="13" t="s">
        <v>74</v>
      </c>
      <c r="I24" s="1" t="s">
        <v>68</v>
      </c>
      <c r="J24" s="2">
        <v>2.3500000000000001E-3</v>
      </c>
      <c r="L24" s="206" t="s">
        <v>59</v>
      </c>
      <c r="M24" s="207">
        <v>94</v>
      </c>
      <c r="N24" s="207">
        <v>103</v>
      </c>
      <c r="O24" s="207">
        <v>114</v>
      </c>
      <c r="P24" s="207">
        <v>117</v>
      </c>
      <c r="Q24" s="207">
        <v>123</v>
      </c>
      <c r="R24" s="207">
        <v>132</v>
      </c>
      <c r="S24" s="207">
        <v>134</v>
      </c>
      <c r="T24" s="207">
        <v>144</v>
      </c>
      <c r="U24" s="207">
        <v>149</v>
      </c>
      <c r="V24" s="207">
        <v>157</v>
      </c>
      <c r="W24" s="207">
        <v>164</v>
      </c>
      <c r="X24" s="207">
        <v>173</v>
      </c>
      <c r="Y24" s="207">
        <v>188</v>
      </c>
      <c r="Z24" s="207">
        <v>198</v>
      </c>
      <c r="AA24" s="207">
        <v>211</v>
      </c>
      <c r="AB24" s="207">
        <v>226</v>
      </c>
      <c r="AC24" s="207">
        <v>241</v>
      </c>
      <c r="AD24" s="207">
        <v>257</v>
      </c>
      <c r="AE24" s="207">
        <v>260</v>
      </c>
      <c r="AF24" s="207">
        <v>282</v>
      </c>
      <c r="AG24" s="207">
        <v>335</v>
      </c>
      <c r="AH24" s="207">
        <v>369</v>
      </c>
      <c r="AI24" s="207">
        <v>393</v>
      </c>
      <c r="AJ24" s="207">
        <v>424</v>
      </c>
      <c r="AK24" s="137">
        <v>0</v>
      </c>
      <c r="AL24" s="137">
        <v>0</v>
      </c>
      <c r="AM24" s="137">
        <v>0</v>
      </c>
      <c r="AN24" s="174"/>
      <c r="AO24" s="14"/>
    </row>
    <row r="25" spans="1:42" ht="14.45" x14ac:dyDescent="0.3">
      <c r="A25" s="13" t="s">
        <v>75</v>
      </c>
      <c r="B25" s="1" t="s">
        <v>57</v>
      </c>
      <c r="C25" s="113">
        <v>0.33333333329999998</v>
      </c>
      <c r="E25" s="188"/>
      <c r="H25" s="13" t="s">
        <v>119</v>
      </c>
      <c r="I25" s="1" t="s">
        <v>68</v>
      </c>
      <c r="J25" s="2">
        <v>3.0699999999999998E-3</v>
      </c>
      <c r="L25" s="206" t="s">
        <v>61</v>
      </c>
      <c r="M25" s="137">
        <v>0</v>
      </c>
      <c r="N25" s="137">
        <v>0</v>
      </c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37">
        <v>0</v>
      </c>
      <c r="V25" s="137">
        <v>0</v>
      </c>
      <c r="W25" s="137">
        <v>0.54549999999999998</v>
      </c>
      <c r="X25" s="137">
        <v>0.52349999999999997</v>
      </c>
      <c r="Y25" s="137">
        <v>0.53260000000000007</v>
      </c>
      <c r="Z25" s="137">
        <v>0.52949999999999997</v>
      </c>
      <c r="AA25" s="137">
        <v>0.50749999999999995</v>
      </c>
      <c r="AB25" s="137">
        <v>0.51539999999999997</v>
      </c>
      <c r="AC25" s="137">
        <v>0.48980000000000001</v>
      </c>
      <c r="AD25" s="137">
        <v>0.4955</v>
      </c>
      <c r="AE25" s="137">
        <v>0.48799999999999999</v>
      </c>
      <c r="AF25" s="137">
        <v>0.48869999999999997</v>
      </c>
      <c r="AG25" s="137">
        <v>0.51579999999999993</v>
      </c>
      <c r="AH25" s="137">
        <v>0.95940000000000003</v>
      </c>
      <c r="AI25" s="137">
        <v>0.94429999999999992</v>
      </c>
      <c r="AJ25" s="137">
        <v>0.8901</v>
      </c>
      <c r="AK25" s="137">
        <v>0.95420000000000005</v>
      </c>
      <c r="AL25" s="137">
        <v>0</v>
      </c>
      <c r="AM25" s="137">
        <v>0</v>
      </c>
      <c r="AN25" s="174"/>
      <c r="AO25" s="14"/>
    </row>
    <row r="26" spans="1:42" ht="14.45" x14ac:dyDescent="0.3">
      <c r="A26" s="13" t="s">
        <v>267</v>
      </c>
      <c r="B26" s="1" t="s">
        <v>76</v>
      </c>
      <c r="C26" s="2">
        <v>1.4850000000000001</v>
      </c>
      <c r="H26" s="13" t="s">
        <v>77</v>
      </c>
      <c r="I26" s="1" t="s">
        <v>68</v>
      </c>
      <c r="J26" s="155">
        <v>3.5300000000000002E-3</v>
      </c>
      <c r="L26" s="206" t="s">
        <v>201</v>
      </c>
      <c r="M26" s="170">
        <v>3.6386351623635953</v>
      </c>
      <c r="N26" s="170">
        <v>4.0935824322827816</v>
      </c>
      <c r="O26" s="170">
        <v>4.6859372716767194</v>
      </c>
      <c r="P26" s="170">
        <v>5.6783223547474222</v>
      </c>
      <c r="Q26" s="170">
        <v>7.1342096422221619</v>
      </c>
      <c r="R26" s="170">
        <v>8.2725911204039839</v>
      </c>
      <c r="S26" s="170">
        <v>9.1901633212019664</v>
      </c>
      <c r="T26" s="170">
        <v>12.014305648868621</v>
      </c>
      <c r="U26" s="170">
        <v>15.952887722956396</v>
      </c>
      <c r="V26" s="170">
        <v>21.274151283073955</v>
      </c>
      <c r="W26" s="170">
        <v>31.374965050799855</v>
      </c>
      <c r="X26" s="170">
        <v>38.385260917174605</v>
      </c>
      <c r="Y26" s="170">
        <v>52.588601334679019</v>
      </c>
      <c r="Z26" s="170">
        <v>62.621009798625479</v>
      </c>
      <c r="AA26" s="170">
        <v>84.435394158478772</v>
      </c>
      <c r="AB26" s="170">
        <v>102.87504946573326</v>
      </c>
      <c r="AC26" s="170">
        <v>131.45621921887079</v>
      </c>
      <c r="AD26" s="170">
        <v>168.63321823680468</v>
      </c>
      <c r="AE26" s="170">
        <v>215.7142493292246</v>
      </c>
      <c r="AF26" s="170">
        <v>273.25198850711445</v>
      </c>
      <c r="AG26" s="170">
        <v>334.71656978709063</v>
      </c>
      <c r="AH26" s="170">
        <v>425.22681316189369</v>
      </c>
      <c r="AI26" s="170">
        <v>512.92517071056227</v>
      </c>
      <c r="AJ26" s="170">
        <v>624.58069931314969</v>
      </c>
      <c r="AK26" s="170">
        <v>691.56060024498049</v>
      </c>
      <c r="AL26" s="137">
        <v>841.2318313258728</v>
      </c>
      <c r="AM26" s="137">
        <v>0</v>
      </c>
      <c r="AN26" s="174"/>
      <c r="AO26" s="14"/>
    </row>
    <row r="27" spans="1:42" ht="14.45" x14ac:dyDescent="0.3">
      <c r="A27" s="13" t="s">
        <v>78</v>
      </c>
      <c r="B27" s="1" t="s">
        <v>57</v>
      </c>
      <c r="C27" s="2">
        <v>2.5999999999999999E-2</v>
      </c>
      <c r="H27" s="13" t="s">
        <v>79</v>
      </c>
      <c r="I27" s="1" t="s">
        <v>68</v>
      </c>
      <c r="J27" s="2">
        <v>3.8400000000000001E-3</v>
      </c>
      <c r="L27" s="206" t="s">
        <v>202</v>
      </c>
      <c r="M27" s="137">
        <v>0</v>
      </c>
      <c r="N27" s="137">
        <v>0</v>
      </c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37">
        <v>0</v>
      </c>
      <c r="V27" s="137">
        <v>0</v>
      </c>
      <c r="W27" s="137">
        <v>0.11799999999999999</v>
      </c>
      <c r="X27" s="137">
        <v>0.156</v>
      </c>
      <c r="Y27" s="137">
        <v>0.441</v>
      </c>
      <c r="Z27" s="137">
        <v>0.84299999999999997</v>
      </c>
      <c r="AA27" s="137">
        <v>1.2370000000000001</v>
      </c>
      <c r="AB27" s="137">
        <v>1.4430000000000001</v>
      </c>
      <c r="AC27" s="137">
        <v>1.6830000000000001</v>
      </c>
      <c r="AD27" s="137">
        <v>2.3079999999999998</v>
      </c>
      <c r="AE27" s="137">
        <v>3.41</v>
      </c>
      <c r="AF27" s="137">
        <v>4.4539999999999997</v>
      </c>
      <c r="AG27" s="137">
        <v>6.81</v>
      </c>
      <c r="AH27" s="137">
        <v>10.712</v>
      </c>
      <c r="AI27" s="137">
        <v>13.561999999999999</v>
      </c>
      <c r="AJ27" s="137">
        <v>19.088000000000001</v>
      </c>
      <c r="AK27" s="137">
        <v>24.89</v>
      </c>
      <c r="AL27" s="137">
        <v>0</v>
      </c>
      <c r="AM27" s="137">
        <v>0</v>
      </c>
      <c r="AN27" s="174"/>
      <c r="AO27" s="14"/>
    </row>
    <row r="28" spans="1:42" ht="14.45" x14ac:dyDescent="0.3">
      <c r="A28" s="13" t="s">
        <v>209</v>
      </c>
      <c r="B28" s="1" t="s">
        <v>57</v>
      </c>
      <c r="C28" s="2">
        <v>0.01</v>
      </c>
      <c r="H28" s="13" t="s">
        <v>80</v>
      </c>
      <c r="I28" s="1" t="s">
        <v>68</v>
      </c>
      <c r="J28" s="2">
        <v>6.1399999999999996E-3</v>
      </c>
      <c r="L28" s="206" t="s">
        <v>62</v>
      </c>
      <c r="M28" s="137">
        <v>0.3865525252525252</v>
      </c>
      <c r="N28" s="137">
        <v>0.50599024670482784</v>
      </c>
      <c r="O28" s="137">
        <v>0.46868308928620095</v>
      </c>
      <c r="P28" s="137">
        <v>0.55715509978751354</v>
      </c>
      <c r="Q28" s="137">
        <v>0.60054119808755346</v>
      </c>
      <c r="R28" s="137">
        <v>0.641389032013856</v>
      </c>
      <c r="S28" s="137">
        <v>0.70525332513417271</v>
      </c>
      <c r="T28" s="137">
        <v>0.74037990523121899</v>
      </c>
      <c r="U28" s="137">
        <v>0.85436939892115626</v>
      </c>
      <c r="V28" s="137">
        <v>0.92767160427904427</v>
      </c>
      <c r="W28" s="137">
        <v>1.0900178074619034</v>
      </c>
      <c r="X28" s="137">
        <v>1.337289161487619</v>
      </c>
      <c r="Y28" s="137">
        <v>1.6869872567132855</v>
      </c>
      <c r="Z28" s="137">
        <v>2.1282010452496811</v>
      </c>
      <c r="AA28" s="137">
        <v>2.7858176268250143</v>
      </c>
      <c r="AB28" s="137">
        <v>3.9429015164511618</v>
      </c>
      <c r="AC28" s="137">
        <v>5.4497874639187458</v>
      </c>
      <c r="AD28" s="137">
        <v>7.3853855504598132</v>
      </c>
      <c r="AE28" s="137">
        <v>12.21872570643214</v>
      </c>
      <c r="AF28" s="137">
        <v>20.501682969193201</v>
      </c>
      <c r="AG28" s="137">
        <v>33.333175111123474</v>
      </c>
      <c r="AH28" s="137">
        <v>63.835310497988075</v>
      </c>
      <c r="AI28" s="137">
        <v>101.91933645705765</v>
      </c>
      <c r="AJ28" s="137">
        <v>142.58860396741426</v>
      </c>
      <c r="AK28" s="137">
        <v>190.77306995356182</v>
      </c>
      <c r="AL28" s="137">
        <v>253.03719194376265</v>
      </c>
      <c r="AM28" s="137">
        <v>0</v>
      </c>
      <c r="AN28" s="174"/>
      <c r="AO28" s="14"/>
    </row>
    <row r="29" spans="1:42" ht="14.45" x14ac:dyDescent="0.3">
      <c r="A29" s="13" t="s">
        <v>81</v>
      </c>
      <c r="B29" s="1" t="s">
        <v>82</v>
      </c>
      <c r="C29" s="2">
        <v>95</v>
      </c>
      <c r="L29" s="171" t="s">
        <v>63</v>
      </c>
      <c r="M29" s="137">
        <v>2162.8424936511033</v>
      </c>
      <c r="N29" s="137">
        <v>2212.2679089510561</v>
      </c>
      <c r="O29" s="137">
        <v>2212.5243539413395</v>
      </c>
      <c r="P29" s="137">
        <v>2345.4876364253837</v>
      </c>
      <c r="Q29" s="137">
        <v>2360.4573289432733</v>
      </c>
      <c r="R29" s="137">
        <v>2487.7754692738527</v>
      </c>
      <c r="S29" s="137">
        <v>2523.2027968873317</v>
      </c>
      <c r="T29" s="137">
        <v>2564.8177879229615</v>
      </c>
      <c r="U29" s="137">
        <v>2595.5158655485225</v>
      </c>
      <c r="V29" s="137">
        <v>2618.530897581752</v>
      </c>
      <c r="W29" s="137">
        <v>2656.9770244028155</v>
      </c>
      <c r="X29" s="137">
        <v>2593.5476670085736</v>
      </c>
      <c r="Y29" s="137">
        <v>2643.1311020235826</v>
      </c>
      <c r="Z29" s="137">
        <v>2636.7050248257251</v>
      </c>
      <c r="AA29" s="137">
        <v>2810.7700778661952</v>
      </c>
      <c r="AB29" s="137">
        <v>2923.0491522382663</v>
      </c>
      <c r="AC29" s="137">
        <v>3050.2261818100833</v>
      </c>
      <c r="AD29" s="137">
        <v>3092.2994116496998</v>
      </c>
      <c r="AE29" s="137">
        <v>3276.5304856839684</v>
      </c>
      <c r="AF29" s="137">
        <v>3261.0119522283394</v>
      </c>
      <c r="AG29" s="137">
        <v>3465.9054766558888</v>
      </c>
      <c r="AH29" s="137">
        <v>3515.7777781065752</v>
      </c>
      <c r="AI29" s="137">
        <v>3692.7436146196101</v>
      </c>
      <c r="AJ29" s="137">
        <v>3821.9988232095302</v>
      </c>
      <c r="AK29" s="137">
        <v>3908.0223139243067</v>
      </c>
      <c r="AL29" s="137">
        <v>3946.2502782673378</v>
      </c>
      <c r="AM29" s="137">
        <v>0</v>
      </c>
      <c r="AN29" s="174"/>
      <c r="AO29" s="14"/>
    </row>
    <row r="30" spans="1:42" s="14" customFormat="1" ht="14.45" x14ac:dyDescent="0.3">
      <c r="A30" s="13" t="s">
        <v>221</v>
      </c>
      <c r="B30" s="1" t="s">
        <v>84</v>
      </c>
      <c r="C30" s="2">
        <v>4.8880800000000002E-2</v>
      </c>
      <c r="D30"/>
      <c r="E30">
        <f>1.25*0.9</f>
        <v>1.125</v>
      </c>
      <c r="F30"/>
      <c r="G30"/>
      <c r="K30"/>
      <c r="L30" s="211"/>
    </row>
    <row r="31" spans="1:42" ht="14.45" x14ac:dyDescent="0.3">
      <c r="A31" s="13" t="s">
        <v>214</v>
      </c>
      <c r="B31" s="1" t="s">
        <v>92</v>
      </c>
      <c r="C31" s="2">
        <v>27</v>
      </c>
      <c r="G31" s="15"/>
      <c r="H31" s="15"/>
      <c r="I31" s="15"/>
      <c r="J31" s="240"/>
    </row>
    <row r="32" spans="1:42" ht="14.45" x14ac:dyDescent="0.3">
      <c r="A32" s="13" t="s">
        <v>216</v>
      </c>
      <c r="B32" s="1" t="s">
        <v>57</v>
      </c>
      <c r="C32" s="2">
        <v>0.15</v>
      </c>
      <c r="M32" s="137" t="s">
        <v>284</v>
      </c>
      <c r="N32" s="137"/>
    </row>
    <row r="33" spans="1:39" ht="14.45" x14ac:dyDescent="0.3">
      <c r="A33" s="13" t="s">
        <v>222</v>
      </c>
      <c r="B33" s="1" t="s">
        <v>86</v>
      </c>
      <c r="C33" s="2">
        <v>14.3</v>
      </c>
      <c r="H33" s="241" t="s">
        <v>335</v>
      </c>
      <c r="L33" s="212" t="s">
        <v>224</v>
      </c>
      <c r="M33">
        <v>7096.8835246261006</v>
      </c>
      <c r="N33">
        <v>7971.6945287394492</v>
      </c>
      <c r="O33">
        <v>7707.2783396336472</v>
      </c>
      <c r="P33">
        <v>7846.7608777452169</v>
      </c>
      <c r="Q33">
        <v>8705.0794069584281</v>
      </c>
      <c r="R33">
        <v>9052.8441084050537</v>
      </c>
      <c r="S33">
        <v>9171.9273117886114</v>
      </c>
      <c r="T33">
        <v>10472.882598545473</v>
      </c>
      <c r="U33">
        <v>9937.0873706095808</v>
      </c>
      <c r="V33">
        <v>9619.4772524608888</v>
      </c>
      <c r="W33">
        <v>9178.3659562678695</v>
      </c>
      <c r="X33">
        <v>10024.948550755016</v>
      </c>
      <c r="Y33">
        <v>11835.252519246962</v>
      </c>
      <c r="Z33">
        <v>14686.710467070612</v>
      </c>
      <c r="AA33">
        <v>16445.720935966816</v>
      </c>
      <c r="AB33">
        <v>19650.714691848891</v>
      </c>
      <c r="AC33">
        <v>25666.356544617964</v>
      </c>
      <c r="AD33">
        <v>34701.534903066298</v>
      </c>
      <c r="AE33">
        <v>46454.137824173791</v>
      </c>
      <c r="AF33">
        <v>51905.079401325042</v>
      </c>
      <c r="AG33">
        <v>59604.690808323372</v>
      </c>
      <c r="AH33">
        <v>61162.803038967199</v>
      </c>
      <c r="AI33">
        <v>62278.469994203137</v>
      </c>
      <c r="AJ33">
        <v>67260.472817618385</v>
      </c>
      <c r="AK33">
        <v>74207.514981640357</v>
      </c>
      <c r="AL33">
        <v>74847.366593530067</v>
      </c>
      <c r="AM33" s="137">
        <v>0</v>
      </c>
    </row>
    <row r="34" spans="1:39" ht="14.45" x14ac:dyDescent="0.3">
      <c r="A34" s="13" t="s">
        <v>226</v>
      </c>
      <c r="B34" s="1" t="s">
        <v>225</v>
      </c>
      <c r="C34" s="2">
        <v>4.1868E-5</v>
      </c>
      <c r="D34" s="14"/>
      <c r="H34" s="13" t="s">
        <v>251</v>
      </c>
      <c r="I34" s="1" t="s">
        <v>57</v>
      </c>
      <c r="J34" s="2">
        <v>0.64</v>
      </c>
    </row>
    <row r="35" spans="1:39" ht="14.45" x14ac:dyDescent="0.3">
      <c r="A35" s="13" t="s">
        <v>87</v>
      </c>
      <c r="B35" s="1" t="s">
        <v>88</v>
      </c>
      <c r="C35" s="2">
        <v>5.5819999999999999</v>
      </c>
      <c r="D35" s="15"/>
      <c r="G35" s="14"/>
      <c r="H35" s="14" t="s">
        <v>337</v>
      </c>
      <c r="I35" s="14" t="s">
        <v>338</v>
      </c>
      <c r="J35" s="14">
        <v>354.43</v>
      </c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5"/>
      <c r="AM35" s="15"/>
    </row>
    <row r="36" spans="1:39" ht="14.45" x14ac:dyDescent="0.3">
      <c r="A36" s="13" t="s">
        <v>326</v>
      </c>
      <c r="B36" s="1" t="s">
        <v>57</v>
      </c>
      <c r="C36" s="222">
        <f>1/3</f>
        <v>0.33333333333333331</v>
      </c>
      <c r="D36" s="15"/>
      <c r="G36" s="15"/>
      <c r="H36" s="13" t="s">
        <v>83</v>
      </c>
      <c r="I36" s="1" t="s">
        <v>340</v>
      </c>
      <c r="J36" s="155">
        <v>2.12</v>
      </c>
      <c r="L36" s="15"/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 s="208"/>
      <c r="AA36" s="208"/>
      <c r="AB36" s="208"/>
      <c r="AC36" s="208"/>
      <c r="AD36" s="208"/>
      <c r="AE36" s="208"/>
      <c r="AF36" s="208"/>
      <c r="AG36" s="208"/>
      <c r="AH36" s="208"/>
      <c r="AI36" s="15"/>
      <c r="AJ36" s="15"/>
      <c r="AK36" s="15"/>
      <c r="AL36" s="15"/>
      <c r="AM36" s="15"/>
    </row>
    <row r="37" spans="1:39" ht="14.45" x14ac:dyDescent="0.3">
      <c r="A37" s="13" t="s">
        <v>258</v>
      </c>
      <c r="B37" s="1" t="s">
        <v>57</v>
      </c>
      <c r="C37" s="2">
        <v>0.8</v>
      </c>
      <c r="D37" s="15"/>
      <c r="G37" s="15"/>
      <c r="H37" s="15" t="s">
        <v>339</v>
      </c>
      <c r="I37" s="15" t="s">
        <v>338</v>
      </c>
      <c r="J37" s="15">
        <v>275</v>
      </c>
      <c r="L37" s="209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</row>
    <row r="38" spans="1:39" ht="14.45" x14ac:dyDescent="0.3">
      <c r="A38" s="13" t="s">
        <v>257</v>
      </c>
      <c r="B38" s="1" t="s">
        <v>57</v>
      </c>
      <c r="C38" s="2">
        <v>0.2</v>
      </c>
      <c r="D38" s="19"/>
      <c r="F38" s="15"/>
      <c r="G38" s="15"/>
      <c r="H38" s="15" t="s">
        <v>341</v>
      </c>
      <c r="I38" s="15" t="s">
        <v>97</v>
      </c>
      <c r="J38" s="15">
        <v>8.3330000000000001E-3</v>
      </c>
      <c r="L38" s="209"/>
    </row>
    <row r="39" spans="1:39" ht="14.45" x14ac:dyDescent="0.3">
      <c r="D39" s="15"/>
      <c r="F39" s="15"/>
      <c r="G39" s="15"/>
      <c r="H39" s="15" t="s">
        <v>342</v>
      </c>
      <c r="I39" s="15" t="s">
        <v>343</v>
      </c>
      <c r="J39" s="223">
        <v>588000000000</v>
      </c>
      <c r="L39" s="209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15"/>
      <c r="AM39" s="15"/>
    </row>
    <row r="40" spans="1:39" ht="14.45" x14ac:dyDescent="0.3">
      <c r="A40" s="13" t="s">
        <v>261</v>
      </c>
      <c r="B40" s="1" t="s">
        <v>76</v>
      </c>
      <c r="C40" s="2">
        <v>3.25</v>
      </c>
      <c r="D40" s="15"/>
      <c r="G40" s="15"/>
      <c r="H40" s="15" t="s">
        <v>344</v>
      </c>
      <c r="I40" s="15" t="s">
        <v>345</v>
      </c>
      <c r="J40" s="15">
        <v>3.8</v>
      </c>
      <c r="L40" s="209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ht="14.45" x14ac:dyDescent="0.3">
      <c r="A41" s="13" t="s">
        <v>382</v>
      </c>
      <c r="B41" s="1" t="s">
        <v>57</v>
      </c>
      <c r="C41" s="2">
        <v>0.75</v>
      </c>
      <c r="D41" s="7"/>
      <c r="E41" s="197"/>
      <c r="G41" s="15"/>
      <c r="H41" s="15" t="s">
        <v>346</v>
      </c>
      <c r="I41" s="15" t="s">
        <v>347</v>
      </c>
      <c r="J41" s="15">
        <v>2.9</v>
      </c>
      <c r="L41" s="209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ht="14.45" x14ac:dyDescent="0.3">
      <c r="A42" s="13"/>
      <c r="B42" s="1"/>
      <c r="C42" s="2"/>
      <c r="D42" s="15"/>
      <c r="E42" s="15"/>
      <c r="F42" s="15"/>
      <c r="G42" s="15"/>
      <c r="H42" s="15" t="s">
        <v>348</v>
      </c>
      <c r="I42" s="15" t="s">
        <v>97</v>
      </c>
      <c r="J42" s="223">
        <v>2.5000000000000001E-2</v>
      </c>
    </row>
    <row r="43" spans="1:39" ht="14.45" x14ac:dyDescent="0.3">
      <c r="A43" s="13"/>
      <c r="B43" s="1"/>
      <c r="C43" s="2"/>
      <c r="D43" s="15"/>
      <c r="E43" s="15"/>
      <c r="F43" s="15"/>
      <c r="G43" s="15"/>
      <c r="H43" s="15" t="s">
        <v>349</v>
      </c>
      <c r="I43" s="15" t="s">
        <v>350</v>
      </c>
      <c r="J43" s="15">
        <v>8.7999999999999995E-2</v>
      </c>
    </row>
    <row r="44" spans="1:39" ht="14.45" x14ac:dyDescent="0.3">
      <c r="A44" s="13"/>
      <c r="B44" s="1"/>
      <c r="C44" s="2"/>
      <c r="D44" s="15"/>
      <c r="E44" s="15"/>
      <c r="F44" s="15"/>
      <c r="G44" s="15"/>
      <c r="H44" s="15" t="s">
        <v>351</v>
      </c>
      <c r="I44" s="15" t="s">
        <v>352</v>
      </c>
      <c r="J44" s="223">
        <v>9.8000000000000004E-2</v>
      </c>
    </row>
    <row r="45" spans="1:39" ht="14.45" x14ac:dyDescent="0.3">
      <c r="A45" s="13"/>
      <c r="B45" s="1"/>
      <c r="C45" s="2"/>
      <c r="G45" s="15"/>
      <c r="H45" s="15" t="s">
        <v>353</v>
      </c>
      <c r="I45" t="s">
        <v>347</v>
      </c>
      <c r="J45" s="223">
        <v>0.35</v>
      </c>
    </row>
    <row r="46" spans="1:39" ht="14.45" x14ac:dyDescent="0.3">
      <c r="A46" s="13"/>
      <c r="B46" s="1"/>
      <c r="C46" s="2"/>
      <c r="G46" s="15"/>
      <c r="H46" s="15" t="s">
        <v>354</v>
      </c>
      <c r="I46" s="15" t="s">
        <v>347</v>
      </c>
      <c r="J46" s="15">
        <v>6.7999999999999996E-3</v>
      </c>
      <c r="K46" s="14"/>
    </row>
    <row r="47" spans="1:39" ht="14.45" x14ac:dyDescent="0.3">
      <c r="A47" s="13"/>
      <c r="B47" s="1"/>
      <c r="C47" s="2"/>
      <c r="D47" s="7"/>
      <c r="G47" s="15"/>
      <c r="H47" s="15"/>
      <c r="I47" s="15"/>
      <c r="J47" s="15"/>
      <c r="K47" s="14"/>
    </row>
    <row r="48" spans="1:39" ht="14.45" x14ac:dyDescent="0.3">
      <c r="A48" s="13"/>
      <c r="B48" s="1"/>
      <c r="C48" s="2"/>
      <c r="D48" s="7"/>
      <c r="G48" s="15"/>
      <c r="H48" s="15" t="s">
        <v>362</v>
      </c>
      <c r="I48" s="15"/>
      <c r="J48" s="15"/>
      <c r="K48" s="14"/>
    </row>
    <row r="49" spans="1:11" ht="14.45" x14ac:dyDescent="0.3">
      <c r="A49" s="13" t="s">
        <v>89</v>
      </c>
      <c r="B49" s="1" t="s">
        <v>57</v>
      </c>
      <c r="C49" s="2">
        <v>0.31</v>
      </c>
      <c r="D49" s="7"/>
      <c r="G49" s="15"/>
      <c r="H49" s="15" t="s">
        <v>360</v>
      </c>
      <c r="I49" s="15">
        <v>40</v>
      </c>
      <c r="J49" s="223"/>
      <c r="K49" s="14"/>
    </row>
    <row r="50" spans="1:11" ht="14.45" x14ac:dyDescent="0.3">
      <c r="A50" s="13" t="s">
        <v>90</v>
      </c>
      <c r="B50" s="1" t="s">
        <v>57</v>
      </c>
      <c r="C50" s="2">
        <v>0.52</v>
      </c>
      <c r="D50" s="7"/>
      <c r="G50" s="15"/>
      <c r="H50" s="15" t="s">
        <v>361</v>
      </c>
      <c r="I50" s="15">
        <v>40</v>
      </c>
      <c r="J50" s="15"/>
      <c r="K50" s="14"/>
    </row>
    <row r="51" spans="1:11" ht="14.45" x14ac:dyDescent="0.3">
      <c r="A51" s="13" t="s">
        <v>120</v>
      </c>
      <c r="B51" s="1" t="s">
        <v>91</v>
      </c>
      <c r="C51" s="154">
        <v>0.47972599999999999</v>
      </c>
      <c r="D51" s="7"/>
      <c r="G51" s="14"/>
      <c r="H51" s="15"/>
      <c r="I51" s="15"/>
      <c r="J51" s="15"/>
      <c r="K51" s="14"/>
    </row>
    <row r="52" spans="1:11" ht="14.45" x14ac:dyDescent="0.3">
      <c r="A52" s="13"/>
      <c r="B52" s="1"/>
      <c r="C52" s="2"/>
      <c r="D52" s="7"/>
      <c r="G52" s="14"/>
      <c r="H52" s="209" t="s">
        <v>375</v>
      </c>
      <c r="I52" s="15"/>
      <c r="J52" s="223"/>
      <c r="K52" s="14"/>
    </row>
    <row r="53" spans="1:11" ht="14.45" x14ac:dyDescent="0.3">
      <c r="A53" s="13" t="s">
        <v>212</v>
      </c>
      <c r="B53" s="1" t="s">
        <v>211</v>
      </c>
      <c r="C53" s="2">
        <v>300</v>
      </c>
      <c r="D53" s="7"/>
      <c r="G53" s="14"/>
      <c r="H53" s="15" t="s">
        <v>377</v>
      </c>
      <c r="I53" s="15" t="s">
        <v>376</v>
      </c>
      <c r="J53" s="251">
        <v>106</v>
      </c>
      <c r="K53" s="14"/>
    </row>
    <row r="54" spans="1:11" ht="14.45" x14ac:dyDescent="0.3">
      <c r="A54" s="13" t="s">
        <v>93</v>
      </c>
      <c r="B54" s="1" t="s">
        <v>94</v>
      </c>
      <c r="C54" s="2">
        <v>1526</v>
      </c>
      <c r="D54" s="7"/>
      <c r="H54" s="15" t="s">
        <v>378</v>
      </c>
      <c r="I54" s="15" t="s">
        <v>376</v>
      </c>
      <c r="J54" s="15">
        <v>40</v>
      </c>
    </row>
    <row r="55" spans="1:11" ht="14.45" x14ac:dyDescent="0.3">
      <c r="A55" s="13" t="s">
        <v>95</v>
      </c>
      <c r="B55" s="1" t="s">
        <v>94</v>
      </c>
      <c r="C55" s="2">
        <v>300</v>
      </c>
      <c r="D55" s="7"/>
      <c r="H55" s="15"/>
      <c r="I55" s="15"/>
      <c r="J55" s="15"/>
    </row>
    <row r="56" spans="1:11" ht="14.45" x14ac:dyDescent="0.3">
      <c r="A56" s="13" t="s">
        <v>96</v>
      </c>
      <c r="B56" s="2" t="s">
        <v>57</v>
      </c>
      <c r="C56" s="2">
        <v>0.47</v>
      </c>
      <c r="D56" s="7"/>
    </row>
    <row r="57" spans="1:11" ht="14.45" x14ac:dyDescent="0.3">
      <c r="A57" s="13" t="s">
        <v>273</v>
      </c>
      <c r="B57" s="2" t="s">
        <v>97</v>
      </c>
      <c r="C57" s="7">
        <v>2.1000000000000001E-2</v>
      </c>
    </row>
    <row r="58" spans="1:11" x14ac:dyDescent="0.25">
      <c r="A58" s="13" t="s">
        <v>274</v>
      </c>
      <c r="B58" s="2" t="s">
        <v>97</v>
      </c>
      <c r="C58" s="2">
        <v>0.16300000000000001</v>
      </c>
      <c r="D58" s="7"/>
    </row>
    <row r="59" spans="1:11" x14ac:dyDescent="0.25">
      <c r="A59" s="13"/>
      <c r="B59" s="2"/>
      <c r="C59" s="2"/>
      <c r="D59" s="7"/>
    </row>
    <row r="60" spans="1:11" x14ac:dyDescent="0.25">
      <c r="A60" s="183" t="s">
        <v>215</v>
      </c>
      <c r="B60" s="36" t="s">
        <v>57</v>
      </c>
      <c r="C60" s="184">
        <v>0.15</v>
      </c>
      <c r="D60" s="7"/>
    </row>
    <row r="61" spans="1:11" x14ac:dyDescent="0.25">
      <c r="A61" s="183" t="s">
        <v>228</v>
      </c>
      <c r="B61" s="36" t="s">
        <v>57</v>
      </c>
      <c r="C61" s="243">
        <v>0.2</v>
      </c>
      <c r="D61" s="185"/>
    </row>
    <row r="62" spans="1:11" x14ac:dyDescent="0.25">
      <c r="A62" s="183" t="s">
        <v>240</v>
      </c>
      <c r="B62" s="36" t="s">
        <v>57</v>
      </c>
      <c r="C62" s="36">
        <v>2.7E-2</v>
      </c>
      <c r="D62" s="7"/>
    </row>
    <row r="63" spans="1:11" x14ac:dyDescent="0.25">
      <c r="A63" t="s">
        <v>248</v>
      </c>
      <c r="B63" s="36" t="s">
        <v>57</v>
      </c>
      <c r="C63" s="189">
        <v>0.36099999999999999</v>
      </c>
      <c r="D63" s="7"/>
    </row>
    <row r="64" spans="1:11" x14ac:dyDescent="0.25">
      <c r="A64" t="s">
        <v>285</v>
      </c>
      <c r="B64" s="36" t="s">
        <v>57</v>
      </c>
      <c r="C64">
        <v>0.35299999999999998</v>
      </c>
      <c r="D64" s="7"/>
    </row>
    <row r="65" spans="1:12" x14ac:dyDescent="0.25">
      <c r="A65" t="s">
        <v>250</v>
      </c>
      <c r="B65" s="36" t="s">
        <v>57</v>
      </c>
      <c r="C65">
        <v>0.35</v>
      </c>
      <c r="D65" s="7"/>
    </row>
    <row r="66" spans="1:12" x14ac:dyDescent="0.25">
      <c r="A66" t="s">
        <v>287</v>
      </c>
      <c r="B66" s="36" t="s">
        <v>368</v>
      </c>
      <c r="C66" s="166">
        <v>0.6</v>
      </c>
      <c r="D66" s="7"/>
    </row>
    <row r="67" spans="1:12" x14ac:dyDescent="0.25">
      <c r="B67" s="36"/>
      <c r="D67" s="7"/>
    </row>
    <row r="68" spans="1:12" x14ac:dyDescent="0.25">
      <c r="D68" s="19"/>
      <c r="E68" s="19"/>
      <c r="F68" s="19"/>
    </row>
    <row r="69" spans="1:12" x14ac:dyDescent="0.25">
      <c r="A69" t="s">
        <v>332</v>
      </c>
      <c r="B69" s="36" t="s">
        <v>57</v>
      </c>
      <c r="C69" s="235">
        <v>1000000000000</v>
      </c>
      <c r="D69" s="19"/>
      <c r="E69" s="19"/>
      <c r="F69" s="19"/>
    </row>
    <row r="70" spans="1:12" x14ac:dyDescent="0.25">
      <c r="A70" t="s">
        <v>365</v>
      </c>
      <c r="B70" s="16" t="s">
        <v>66</v>
      </c>
      <c r="C70" s="19">
        <v>256.15917210174382</v>
      </c>
      <c r="D70" s="19"/>
      <c r="E70" s="19"/>
      <c r="F70" s="19"/>
    </row>
    <row r="71" spans="1:12" x14ac:dyDescent="0.25">
      <c r="A71" t="s">
        <v>366</v>
      </c>
      <c r="B71" s="1" t="s">
        <v>76</v>
      </c>
      <c r="C71" s="250">
        <v>1.6983419356766536</v>
      </c>
      <c r="D71" s="19"/>
      <c r="E71" s="19"/>
      <c r="F71" s="19"/>
    </row>
    <row r="72" spans="1:12" x14ac:dyDescent="0.25">
      <c r="A72" t="s">
        <v>367</v>
      </c>
      <c r="B72" s="1" t="s">
        <v>76</v>
      </c>
      <c r="C72" s="19">
        <v>3.532</v>
      </c>
      <c r="D72" s="19"/>
      <c r="E72" s="217"/>
      <c r="F72" s="19"/>
    </row>
    <row r="73" spans="1:12" x14ac:dyDescent="0.25">
      <c r="A73" t="s">
        <v>379</v>
      </c>
      <c r="B73" s="15" t="s">
        <v>57</v>
      </c>
      <c r="C73" s="19">
        <v>1</v>
      </c>
    </row>
    <row r="74" spans="1:12" x14ac:dyDescent="0.25">
      <c r="A74" s="13" t="s">
        <v>374</v>
      </c>
      <c r="B74" s="1" t="s">
        <v>371</v>
      </c>
      <c r="C74" s="2">
        <v>724</v>
      </c>
    </row>
    <row r="75" spans="1:12" ht="15.75" thickBot="1" x14ac:dyDescent="0.3">
      <c r="A75" t="s">
        <v>373</v>
      </c>
      <c r="B75" s="15" t="s">
        <v>372</v>
      </c>
      <c r="C75" s="15">
        <v>2500000000</v>
      </c>
    </row>
    <row r="76" spans="1:12" ht="15.75" thickBot="1" x14ac:dyDescent="0.3">
      <c r="A76" s="311" t="s">
        <v>98</v>
      </c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13"/>
    </row>
    <row r="77" spans="1:12" x14ac:dyDescent="0.25">
      <c r="A77" s="112"/>
      <c r="B77" s="16">
        <v>0</v>
      </c>
      <c r="C77" s="16">
        <v>10</v>
      </c>
      <c r="D77" s="16">
        <v>20</v>
      </c>
      <c r="E77" s="16">
        <v>30</v>
      </c>
      <c r="F77" s="16">
        <v>40</v>
      </c>
      <c r="G77" s="16">
        <v>50</v>
      </c>
      <c r="H77" s="16">
        <v>60</v>
      </c>
      <c r="I77" s="16">
        <v>70</v>
      </c>
      <c r="J77" s="16">
        <v>80</v>
      </c>
      <c r="K77" s="16">
        <v>90</v>
      </c>
      <c r="L77" s="16">
        <v>100</v>
      </c>
    </row>
    <row r="78" spans="1:12" x14ac:dyDescent="0.25">
      <c r="A78" s="13" t="s">
        <v>99</v>
      </c>
      <c r="B78" s="1">
        <v>0</v>
      </c>
      <c r="C78" s="1">
        <v>2.8</v>
      </c>
      <c r="D78" s="1">
        <v>4.2</v>
      </c>
      <c r="E78" s="1">
        <v>5.6</v>
      </c>
      <c r="F78" s="1">
        <v>6.3</v>
      </c>
      <c r="G78" s="1">
        <v>7</v>
      </c>
      <c r="H78" s="1">
        <v>7</v>
      </c>
      <c r="I78" s="1">
        <v>7</v>
      </c>
      <c r="J78" s="1">
        <v>7</v>
      </c>
      <c r="K78" s="1">
        <v>7</v>
      </c>
      <c r="L78" s="1">
        <v>7</v>
      </c>
    </row>
    <row r="82" spans="1:112" ht="15.75" thickBot="1" x14ac:dyDescent="0.3">
      <c r="A82" t="s">
        <v>207</v>
      </c>
    </row>
    <row r="83" spans="1:112" ht="15.75" thickBot="1" x14ac:dyDescent="0.3">
      <c r="A83" s="114" t="s">
        <v>100</v>
      </c>
      <c r="B83" s="115">
        <v>2009</v>
      </c>
      <c r="C83" s="115">
        <v>2010</v>
      </c>
      <c r="D83" s="115">
        <v>2011</v>
      </c>
      <c r="E83" s="115">
        <v>2012</v>
      </c>
      <c r="F83" s="115">
        <v>2013</v>
      </c>
      <c r="G83" s="115">
        <v>2014</v>
      </c>
      <c r="H83" s="115">
        <v>2015</v>
      </c>
      <c r="I83" s="115">
        <v>2016</v>
      </c>
      <c r="J83" s="115">
        <v>2017</v>
      </c>
      <c r="K83" s="115">
        <v>2018</v>
      </c>
      <c r="L83" s="115">
        <v>2019</v>
      </c>
      <c r="M83" s="115">
        <v>2020</v>
      </c>
      <c r="N83" s="115">
        <v>2021</v>
      </c>
      <c r="O83" s="115">
        <v>2022</v>
      </c>
      <c r="P83" s="115">
        <v>2023</v>
      </c>
      <c r="Q83" s="115">
        <v>2024</v>
      </c>
      <c r="R83" s="115">
        <v>2025</v>
      </c>
      <c r="S83" s="115">
        <v>2026</v>
      </c>
      <c r="T83" s="115">
        <v>2027</v>
      </c>
      <c r="U83" s="115">
        <v>2028</v>
      </c>
      <c r="V83" s="115">
        <v>2029</v>
      </c>
      <c r="W83" s="115">
        <v>2030</v>
      </c>
      <c r="X83" s="115">
        <v>2031</v>
      </c>
      <c r="Y83" s="115">
        <v>2032</v>
      </c>
      <c r="Z83" s="115">
        <v>2033</v>
      </c>
      <c r="AA83" s="115">
        <v>2034</v>
      </c>
      <c r="AB83" s="115">
        <v>2035</v>
      </c>
      <c r="AC83" s="115">
        <v>2036</v>
      </c>
      <c r="AD83" s="115">
        <v>2037</v>
      </c>
      <c r="AE83" s="115">
        <v>2038</v>
      </c>
      <c r="AF83" s="115">
        <v>2039</v>
      </c>
      <c r="AG83" s="115">
        <v>2040</v>
      </c>
      <c r="AH83" s="115">
        <v>2041</v>
      </c>
      <c r="AI83" s="115">
        <v>2042</v>
      </c>
      <c r="AJ83" s="115">
        <v>2043</v>
      </c>
      <c r="AK83" s="115">
        <v>2044</v>
      </c>
      <c r="AL83" s="115">
        <v>2045</v>
      </c>
      <c r="AM83" s="115">
        <v>2046</v>
      </c>
      <c r="AN83" s="115">
        <v>2047</v>
      </c>
      <c r="AO83" s="115">
        <v>2048</v>
      </c>
      <c r="AP83" s="115">
        <v>2049</v>
      </c>
      <c r="AQ83" s="115">
        <v>2050</v>
      </c>
      <c r="AR83" s="115">
        <v>2051</v>
      </c>
      <c r="AS83" s="115">
        <v>2052</v>
      </c>
      <c r="AT83" s="115">
        <v>2053</v>
      </c>
      <c r="AU83" s="115">
        <v>2054</v>
      </c>
      <c r="AV83" s="115">
        <v>2055</v>
      </c>
      <c r="AW83" s="116">
        <v>2056</v>
      </c>
    </row>
    <row r="84" spans="1:112" x14ac:dyDescent="0.25">
      <c r="A84" s="112" t="s">
        <v>101</v>
      </c>
      <c r="B84" s="16">
        <v>0.91</v>
      </c>
      <c r="C84" s="16">
        <v>-1.82</v>
      </c>
      <c r="D84" s="16">
        <v>-0.3</v>
      </c>
      <c r="E84" s="16">
        <v>0.56999999999999995</v>
      </c>
      <c r="F84" s="16">
        <v>4.24</v>
      </c>
      <c r="G84" s="16">
        <v>6.96</v>
      </c>
      <c r="H84" s="16">
        <v>8.17</v>
      </c>
      <c r="I84" s="16">
        <v>0.78</v>
      </c>
      <c r="J84" s="16">
        <v>9.39</v>
      </c>
      <c r="K84" s="16">
        <v>15.44</v>
      </c>
      <c r="L84" s="16">
        <v>6.96</v>
      </c>
      <c r="M84" s="16">
        <v>17.559999999999999</v>
      </c>
      <c r="N84" s="16">
        <v>19.38</v>
      </c>
      <c r="O84" s="16">
        <v>17.559999999999999</v>
      </c>
      <c r="P84" s="16">
        <v>16.649999999999999</v>
      </c>
      <c r="Q84" s="16">
        <v>27.55</v>
      </c>
      <c r="R84" s="16">
        <v>30.28</v>
      </c>
      <c r="S84" s="16">
        <v>23.92</v>
      </c>
      <c r="T84" s="16">
        <v>21.8</v>
      </c>
      <c r="U84" s="16">
        <v>9.69</v>
      </c>
      <c r="V84" s="16">
        <v>9.08</v>
      </c>
      <c r="W84" s="16">
        <v>10.6</v>
      </c>
      <c r="X84" s="16">
        <v>3.63</v>
      </c>
      <c r="Y84" s="16">
        <v>4.54</v>
      </c>
      <c r="Z84" s="16">
        <v>9.08</v>
      </c>
      <c r="AA84" s="16">
        <v>2.72</v>
      </c>
      <c r="AB84" s="16">
        <v>3.03</v>
      </c>
      <c r="AC84" s="16">
        <v>5.75</v>
      </c>
      <c r="AD84" s="16">
        <v>3.63</v>
      </c>
      <c r="AE84" s="16">
        <v>3.03</v>
      </c>
      <c r="AF84" s="16">
        <v>2.72</v>
      </c>
      <c r="AG84" s="16">
        <v>3.03</v>
      </c>
      <c r="AH84" s="16">
        <v>2.72</v>
      </c>
      <c r="AI84" s="16">
        <v>5.15</v>
      </c>
      <c r="AJ84" s="16">
        <v>1.82</v>
      </c>
      <c r="AK84" s="16">
        <v>4.54</v>
      </c>
      <c r="AL84" s="16">
        <v>3.63</v>
      </c>
      <c r="AM84" s="16">
        <v>1.51</v>
      </c>
      <c r="AN84" s="16">
        <v>1.82</v>
      </c>
      <c r="AO84" s="16">
        <v>0</v>
      </c>
      <c r="AP84" s="16">
        <v>3.03</v>
      </c>
      <c r="AQ84" s="16">
        <v>7.57</v>
      </c>
      <c r="AR84" s="16">
        <v>6.66</v>
      </c>
      <c r="AS84" s="16">
        <v>9.69</v>
      </c>
      <c r="AT84" s="16">
        <v>8.7799999999999994</v>
      </c>
      <c r="AU84" s="16">
        <v>6.36</v>
      </c>
      <c r="AV84" s="16">
        <v>1.82</v>
      </c>
      <c r="AW84" s="16">
        <v>1.21</v>
      </c>
    </row>
    <row r="85" spans="1:112" x14ac:dyDescent="0.25">
      <c r="A85" s="13" t="s">
        <v>102</v>
      </c>
      <c r="B85" s="1">
        <v>-1.21</v>
      </c>
      <c r="C85" s="1">
        <v>-3.94</v>
      </c>
      <c r="D85" s="1">
        <v>-2.42</v>
      </c>
      <c r="E85" s="1">
        <v>-5.45</v>
      </c>
      <c r="F85" s="1">
        <v>0</v>
      </c>
      <c r="G85" s="1">
        <v>0.61</v>
      </c>
      <c r="H85" s="1">
        <v>5.45</v>
      </c>
      <c r="I85" s="1">
        <v>5.45</v>
      </c>
      <c r="J85" s="1">
        <v>8.48</v>
      </c>
      <c r="K85" s="1">
        <v>11.5</v>
      </c>
      <c r="L85" s="1">
        <v>6.96</v>
      </c>
      <c r="M85" s="1">
        <v>16.350000000000001</v>
      </c>
      <c r="N85" s="1">
        <v>17.559999999999999</v>
      </c>
      <c r="O85" s="1">
        <v>16.649999999999999</v>
      </c>
      <c r="P85" s="1">
        <v>14.53</v>
      </c>
      <c r="Q85" s="1">
        <v>26.04</v>
      </c>
      <c r="R85" s="1">
        <v>27.55</v>
      </c>
      <c r="S85" s="1">
        <v>19.98</v>
      </c>
      <c r="T85" s="1">
        <v>19.07</v>
      </c>
      <c r="U85" s="1">
        <v>9.69</v>
      </c>
      <c r="V85" s="1">
        <v>8.7799999999999994</v>
      </c>
      <c r="W85" s="1">
        <v>12.11</v>
      </c>
      <c r="X85" s="1">
        <v>8.48</v>
      </c>
      <c r="Y85" s="1">
        <v>7.57</v>
      </c>
      <c r="Z85" s="1">
        <v>15.44</v>
      </c>
      <c r="AA85" s="1">
        <v>11.2</v>
      </c>
      <c r="AB85" s="1">
        <v>6.06</v>
      </c>
      <c r="AC85" s="1">
        <v>9.69</v>
      </c>
      <c r="AD85" s="1">
        <v>5.45</v>
      </c>
      <c r="AE85" s="1">
        <v>5.75</v>
      </c>
      <c r="AF85" s="1">
        <v>2.72</v>
      </c>
      <c r="AG85" s="1">
        <v>3.94</v>
      </c>
      <c r="AH85" s="1">
        <v>4.54</v>
      </c>
      <c r="AI85" s="1">
        <v>6.06</v>
      </c>
      <c r="AJ85" s="1">
        <v>6.06</v>
      </c>
      <c r="AK85" s="1">
        <v>4.54</v>
      </c>
      <c r="AL85" s="1">
        <v>5.75</v>
      </c>
      <c r="AM85" s="1">
        <v>3.33</v>
      </c>
      <c r="AN85" s="1">
        <v>2.72</v>
      </c>
      <c r="AO85" s="1">
        <v>0</v>
      </c>
      <c r="AP85" s="1">
        <v>3.94</v>
      </c>
      <c r="AQ85" s="1">
        <v>7.57</v>
      </c>
      <c r="AR85" s="1">
        <v>6.36</v>
      </c>
      <c r="AS85" s="1">
        <v>9.39</v>
      </c>
      <c r="AT85" s="1">
        <v>0.59</v>
      </c>
      <c r="AU85" s="1">
        <v>7.27</v>
      </c>
      <c r="AV85" s="1">
        <v>1.82</v>
      </c>
      <c r="AW85" s="1">
        <v>0.91</v>
      </c>
    </row>
    <row r="87" spans="1:112" x14ac:dyDescent="0.25">
      <c r="A87" s="198" t="s">
        <v>233</v>
      </c>
    </row>
    <row r="88" spans="1:112" x14ac:dyDescent="0.25">
      <c r="B88">
        <v>0</v>
      </c>
      <c r="C88">
        <f>1+B88</f>
        <v>1</v>
      </c>
      <c r="D88">
        <f t="shared" ref="D88:O88" si="0">1+C88</f>
        <v>2</v>
      </c>
      <c r="E88">
        <f t="shared" si="0"/>
        <v>3</v>
      </c>
      <c r="F88">
        <f t="shared" si="0"/>
        <v>4</v>
      </c>
      <c r="G88">
        <f t="shared" si="0"/>
        <v>5</v>
      </c>
      <c r="H88">
        <f t="shared" si="0"/>
        <v>6</v>
      </c>
      <c r="I88">
        <f t="shared" si="0"/>
        <v>7</v>
      </c>
      <c r="J88">
        <f t="shared" si="0"/>
        <v>8</v>
      </c>
      <c r="K88">
        <f t="shared" si="0"/>
        <v>9</v>
      </c>
      <c r="L88">
        <f t="shared" si="0"/>
        <v>10</v>
      </c>
      <c r="M88">
        <f t="shared" si="0"/>
        <v>11</v>
      </c>
      <c r="N88">
        <f t="shared" si="0"/>
        <v>12</v>
      </c>
      <c r="O88">
        <f t="shared" si="0"/>
        <v>13</v>
      </c>
      <c r="P88">
        <v>14</v>
      </c>
    </row>
    <row r="89" spans="1:112" x14ac:dyDescent="0.25">
      <c r="A89" s="183" t="s">
        <v>236</v>
      </c>
      <c r="B89">
        <v>846.58259448714671</v>
      </c>
      <c r="C89">
        <v>1810.3039684919459</v>
      </c>
      <c r="D89">
        <v>2851.4579478236501</v>
      </c>
      <c r="E89">
        <v>1759.0104688962037</v>
      </c>
      <c r="F89">
        <v>3204.9937558820748</v>
      </c>
      <c r="G89">
        <v>6015.641852769073</v>
      </c>
      <c r="H89">
        <v>9035.1783584483346</v>
      </c>
      <c r="I89">
        <v>11752.602921107493</v>
      </c>
      <c r="J89">
        <v>5450.9415771512504</v>
      </c>
      <c r="K89">
        <v>7699.6114069983305</v>
      </c>
      <c r="L89">
        <v>1558.1122306438265</v>
      </c>
      <c r="M89">
        <v>1115.6669552359381</v>
      </c>
      <c r="N89">
        <v>4982.0028234152487</v>
      </c>
      <c r="O89">
        <v>6947.042164021972</v>
      </c>
      <c r="P89">
        <v>0</v>
      </c>
    </row>
    <row r="92" spans="1:112" x14ac:dyDescent="0.25">
      <c r="A92" s="198" t="s">
        <v>234</v>
      </c>
      <c r="B92">
        <v>1990</v>
      </c>
      <c r="C92">
        <f>1+B92</f>
        <v>1991</v>
      </c>
      <c r="D92">
        <f t="shared" ref="D92:BO92" si="1">1+C92</f>
        <v>1992</v>
      </c>
      <c r="E92">
        <f t="shared" si="1"/>
        <v>1993</v>
      </c>
      <c r="F92">
        <f t="shared" si="1"/>
        <v>1994</v>
      </c>
      <c r="G92">
        <f t="shared" si="1"/>
        <v>1995</v>
      </c>
      <c r="H92">
        <f t="shared" si="1"/>
        <v>1996</v>
      </c>
      <c r="I92">
        <f t="shared" si="1"/>
        <v>1997</v>
      </c>
      <c r="J92">
        <f t="shared" si="1"/>
        <v>1998</v>
      </c>
      <c r="K92">
        <f t="shared" si="1"/>
        <v>1999</v>
      </c>
      <c r="L92">
        <f t="shared" si="1"/>
        <v>2000</v>
      </c>
      <c r="M92">
        <f t="shared" si="1"/>
        <v>2001</v>
      </c>
      <c r="N92">
        <f t="shared" si="1"/>
        <v>2002</v>
      </c>
      <c r="O92">
        <f t="shared" si="1"/>
        <v>2003</v>
      </c>
      <c r="P92">
        <f t="shared" si="1"/>
        <v>2004</v>
      </c>
      <c r="Q92">
        <f t="shared" si="1"/>
        <v>2005</v>
      </c>
      <c r="R92">
        <f t="shared" si="1"/>
        <v>2006</v>
      </c>
      <c r="S92">
        <f t="shared" si="1"/>
        <v>2007</v>
      </c>
      <c r="T92">
        <f t="shared" si="1"/>
        <v>2008</v>
      </c>
      <c r="U92">
        <f t="shared" si="1"/>
        <v>2009</v>
      </c>
      <c r="V92">
        <f t="shared" si="1"/>
        <v>2010</v>
      </c>
      <c r="W92">
        <f t="shared" si="1"/>
        <v>2011</v>
      </c>
      <c r="X92">
        <f t="shared" si="1"/>
        <v>2012</v>
      </c>
      <c r="Y92">
        <f t="shared" si="1"/>
        <v>2013</v>
      </c>
      <c r="Z92">
        <f t="shared" si="1"/>
        <v>2014</v>
      </c>
      <c r="AA92">
        <f t="shared" si="1"/>
        <v>2015</v>
      </c>
      <c r="AB92">
        <f t="shared" si="1"/>
        <v>2016</v>
      </c>
      <c r="AC92">
        <f t="shared" si="1"/>
        <v>2017</v>
      </c>
      <c r="AD92">
        <f t="shared" si="1"/>
        <v>2018</v>
      </c>
      <c r="AE92">
        <f t="shared" si="1"/>
        <v>2019</v>
      </c>
      <c r="AF92">
        <f t="shared" si="1"/>
        <v>2020</v>
      </c>
      <c r="AG92">
        <f t="shared" si="1"/>
        <v>2021</v>
      </c>
      <c r="AH92">
        <f t="shared" si="1"/>
        <v>2022</v>
      </c>
      <c r="AI92">
        <f t="shared" si="1"/>
        <v>2023</v>
      </c>
      <c r="AJ92">
        <f t="shared" si="1"/>
        <v>2024</v>
      </c>
      <c r="AK92">
        <f t="shared" si="1"/>
        <v>2025</v>
      </c>
      <c r="AL92">
        <f t="shared" si="1"/>
        <v>2026</v>
      </c>
      <c r="AM92">
        <f t="shared" si="1"/>
        <v>2027</v>
      </c>
      <c r="AN92">
        <f t="shared" si="1"/>
        <v>2028</v>
      </c>
      <c r="AO92">
        <f t="shared" si="1"/>
        <v>2029</v>
      </c>
      <c r="AP92">
        <f t="shared" si="1"/>
        <v>2030</v>
      </c>
      <c r="AQ92">
        <f t="shared" si="1"/>
        <v>2031</v>
      </c>
      <c r="AR92">
        <f t="shared" si="1"/>
        <v>2032</v>
      </c>
      <c r="AS92">
        <f t="shared" si="1"/>
        <v>2033</v>
      </c>
      <c r="AT92">
        <f t="shared" si="1"/>
        <v>2034</v>
      </c>
      <c r="AU92">
        <f t="shared" si="1"/>
        <v>2035</v>
      </c>
      <c r="AV92">
        <f t="shared" si="1"/>
        <v>2036</v>
      </c>
      <c r="AW92">
        <f t="shared" si="1"/>
        <v>2037</v>
      </c>
      <c r="AX92">
        <f t="shared" si="1"/>
        <v>2038</v>
      </c>
      <c r="AY92">
        <f t="shared" si="1"/>
        <v>2039</v>
      </c>
      <c r="AZ92">
        <f t="shared" si="1"/>
        <v>2040</v>
      </c>
      <c r="BA92">
        <f t="shared" si="1"/>
        <v>2041</v>
      </c>
      <c r="BB92">
        <f t="shared" si="1"/>
        <v>2042</v>
      </c>
      <c r="BC92">
        <f t="shared" si="1"/>
        <v>2043</v>
      </c>
      <c r="BD92">
        <f t="shared" si="1"/>
        <v>2044</v>
      </c>
      <c r="BE92">
        <f t="shared" si="1"/>
        <v>2045</v>
      </c>
      <c r="BF92">
        <f t="shared" si="1"/>
        <v>2046</v>
      </c>
      <c r="BG92">
        <f t="shared" si="1"/>
        <v>2047</v>
      </c>
      <c r="BH92">
        <f t="shared" si="1"/>
        <v>2048</v>
      </c>
      <c r="BI92">
        <f t="shared" si="1"/>
        <v>2049</v>
      </c>
      <c r="BJ92">
        <f t="shared" si="1"/>
        <v>2050</v>
      </c>
      <c r="BK92">
        <f t="shared" si="1"/>
        <v>2051</v>
      </c>
      <c r="BL92">
        <f t="shared" si="1"/>
        <v>2052</v>
      </c>
      <c r="BM92">
        <f t="shared" si="1"/>
        <v>2053</v>
      </c>
      <c r="BN92">
        <f t="shared" si="1"/>
        <v>2054</v>
      </c>
      <c r="BO92">
        <f t="shared" si="1"/>
        <v>2055</v>
      </c>
      <c r="BP92">
        <f t="shared" ref="BP92:DH92" si="2">1+BO92</f>
        <v>2056</v>
      </c>
      <c r="BQ92">
        <f t="shared" si="2"/>
        <v>2057</v>
      </c>
      <c r="BR92">
        <f t="shared" si="2"/>
        <v>2058</v>
      </c>
      <c r="BS92">
        <f t="shared" si="2"/>
        <v>2059</v>
      </c>
      <c r="BT92">
        <f t="shared" si="2"/>
        <v>2060</v>
      </c>
      <c r="BU92">
        <f t="shared" si="2"/>
        <v>2061</v>
      </c>
      <c r="BV92">
        <f t="shared" si="2"/>
        <v>2062</v>
      </c>
      <c r="BW92">
        <f t="shared" si="2"/>
        <v>2063</v>
      </c>
      <c r="BX92">
        <f t="shared" si="2"/>
        <v>2064</v>
      </c>
      <c r="BY92">
        <f t="shared" si="2"/>
        <v>2065</v>
      </c>
      <c r="BZ92">
        <f t="shared" si="2"/>
        <v>2066</v>
      </c>
      <c r="CA92">
        <f t="shared" si="2"/>
        <v>2067</v>
      </c>
      <c r="CB92">
        <f t="shared" si="2"/>
        <v>2068</v>
      </c>
      <c r="CC92">
        <f t="shared" si="2"/>
        <v>2069</v>
      </c>
      <c r="CD92">
        <f t="shared" si="2"/>
        <v>2070</v>
      </c>
      <c r="CE92">
        <f t="shared" si="2"/>
        <v>2071</v>
      </c>
      <c r="CF92">
        <f t="shared" si="2"/>
        <v>2072</v>
      </c>
      <c r="CG92">
        <f t="shared" si="2"/>
        <v>2073</v>
      </c>
      <c r="CH92">
        <f t="shared" si="2"/>
        <v>2074</v>
      </c>
      <c r="CI92">
        <f t="shared" si="2"/>
        <v>2075</v>
      </c>
      <c r="CJ92">
        <f t="shared" si="2"/>
        <v>2076</v>
      </c>
      <c r="CK92">
        <f t="shared" si="2"/>
        <v>2077</v>
      </c>
      <c r="CL92">
        <f t="shared" si="2"/>
        <v>2078</v>
      </c>
      <c r="CM92">
        <f t="shared" si="2"/>
        <v>2079</v>
      </c>
      <c r="CN92">
        <f t="shared" si="2"/>
        <v>2080</v>
      </c>
      <c r="CO92">
        <f t="shared" si="2"/>
        <v>2081</v>
      </c>
      <c r="CP92">
        <f t="shared" si="2"/>
        <v>2082</v>
      </c>
      <c r="CQ92">
        <f t="shared" si="2"/>
        <v>2083</v>
      </c>
      <c r="CR92">
        <f t="shared" si="2"/>
        <v>2084</v>
      </c>
      <c r="CS92">
        <f t="shared" si="2"/>
        <v>2085</v>
      </c>
      <c r="CT92">
        <f t="shared" si="2"/>
        <v>2086</v>
      </c>
      <c r="CU92">
        <f t="shared" si="2"/>
        <v>2087</v>
      </c>
      <c r="CV92">
        <f t="shared" si="2"/>
        <v>2088</v>
      </c>
      <c r="CW92">
        <f t="shared" si="2"/>
        <v>2089</v>
      </c>
      <c r="CX92">
        <f t="shared" si="2"/>
        <v>2090</v>
      </c>
      <c r="CY92">
        <f t="shared" si="2"/>
        <v>2091</v>
      </c>
      <c r="CZ92">
        <f t="shared" si="2"/>
        <v>2092</v>
      </c>
      <c r="DA92">
        <f t="shared" si="2"/>
        <v>2093</v>
      </c>
      <c r="DB92">
        <f t="shared" si="2"/>
        <v>2094</v>
      </c>
      <c r="DC92">
        <f t="shared" si="2"/>
        <v>2095</v>
      </c>
      <c r="DD92">
        <f t="shared" si="2"/>
        <v>2096</v>
      </c>
      <c r="DE92">
        <f t="shared" si="2"/>
        <v>2097</v>
      </c>
      <c r="DF92">
        <f t="shared" si="2"/>
        <v>2098</v>
      </c>
      <c r="DG92">
        <f t="shared" si="2"/>
        <v>2099</v>
      </c>
      <c r="DH92">
        <f t="shared" si="2"/>
        <v>2100</v>
      </c>
    </row>
    <row r="93" spans="1:112" x14ac:dyDescent="0.25">
      <c r="A93" s="183" t="s">
        <v>237</v>
      </c>
      <c r="B93">
        <v>3.3</v>
      </c>
      <c r="C93">
        <v>3.3</v>
      </c>
      <c r="D93">
        <v>3.3</v>
      </c>
      <c r="E93">
        <v>3.3</v>
      </c>
      <c r="F93">
        <v>3.3</v>
      </c>
      <c r="G93">
        <v>3.3</v>
      </c>
      <c r="H93">
        <v>3.3</v>
      </c>
      <c r="I93">
        <v>3.3</v>
      </c>
      <c r="J93">
        <v>3.3</v>
      </c>
      <c r="K93">
        <v>3.3</v>
      </c>
      <c r="L93">
        <v>3.3</v>
      </c>
      <c r="M93">
        <v>3.3</v>
      </c>
      <c r="N93">
        <v>3.3</v>
      </c>
      <c r="O93">
        <v>3.3</v>
      </c>
      <c r="P93">
        <v>3.3</v>
      </c>
      <c r="Q93">
        <v>3.3</v>
      </c>
      <c r="R93">
        <v>3.3</v>
      </c>
      <c r="S93">
        <v>3.3</v>
      </c>
      <c r="T93">
        <v>3.3</v>
      </c>
      <c r="U93">
        <v>3.3</v>
      </c>
      <c r="V93">
        <v>3.3</v>
      </c>
      <c r="W93">
        <v>3.3</v>
      </c>
      <c r="X93">
        <v>3.3</v>
      </c>
      <c r="Y93">
        <v>3.3</v>
      </c>
      <c r="Z93">
        <v>3.3</v>
      </c>
      <c r="AA93">
        <v>3.3</v>
      </c>
      <c r="AB93">
        <v>3.3</v>
      </c>
      <c r="AC93">
        <v>3.3</v>
      </c>
      <c r="AD93">
        <v>3.3</v>
      </c>
      <c r="AE93">
        <v>3.3</v>
      </c>
      <c r="AF93">
        <v>3.3</v>
      </c>
      <c r="AG93">
        <v>3.3</v>
      </c>
      <c r="AH93">
        <v>3.3</v>
      </c>
      <c r="AI93">
        <v>3.3</v>
      </c>
      <c r="AJ93">
        <v>3.3</v>
      </c>
      <c r="AK93">
        <v>3.3</v>
      </c>
      <c r="AL93">
        <v>3.3</v>
      </c>
      <c r="AM93">
        <v>3.3</v>
      </c>
      <c r="AN93">
        <v>3.3</v>
      </c>
      <c r="AO93">
        <v>3.3</v>
      </c>
      <c r="AP93">
        <v>3.3</v>
      </c>
      <c r="AQ93">
        <v>3.3</v>
      </c>
      <c r="AR93">
        <v>3.3</v>
      </c>
      <c r="AS93">
        <v>3.3</v>
      </c>
      <c r="AT93">
        <v>3.3</v>
      </c>
      <c r="AU93">
        <v>3.3</v>
      </c>
      <c r="AV93">
        <v>3.3</v>
      </c>
      <c r="AW93">
        <v>3.3</v>
      </c>
      <c r="AX93">
        <v>3.3</v>
      </c>
      <c r="AY93">
        <v>3.3</v>
      </c>
      <c r="AZ93">
        <v>3.3</v>
      </c>
      <c r="BA93">
        <v>3.3</v>
      </c>
      <c r="BB93">
        <v>3.3</v>
      </c>
      <c r="BC93">
        <v>3.3</v>
      </c>
      <c r="BD93">
        <v>3.3</v>
      </c>
      <c r="BE93">
        <v>3.3</v>
      </c>
      <c r="BF93">
        <v>3.3</v>
      </c>
      <c r="BG93">
        <v>3.3</v>
      </c>
      <c r="BH93">
        <v>3.3</v>
      </c>
      <c r="BI93">
        <v>3.3</v>
      </c>
      <c r="BJ93">
        <v>3.3</v>
      </c>
      <c r="BK93">
        <v>3.3</v>
      </c>
      <c r="BL93">
        <v>3.3</v>
      </c>
      <c r="BM93">
        <v>3.3</v>
      </c>
      <c r="BN93">
        <v>3.3</v>
      </c>
      <c r="BO93">
        <v>3.3</v>
      </c>
      <c r="BP93">
        <v>3.3</v>
      </c>
      <c r="BQ93">
        <v>3.3</v>
      </c>
      <c r="BR93">
        <v>3.3</v>
      </c>
      <c r="BS93">
        <v>3.3</v>
      </c>
      <c r="BT93">
        <v>3.3</v>
      </c>
      <c r="BU93">
        <v>3.3</v>
      </c>
      <c r="BV93">
        <v>3.3</v>
      </c>
      <c r="BW93">
        <v>3.3</v>
      </c>
      <c r="BX93">
        <v>3.3</v>
      </c>
      <c r="BY93">
        <v>3.3</v>
      </c>
      <c r="BZ93">
        <v>3.3</v>
      </c>
      <c r="CA93">
        <v>3.3</v>
      </c>
      <c r="CB93">
        <v>3.3</v>
      </c>
      <c r="CC93">
        <v>3.3</v>
      </c>
      <c r="CD93">
        <v>3.3</v>
      </c>
      <c r="CE93">
        <v>3.3</v>
      </c>
      <c r="CF93">
        <v>3.3</v>
      </c>
      <c r="CG93">
        <v>3.3</v>
      </c>
      <c r="CH93">
        <v>3.3</v>
      </c>
      <c r="CI93">
        <v>3.3</v>
      </c>
      <c r="CJ93">
        <v>3.3</v>
      </c>
      <c r="CK93">
        <v>3.3</v>
      </c>
      <c r="CL93">
        <v>3.3</v>
      </c>
      <c r="CM93">
        <v>3.3</v>
      </c>
      <c r="CN93">
        <v>3.3</v>
      </c>
      <c r="CO93">
        <v>3.3</v>
      </c>
      <c r="CP93">
        <v>3.3</v>
      </c>
      <c r="CQ93">
        <v>3.3</v>
      </c>
      <c r="CR93">
        <v>3.3</v>
      </c>
      <c r="CS93">
        <v>3.3</v>
      </c>
      <c r="CT93">
        <v>3.3</v>
      </c>
      <c r="CU93">
        <v>3.3</v>
      </c>
      <c r="CV93">
        <v>3.3</v>
      </c>
      <c r="CW93">
        <v>3.3</v>
      </c>
      <c r="CX93">
        <v>3.3</v>
      </c>
      <c r="CY93">
        <v>3.3</v>
      </c>
      <c r="CZ93">
        <v>3.3</v>
      </c>
      <c r="DA93">
        <v>3.3</v>
      </c>
      <c r="DB93">
        <v>3.3</v>
      </c>
      <c r="DC93">
        <v>3.3</v>
      </c>
      <c r="DD93">
        <v>3.3</v>
      </c>
      <c r="DE93">
        <v>3.3</v>
      </c>
      <c r="DF93">
        <v>3.3</v>
      </c>
      <c r="DG93">
        <v>3.3</v>
      </c>
      <c r="DH93">
        <v>3.3</v>
      </c>
    </row>
    <row r="94" spans="1:112" x14ac:dyDescent="0.25">
      <c r="A94" s="183" t="s">
        <v>235</v>
      </c>
      <c r="B94">
        <f>V94/COUNT(B92:V92)</f>
        <v>1.1904761904761904E-2</v>
      </c>
      <c r="C94" s="190">
        <f>B94+$B$94</f>
        <v>2.3809523809523808E-2</v>
      </c>
      <c r="D94" s="190">
        <f>C94+$B$94</f>
        <v>3.5714285714285712E-2</v>
      </c>
      <c r="E94" s="190">
        <f t="shared" ref="E94:U94" si="3">D94+$B$94</f>
        <v>4.7619047619047616E-2</v>
      </c>
      <c r="F94" s="190">
        <f t="shared" si="3"/>
        <v>5.9523809523809521E-2</v>
      </c>
      <c r="G94" s="190">
        <f t="shared" si="3"/>
        <v>7.1428571428571425E-2</v>
      </c>
      <c r="H94" s="190">
        <f t="shared" si="3"/>
        <v>8.3333333333333329E-2</v>
      </c>
      <c r="I94" s="190">
        <f t="shared" si="3"/>
        <v>9.5238095238095233E-2</v>
      </c>
      <c r="J94" s="190">
        <f t="shared" si="3"/>
        <v>0.10714285714285714</v>
      </c>
      <c r="K94" s="190">
        <f t="shared" si="3"/>
        <v>0.11904761904761904</v>
      </c>
      <c r="L94" s="190">
        <f t="shared" si="3"/>
        <v>0.13095238095238093</v>
      </c>
      <c r="M94" s="190">
        <f t="shared" si="3"/>
        <v>0.14285714285714285</v>
      </c>
      <c r="N94" s="190">
        <f t="shared" si="3"/>
        <v>0.15476190476190477</v>
      </c>
      <c r="O94" s="190">
        <f t="shared" si="3"/>
        <v>0.16666666666666669</v>
      </c>
      <c r="P94" s="190">
        <f t="shared" si="3"/>
        <v>0.1785714285714286</v>
      </c>
      <c r="Q94" s="190">
        <f t="shared" si="3"/>
        <v>0.19047619047619052</v>
      </c>
      <c r="R94" s="190">
        <f t="shared" si="3"/>
        <v>0.20238095238095244</v>
      </c>
      <c r="S94" s="190">
        <f t="shared" si="3"/>
        <v>0.21428571428571436</v>
      </c>
      <c r="T94" s="190">
        <f t="shared" si="3"/>
        <v>0.22619047619047628</v>
      </c>
      <c r="U94" s="190">
        <f t="shared" si="3"/>
        <v>0.23809523809523819</v>
      </c>
      <c r="V94">
        <v>0.25</v>
      </c>
      <c r="W94">
        <v>0.25481121912286414</v>
      </c>
      <c r="X94">
        <v>0.25971502956352116</v>
      </c>
      <c r="Y94">
        <v>0.26471321323044611</v>
      </c>
      <c r="Z94">
        <v>0.26980758632472263</v>
      </c>
      <c r="AA94">
        <v>0.27499999999999991</v>
      </c>
      <c r="AB94">
        <v>0.27982750872328649</v>
      </c>
      <c r="AC94">
        <v>0.28473976232102183</v>
      </c>
      <c r="AD94">
        <v>0.28973824845364465</v>
      </c>
      <c r="AE94">
        <v>0.29482448089684371</v>
      </c>
      <c r="AF94">
        <v>0.29999999999999993</v>
      </c>
      <c r="AG94">
        <v>0.30484120942247861</v>
      </c>
      <c r="AH94">
        <v>0.30976054320719831</v>
      </c>
      <c r="AI94">
        <v>0.31475926207548766</v>
      </c>
      <c r="AJ94">
        <v>0.31983864709339532</v>
      </c>
      <c r="AK94">
        <v>0.32499999999999996</v>
      </c>
      <c r="AL94">
        <v>0.32985289315725291</v>
      </c>
      <c r="AM94">
        <v>0.33477824961295422</v>
      </c>
      <c r="AN94">
        <v>0.3397771513875506</v>
      </c>
      <c r="AO94">
        <v>0.34485069665819534</v>
      </c>
      <c r="AP94">
        <v>0.34999999999999987</v>
      </c>
      <c r="AQ94">
        <v>0.35486297490513247</v>
      </c>
      <c r="AR94">
        <v>0.35979351702434492</v>
      </c>
      <c r="AS94">
        <v>0.36479256515097003</v>
      </c>
      <c r="AT94">
        <v>0.36986107112213606</v>
      </c>
      <c r="AU94">
        <v>0.37500000000000006</v>
      </c>
      <c r="AV94">
        <v>0.37987176308408871</v>
      </c>
      <c r="AW94">
        <v>0.38480681703630398</v>
      </c>
      <c r="AX94">
        <v>0.38980598409161898</v>
      </c>
      <c r="AY94">
        <v>0.39487009716696403</v>
      </c>
      <c r="AZ94">
        <v>0.40000000000000008</v>
      </c>
      <c r="BA94">
        <v>0.40487949169997711</v>
      </c>
      <c r="BB94">
        <v>0.40981850699807953</v>
      </c>
      <c r="BC94">
        <v>0.41481777200656483</v>
      </c>
      <c r="BD94">
        <v>0.41987802169533733</v>
      </c>
      <c r="BE94">
        <v>0.42500000000000027</v>
      </c>
      <c r="BF94">
        <v>0.42988634151593319</v>
      </c>
      <c r="BG94">
        <v>0.4348288626398904</v>
      </c>
      <c r="BH94">
        <v>0.43982820928422728</v>
      </c>
      <c r="BI94">
        <v>0.44488503478753066</v>
      </c>
      <c r="BJ94">
        <v>0.45000000000000023</v>
      </c>
      <c r="BK94">
        <v>0.45489245438265813</v>
      </c>
      <c r="BL94">
        <v>0.4598381001206191</v>
      </c>
      <c r="BM94">
        <v>0.4648375155167262</v>
      </c>
      <c r="BN94">
        <v>0.46989128516120088</v>
      </c>
      <c r="BO94">
        <v>0.47500000000000014</v>
      </c>
      <c r="BP94">
        <v>0.4798979431760198</v>
      </c>
      <c r="BQ94">
        <v>0.48484639129384055</v>
      </c>
      <c r="BR94">
        <v>0.48984586513311512</v>
      </c>
      <c r="BS94">
        <v>0.49489689084349442</v>
      </c>
      <c r="BT94">
        <v>0.50000000000000022</v>
      </c>
      <c r="BU94">
        <v>0.50490289883674289</v>
      </c>
      <c r="BV94">
        <v>0.5098538745074922</v>
      </c>
      <c r="BW94">
        <v>0.51485339844395528</v>
      </c>
      <c r="BX94">
        <v>0.51990194670060308</v>
      </c>
      <c r="BY94">
        <v>0.52500000000000036</v>
      </c>
      <c r="BZ94">
        <v>0.52990739545252408</v>
      </c>
      <c r="CA94">
        <v>0.53486066239100483</v>
      </c>
      <c r="CB94">
        <v>0.53986022959548374</v>
      </c>
      <c r="CC94">
        <v>0.54490652985398902</v>
      </c>
      <c r="CD94">
        <v>0.55000000000000027</v>
      </c>
      <c r="CE94">
        <v>0.55491149398959827</v>
      </c>
      <c r="CF94">
        <v>0.55986684756685046</v>
      </c>
      <c r="CG94">
        <v>0.56486645239739541</v>
      </c>
      <c r="CH94">
        <v>0.56991070364444141</v>
      </c>
      <c r="CI94">
        <v>0.57499999999999996</v>
      </c>
      <c r="CJ94">
        <v>0.57991524507476111</v>
      </c>
      <c r="CK94">
        <v>0.58487250690455694</v>
      </c>
      <c r="CL94">
        <v>0.58987214465921056</v>
      </c>
      <c r="CM94">
        <v>0.59491452057881922</v>
      </c>
      <c r="CN94">
        <v>0.6</v>
      </c>
      <c r="CO94">
        <v>0.60491869109829988</v>
      </c>
      <c r="CP94">
        <v>0.60987770473346725</v>
      </c>
      <c r="CQ94">
        <v>0.61487737146234067</v>
      </c>
      <c r="CR94">
        <v>0.61991802455160372</v>
      </c>
      <c r="CS94">
        <v>0.62499999999999978</v>
      </c>
      <c r="CT94">
        <v>0.62992186782368231</v>
      </c>
      <c r="CU94">
        <v>0.63488249529996299</v>
      </c>
      <c r="CV94">
        <v>0.63988218766066096</v>
      </c>
      <c r="CW94">
        <v>0.6449212525412924</v>
      </c>
      <c r="CX94">
        <v>0.64999999999999969</v>
      </c>
      <c r="CY94">
        <v>0.65492480563391287</v>
      </c>
      <c r="CZ94">
        <v>0.65988692466864429</v>
      </c>
      <c r="DA94">
        <v>0.66488663981380403</v>
      </c>
      <c r="DB94">
        <v>0.6699242359209866</v>
      </c>
      <c r="DC94">
        <v>0.67499999999999993</v>
      </c>
      <c r="DD94">
        <v>0.6799275305067678</v>
      </c>
      <c r="DE94">
        <v>0.68489103220893588</v>
      </c>
      <c r="DF94">
        <v>0.68989076769785629</v>
      </c>
      <c r="DG94">
        <v>0.69492700148180986</v>
      </c>
      <c r="DH94">
        <v>0.7</v>
      </c>
    </row>
    <row r="95" spans="1:112" x14ac:dyDescent="0.25">
      <c r="B95" s="191"/>
    </row>
    <row r="96" spans="1:112" x14ac:dyDescent="0.25">
      <c r="A96" s="198" t="s">
        <v>272</v>
      </c>
      <c r="B96">
        <f>+B92</f>
        <v>1990</v>
      </c>
      <c r="C96">
        <f t="shared" ref="C96:S96" si="4">+C92</f>
        <v>1991</v>
      </c>
      <c r="D96">
        <f t="shared" si="4"/>
        <v>1992</v>
      </c>
      <c r="E96">
        <f t="shared" si="4"/>
        <v>1993</v>
      </c>
      <c r="F96">
        <f t="shared" si="4"/>
        <v>1994</v>
      </c>
      <c r="G96">
        <f t="shared" si="4"/>
        <v>1995</v>
      </c>
      <c r="H96">
        <f t="shared" si="4"/>
        <v>1996</v>
      </c>
      <c r="I96">
        <f t="shared" si="4"/>
        <v>1997</v>
      </c>
      <c r="J96">
        <f t="shared" si="4"/>
        <v>1998</v>
      </c>
      <c r="K96">
        <f t="shared" si="4"/>
        <v>1999</v>
      </c>
      <c r="L96">
        <f>+L92</f>
        <v>2000</v>
      </c>
      <c r="M96">
        <f t="shared" si="4"/>
        <v>2001</v>
      </c>
      <c r="N96">
        <f t="shared" si="4"/>
        <v>2002</v>
      </c>
      <c r="O96">
        <f>+O92</f>
        <v>2003</v>
      </c>
      <c r="P96">
        <f t="shared" si="4"/>
        <v>2004</v>
      </c>
      <c r="Q96">
        <f t="shared" si="4"/>
        <v>2005</v>
      </c>
      <c r="R96">
        <f t="shared" si="4"/>
        <v>2006</v>
      </c>
      <c r="S96">
        <f t="shared" si="4"/>
        <v>2007</v>
      </c>
      <c r="AC96" t="s">
        <v>363</v>
      </c>
    </row>
    <row r="97" spans="1:63" x14ac:dyDescent="0.25">
      <c r="A97" t="s">
        <v>357</v>
      </c>
      <c r="B97" s="218">
        <v>5.9034399999999998</v>
      </c>
      <c r="C97" s="218">
        <v>5.9678100000000001</v>
      </c>
      <c r="D97" s="218">
        <v>6.0634800000000002</v>
      </c>
      <c r="E97" s="218">
        <v>6.1409799999999999</v>
      </c>
      <c r="F97" s="218">
        <v>6.3117599999999996</v>
      </c>
      <c r="G97" s="218">
        <v>6.4614799999999999</v>
      </c>
      <c r="H97" s="218">
        <v>6.6454000000000004</v>
      </c>
      <c r="I97" s="218">
        <v>6.8563400000000003</v>
      </c>
      <c r="J97" s="218">
        <v>6.9803199999999999</v>
      </c>
      <c r="K97" s="218">
        <v>7.1741200000000003</v>
      </c>
      <c r="L97" s="218">
        <v>7.4375799999999996</v>
      </c>
      <c r="M97" s="218">
        <v>7.5241300000000004</v>
      </c>
      <c r="N97" s="218">
        <v>7.6338400000000002</v>
      </c>
      <c r="O97" s="218">
        <v>7.7973499999999998</v>
      </c>
      <c r="P97" s="218">
        <v>9.1971600000000002</v>
      </c>
      <c r="Q97" s="218">
        <v>10.633599999999999</v>
      </c>
      <c r="R97" s="218">
        <v>12.20567</v>
      </c>
      <c r="S97" s="218">
        <v>13.954319999999999</v>
      </c>
      <c r="T97" s="218"/>
      <c r="U97" s="218"/>
      <c r="V97" s="218"/>
      <c r="W97" s="218"/>
      <c r="X97" s="218"/>
      <c r="Y97" s="218"/>
      <c r="Z97" s="218"/>
      <c r="AA97" s="218"/>
      <c r="AB97" s="192"/>
      <c r="AC97" s="244">
        <v>7.4300000000000005E-2</v>
      </c>
    </row>
    <row r="98" spans="1:63" s="192" customFormat="1" x14ac:dyDescent="0.25">
      <c r="A98" t="s">
        <v>364</v>
      </c>
      <c r="B98" s="218">
        <v>0.35879</v>
      </c>
      <c r="C98" s="247">
        <v>0.36270000000000002</v>
      </c>
      <c r="D98" s="247">
        <v>0.36852000000000001</v>
      </c>
      <c r="E98" s="247">
        <v>0.37323000000000001</v>
      </c>
      <c r="F98" s="247">
        <v>0.3836</v>
      </c>
      <c r="G98" s="247">
        <v>0.39269999999999999</v>
      </c>
      <c r="H98" s="247">
        <v>0.40388000000000002</v>
      </c>
      <c r="I98" s="247">
        <v>0.41670000000000001</v>
      </c>
      <c r="J98" s="247">
        <v>0.42424000000000001</v>
      </c>
      <c r="K98" s="247">
        <v>0.43602000000000002</v>
      </c>
      <c r="L98" s="247">
        <v>0.45202999999999999</v>
      </c>
      <c r="M98" s="247">
        <v>0.45728999999999997</v>
      </c>
      <c r="N98" s="247">
        <v>0.46395999999999998</v>
      </c>
      <c r="O98" s="247">
        <v>0.47428999999999999</v>
      </c>
      <c r="P98" s="247">
        <v>0.49076999999999998</v>
      </c>
      <c r="Q98" s="247">
        <v>0.50539000000000001</v>
      </c>
      <c r="R98" s="247">
        <v>0.52295000000000003</v>
      </c>
      <c r="S98" s="247">
        <v>0.54086999999999996</v>
      </c>
      <c r="T98" s="247"/>
      <c r="U98" s="247"/>
      <c r="V98" s="247"/>
      <c r="W98" s="247"/>
      <c r="X98" s="247"/>
      <c r="Y98" s="201"/>
      <c r="Z98" s="201"/>
      <c r="AA98" s="201"/>
      <c r="AC98" s="248">
        <v>2.4E-2</v>
      </c>
    </row>
    <row r="99" spans="1:63" x14ac:dyDescent="0.25">
      <c r="B99" s="190"/>
      <c r="C99" s="190"/>
      <c r="D99" s="197"/>
      <c r="V99">
        <f>0.05488-0.05474</f>
        <v>1.4000000000000123E-4</v>
      </c>
      <c r="W99">
        <f>V99*130</f>
        <v>1.820000000000016E-2</v>
      </c>
    </row>
    <row r="100" spans="1:63" x14ac:dyDescent="0.25">
      <c r="B100" s="190"/>
      <c r="C100" s="190"/>
      <c r="D100" s="197"/>
    </row>
    <row r="102" spans="1:63" x14ac:dyDescent="0.25">
      <c r="B102" s="219"/>
      <c r="C102" s="219"/>
      <c r="D102" s="199"/>
    </row>
    <row r="103" spans="1:63" x14ac:dyDescent="0.25">
      <c r="A103" s="192"/>
      <c r="Y103" s="245"/>
      <c r="Z103" s="245"/>
    </row>
    <row r="104" spans="1:63" ht="31.5" x14ac:dyDescent="0.5">
      <c r="A104" s="100" t="s">
        <v>103</v>
      </c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</row>
    <row r="105" spans="1:63" x14ac:dyDescent="0.25">
      <c r="A105" s="137" t="s">
        <v>122</v>
      </c>
      <c r="B105" s="137"/>
      <c r="C105" s="137"/>
      <c r="D105" s="137"/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</row>
    <row r="106" spans="1:63" ht="15.75" thickBot="1" x14ac:dyDescent="0.3"/>
    <row r="107" spans="1:63" ht="15.75" thickBot="1" x14ac:dyDescent="0.3">
      <c r="A107" s="308" t="s">
        <v>104</v>
      </c>
      <c r="B107" s="309"/>
      <c r="C107" s="310"/>
      <c r="D107" s="19"/>
      <c r="E107" s="14"/>
      <c r="F107" s="314" t="s">
        <v>105</v>
      </c>
      <c r="G107" s="315"/>
      <c r="H107" s="143">
        <v>1990</v>
      </c>
      <c r="I107" s="144">
        <v>1991</v>
      </c>
      <c r="J107" s="144">
        <v>1992</v>
      </c>
      <c r="K107" s="144">
        <v>1993</v>
      </c>
      <c r="L107" s="144">
        <v>1994</v>
      </c>
      <c r="M107" s="144">
        <v>1995</v>
      </c>
      <c r="N107" s="144">
        <v>1996</v>
      </c>
      <c r="O107" s="144">
        <v>1997</v>
      </c>
      <c r="P107" s="144">
        <v>1998</v>
      </c>
      <c r="Q107" s="144">
        <v>1999</v>
      </c>
      <c r="R107" s="144">
        <v>2000</v>
      </c>
      <c r="S107" s="144">
        <v>2001</v>
      </c>
      <c r="T107" s="144">
        <v>2002</v>
      </c>
      <c r="U107" s="144">
        <v>2003</v>
      </c>
      <c r="V107" s="144">
        <v>2004</v>
      </c>
      <c r="W107" s="144">
        <v>2005</v>
      </c>
      <c r="X107" s="144">
        <v>2006</v>
      </c>
      <c r="Y107" s="144">
        <v>2007</v>
      </c>
      <c r="Z107" s="144">
        <v>2008</v>
      </c>
      <c r="AA107" s="144">
        <v>2009</v>
      </c>
      <c r="AB107" s="145">
        <v>2010</v>
      </c>
      <c r="AC107" s="146">
        <v>2011</v>
      </c>
      <c r="AD107" s="145">
        <v>2012</v>
      </c>
      <c r="AE107" s="146">
        <v>2013</v>
      </c>
      <c r="AF107" s="145">
        <v>2014</v>
      </c>
      <c r="AG107" s="146">
        <v>2015</v>
      </c>
      <c r="AH107" s="145"/>
    </row>
    <row r="108" spans="1:63" x14ac:dyDescent="0.25">
      <c r="A108" s="112" t="s">
        <v>106</v>
      </c>
      <c r="B108" s="117" t="s">
        <v>107</v>
      </c>
      <c r="C108" s="117">
        <v>3.5999999999999999E-3</v>
      </c>
      <c r="D108" s="15"/>
      <c r="E108" s="14"/>
      <c r="F108" s="231"/>
      <c r="G108" s="232"/>
      <c r="H108" s="233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  <c r="AD108" s="234"/>
      <c r="AE108" s="234"/>
      <c r="AF108" s="18"/>
      <c r="AG108" s="18"/>
    </row>
    <row r="109" spans="1:63" x14ac:dyDescent="0.25">
      <c r="A109" s="13" t="s">
        <v>108</v>
      </c>
      <c r="B109" s="2" t="s">
        <v>109</v>
      </c>
      <c r="C109" s="2">
        <v>23.884589999999999</v>
      </c>
      <c r="D109" s="15"/>
      <c r="E109" s="15"/>
      <c r="F109" s="225" t="s">
        <v>328</v>
      </c>
      <c r="G109" s="203" t="s">
        <v>329</v>
      </c>
      <c r="H109" s="227">
        <v>5283057867</v>
      </c>
      <c r="I109" s="227">
        <v>5369889993</v>
      </c>
      <c r="J109" s="227">
        <v>5453473436</v>
      </c>
      <c r="K109" s="227">
        <v>5537776461</v>
      </c>
      <c r="L109" s="227">
        <v>5621146521</v>
      </c>
      <c r="M109" s="227">
        <v>5705843054</v>
      </c>
      <c r="N109" s="227">
        <v>5788596142</v>
      </c>
      <c r="O109" s="227">
        <v>5871549366</v>
      </c>
      <c r="P109" s="227">
        <v>5953672500</v>
      </c>
      <c r="Q109" s="227">
        <v>6034911639</v>
      </c>
      <c r="R109" s="227">
        <v>6115444311</v>
      </c>
      <c r="S109" s="227">
        <v>6195589560</v>
      </c>
      <c r="T109" s="227">
        <v>6274734084</v>
      </c>
      <c r="U109" s="227">
        <v>6353976427</v>
      </c>
      <c r="V109" s="227">
        <v>6433748714</v>
      </c>
      <c r="W109" s="227">
        <v>6513959904</v>
      </c>
      <c r="X109" s="227">
        <v>6594722462</v>
      </c>
      <c r="Y109" s="227">
        <v>6675832678</v>
      </c>
      <c r="Z109" s="227">
        <v>6758302523</v>
      </c>
      <c r="AA109" s="227">
        <v>6840955706</v>
      </c>
      <c r="AB109" s="227">
        <v>6923684085</v>
      </c>
      <c r="AC109" s="227">
        <v>7006907989</v>
      </c>
      <c r="AD109" s="228">
        <v>7089451551</v>
      </c>
      <c r="AE109" s="228">
        <v>7176092192</v>
      </c>
      <c r="AF109" s="228">
        <v>7260780278</v>
      </c>
      <c r="AG109" s="228">
        <v>7346633037</v>
      </c>
      <c r="AH109" s="229"/>
      <c r="AJ109" s="48"/>
      <c r="AK109" s="48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6"/>
      <c r="AX109" s="236"/>
      <c r="AY109" s="236"/>
      <c r="AZ109" s="236"/>
      <c r="BA109" s="236"/>
      <c r="BB109" s="236"/>
      <c r="BC109" s="236"/>
      <c r="BD109" s="236"/>
      <c r="BE109" s="236"/>
      <c r="BF109" s="236"/>
      <c r="BG109" s="236"/>
      <c r="BH109" s="236"/>
      <c r="BI109" s="236"/>
      <c r="BJ109" s="236"/>
      <c r="BK109" s="236"/>
    </row>
    <row r="110" spans="1:63" x14ac:dyDescent="0.25">
      <c r="A110" s="13" t="s">
        <v>208</v>
      </c>
      <c r="B110" s="2" t="s">
        <v>213</v>
      </c>
      <c r="C110" s="118">
        <v>1.141552511E-4</v>
      </c>
      <c r="D110" s="15"/>
      <c r="F110" s="196" t="s">
        <v>269</v>
      </c>
      <c r="G110" s="44" t="s">
        <v>57</v>
      </c>
      <c r="H110" s="18">
        <v>0.99842702067722011</v>
      </c>
      <c r="I110" s="18">
        <v>1.0069236627451448</v>
      </c>
      <c r="J110" s="18">
        <v>0.9882715171359131</v>
      </c>
      <c r="K110" s="18">
        <v>1.0041718227812813</v>
      </c>
      <c r="L110" s="18">
        <v>0.99225728812801617</v>
      </c>
      <c r="M110" s="18">
        <v>1.0036463175751078</v>
      </c>
      <c r="N110" s="18">
        <v>0.99612179656042343</v>
      </c>
      <c r="O110" s="18">
        <v>0.99012181795525078</v>
      </c>
      <c r="P110" s="18">
        <v>1.0005202529514703</v>
      </c>
      <c r="Q110" s="18">
        <v>0.98717997290957071</v>
      </c>
      <c r="R110" s="18">
        <v>0.99916677779185448</v>
      </c>
      <c r="S110" s="18">
        <v>1.0022368759230287</v>
      </c>
      <c r="T110" s="18">
        <v>1.0118530906282441</v>
      </c>
      <c r="U110" s="18">
        <v>1.0097243133101683</v>
      </c>
      <c r="V110" s="18">
        <v>1.0043023286548058</v>
      </c>
      <c r="W110" s="18">
        <v>1.0022577551463199</v>
      </c>
      <c r="X110" s="18">
        <v>1.0023433302698725</v>
      </c>
      <c r="Y110" s="18">
        <v>1.0080330967315356</v>
      </c>
      <c r="Z110" s="18">
        <v>1.0011091492930433</v>
      </c>
      <c r="AA110" s="18">
        <v>1.0179448881159725</v>
      </c>
      <c r="AB110" s="18">
        <v>1.0332816638151205</v>
      </c>
      <c r="AC110" s="18"/>
      <c r="AD110" s="18"/>
      <c r="AE110" s="18"/>
      <c r="AF110" s="18"/>
      <c r="AG110" s="18"/>
      <c r="AJ110" s="48"/>
      <c r="AK110" s="48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  <c r="BF110" s="236"/>
      <c r="BG110" s="236"/>
      <c r="BH110" s="236"/>
      <c r="BI110" s="236"/>
      <c r="BJ110" s="236"/>
      <c r="BK110" s="236"/>
    </row>
    <row r="111" spans="1:63" x14ac:dyDescent="0.25">
      <c r="A111" s="13" t="s">
        <v>110</v>
      </c>
      <c r="B111" s="2" t="s">
        <v>111</v>
      </c>
      <c r="C111" s="118">
        <v>1.0000000000000001E-15</v>
      </c>
      <c r="D111" s="15"/>
      <c r="F111" s="17" t="s">
        <v>112</v>
      </c>
      <c r="G111" s="44" t="s">
        <v>113</v>
      </c>
      <c r="H111" s="18">
        <v>1908</v>
      </c>
      <c r="I111" s="18">
        <v>1996</v>
      </c>
      <c r="J111" s="18">
        <v>2015</v>
      </c>
      <c r="K111" s="18">
        <v>2081</v>
      </c>
      <c r="L111" s="18">
        <v>2125</v>
      </c>
      <c r="M111" s="18">
        <v>2210</v>
      </c>
      <c r="N111" s="18">
        <v>2291</v>
      </c>
      <c r="O111" s="18">
        <v>2271</v>
      </c>
      <c r="P111" s="18">
        <v>2316</v>
      </c>
      <c r="Q111" s="18">
        <v>2393</v>
      </c>
      <c r="R111" s="18">
        <v>2449</v>
      </c>
      <c r="S111" s="18">
        <v>2516</v>
      </c>
      <c r="T111" s="18">
        <v>2545</v>
      </c>
      <c r="U111" s="18">
        <v>2517</v>
      </c>
      <c r="V111" s="18">
        <v>2617</v>
      </c>
      <c r="W111" s="18">
        <v>2639</v>
      </c>
      <c r="X111" s="18">
        <v>2659</v>
      </c>
      <c r="Y111" s="18">
        <v>2597</v>
      </c>
      <c r="Z111" s="18">
        <v>2602</v>
      </c>
      <c r="AA111" s="18">
        <v>2568</v>
      </c>
      <c r="AB111" s="18">
        <v>2620</v>
      </c>
      <c r="AC111" s="18">
        <v>2507</v>
      </c>
      <c r="AD111" s="1">
        <v>2345</v>
      </c>
      <c r="AE111" s="1">
        <v>0</v>
      </c>
      <c r="AF111" s="1">
        <v>0</v>
      </c>
      <c r="AG111" s="1">
        <v>0</v>
      </c>
      <c r="AJ111" s="237"/>
      <c r="AK111" s="236"/>
      <c r="AL111" s="236"/>
      <c r="AM111" s="236"/>
      <c r="AN111" s="236"/>
      <c r="AO111" s="236"/>
      <c r="AP111" s="236"/>
      <c r="AQ111" s="236"/>
      <c r="AR111" s="236"/>
      <c r="AS111" s="236"/>
      <c r="AT111" s="236"/>
      <c r="AU111" s="236"/>
      <c r="AV111" s="236"/>
      <c r="AW111" s="236"/>
      <c r="AX111" s="236"/>
      <c r="AY111" s="236"/>
      <c r="AZ111" s="236"/>
      <c r="BA111" s="236"/>
      <c r="BB111" s="236"/>
      <c r="BC111" s="236"/>
      <c r="BD111" s="236"/>
      <c r="BE111" s="236"/>
      <c r="BF111" s="236"/>
      <c r="BG111" s="236"/>
      <c r="BH111" s="236"/>
      <c r="BI111" s="236"/>
      <c r="BJ111" s="236"/>
      <c r="BK111" s="236"/>
    </row>
    <row r="112" spans="1:63" x14ac:dyDescent="0.25">
      <c r="A112" s="13" t="s">
        <v>310</v>
      </c>
      <c r="B112" s="2" t="s">
        <v>309</v>
      </c>
      <c r="C112" s="118">
        <v>1000000000</v>
      </c>
      <c r="D112" s="15"/>
      <c r="F112" s="17" t="s">
        <v>210</v>
      </c>
      <c r="G112" s="44" t="s">
        <v>57</v>
      </c>
      <c r="H112" s="18">
        <v>0.10023895452040604</v>
      </c>
      <c r="I112" s="18">
        <v>9.8413004851735847E-2</v>
      </c>
      <c r="J112" s="18">
        <v>9.4704813690663039E-2</v>
      </c>
      <c r="K112" s="18">
        <v>8.852453198126721E-2</v>
      </c>
      <c r="L112" s="18">
        <v>8.5380362216446001E-2</v>
      </c>
      <c r="M112" s="18">
        <v>8.1790455185748609E-2</v>
      </c>
      <c r="N112" s="18">
        <v>7.839861446722847E-2</v>
      </c>
      <c r="O112" s="18">
        <v>7.7945852532871757E-2</v>
      </c>
      <c r="P112" s="18">
        <v>7.934861054352757E-2</v>
      </c>
      <c r="Q112" s="18">
        <v>7.4927873871648731E-2</v>
      </c>
      <c r="R112" s="18">
        <v>7.0044982302432057E-2</v>
      </c>
      <c r="S112" s="18">
        <v>6.7543551311895711E-2</v>
      </c>
      <c r="T112" s="18">
        <v>6.4494499107987116E-2</v>
      </c>
      <c r="U112" s="18">
        <v>6.1632455294965152E-2</v>
      </c>
      <c r="V112" s="18">
        <v>5.9529088739340083E-2</v>
      </c>
      <c r="W112" s="18">
        <v>5.6018523604260781E-2</v>
      </c>
      <c r="X112" s="18">
        <v>4.9721320655067729E-2</v>
      </c>
      <c r="Y112" s="18">
        <v>4.7582647428187949E-2</v>
      </c>
      <c r="Z112" s="18">
        <v>4.5323157015046182E-2</v>
      </c>
      <c r="AA112" s="18">
        <v>4.1656283956667574E-2</v>
      </c>
      <c r="AB112" s="18">
        <v>3.7650367975256026E-2</v>
      </c>
      <c r="AC112" s="18">
        <v>3.6335600000000134E-2</v>
      </c>
      <c r="AD112" s="18"/>
      <c r="AE112" s="18"/>
      <c r="AF112" s="18"/>
      <c r="AG112" s="18"/>
      <c r="AJ112" s="236"/>
      <c r="AK112" s="236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  <c r="BF112" s="236"/>
      <c r="BG112" s="236">
        <v>2507</v>
      </c>
      <c r="BH112" s="15">
        <v>2345</v>
      </c>
      <c r="BI112" s="15">
        <v>0</v>
      </c>
      <c r="BJ112" s="15">
        <v>0</v>
      </c>
      <c r="BK112" s="15">
        <v>0</v>
      </c>
    </row>
    <row r="113" spans="1:63" x14ac:dyDescent="0.25">
      <c r="A113" s="13" t="s">
        <v>311</v>
      </c>
      <c r="B113" s="2" t="s">
        <v>312</v>
      </c>
      <c r="C113" s="113">
        <v>2.3866348450000001</v>
      </c>
      <c r="D113" s="15"/>
      <c r="F113" s="17" t="s">
        <v>249</v>
      </c>
      <c r="G113" s="44" t="s">
        <v>57</v>
      </c>
      <c r="H113" s="18">
        <v>0.28571048321948966</v>
      </c>
      <c r="I113" s="18">
        <v>0.28381064979678905</v>
      </c>
      <c r="J113" s="18">
        <v>0.28171588884928511</v>
      </c>
      <c r="K113" s="18">
        <v>0.28315541328085259</v>
      </c>
      <c r="L113" s="18">
        <v>0.28522881187384042</v>
      </c>
      <c r="M113" s="18">
        <v>0.28958554660307179</v>
      </c>
      <c r="N113" s="18">
        <v>0.28673552402439084</v>
      </c>
      <c r="O113" s="18">
        <v>0.29671359839781231</v>
      </c>
      <c r="P113" s="18">
        <v>0.30457425521416615</v>
      </c>
      <c r="Q113" s="18">
        <v>0.31688443959088075</v>
      </c>
      <c r="R113" s="18">
        <v>0.31485674114213191</v>
      </c>
      <c r="S113" s="18">
        <v>0.32596222226027882</v>
      </c>
      <c r="T113" s="18">
        <v>0.33066367900600002</v>
      </c>
      <c r="U113" s="18">
        <v>0.32770910592632974</v>
      </c>
      <c r="V113" s="18">
        <v>0.33633722613861317</v>
      </c>
      <c r="W113" s="18">
        <v>0.33619693604302736</v>
      </c>
      <c r="X113" s="18">
        <v>0.33505531542953126</v>
      </c>
      <c r="Y113" s="18">
        <v>0.33958198906089254</v>
      </c>
      <c r="Z113" s="18">
        <v>0.3460092182792589</v>
      </c>
      <c r="AA113" s="18">
        <v>0.35226401329361823</v>
      </c>
      <c r="AB113" s="18">
        <v>0.35719967348644932</v>
      </c>
      <c r="AC113" s="18">
        <v>0.34826952462776739</v>
      </c>
      <c r="AD113" s="18">
        <v>0.35696012135379829</v>
      </c>
      <c r="AE113" s="18">
        <v>0.34584830156927548</v>
      </c>
      <c r="AF113" s="18"/>
      <c r="AG113" s="18"/>
      <c r="AJ113" s="236"/>
      <c r="AK113" s="236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  <c r="BF113" s="236"/>
      <c r="BG113" s="236"/>
      <c r="BH113" s="236"/>
      <c r="BI113" s="236"/>
      <c r="BJ113" s="236"/>
      <c r="BK113" s="236"/>
    </row>
    <row r="114" spans="1:63" x14ac:dyDescent="0.25">
      <c r="A114" s="13" t="s">
        <v>114</v>
      </c>
      <c r="B114" s="2" t="s">
        <v>115</v>
      </c>
      <c r="C114" s="113">
        <v>0.27272727200000002</v>
      </c>
      <c r="D114" s="15"/>
      <c r="F114" s="196" t="s">
        <v>270</v>
      </c>
      <c r="G114" s="44" t="s">
        <v>57</v>
      </c>
      <c r="H114" s="142">
        <v>0.99906300000000003</v>
      </c>
      <c r="I114" s="142">
        <v>1.0043200000000001</v>
      </c>
      <c r="J114" s="142">
        <v>0.99487800000000004</v>
      </c>
      <c r="K114" s="142">
        <v>0.99782499999999996</v>
      </c>
      <c r="L114" s="142">
        <v>0.99426999999999999</v>
      </c>
      <c r="M114" s="142">
        <v>1.0011699999999999</v>
      </c>
      <c r="N114" s="142">
        <v>0.98615900000000001</v>
      </c>
      <c r="O114" s="142">
        <v>0.99094099999999996</v>
      </c>
      <c r="P114" s="142">
        <v>1.0045500000000001</v>
      </c>
      <c r="Q114" s="142">
        <v>0.99109199999999997</v>
      </c>
      <c r="R114" s="142">
        <v>0.96291599999999999</v>
      </c>
      <c r="S114" s="142">
        <v>1.00305</v>
      </c>
      <c r="T114" s="142">
        <v>1.00606</v>
      </c>
      <c r="U114" s="142">
        <v>1.0070699999999999</v>
      </c>
      <c r="V114" s="142">
        <v>0.99092800000000003</v>
      </c>
      <c r="W114" s="142">
        <v>0.99191200000000002</v>
      </c>
      <c r="X114" s="142">
        <v>1</v>
      </c>
      <c r="Y114" s="142">
        <v>1</v>
      </c>
      <c r="Z114" s="18">
        <v>0.99329800000000001</v>
      </c>
      <c r="AA114" s="18">
        <v>0.99329800000000001</v>
      </c>
      <c r="AB114" s="18">
        <v>0.99329800000000001</v>
      </c>
      <c r="AC114" s="18">
        <v>0.99329800000000001</v>
      </c>
      <c r="AD114" s="18">
        <v>0.99329800000000001</v>
      </c>
      <c r="AE114" s="18">
        <v>0.99329800000000001</v>
      </c>
      <c r="AF114" s="18">
        <v>0.99329800000000001</v>
      </c>
      <c r="AG114" s="18">
        <v>0.99329800000000001</v>
      </c>
      <c r="AH114" s="203"/>
      <c r="AJ114" s="236"/>
      <c r="AK114" s="236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  <c r="BF114" s="236"/>
      <c r="BG114" s="236">
        <v>0.34826952462776739</v>
      </c>
      <c r="BH114" s="236">
        <v>0.35696012135379829</v>
      </c>
      <c r="BI114" s="236">
        <v>0.34584830156927548</v>
      </c>
      <c r="BJ114" s="236">
        <v>0</v>
      </c>
      <c r="BK114" s="236">
        <v>0</v>
      </c>
    </row>
    <row r="115" spans="1:63" x14ac:dyDescent="0.25">
      <c r="A115" s="122" t="s">
        <v>288</v>
      </c>
      <c r="B115" s="36" t="s">
        <v>57</v>
      </c>
      <c r="C115" s="213">
        <v>0.01</v>
      </c>
      <c r="D115" s="7"/>
      <c r="F115" s="196" t="s">
        <v>268</v>
      </c>
      <c r="G115" s="44" t="s">
        <v>57</v>
      </c>
      <c r="H115" s="44">
        <v>0.995</v>
      </c>
      <c r="I115" s="44">
        <v>0.995</v>
      </c>
      <c r="J115" s="44">
        <v>0.995</v>
      </c>
      <c r="K115" s="44">
        <v>0.995</v>
      </c>
      <c r="L115" s="44">
        <v>0.995</v>
      </c>
      <c r="M115" s="44">
        <v>0.995</v>
      </c>
      <c r="N115" s="44">
        <v>0.995</v>
      </c>
      <c r="O115" s="44">
        <v>0.995</v>
      </c>
      <c r="P115" s="44">
        <v>0.995</v>
      </c>
      <c r="Q115" s="44">
        <v>0.995</v>
      </c>
      <c r="R115" s="44">
        <v>0.995</v>
      </c>
      <c r="S115" s="44">
        <v>0.995</v>
      </c>
      <c r="T115" s="44">
        <v>0.995</v>
      </c>
      <c r="U115" s="44">
        <v>0.995</v>
      </c>
      <c r="V115" s="44">
        <v>0.995</v>
      </c>
      <c r="W115" s="44">
        <v>0.995</v>
      </c>
      <c r="X115" s="44">
        <v>0.995</v>
      </c>
      <c r="Y115" s="44">
        <v>0.995</v>
      </c>
      <c r="Z115" s="18"/>
      <c r="AA115" s="18"/>
      <c r="AB115" s="18"/>
      <c r="AC115" s="18"/>
      <c r="AD115" s="18"/>
      <c r="AE115" s="18"/>
      <c r="AF115" s="18"/>
      <c r="AG115" s="18"/>
      <c r="AJ115" s="237"/>
      <c r="AK115" s="236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8"/>
      <c r="AX115" s="238"/>
      <c r="AY115" s="238"/>
      <c r="AZ115" s="238"/>
      <c r="BA115" s="238"/>
      <c r="BB115" s="238"/>
      <c r="BC115" s="238"/>
      <c r="BD115" s="236"/>
      <c r="BE115" s="236"/>
      <c r="BF115" s="236"/>
      <c r="BG115" s="236">
        <v>0.99329800000000001</v>
      </c>
      <c r="BH115" s="236">
        <v>0.99329800000000001</v>
      </c>
      <c r="BI115" s="236">
        <v>0.99329800000000001</v>
      </c>
      <c r="BJ115" s="236">
        <v>0.99329800000000001</v>
      </c>
      <c r="BK115" s="236">
        <v>0.99329800000000001</v>
      </c>
    </row>
    <row r="116" spans="1:63" x14ac:dyDescent="0.25">
      <c r="A116" s="329" t="s">
        <v>241</v>
      </c>
      <c r="B116" s="330"/>
      <c r="C116" s="330"/>
      <c r="D116" s="7"/>
      <c r="F116" s="17" t="s">
        <v>116</v>
      </c>
      <c r="G116" s="44" t="s">
        <v>92</v>
      </c>
      <c r="H116" s="18">
        <v>0.80425474470279823</v>
      </c>
      <c r="I116" s="18">
        <v>0.84100834494053678</v>
      </c>
      <c r="J116" s="18">
        <v>0.88257410707207096</v>
      </c>
      <c r="K116" s="18">
        <v>0.92517952645219959</v>
      </c>
      <c r="L116" s="18">
        <v>0.97251927495234636</v>
      </c>
      <c r="M116" s="18">
        <v>1.0602575075341525</v>
      </c>
      <c r="N116" s="18">
        <v>1.1056776788632727</v>
      </c>
      <c r="O116" s="18">
        <v>1.2903463301151419</v>
      </c>
      <c r="P116" s="18">
        <v>1.4172025337438179</v>
      </c>
      <c r="Q116" s="18">
        <v>1.4737016614421428</v>
      </c>
      <c r="R116" s="18">
        <v>2.6459843451365654</v>
      </c>
      <c r="S116" s="18">
        <v>2.7048717825313453</v>
      </c>
      <c r="T116" s="18">
        <v>3.1296715450102379</v>
      </c>
      <c r="U116" s="18">
        <v>3.4697200909205494</v>
      </c>
      <c r="V116" s="18">
        <v>3.9555142957287224</v>
      </c>
      <c r="W116" s="18">
        <v>3.9560890176996315</v>
      </c>
      <c r="X116" s="18">
        <v>4.200681334685477</v>
      </c>
      <c r="Y116" s="18">
        <v>4.5682172897939228</v>
      </c>
      <c r="Z116" s="18">
        <v>5.2127585981961264</v>
      </c>
      <c r="AA116" s="18">
        <v>5.5578789882194757</v>
      </c>
      <c r="AB116" s="18">
        <v>6.3839712444101071</v>
      </c>
      <c r="AC116" s="18">
        <v>7.8826612540580649</v>
      </c>
      <c r="AD116" s="18">
        <v>10.105037981577686</v>
      </c>
      <c r="AE116" s="18"/>
      <c r="AF116" s="18"/>
      <c r="AG116" s="18"/>
      <c r="AJ116" s="237"/>
      <c r="AK116" s="236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  <c r="BF116" s="236"/>
      <c r="BG116" s="236">
        <v>0</v>
      </c>
      <c r="BH116" s="236">
        <v>0</v>
      </c>
      <c r="BI116" s="236">
        <v>0</v>
      </c>
      <c r="BJ116" s="236">
        <v>0</v>
      </c>
      <c r="BK116" s="236">
        <v>0</v>
      </c>
    </row>
    <row r="117" spans="1:63" x14ac:dyDescent="0.25">
      <c r="A117" t="s">
        <v>242</v>
      </c>
      <c r="B117" s="189">
        <v>3750</v>
      </c>
      <c r="C117" t="s">
        <v>85</v>
      </c>
      <c r="D117" s="7"/>
      <c r="F117" s="17" t="s">
        <v>121</v>
      </c>
      <c r="G117" s="44" t="s">
        <v>92</v>
      </c>
      <c r="H117">
        <v>0.35299649195268978</v>
      </c>
      <c r="I117">
        <v>0.51586563749755376</v>
      </c>
      <c r="J117">
        <v>0.71492454383588633</v>
      </c>
      <c r="K117">
        <v>0.91590556014031244</v>
      </c>
      <c r="L117">
        <v>1.0378448477267395</v>
      </c>
      <c r="M117">
        <v>1.1591242358421463</v>
      </c>
      <c r="N117">
        <v>1.2288537238849544</v>
      </c>
      <c r="O117">
        <v>1.3240656171041556</v>
      </c>
      <c r="P117">
        <v>1.4884079785240143</v>
      </c>
      <c r="Q117">
        <v>1.5300788574753446</v>
      </c>
      <c r="R117">
        <v>1.5807465736347022</v>
      </c>
      <c r="S117">
        <v>1.7830034338888128</v>
      </c>
      <c r="T117">
        <v>1.8830435171379032</v>
      </c>
      <c r="U117">
        <v>2.0057676656790568</v>
      </c>
      <c r="V117">
        <v>2.2213013634395504</v>
      </c>
      <c r="W117">
        <v>2.3954692895801108</v>
      </c>
      <c r="X117">
        <v>2.7316041027828772</v>
      </c>
      <c r="Y117">
        <v>3.3313660906676272</v>
      </c>
      <c r="Z117">
        <v>4.4388767843147594</v>
      </c>
      <c r="AA117">
        <v>5.4240034463920797</v>
      </c>
      <c r="AB117">
        <v>7.8022583251616711</v>
      </c>
      <c r="AC117">
        <v>10.281798451970328</v>
      </c>
      <c r="AD117" s="18">
        <v>12.209784128630959</v>
      </c>
      <c r="AE117" s="18"/>
      <c r="AF117" s="18"/>
      <c r="AG117" s="18"/>
      <c r="AJ117" s="236"/>
      <c r="AK117" s="236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6"/>
      <c r="BG117" s="236">
        <v>7.8826612540580649</v>
      </c>
      <c r="BH117" s="236">
        <v>10.105037981577686</v>
      </c>
      <c r="BI117" s="236">
        <v>0</v>
      </c>
      <c r="BJ117" s="236">
        <v>0</v>
      </c>
      <c r="BK117" s="236">
        <v>0</v>
      </c>
    </row>
    <row r="118" spans="1:63" x14ac:dyDescent="0.25">
      <c r="A118" t="s">
        <v>243</v>
      </c>
      <c r="B118" s="194">
        <v>8.8319895448631645</v>
      </c>
      <c r="C118" t="s">
        <v>85</v>
      </c>
      <c r="F118" s="121" t="s">
        <v>331</v>
      </c>
      <c r="G118" s="203" t="s">
        <v>334</v>
      </c>
      <c r="H118">
        <v>40.580237337241279</v>
      </c>
      <c r="I118">
        <v>41.135856098475898</v>
      </c>
      <c r="J118">
        <v>41.870892499186411</v>
      </c>
      <c r="K118">
        <v>42.563472986422298</v>
      </c>
      <c r="L118">
        <v>43.851138701344901</v>
      </c>
      <c r="M118">
        <v>45.148250027649595</v>
      </c>
      <c r="N118">
        <v>46.652019783423754</v>
      </c>
      <c r="O118">
        <v>48.402170444108357</v>
      </c>
      <c r="P118">
        <v>49.579662743764615</v>
      </c>
      <c r="Q118">
        <v>51.221764148640446</v>
      </c>
      <c r="R118">
        <v>53.445935489841197</v>
      </c>
      <c r="S118">
        <v>54.502337342492872</v>
      </c>
      <c r="T118">
        <v>55.696218400083545</v>
      </c>
      <c r="U118">
        <v>57.313727626975044</v>
      </c>
      <c r="V118">
        <v>59.878914600312001</v>
      </c>
      <c r="W118">
        <v>62.168531434517718</v>
      </c>
      <c r="X118">
        <v>64.890176947639333</v>
      </c>
      <c r="Y118">
        <v>67.693580186765374</v>
      </c>
      <c r="Z118">
        <v>68.941731758152883</v>
      </c>
      <c r="AA118">
        <v>67.769355897788088</v>
      </c>
      <c r="AB118">
        <v>70.732124811956155</v>
      </c>
      <c r="AC118">
        <v>72.923740534616371</v>
      </c>
      <c r="AD118">
        <v>68.41758345626917</v>
      </c>
      <c r="AE118">
        <v>70.11294061547936</v>
      </c>
      <c r="AF118">
        <v>71.998697460731378</v>
      </c>
      <c r="AG118">
        <v>73.891888588445696</v>
      </c>
      <c r="AJ118" s="236"/>
      <c r="AK118" s="236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>
        <v>10.281798451970328</v>
      </c>
      <c r="BH118" s="236">
        <v>12.209784128630959</v>
      </c>
      <c r="BI118" s="236">
        <v>0</v>
      </c>
      <c r="BJ118" s="236">
        <v>0</v>
      </c>
      <c r="BK118" s="236">
        <v>0</v>
      </c>
    </row>
    <row r="119" spans="1:63" x14ac:dyDescent="0.25">
      <c r="A119" t="s">
        <v>244</v>
      </c>
      <c r="B119" s="189">
        <v>1500</v>
      </c>
      <c r="C119" t="s">
        <v>85</v>
      </c>
      <c r="F119" s="7"/>
      <c r="G119" s="226"/>
      <c r="H119" s="230"/>
      <c r="I119" s="230"/>
      <c r="J119" s="230"/>
      <c r="K119" s="230"/>
      <c r="L119" s="230"/>
      <c r="M119" s="230"/>
      <c r="N119" s="230"/>
      <c r="O119" s="230"/>
      <c r="P119" s="230"/>
      <c r="Q119" s="230"/>
      <c r="R119" s="230"/>
      <c r="S119" s="230"/>
      <c r="T119" s="230"/>
      <c r="U119" s="230"/>
      <c r="V119" s="230"/>
      <c r="W119" s="230"/>
      <c r="X119" s="230"/>
      <c r="Y119" s="230"/>
      <c r="Z119" s="230"/>
      <c r="AA119" s="230"/>
      <c r="AB119" s="230"/>
      <c r="AC119" s="230"/>
      <c r="AD119" s="230"/>
      <c r="AE119" s="230"/>
      <c r="AF119" s="230"/>
      <c r="AG119" s="230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</row>
    <row r="120" spans="1:63" x14ac:dyDescent="0.25">
      <c r="A120" t="s">
        <v>245</v>
      </c>
      <c r="B120" s="194">
        <v>1.7312158395207904</v>
      </c>
      <c r="C120" t="s">
        <v>85</v>
      </c>
      <c r="F120" s="91"/>
    </row>
    <row r="121" spans="1:63" x14ac:dyDescent="0.25">
      <c r="A121" t="s">
        <v>246</v>
      </c>
      <c r="B121" s="189">
        <v>4400</v>
      </c>
      <c r="C121" t="s">
        <v>85</v>
      </c>
    </row>
    <row r="122" spans="1:63" x14ac:dyDescent="0.25">
      <c r="A122" t="s">
        <v>247</v>
      </c>
      <c r="B122" s="194">
        <v>720</v>
      </c>
      <c r="C122" t="s">
        <v>85</v>
      </c>
    </row>
    <row r="123" spans="1:63" x14ac:dyDescent="0.25">
      <c r="A123" t="s">
        <v>336</v>
      </c>
      <c r="B123" s="235">
        <v>1000000000</v>
      </c>
      <c r="C123" t="s">
        <v>57</v>
      </c>
    </row>
    <row r="124" spans="1:63" x14ac:dyDescent="0.25">
      <c r="AD124" t="s">
        <v>333</v>
      </c>
    </row>
    <row r="125" spans="1:63" x14ac:dyDescent="0.25">
      <c r="B125">
        <v>1990</v>
      </c>
      <c r="C125">
        <f>1+B125</f>
        <v>1991</v>
      </c>
      <c r="D125">
        <f t="shared" ref="D125:AA125" si="5">1+C125</f>
        <v>1992</v>
      </c>
      <c r="E125">
        <f t="shared" si="5"/>
        <v>1993</v>
      </c>
      <c r="F125">
        <f t="shared" si="5"/>
        <v>1994</v>
      </c>
      <c r="G125">
        <f t="shared" si="5"/>
        <v>1995</v>
      </c>
      <c r="H125">
        <f t="shared" si="5"/>
        <v>1996</v>
      </c>
      <c r="I125">
        <f t="shared" si="5"/>
        <v>1997</v>
      </c>
      <c r="J125">
        <f t="shared" si="5"/>
        <v>1998</v>
      </c>
      <c r="K125">
        <f t="shared" si="5"/>
        <v>1999</v>
      </c>
      <c r="L125">
        <f t="shared" si="5"/>
        <v>2000</v>
      </c>
      <c r="M125">
        <f t="shared" si="5"/>
        <v>2001</v>
      </c>
      <c r="N125">
        <f t="shared" si="5"/>
        <v>2002</v>
      </c>
      <c r="O125">
        <f t="shared" si="5"/>
        <v>2003</v>
      </c>
      <c r="P125">
        <f t="shared" si="5"/>
        <v>2004</v>
      </c>
      <c r="Q125">
        <f t="shared" si="5"/>
        <v>2005</v>
      </c>
      <c r="R125">
        <f t="shared" si="5"/>
        <v>2006</v>
      </c>
      <c r="S125">
        <f t="shared" si="5"/>
        <v>2007</v>
      </c>
      <c r="T125">
        <f t="shared" si="5"/>
        <v>2008</v>
      </c>
      <c r="U125">
        <f t="shared" si="5"/>
        <v>2009</v>
      </c>
      <c r="V125">
        <f t="shared" si="5"/>
        <v>2010</v>
      </c>
      <c r="W125">
        <f t="shared" si="5"/>
        <v>2011</v>
      </c>
      <c r="X125">
        <f t="shared" si="5"/>
        <v>2012</v>
      </c>
      <c r="Y125">
        <f t="shared" si="5"/>
        <v>2013</v>
      </c>
      <c r="Z125">
        <f t="shared" si="5"/>
        <v>2014</v>
      </c>
      <c r="AA125">
        <f t="shared" si="5"/>
        <v>2015</v>
      </c>
      <c r="AB125">
        <v>2016</v>
      </c>
    </row>
    <row r="126" spans="1:63" x14ac:dyDescent="0.25">
      <c r="A126" t="s">
        <v>279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1.6700000000000001E-6</v>
      </c>
      <c r="R126">
        <v>1.7305555555555575E-6</v>
      </c>
      <c r="S126">
        <v>1.6932432432432467E-6</v>
      </c>
      <c r="T126">
        <v>3.7210526315789581E-6</v>
      </c>
      <c r="U126">
        <v>5.2858974358974549E-6</v>
      </c>
      <c r="V126">
        <v>1.091999999999998E-5</v>
      </c>
      <c r="W126">
        <v>5.1774390243902388E-5</v>
      </c>
      <c r="X126">
        <v>1.4935833333333334E-4</v>
      </c>
      <c r="Y126">
        <v>3.0823333333333282E-4</v>
      </c>
      <c r="Z126">
        <v>5.4970999999999818E-4</v>
      </c>
      <c r="AA126">
        <v>9.4086021505375905E-4</v>
      </c>
      <c r="AB126">
        <v>0</v>
      </c>
    </row>
    <row r="127" spans="1:63" x14ac:dyDescent="0.25">
      <c r="A127" t="s">
        <v>281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4.5650999999999999E-3</v>
      </c>
      <c r="R127">
        <v>5.6163333333333386E-3</v>
      </c>
      <c r="S127">
        <v>6.9610270270270402E-3</v>
      </c>
      <c r="T127">
        <v>8.8113421052631834E-3</v>
      </c>
      <c r="U127">
        <v>1.0107012820512858E-2</v>
      </c>
      <c r="V127">
        <v>1.110156249999998E-2</v>
      </c>
      <c r="W127">
        <v>1.2934378048780476E-2</v>
      </c>
      <c r="X127">
        <v>1.3861333333333335E-2</v>
      </c>
      <c r="Y127">
        <v>0</v>
      </c>
    </row>
    <row r="129" spans="1:27" x14ac:dyDescent="0.25">
      <c r="A129" t="s">
        <v>280</v>
      </c>
      <c r="B129">
        <v>0.88400000000000001</v>
      </c>
    </row>
    <row r="130" spans="1:27" x14ac:dyDescent="0.25">
      <c r="A130" t="s">
        <v>282</v>
      </c>
      <c r="B130" s="199">
        <v>0.17194658004023933</v>
      </c>
    </row>
    <row r="131" spans="1:27" x14ac:dyDescent="0.25">
      <c r="B131">
        <f>+B125</f>
        <v>1990</v>
      </c>
      <c r="C131">
        <f t="shared" ref="C131:Z131" si="6">+C125</f>
        <v>1991</v>
      </c>
      <c r="D131">
        <f t="shared" si="6"/>
        <v>1992</v>
      </c>
      <c r="E131">
        <f t="shared" si="6"/>
        <v>1993</v>
      </c>
      <c r="F131">
        <f t="shared" si="6"/>
        <v>1994</v>
      </c>
      <c r="G131">
        <f t="shared" si="6"/>
        <v>1995</v>
      </c>
      <c r="H131">
        <f t="shared" si="6"/>
        <v>1996</v>
      </c>
      <c r="I131">
        <f t="shared" si="6"/>
        <v>1997</v>
      </c>
      <c r="J131">
        <f t="shared" si="6"/>
        <v>1998</v>
      </c>
      <c r="K131">
        <f t="shared" si="6"/>
        <v>1999</v>
      </c>
      <c r="L131">
        <f t="shared" si="6"/>
        <v>2000</v>
      </c>
      <c r="M131">
        <f t="shared" si="6"/>
        <v>2001</v>
      </c>
      <c r="N131">
        <f t="shared" si="6"/>
        <v>2002</v>
      </c>
      <c r="O131">
        <f t="shared" si="6"/>
        <v>2003</v>
      </c>
      <c r="P131">
        <f t="shared" si="6"/>
        <v>2004</v>
      </c>
      <c r="Q131">
        <f t="shared" si="6"/>
        <v>2005</v>
      </c>
      <c r="R131">
        <f t="shared" si="6"/>
        <v>2006</v>
      </c>
      <c r="S131">
        <f t="shared" si="6"/>
        <v>2007</v>
      </c>
      <c r="T131">
        <f t="shared" si="6"/>
        <v>2008</v>
      </c>
      <c r="U131">
        <f t="shared" si="6"/>
        <v>2009</v>
      </c>
      <c r="V131">
        <f t="shared" si="6"/>
        <v>2010</v>
      </c>
      <c r="W131">
        <f t="shared" si="6"/>
        <v>2011</v>
      </c>
      <c r="X131">
        <f t="shared" si="6"/>
        <v>2012</v>
      </c>
      <c r="Y131">
        <f t="shared" si="6"/>
        <v>2013</v>
      </c>
      <c r="Z131">
        <f t="shared" si="6"/>
        <v>2014</v>
      </c>
      <c r="AA131">
        <f>+AA125</f>
        <v>2015</v>
      </c>
    </row>
    <row r="132" spans="1:27" x14ac:dyDescent="0.25">
      <c r="A132" t="s">
        <v>286</v>
      </c>
      <c r="B132">
        <v>36.399000000000001</v>
      </c>
      <c r="C132">
        <v>36.264000000000003</v>
      </c>
      <c r="D132">
        <v>36.923999999999999</v>
      </c>
      <c r="E132">
        <v>37.249000000000002</v>
      </c>
      <c r="F132">
        <v>37.673999999999999</v>
      </c>
      <c r="G132">
        <v>37.813000000000002</v>
      </c>
      <c r="H132">
        <v>38.008000000000003</v>
      </c>
      <c r="I132">
        <v>38.707999999999998</v>
      </c>
      <c r="J132">
        <v>38.843000000000004</v>
      </c>
      <c r="K132">
        <v>39.840000000000003</v>
      </c>
      <c r="L132">
        <v>39.902999999999999</v>
      </c>
      <c r="M132">
        <v>39.938000000000002</v>
      </c>
      <c r="N132">
        <v>40.540999999999997</v>
      </c>
      <c r="O132">
        <v>41.534999999999997</v>
      </c>
      <c r="P132">
        <v>41.945999999999998</v>
      </c>
      <c r="Q132">
        <v>42.082000000000001</v>
      </c>
      <c r="R132">
        <v>42.186999999999998</v>
      </c>
      <c r="S132">
        <v>42.884999999999998</v>
      </c>
      <c r="T132">
        <v>43.195999999999998</v>
      </c>
      <c r="U132">
        <v>43.381999999999998</v>
      </c>
      <c r="V132">
        <v>43.393000000000001</v>
      </c>
      <c r="W132">
        <v>43.951000000000001</v>
      </c>
      <c r="X132">
        <v>43.854999999999997</v>
      </c>
      <c r="Y132">
        <v>44.466000000000001</v>
      </c>
      <c r="Z132">
        <v>44.268000000000001</v>
      </c>
    </row>
    <row r="133" spans="1:27" x14ac:dyDescent="0.25">
      <c r="A133" t="s">
        <v>289</v>
      </c>
      <c r="B133">
        <v>0.16499057</v>
      </c>
      <c r="C133">
        <v>0.16768147</v>
      </c>
      <c r="D133">
        <v>0.21825412</v>
      </c>
      <c r="E133">
        <v>0.24450376000000001</v>
      </c>
      <c r="F133">
        <v>0.24462182999999998</v>
      </c>
      <c r="G133">
        <v>0.26293196000000002</v>
      </c>
      <c r="H133">
        <v>0.27309483000000001</v>
      </c>
      <c r="I133">
        <v>0.27772338000000002</v>
      </c>
      <c r="J133">
        <v>0.26207404000000001</v>
      </c>
      <c r="K133">
        <v>0.26722632000000002</v>
      </c>
      <c r="L133">
        <v>0.30062303999999995</v>
      </c>
      <c r="M133">
        <v>0.15679414999999999</v>
      </c>
      <c r="N133">
        <v>0.16186449</v>
      </c>
      <c r="O133">
        <v>0.16539379999999998</v>
      </c>
      <c r="P133">
        <v>0.13935132</v>
      </c>
      <c r="Q133">
        <v>0.10021173</v>
      </c>
      <c r="R133">
        <v>0.14281664999999999</v>
      </c>
      <c r="S133">
        <v>0.11917675999999999</v>
      </c>
      <c r="T133">
        <v>9.9996440000000006E-2</v>
      </c>
      <c r="U133">
        <v>0.11247093</v>
      </c>
      <c r="V133">
        <v>0.14480620999999999</v>
      </c>
      <c r="W133">
        <v>0.2200387</v>
      </c>
      <c r="X133">
        <v>0.22243911999999999</v>
      </c>
      <c r="Y133">
        <v>0.24061640000000001</v>
      </c>
      <c r="Z133">
        <v>0.27127102000000003</v>
      </c>
      <c r="AA133">
        <v>0</v>
      </c>
    </row>
    <row r="134" spans="1:27" x14ac:dyDescent="0.25">
      <c r="A134" t="s">
        <v>290</v>
      </c>
      <c r="B134">
        <v>6.346222E-2</v>
      </c>
      <c r="C134">
        <v>5.8381449999999994E-2</v>
      </c>
      <c r="D134">
        <v>6.4968289999999998E-2</v>
      </c>
      <c r="E134">
        <v>6.506953E-2</v>
      </c>
      <c r="F134">
        <v>6.7677360000000006E-2</v>
      </c>
      <c r="G134">
        <v>6.4205999999999999E-2</v>
      </c>
      <c r="H134">
        <v>5.606117E-2</v>
      </c>
      <c r="I134">
        <v>4.7472410000000007E-2</v>
      </c>
      <c r="J134">
        <v>2.5892259999999997E-2</v>
      </c>
      <c r="K134">
        <v>3.3874730000000006E-2</v>
      </c>
      <c r="L134">
        <v>3.8023679999999997E-2</v>
      </c>
      <c r="M134">
        <v>6.1790339999999999E-2</v>
      </c>
      <c r="N134">
        <v>5.8625540000000004E-2</v>
      </c>
      <c r="O134">
        <v>4.2497019999999996E-2</v>
      </c>
      <c r="P134">
        <v>8.3304589999999998E-2</v>
      </c>
      <c r="Q134">
        <v>0.10185614</v>
      </c>
      <c r="R134">
        <v>0.10121208</v>
      </c>
      <c r="S134">
        <v>0.13211313</v>
      </c>
      <c r="T134">
        <v>0.15293263000000001</v>
      </c>
      <c r="U134">
        <v>0.14861201999999998</v>
      </c>
      <c r="V134">
        <v>0.15202329000000001</v>
      </c>
      <c r="W134">
        <v>0.14950447</v>
      </c>
      <c r="X134">
        <v>0.24690301000000001</v>
      </c>
      <c r="Y134">
        <v>0.29162874999999999</v>
      </c>
      <c r="Z134">
        <v>0.31618224</v>
      </c>
      <c r="AA134">
        <v>0</v>
      </c>
    </row>
    <row r="137" spans="1:27" x14ac:dyDescent="0.25">
      <c r="A137" s="167" t="s">
        <v>292</v>
      </c>
      <c r="B137">
        <v>1990</v>
      </c>
      <c r="C137">
        <v>1991</v>
      </c>
      <c r="D137">
        <v>1992</v>
      </c>
      <c r="E137">
        <v>1993</v>
      </c>
      <c r="F137">
        <v>1994</v>
      </c>
      <c r="G137">
        <v>1995</v>
      </c>
      <c r="H137">
        <v>1996</v>
      </c>
      <c r="I137">
        <v>1997</v>
      </c>
      <c r="J137">
        <v>1998</v>
      </c>
      <c r="K137">
        <v>1999</v>
      </c>
      <c r="L137">
        <v>2000</v>
      </c>
      <c r="M137">
        <v>2001</v>
      </c>
      <c r="N137">
        <v>2002</v>
      </c>
      <c r="O137">
        <v>2003</v>
      </c>
      <c r="P137">
        <v>2004</v>
      </c>
      <c r="Q137">
        <v>2005</v>
      </c>
      <c r="R137">
        <v>2006</v>
      </c>
      <c r="S137">
        <v>2007</v>
      </c>
      <c r="T137">
        <v>2008</v>
      </c>
      <c r="U137">
        <v>2009</v>
      </c>
      <c r="V137">
        <v>2010</v>
      </c>
      <c r="W137">
        <v>2011</v>
      </c>
      <c r="X137">
        <v>2012</v>
      </c>
      <c r="Y137">
        <v>2013</v>
      </c>
      <c r="Z137">
        <v>2014</v>
      </c>
    </row>
    <row r="138" spans="1:27" ht="30" x14ac:dyDescent="0.25">
      <c r="A138" s="214" t="s">
        <v>293</v>
      </c>
      <c r="B138">
        <v>22.352</v>
      </c>
      <c r="C138">
        <v>22.626999999999999</v>
      </c>
      <c r="D138">
        <v>22.403333333333332</v>
      </c>
      <c r="E138">
        <v>22.381333333333334</v>
      </c>
      <c r="F138">
        <v>22.762666666666668</v>
      </c>
      <c r="G138">
        <v>23.261333333333333</v>
      </c>
      <c r="H138">
        <v>23.800333333333334</v>
      </c>
      <c r="I138">
        <v>24.159666666666666</v>
      </c>
      <c r="J138">
        <v>24.093666666666667</v>
      </c>
      <c r="K138">
        <v>24.049666666666667</v>
      </c>
      <c r="L138">
        <v>24.665666666666667</v>
      </c>
      <c r="M138">
        <v>25.248666666666665</v>
      </c>
      <c r="N138">
        <v>25.468666666666667</v>
      </c>
      <c r="O138">
        <v>27.012333333333334</v>
      </c>
      <c r="P138">
        <v>28.361666666666668</v>
      </c>
      <c r="Q138">
        <v>29.425000000000001</v>
      </c>
      <c r="R138">
        <v>30.459</v>
      </c>
      <c r="S138">
        <v>31.122666666666667</v>
      </c>
      <c r="T138">
        <v>32.039333333333332</v>
      </c>
      <c r="U138">
        <v>31.683666666666667</v>
      </c>
      <c r="V138">
        <v>33.502333333333333</v>
      </c>
      <c r="W138">
        <v>34.862666666666669</v>
      </c>
      <c r="X138">
        <v>35.460333333333331</v>
      </c>
      <c r="Y138">
        <v>35.845333333333336</v>
      </c>
    </row>
    <row r="139" spans="1:27" ht="30" x14ac:dyDescent="0.25">
      <c r="A139" s="214" t="s">
        <v>294</v>
      </c>
      <c r="B139">
        <v>30.423745289999999</v>
      </c>
      <c r="C139">
        <v>30.648470539999998</v>
      </c>
      <c r="D139">
        <v>30.5871651</v>
      </c>
      <c r="E139">
        <v>30.693065969999999</v>
      </c>
      <c r="F139">
        <v>30.900049429999999</v>
      </c>
      <c r="G139">
        <v>31.558604589999998</v>
      </c>
      <c r="H139">
        <v>32.226706389999997</v>
      </c>
      <c r="I139">
        <v>32.507727869999997</v>
      </c>
      <c r="J139">
        <v>32.700065850000001</v>
      </c>
      <c r="K139">
        <v>32.970280429999995</v>
      </c>
      <c r="L139">
        <v>33.886615120000002</v>
      </c>
      <c r="M139">
        <v>34.257150869999997</v>
      </c>
      <c r="N139">
        <v>34.852068850000002</v>
      </c>
      <c r="O139">
        <v>36.152102620000001</v>
      </c>
      <c r="P139">
        <v>37.607347959999998</v>
      </c>
      <c r="Q139">
        <v>38.78192774</v>
      </c>
      <c r="R139">
        <v>39.88996925</v>
      </c>
      <c r="S139">
        <v>41.135071250000003</v>
      </c>
      <c r="T139">
        <v>41.52499632</v>
      </c>
      <c r="U139">
        <v>41.236892529999999</v>
      </c>
      <c r="V139">
        <v>42.968090549999999</v>
      </c>
      <c r="W139">
        <v>44.190652579999998</v>
      </c>
      <c r="X139">
        <v>44.815535140000001</v>
      </c>
      <c r="Y139">
        <v>0</v>
      </c>
      <c r="Z139">
        <v>0</v>
      </c>
    </row>
    <row r="140" spans="1:27" ht="30" x14ac:dyDescent="0.25">
      <c r="A140" s="214" t="s">
        <v>295</v>
      </c>
      <c r="B140">
        <v>33.937214320000002</v>
      </c>
      <c r="C140">
        <v>33.280597629999995</v>
      </c>
      <c r="D140">
        <v>33.29526431</v>
      </c>
      <c r="E140">
        <v>33.408575479999996</v>
      </c>
      <c r="F140">
        <v>33.62893115</v>
      </c>
      <c r="G140">
        <v>34.30997387</v>
      </c>
      <c r="H140">
        <v>34.980051639999999</v>
      </c>
      <c r="I140">
        <v>35.412702469999999</v>
      </c>
      <c r="J140">
        <v>35.683946689999999</v>
      </c>
      <c r="K140">
        <v>35.828676019999996</v>
      </c>
      <c r="L140">
        <v>36.679717360000005</v>
      </c>
      <c r="M140">
        <v>37.366037279999993</v>
      </c>
      <c r="N140">
        <v>38.123233560000003</v>
      </c>
      <c r="O140">
        <v>39.449471089999996</v>
      </c>
      <c r="P140">
        <v>40.841061029999999</v>
      </c>
      <c r="Q140">
        <v>42.000972150000003</v>
      </c>
      <c r="R140">
        <v>42.779408119999999</v>
      </c>
      <c r="S140">
        <v>43.915810010000001</v>
      </c>
      <c r="T140">
        <v>44.372423470000001</v>
      </c>
      <c r="U140">
        <v>44.002558739999998</v>
      </c>
      <c r="V140">
        <v>45.747709900000004</v>
      </c>
      <c r="W140">
        <v>46.905716810000001</v>
      </c>
      <c r="X140">
        <v>47.598554159999999</v>
      </c>
      <c r="Y140">
        <v>0</v>
      </c>
      <c r="Z140">
        <v>0</v>
      </c>
    </row>
    <row r="142" spans="1:27" x14ac:dyDescent="0.25">
      <c r="A142" s="216" t="s">
        <v>297</v>
      </c>
      <c r="B142">
        <f>+B137</f>
        <v>1990</v>
      </c>
      <c r="C142">
        <f t="shared" ref="C142:Z142" si="7">+C137</f>
        <v>1991</v>
      </c>
      <c r="D142">
        <f t="shared" si="7"/>
        <v>1992</v>
      </c>
      <c r="E142">
        <f t="shared" si="7"/>
        <v>1993</v>
      </c>
      <c r="F142">
        <f t="shared" si="7"/>
        <v>1994</v>
      </c>
      <c r="G142">
        <f t="shared" si="7"/>
        <v>1995</v>
      </c>
      <c r="H142">
        <f t="shared" si="7"/>
        <v>1996</v>
      </c>
      <c r="I142">
        <f t="shared" si="7"/>
        <v>1997</v>
      </c>
      <c r="J142">
        <f t="shared" si="7"/>
        <v>1998</v>
      </c>
      <c r="K142">
        <f t="shared" si="7"/>
        <v>1999</v>
      </c>
      <c r="L142">
        <f t="shared" si="7"/>
        <v>2000</v>
      </c>
      <c r="M142">
        <f t="shared" si="7"/>
        <v>2001</v>
      </c>
      <c r="N142">
        <f t="shared" si="7"/>
        <v>2002</v>
      </c>
      <c r="O142">
        <f t="shared" si="7"/>
        <v>2003</v>
      </c>
      <c r="P142">
        <f t="shared" si="7"/>
        <v>2004</v>
      </c>
      <c r="Q142">
        <f t="shared" si="7"/>
        <v>2005</v>
      </c>
      <c r="R142">
        <f t="shared" si="7"/>
        <v>2006</v>
      </c>
      <c r="S142">
        <f t="shared" si="7"/>
        <v>2007</v>
      </c>
      <c r="T142">
        <f t="shared" si="7"/>
        <v>2008</v>
      </c>
      <c r="U142">
        <f t="shared" si="7"/>
        <v>2009</v>
      </c>
      <c r="V142">
        <f t="shared" si="7"/>
        <v>2010</v>
      </c>
      <c r="W142">
        <f t="shared" si="7"/>
        <v>2011</v>
      </c>
      <c r="X142">
        <f t="shared" si="7"/>
        <v>2012</v>
      </c>
      <c r="Y142">
        <f t="shared" si="7"/>
        <v>2013</v>
      </c>
      <c r="Z142">
        <f t="shared" si="7"/>
        <v>2014</v>
      </c>
      <c r="AA142">
        <v>2015</v>
      </c>
    </row>
    <row r="143" spans="1:27" x14ac:dyDescent="0.25">
      <c r="A143" t="s">
        <v>298</v>
      </c>
      <c r="B143">
        <v>69.635413189999994</v>
      </c>
      <c r="C143">
        <v>72.044944599999994</v>
      </c>
      <c r="D143">
        <v>72.127155720000005</v>
      </c>
      <c r="E143">
        <v>73.363815950000003</v>
      </c>
      <c r="F143">
        <v>73.33112109999999</v>
      </c>
      <c r="G143">
        <v>75.665913569999987</v>
      </c>
      <c r="H143">
        <v>78.366870370000001</v>
      </c>
      <c r="I143">
        <v>79.219433730000006</v>
      </c>
      <c r="J143">
        <v>79.978466409999996</v>
      </c>
      <c r="K143">
        <v>83.565395769999995</v>
      </c>
      <c r="L143">
        <v>86.71736648000001</v>
      </c>
      <c r="M143">
        <v>87.340858830000002</v>
      </c>
      <c r="N143">
        <v>90.284201760000002</v>
      </c>
      <c r="O143">
        <v>93.606645270000001</v>
      </c>
      <c r="P143">
        <v>95.946042669999997</v>
      </c>
      <c r="Q143">
        <v>98.804925870000005</v>
      </c>
      <c r="R143">
        <v>101.3465432</v>
      </c>
      <c r="S143">
        <v>105.81270529000001</v>
      </c>
      <c r="T143">
        <v>108.54881217000001</v>
      </c>
      <c r="U143">
        <v>106.19365766</v>
      </c>
      <c r="V143">
        <v>114.56974331999999</v>
      </c>
      <c r="W143">
        <v>116.8379315</v>
      </c>
      <c r="X143">
        <v>119.01788815</v>
      </c>
      <c r="Y143">
        <v>121.63895194</v>
      </c>
      <c r="Z143">
        <v>121.4414386</v>
      </c>
    </row>
    <row r="144" spans="1:27" x14ac:dyDescent="0.25">
      <c r="A144" t="s">
        <v>299</v>
      </c>
      <c r="B144">
        <v>92.959719519999993</v>
      </c>
      <c r="C144">
        <v>90.523956220000002</v>
      </c>
      <c r="D144">
        <v>88.936340920000006</v>
      </c>
      <c r="E144">
        <v>89.267508469999996</v>
      </c>
      <c r="F144">
        <v>90.035569690000003</v>
      </c>
      <c r="G144">
        <v>92.453249450000001</v>
      </c>
      <c r="H144">
        <v>93.941720360000005</v>
      </c>
      <c r="I144">
        <v>93.280115649999999</v>
      </c>
      <c r="J144">
        <v>92.949875480000003</v>
      </c>
      <c r="K144">
        <v>93.379318480000009</v>
      </c>
      <c r="L144">
        <v>96.964042120000002</v>
      </c>
      <c r="M144">
        <v>98.541939560000003</v>
      </c>
      <c r="N144">
        <v>101.84921095</v>
      </c>
      <c r="O144">
        <v>109.64058717</v>
      </c>
      <c r="P144">
        <v>118.38527423000001</v>
      </c>
      <c r="Q144">
        <v>125.31717954000001</v>
      </c>
      <c r="R144">
        <v>132.88631276000001</v>
      </c>
      <c r="S144">
        <v>139.99693690000001</v>
      </c>
      <c r="T144">
        <v>141.69452609000001</v>
      </c>
      <c r="U144">
        <v>142.03754203</v>
      </c>
      <c r="V144">
        <v>153.09457012000001</v>
      </c>
      <c r="W144">
        <v>159.30506496999999</v>
      </c>
      <c r="X144">
        <v>161.13494471999999</v>
      </c>
      <c r="Y144">
        <v>163.10375116</v>
      </c>
      <c r="Z144">
        <v>164.05938972999999</v>
      </c>
    </row>
    <row r="145" spans="1:40" x14ac:dyDescent="0.25">
      <c r="A145" t="s">
        <v>300</v>
      </c>
      <c r="B145">
        <v>127.83615043</v>
      </c>
      <c r="C145">
        <v>127.91110152</v>
      </c>
      <c r="D145">
        <v>128.20885903000001</v>
      </c>
      <c r="E145">
        <v>129.51449346999999</v>
      </c>
      <c r="F145">
        <v>131.32835549000001</v>
      </c>
      <c r="G145">
        <v>132.80839306000001</v>
      </c>
      <c r="H145">
        <v>137.36404604000001</v>
      </c>
      <c r="I145">
        <v>141.79097772999998</v>
      </c>
      <c r="J145">
        <v>141.76275527000001</v>
      </c>
      <c r="K145">
        <v>141.88197549</v>
      </c>
      <c r="L145">
        <v>145.06952113999998</v>
      </c>
      <c r="M145">
        <v>145.86612486000001</v>
      </c>
      <c r="N145">
        <v>145.76086142</v>
      </c>
      <c r="O145">
        <v>150.04828162000001</v>
      </c>
      <c r="P145">
        <v>155.18872345</v>
      </c>
      <c r="Q145">
        <v>156.55082522999999</v>
      </c>
      <c r="R145">
        <v>157.51828895</v>
      </c>
      <c r="S145">
        <v>157.66610618999999</v>
      </c>
      <c r="T145">
        <v>158.66583971</v>
      </c>
      <c r="U145">
        <v>155.59725259999999</v>
      </c>
      <c r="V145">
        <v>158.77309869999999</v>
      </c>
      <c r="W145">
        <v>158.73186157000001</v>
      </c>
      <c r="X145">
        <v>162.40275298</v>
      </c>
      <c r="Y145">
        <v>160.97799774999999</v>
      </c>
      <c r="Z145">
        <v>164.03661609</v>
      </c>
    </row>
    <row r="146" spans="1:40" x14ac:dyDescent="0.25">
      <c r="A146" t="s">
        <v>301</v>
      </c>
      <c r="B146">
        <v>135.34532599000002</v>
      </c>
      <c r="C146">
        <v>135.99321097000001</v>
      </c>
      <c r="D146">
        <v>136.70658668000002</v>
      </c>
      <c r="E146">
        <v>137.64694316999999</v>
      </c>
      <c r="F146">
        <v>138.39015611000002</v>
      </c>
      <c r="G146">
        <v>141.33118687000001</v>
      </c>
      <c r="H146">
        <v>145.00410076</v>
      </c>
      <c r="I146">
        <v>148.65399012999998</v>
      </c>
      <c r="J146">
        <v>149.01796758</v>
      </c>
      <c r="K146">
        <v>151.92545035000001</v>
      </c>
      <c r="L146">
        <v>153.21595617</v>
      </c>
      <c r="M146">
        <v>155.10573027999999</v>
      </c>
      <c r="N146">
        <v>156.46599387999998</v>
      </c>
      <c r="O146">
        <v>159.69866318999999</v>
      </c>
      <c r="P146">
        <v>166.13078963999999</v>
      </c>
      <c r="Q146">
        <v>167.60699336000002</v>
      </c>
      <c r="R146">
        <v>169.70260508000001</v>
      </c>
      <c r="S146">
        <v>170.88399325999998</v>
      </c>
      <c r="T146">
        <v>170.99991855000002</v>
      </c>
      <c r="U146">
        <v>167.93633169</v>
      </c>
      <c r="V146">
        <v>173.24536827</v>
      </c>
      <c r="W146">
        <v>173.30416877000002</v>
      </c>
      <c r="X146">
        <v>176.88721836000002</v>
      </c>
      <c r="Y146">
        <v>176.50335453</v>
      </c>
      <c r="Z146">
        <v>179.41696216999998</v>
      </c>
    </row>
    <row r="147" spans="1:40" x14ac:dyDescent="0.25">
      <c r="A147" s="215" t="s">
        <v>302</v>
      </c>
      <c r="B147">
        <v>367.27824232999996</v>
      </c>
      <c r="C147">
        <v>369.80021807999998</v>
      </c>
      <c r="D147">
        <v>370.10188359</v>
      </c>
      <c r="E147">
        <v>373.85445557999998</v>
      </c>
      <c r="F147">
        <v>376.49107106000002</v>
      </c>
      <c r="G147">
        <v>386.32755367999999</v>
      </c>
      <c r="H147">
        <v>395.99083281999998</v>
      </c>
      <c r="I147">
        <v>400.11296999000001</v>
      </c>
      <c r="J147">
        <v>402.05673523000002</v>
      </c>
      <c r="K147">
        <v>410.72494535000004</v>
      </c>
      <c r="L147">
        <v>420.22447686000004</v>
      </c>
      <c r="M147">
        <v>424.76838970999995</v>
      </c>
      <c r="N147">
        <v>433.61047764</v>
      </c>
      <c r="O147">
        <v>448.95249226999999</v>
      </c>
      <c r="P147">
        <v>469.50612458999996</v>
      </c>
      <c r="Q147">
        <v>482.86261257999996</v>
      </c>
      <c r="R147">
        <v>497.09219364999996</v>
      </c>
      <c r="S147">
        <v>510.91597730000001</v>
      </c>
      <c r="T147">
        <v>517.61014845</v>
      </c>
      <c r="U147">
        <v>513.61450861000003</v>
      </c>
      <c r="V147">
        <v>542.27005470000006</v>
      </c>
      <c r="W147">
        <v>550.58678017</v>
      </c>
      <c r="X147">
        <v>559.9193788099999</v>
      </c>
      <c r="Y147">
        <v>567.27428163000002</v>
      </c>
      <c r="Z147">
        <v>573.55505552</v>
      </c>
    </row>
    <row r="148" spans="1:40" x14ac:dyDescent="0.25">
      <c r="A148" t="s">
        <v>304</v>
      </c>
      <c r="B148">
        <v>46.944247770000004</v>
      </c>
      <c r="C148">
        <v>47.749732359999996</v>
      </c>
      <c r="D148">
        <v>48.488700969999996</v>
      </c>
      <c r="E148">
        <v>49.090464920000002</v>
      </c>
      <c r="F148">
        <v>49.608966819999999</v>
      </c>
      <c r="G148">
        <v>50.726245590000005</v>
      </c>
      <c r="H148">
        <v>51.555871689999996</v>
      </c>
      <c r="I148">
        <v>52.092338009999999</v>
      </c>
      <c r="J148">
        <v>52.679418640000002</v>
      </c>
      <c r="K148">
        <v>53.415303170000001</v>
      </c>
      <c r="L148">
        <v>54.142541159999993</v>
      </c>
      <c r="M148">
        <v>54.095794329999997</v>
      </c>
      <c r="N148">
        <v>55.025108469999999</v>
      </c>
      <c r="O148">
        <v>56.379325789999996</v>
      </c>
      <c r="P148">
        <v>58.276093729999999</v>
      </c>
      <c r="Q148">
        <v>60.030024640000001</v>
      </c>
      <c r="R148">
        <v>61.697667020000004</v>
      </c>
      <c r="S148">
        <v>63.543651259999997</v>
      </c>
      <c r="T148">
        <v>65.526075559999995</v>
      </c>
      <c r="U148">
        <v>66.936955569999995</v>
      </c>
      <c r="V148">
        <v>69.965965400000002</v>
      </c>
      <c r="W148">
        <v>71.508047200000007</v>
      </c>
      <c r="X148">
        <v>74.537039409999991</v>
      </c>
      <c r="Y148">
        <v>77.320166439999994</v>
      </c>
      <c r="Z148">
        <v>79.298771209999998</v>
      </c>
    </row>
    <row r="150" spans="1:40" x14ac:dyDescent="0.25">
      <c r="B150">
        <v>1990</v>
      </c>
      <c r="C150">
        <f>+C142</f>
        <v>1991</v>
      </c>
      <c r="D150">
        <f t="shared" ref="D150:Z150" si="8">+D142</f>
        <v>1992</v>
      </c>
      <c r="E150">
        <f t="shared" si="8"/>
        <v>1993</v>
      </c>
      <c r="F150">
        <f t="shared" si="8"/>
        <v>1994</v>
      </c>
      <c r="G150">
        <f t="shared" si="8"/>
        <v>1995</v>
      </c>
      <c r="H150">
        <f t="shared" si="8"/>
        <v>1996</v>
      </c>
      <c r="I150">
        <f t="shared" si="8"/>
        <v>1997</v>
      </c>
      <c r="J150">
        <f t="shared" si="8"/>
        <v>1998</v>
      </c>
      <c r="K150">
        <f t="shared" si="8"/>
        <v>1999</v>
      </c>
      <c r="L150">
        <f t="shared" si="8"/>
        <v>2000</v>
      </c>
      <c r="M150">
        <f t="shared" si="8"/>
        <v>2001</v>
      </c>
      <c r="N150">
        <f t="shared" si="8"/>
        <v>2002</v>
      </c>
      <c r="O150">
        <f t="shared" si="8"/>
        <v>2003</v>
      </c>
      <c r="P150">
        <f t="shared" si="8"/>
        <v>2004</v>
      </c>
      <c r="Q150">
        <f t="shared" si="8"/>
        <v>2005</v>
      </c>
      <c r="R150">
        <f t="shared" si="8"/>
        <v>2006</v>
      </c>
      <c r="S150">
        <f t="shared" si="8"/>
        <v>2007</v>
      </c>
      <c r="T150">
        <f t="shared" si="8"/>
        <v>2008</v>
      </c>
      <c r="U150">
        <f t="shared" si="8"/>
        <v>2009</v>
      </c>
      <c r="V150">
        <f t="shared" si="8"/>
        <v>2010</v>
      </c>
      <c r="W150">
        <f t="shared" si="8"/>
        <v>2011</v>
      </c>
      <c r="X150">
        <f t="shared" si="8"/>
        <v>2012</v>
      </c>
      <c r="Y150">
        <f t="shared" si="8"/>
        <v>2013</v>
      </c>
      <c r="Z150">
        <f t="shared" si="8"/>
        <v>2014</v>
      </c>
    </row>
    <row r="151" spans="1:40" ht="15.75" thickBot="1" x14ac:dyDescent="0.3">
      <c r="A151" t="s">
        <v>369</v>
      </c>
      <c r="B151">
        <v>10395</v>
      </c>
      <c r="C151">
        <v>10600</v>
      </c>
      <c r="D151">
        <v>10664</v>
      </c>
      <c r="E151">
        <v>10871</v>
      </c>
      <c r="F151">
        <v>11122</v>
      </c>
      <c r="G151">
        <v>11486</v>
      </c>
      <c r="H151">
        <v>11817</v>
      </c>
      <c r="I151">
        <v>12132</v>
      </c>
      <c r="J151">
        <v>12443</v>
      </c>
      <c r="K151">
        <v>12707</v>
      </c>
      <c r="L151">
        <v>13246</v>
      </c>
      <c r="M151">
        <v>13506</v>
      </c>
      <c r="N151">
        <v>13950</v>
      </c>
      <c r="O151">
        <v>14472</v>
      </c>
      <c r="P151">
        <v>15136</v>
      </c>
      <c r="Q151">
        <v>15717.721862300001</v>
      </c>
      <c r="R151">
        <v>16402.931668000001</v>
      </c>
      <c r="S151">
        <v>17186.670522299999</v>
      </c>
      <c r="T151">
        <v>17452.342337900001</v>
      </c>
      <c r="U151">
        <v>17396.8323423</v>
      </c>
      <c r="V151">
        <v>18645.439964100002</v>
      </c>
      <c r="W151">
        <v>19332.7421049</v>
      </c>
      <c r="X151">
        <v>19696.372044200001</v>
      </c>
      <c r="Y151">
        <v>20314.169914999999</v>
      </c>
      <c r="Z151">
        <v>20715.762224999999</v>
      </c>
    </row>
    <row r="152" spans="1:40" ht="15.75" thickBot="1" x14ac:dyDescent="0.3">
      <c r="A152" s="311" t="s">
        <v>117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312"/>
      <c r="Z152" s="312"/>
      <c r="AA152" s="312"/>
      <c r="AB152" s="312"/>
      <c r="AC152" s="312"/>
      <c r="AD152" s="312"/>
      <c r="AE152" s="312"/>
      <c r="AF152" s="312"/>
      <c r="AG152" s="312"/>
      <c r="AH152" s="312"/>
      <c r="AI152" s="312"/>
      <c r="AJ152" s="312"/>
      <c r="AK152" s="312"/>
      <c r="AL152" s="313"/>
    </row>
    <row r="153" spans="1:40" ht="15.75" thickBot="1" x14ac:dyDescent="0.3">
      <c r="A153" s="120" t="s">
        <v>10</v>
      </c>
      <c r="B153" s="121" t="s">
        <v>14</v>
      </c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2"/>
      <c r="U153" s="122"/>
      <c r="V153" s="122"/>
      <c r="W153" s="122"/>
      <c r="X153" s="122"/>
      <c r="Y153" s="122"/>
      <c r="Z153" s="123"/>
      <c r="AA153" s="122"/>
      <c r="AB153" s="122"/>
      <c r="AC153" s="122"/>
      <c r="AD153" s="122"/>
      <c r="AE153" s="122"/>
      <c r="AF153" s="122"/>
      <c r="AG153" s="122"/>
      <c r="AH153" s="122"/>
      <c r="AI153" s="122"/>
      <c r="AJ153" s="122"/>
      <c r="AK153" s="122"/>
      <c r="AL153" s="122"/>
      <c r="AN153" s="202" t="s">
        <v>275</v>
      </c>
    </row>
    <row r="154" spans="1:40" x14ac:dyDescent="0.25">
      <c r="A154" s="287" t="s">
        <v>123</v>
      </c>
      <c r="B154" s="289">
        <v>4000</v>
      </c>
      <c r="C154" s="124" t="s">
        <v>200</v>
      </c>
      <c r="D154" s="125">
        <v>0</v>
      </c>
      <c r="E154" s="125">
        <v>300</v>
      </c>
      <c r="F154" s="125">
        <v>600</v>
      </c>
      <c r="G154" s="125">
        <v>900</v>
      </c>
      <c r="H154" s="125">
        <v>1200</v>
      </c>
      <c r="I154" s="125">
        <v>1500</v>
      </c>
      <c r="J154" s="125">
        <v>1800</v>
      </c>
      <c r="K154" s="125">
        <v>2100</v>
      </c>
      <c r="L154" s="125">
        <v>2400</v>
      </c>
      <c r="M154" s="125">
        <v>2700</v>
      </c>
      <c r="N154" s="125">
        <v>3000</v>
      </c>
      <c r="O154" s="125">
        <v>3300</v>
      </c>
      <c r="P154" s="125">
        <v>3600</v>
      </c>
      <c r="Q154" s="125">
        <v>3900</v>
      </c>
      <c r="R154" s="110"/>
      <c r="S154" s="110"/>
      <c r="T154" s="110"/>
      <c r="U154" s="110"/>
      <c r="V154" s="110"/>
      <c r="W154" s="110"/>
      <c r="X154" s="110"/>
      <c r="Y154" s="110"/>
      <c r="Z154" s="126"/>
      <c r="AA154" s="127"/>
      <c r="AB154" s="127"/>
      <c r="AC154" s="127"/>
      <c r="AD154" s="127"/>
      <c r="AE154" s="127"/>
      <c r="AF154" s="127"/>
      <c r="AG154" s="128"/>
      <c r="AH154" s="127"/>
      <c r="AI154" s="127"/>
      <c r="AJ154" s="127"/>
      <c r="AK154" s="127"/>
      <c r="AL154" s="129"/>
      <c r="AN154">
        <f t="shared" ref="AN154:AN195" si="9">MAX(D154:AL154)</f>
        <v>3900</v>
      </c>
    </row>
    <row r="155" spans="1:40" ht="15.75" thickBot="1" x14ac:dyDescent="0.3">
      <c r="A155" s="288"/>
      <c r="B155" s="290"/>
      <c r="C155" s="147" t="s">
        <v>13</v>
      </c>
      <c r="D155" s="148">
        <v>0</v>
      </c>
      <c r="E155" s="149">
        <v>17.2759</v>
      </c>
      <c r="F155" s="149">
        <v>31.657699999999998</v>
      </c>
      <c r="G155" s="149">
        <v>41.206899999999997</v>
      </c>
      <c r="H155" s="149">
        <v>48.093000000000004</v>
      </c>
      <c r="I155" s="148">
        <v>51.438600000000001</v>
      </c>
      <c r="J155" s="148">
        <v>52.2</v>
      </c>
      <c r="K155" s="148">
        <v>52.2</v>
      </c>
      <c r="L155" s="148">
        <v>52.2</v>
      </c>
      <c r="M155" s="148">
        <v>52.2</v>
      </c>
      <c r="N155" s="148">
        <v>52.2</v>
      </c>
      <c r="O155" s="148">
        <v>52.2</v>
      </c>
      <c r="P155" s="148">
        <v>52.2</v>
      </c>
      <c r="Q155" s="148">
        <v>52.2</v>
      </c>
      <c r="R155" s="21"/>
      <c r="S155" s="21"/>
      <c r="T155" s="21"/>
      <c r="U155" s="21"/>
      <c r="V155" s="21"/>
      <c r="W155" s="21"/>
      <c r="X155" s="21"/>
      <c r="Y155" s="21"/>
      <c r="Z155" s="150"/>
      <c r="AA155" s="22"/>
      <c r="AB155" s="22"/>
      <c r="AC155" s="22"/>
      <c r="AD155" s="22"/>
      <c r="AE155" s="22"/>
      <c r="AF155" s="22"/>
      <c r="AG155" s="134"/>
      <c r="AH155" s="22"/>
      <c r="AI155" s="22"/>
      <c r="AJ155" s="22"/>
      <c r="AK155" s="22"/>
      <c r="AL155" s="25"/>
      <c r="AN155">
        <f t="shared" si="9"/>
        <v>52.2</v>
      </c>
    </row>
    <row r="156" spans="1:40" x14ac:dyDescent="0.25">
      <c r="A156" s="328" t="s">
        <v>166</v>
      </c>
      <c r="B156" s="283">
        <v>14500</v>
      </c>
      <c r="C156" s="124" t="s">
        <v>200</v>
      </c>
      <c r="D156" s="23">
        <v>0</v>
      </c>
      <c r="E156" s="23">
        <v>500</v>
      </c>
      <c r="F156" s="23">
        <v>1000</v>
      </c>
      <c r="G156" s="23">
        <v>1500</v>
      </c>
      <c r="H156" s="23">
        <v>2000</v>
      </c>
      <c r="I156" s="23">
        <v>2500</v>
      </c>
      <c r="J156" s="23">
        <v>3000</v>
      </c>
      <c r="K156" s="23">
        <v>3500</v>
      </c>
      <c r="L156" s="23">
        <v>4000</v>
      </c>
      <c r="M156" s="23">
        <v>4500</v>
      </c>
      <c r="N156" s="23">
        <v>5000</v>
      </c>
      <c r="O156" s="23">
        <v>5500</v>
      </c>
      <c r="P156" s="23">
        <v>6000</v>
      </c>
      <c r="Q156" s="23">
        <v>6500</v>
      </c>
      <c r="R156" s="23">
        <v>7000</v>
      </c>
      <c r="S156" s="23">
        <v>7500</v>
      </c>
      <c r="T156" s="23">
        <v>8000</v>
      </c>
      <c r="U156" s="23">
        <v>8500</v>
      </c>
      <c r="V156" s="23">
        <v>9000</v>
      </c>
      <c r="W156" s="23">
        <v>9500</v>
      </c>
      <c r="X156" s="23">
        <v>10000</v>
      </c>
      <c r="Y156" s="23">
        <v>10500</v>
      </c>
      <c r="Z156" s="27">
        <v>11000</v>
      </c>
      <c r="AA156" s="23">
        <v>11500</v>
      </c>
      <c r="AB156" s="23">
        <v>12000</v>
      </c>
      <c r="AC156" s="23">
        <v>12500</v>
      </c>
      <c r="AD156" s="23">
        <v>13000</v>
      </c>
      <c r="AE156" s="23">
        <v>13500</v>
      </c>
      <c r="AF156" s="23">
        <v>14000</v>
      </c>
      <c r="AG156" s="27">
        <v>14500</v>
      </c>
      <c r="AH156" s="16"/>
      <c r="AI156" s="16"/>
      <c r="AJ156" s="16"/>
      <c r="AK156" s="16"/>
      <c r="AL156" s="26"/>
      <c r="AN156">
        <f t="shared" si="9"/>
        <v>14500</v>
      </c>
    </row>
    <row r="157" spans="1:40" ht="15.75" thickBot="1" x14ac:dyDescent="0.3">
      <c r="A157" s="288"/>
      <c r="B157" s="290"/>
      <c r="C157" s="133" t="s">
        <v>13</v>
      </c>
      <c r="D157" s="21">
        <v>0</v>
      </c>
      <c r="E157" s="20">
        <v>29.4861</v>
      </c>
      <c r="F157" s="20">
        <v>56.059699999999999</v>
      </c>
      <c r="G157" s="20">
        <v>77</v>
      </c>
      <c r="H157" s="20">
        <v>94.709800000000001</v>
      </c>
      <c r="I157" s="20">
        <v>111.19799999999999</v>
      </c>
      <c r="J157" s="20">
        <v>124.131</v>
      </c>
      <c r="K157" s="20">
        <v>136.26</v>
      </c>
      <c r="L157" s="20">
        <v>147.07300000000001</v>
      </c>
      <c r="M157" s="20">
        <v>154.041</v>
      </c>
      <c r="N157" s="20">
        <v>160.5</v>
      </c>
      <c r="O157" s="20">
        <v>165.566</v>
      </c>
      <c r="P157" s="20">
        <v>167.49600000000001</v>
      </c>
      <c r="Q157" s="20">
        <v>169.17599999999999</v>
      </c>
      <c r="R157" s="20">
        <v>169.47399999999999</v>
      </c>
      <c r="S157" s="20">
        <v>169.47399999999999</v>
      </c>
      <c r="T157" s="20">
        <v>169.47399999999999</v>
      </c>
      <c r="U157" s="20">
        <v>169.47399999999999</v>
      </c>
      <c r="V157" s="20">
        <v>169.47399999999999</v>
      </c>
      <c r="W157" s="20">
        <v>169.47399999999999</v>
      </c>
      <c r="X157" s="20">
        <v>169.47399999999999</v>
      </c>
      <c r="Y157" s="20">
        <v>169.47399999999999</v>
      </c>
      <c r="Z157" s="24">
        <v>169.47399999999999</v>
      </c>
      <c r="AA157" s="20">
        <v>169.47399999999999</v>
      </c>
      <c r="AB157" s="20">
        <v>169.47399999999999</v>
      </c>
      <c r="AC157" s="20">
        <v>169.47399999999999</v>
      </c>
      <c r="AD157" s="20">
        <v>169.47399999999999</v>
      </c>
      <c r="AE157" s="20">
        <v>169.47399999999999</v>
      </c>
      <c r="AF157" s="20">
        <v>169.47399999999999</v>
      </c>
      <c r="AG157" s="24">
        <v>169.47399999999999</v>
      </c>
      <c r="AH157" s="22"/>
      <c r="AI157" s="22"/>
      <c r="AJ157" s="22"/>
      <c r="AK157" s="22"/>
      <c r="AL157" s="25"/>
      <c r="AN157">
        <f t="shared" si="9"/>
        <v>169.47399999999999</v>
      </c>
    </row>
    <row r="158" spans="1:40" x14ac:dyDescent="0.25">
      <c r="A158" s="287" t="s">
        <v>167</v>
      </c>
      <c r="B158" s="289">
        <v>16700</v>
      </c>
      <c r="C158" s="124" t="s">
        <v>200</v>
      </c>
      <c r="D158" s="110">
        <v>0</v>
      </c>
      <c r="E158" s="110">
        <v>500</v>
      </c>
      <c r="F158" s="110">
        <v>1000</v>
      </c>
      <c r="G158" s="110">
        <v>1500</v>
      </c>
      <c r="H158" s="110">
        <v>2000</v>
      </c>
      <c r="I158" s="110">
        <v>2500</v>
      </c>
      <c r="J158" s="110">
        <v>3000</v>
      </c>
      <c r="K158" s="110">
        <v>3500</v>
      </c>
      <c r="L158" s="110">
        <v>4000</v>
      </c>
      <c r="M158" s="110">
        <v>4500</v>
      </c>
      <c r="N158" s="110">
        <v>5000</v>
      </c>
      <c r="O158" s="110">
        <v>5500</v>
      </c>
      <c r="P158" s="110">
        <v>6000</v>
      </c>
      <c r="Q158" s="110">
        <v>6500</v>
      </c>
      <c r="R158" s="110">
        <v>7000</v>
      </c>
      <c r="S158" s="110">
        <v>7500</v>
      </c>
      <c r="T158" s="110">
        <v>8000</v>
      </c>
      <c r="U158" s="110">
        <v>8500</v>
      </c>
      <c r="V158" s="110">
        <v>9000</v>
      </c>
      <c r="W158" s="110">
        <v>9500</v>
      </c>
      <c r="X158" s="110">
        <v>10000</v>
      </c>
      <c r="Y158" s="110">
        <v>10500</v>
      </c>
      <c r="Z158" s="110">
        <v>11000</v>
      </c>
      <c r="AA158" s="110">
        <v>11500</v>
      </c>
      <c r="AB158" s="110">
        <v>12000</v>
      </c>
      <c r="AC158" s="110">
        <v>12500</v>
      </c>
      <c r="AD158" s="110">
        <v>13000</v>
      </c>
      <c r="AE158" s="110">
        <v>13500</v>
      </c>
      <c r="AF158" s="110">
        <v>14000</v>
      </c>
      <c r="AG158" s="110">
        <v>14500</v>
      </c>
      <c r="AH158" s="110">
        <v>15000</v>
      </c>
      <c r="AI158" s="110">
        <v>15500</v>
      </c>
      <c r="AJ158" s="110">
        <v>16000</v>
      </c>
      <c r="AK158" s="110">
        <v>16500</v>
      </c>
      <c r="AL158" s="111">
        <v>17000</v>
      </c>
      <c r="AN158">
        <f t="shared" si="9"/>
        <v>17000</v>
      </c>
    </row>
    <row r="159" spans="1:40" ht="15.75" thickBot="1" x14ac:dyDescent="0.3">
      <c r="A159" s="304"/>
      <c r="B159" s="276"/>
      <c r="C159" s="119" t="s">
        <v>13</v>
      </c>
      <c r="D159" s="130">
        <v>0</v>
      </c>
      <c r="E159" s="135">
        <v>15.638400000000001</v>
      </c>
      <c r="F159" s="135">
        <v>43.7316</v>
      </c>
      <c r="G159" s="135">
        <v>66.2483</v>
      </c>
      <c r="H159" s="135">
        <v>87.347200000000001</v>
      </c>
      <c r="I159" s="135">
        <v>103.416</v>
      </c>
      <c r="J159" s="135">
        <v>119.408</v>
      </c>
      <c r="K159" s="135">
        <v>131.57</v>
      </c>
      <c r="L159" s="135">
        <v>140.05699999999999</v>
      </c>
      <c r="M159" s="135">
        <v>150.25700000000001</v>
      </c>
      <c r="N159" s="135">
        <v>156.93199999999999</v>
      </c>
      <c r="O159" s="135">
        <v>162.68299999999999</v>
      </c>
      <c r="P159" s="135">
        <v>167.46199999999999</v>
      </c>
      <c r="Q159" s="135">
        <v>171.239</v>
      </c>
      <c r="R159" s="135">
        <v>173.99799999999999</v>
      </c>
      <c r="S159" s="135">
        <v>175.733</v>
      </c>
      <c r="T159" s="135">
        <v>176.452</v>
      </c>
      <c r="U159" s="135">
        <v>176.452</v>
      </c>
      <c r="V159" s="135">
        <v>176.452</v>
      </c>
      <c r="W159" s="135">
        <v>176.452</v>
      </c>
      <c r="X159" s="135">
        <v>176.452</v>
      </c>
      <c r="Y159" s="135">
        <v>176.452</v>
      </c>
      <c r="Z159" s="135">
        <v>176.452</v>
      </c>
      <c r="AA159" s="135">
        <v>176.452</v>
      </c>
      <c r="AB159" s="135">
        <v>176.452</v>
      </c>
      <c r="AC159" s="135">
        <v>176.452</v>
      </c>
      <c r="AD159" s="135">
        <v>176.452</v>
      </c>
      <c r="AE159" s="135">
        <v>176.452</v>
      </c>
      <c r="AF159" s="135">
        <v>176.452</v>
      </c>
      <c r="AG159" s="135">
        <v>176.452</v>
      </c>
      <c r="AH159" s="135">
        <v>176.452</v>
      </c>
      <c r="AI159" s="135">
        <v>176.452</v>
      </c>
      <c r="AJ159" s="135">
        <v>176.452</v>
      </c>
      <c r="AK159" s="135">
        <v>176.452</v>
      </c>
      <c r="AL159" s="136">
        <v>176.452</v>
      </c>
      <c r="AN159">
        <f t="shared" si="9"/>
        <v>176.452</v>
      </c>
    </row>
    <row r="160" spans="1:40" x14ac:dyDescent="0.25">
      <c r="A160" s="287" t="s">
        <v>124</v>
      </c>
      <c r="B160" s="289">
        <v>10500</v>
      </c>
      <c r="C160" s="124" t="s">
        <v>200</v>
      </c>
      <c r="D160" s="110">
        <v>0</v>
      </c>
      <c r="E160" s="110">
        <v>500</v>
      </c>
      <c r="F160" s="110">
        <v>1000</v>
      </c>
      <c r="G160" s="110">
        <v>1500</v>
      </c>
      <c r="H160" s="110">
        <v>2000</v>
      </c>
      <c r="I160" s="110">
        <v>2500</v>
      </c>
      <c r="J160" s="110">
        <v>3000</v>
      </c>
      <c r="K160" s="110">
        <v>3500</v>
      </c>
      <c r="L160" s="110">
        <v>4000</v>
      </c>
      <c r="M160" s="110">
        <v>4500</v>
      </c>
      <c r="N160" s="110">
        <v>5000</v>
      </c>
      <c r="O160" s="110">
        <v>5500</v>
      </c>
      <c r="P160" s="110">
        <v>6000</v>
      </c>
      <c r="Q160" s="110">
        <v>6500</v>
      </c>
      <c r="R160" s="110">
        <v>7000</v>
      </c>
      <c r="S160" s="110">
        <v>7500</v>
      </c>
      <c r="T160" s="110">
        <v>8000</v>
      </c>
      <c r="U160" s="110">
        <v>8500</v>
      </c>
      <c r="V160" s="110">
        <v>9000</v>
      </c>
      <c r="W160" s="110">
        <v>9500</v>
      </c>
      <c r="X160" s="110">
        <v>10000</v>
      </c>
      <c r="Y160" s="110">
        <v>10500</v>
      </c>
      <c r="Z160" s="110"/>
      <c r="AA160" s="110"/>
      <c r="AB160" s="110"/>
      <c r="AC160" s="110"/>
      <c r="AD160" s="110"/>
      <c r="AE160" s="127"/>
      <c r="AF160" s="127"/>
      <c r="AG160" s="127"/>
      <c r="AH160" s="127"/>
      <c r="AI160" s="127"/>
      <c r="AJ160" s="127"/>
      <c r="AK160" s="127"/>
      <c r="AL160" s="129"/>
      <c r="AN160">
        <f t="shared" si="9"/>
        <v>10500</v>
      </c>
    </row>
    <row r="161" spans="1:40" ht="15.75" thickBot="1" x14ac:dyDescent="0.3">
      <c r="A161" s="304"/>
      <c r="B161" s="276"/>
      <c r="C161" s="119" t="s">
        <v>13</v>
      </c>
      <c r="D161" s="130">
        <v>0</v>
      </c>
      <c r="E161" s="135">
        <v>11.1694</v>
      </c>
      <c r="F161" s="135">
        <v>20.726199999999999</v>
      </c>
      <c r="G161" s="135">
        <v>46.136400000000002</v>
      </c>
      <c r="H161" s="135">
        <v>67.468900000000005</v>
      </c>
      <c r="I161" s="135">
        <v>93.039400000000001</v>
      </c>
      <c r="J161" s="135">
        <v>111.958</v>
      </c>
      <c r="K161" s="135">
        <v>122.983</v>
      </c>
      <c r="L161" s="135">
        <v>129.80199999999999</v>
      </c>
      <c r="M161" s="135">
        <v>134.90600000000001</v>
      </c>
      <c r="N161" s="135">
        <v>138.73500000000001</v>
      </c>
      <c r="O161" s="135">
        <v>138.73500000000001</v>
      </c>
      <c r="P161" s="135">
        <v>138.73500000000001</v>
      </c>
      <c r="Q161" s="135">
        <v>138.73500000000001</v>
      </c>
      <c r="R161" s="135">
        <v>138.73500000000001</v>
      </c>
      <c r="S161" s="135">
        <v>138.73500000000001</v>
      </c>
      <c r="T161" s="135">
        <v>138.73500000000001</v>
      </c>
      <c r="U161" s="135">
        <v>138.73500000000001</v>
      </c>
      <c r="V161" s="135">
        <v>138.73500000000001</v>
      </c>
      <c r="W161" s="135">
        <v>138.73500000000001</v>
      </c>
      <c r="X161" s="135">
        <v>138.73500000000001</v>
      </c>
      <c r="Y161" s="135">
        <v>138.73500000000001</v>
      </c>
      <c r="Z161" s="135"/>
      <c r="AA161" s="135"/>
      <c r="AB161" s="135"/>
      <c r="AC161" s="135"/>
      <c r="AD161" s="135"/>
      <c r="AE161" s="3"/>
      <c r="AF161" s="3"/>
      <c r="AG161" s="3"/>
      <c r="AH161" s="3"/>
      <c r="AI161" s="3"/>
      <c r="AJ161" s="3"/>
      <c r="AK161" s="3"/>
      <c r="AL161" s="131"/>
      <c r="AN161">
        <f t="shared" si="9"/>
        <v>138.73500000000001</v>
      </c>
    </row>
    <row r="162" spans="1:40" x14ac:dyDescent="0.25">
      <c r="A162" s="287" t="s">
        <v>125</v>
      </c>
      <c r="B162" s="289">
        <v>22000</v>
      </c>
      <c r="C162" s="124" t="s">
        <v>200</v>
      </c>
      <c r="D162" s="110">
        <v>0</v>
      </c>
      <c r="E162" s="110">
        <v>1000</v>
      </c>
      <c r="F162" s="110">
        <v>2000</v>
      </c>
      <c r="G162" s="110">
        <v>3000</v>
      </c>
      <c r="H162" s="110">
        <v>4000</v>
      </c>
      <c r="I162" s="110">
        <v>5000</v>
      </c>
      <c r="J162" s="110">
        <v>6000</v>
      </c>
      <c r="K162" s="110">
        <v>7000</v>
      </c>
      <c r="L162" s="110">
        <v>8000</v>
      </c>
      <c r="M162" s="110">
        <v>9000</v>
      </c>
      <c r="N162" s="110">
        <v>10000</v>
      </c>
      <c r="O162" s="110">
        <v>11000</v>
      </c>
      <c r="P162" s="110">
        <v>12000</v>
      </c>
      <c r="Q162" s="110">
        <v>13000</v>
      </c>
      <c r="R162" s="110">
        <v>14000</v>
      </c>
      <c r="S162" s="110">
        <v>15000</v>
      </c>
      <c r="T162" s="110">
        <v>16000</v>
      </c>
      <c r="U162" s="110">
        <v>17000</v>
      </c>
      <c r="V162" s="110">
        <v>18000</v>
      </c>
      <c r="W162" s="110">
        <v>19000</v>
      </c>
      <c r="X162" s="110">
        <v>20000</v>
      </c>
      <c r="Y162" s="127">
        <v>21000</v>
      </c>
      <c r="Z162" s="127">
        <v>22000</v>
      </c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9"/>
      <c r="AN162">
        <f t="shared" si="9"/>
        <v>22000</v>
      </c>
    </row>
    <row r="163" spans="1:40" ht="15.75" thickBot="1" x14ac:dyDescent="0.3">
      <c r="A163" s="304"/>
      <c r="B163" s="276"/>
      <c r="C163" s="119" t="s">
        <v>13</v>
      </c>
      <c r="D163" s="130">
        <v>0</v>
      </c>
      <c r="E163" s="135">
        <v>24.283000000000001</v>
      </c>
      <c r="F163" s="135">
        <v>74.183800000000005</v>
      </c>
      <c r="G163" s="135">
        <v>112.563</v>
      </c>
      <c r="H163" s="135">
        <v>141.53700000000001</v>
      </c>
      <c r="I163" s="135">
        <v>163.822</v>
      </c>
      <c r="J163" s="135">
        <v>181.81899999999999</v>
      </c>
      <c r="K163" s="135">
        <v>196.62899999999999</v>
      </c>
      <c r="L163" s="135">
        <v>208.17099999999999</v>
      </c>
      <c r="M163" s="135">
        <v>221.49</v>
      </c>
      <c r="N163" s="135">
        <v>231.626</v>
      </c>
      <c r="O163" s="135">
        <v>241.85599999999999</v>
      </c>
      <c r="P163" s="135">
        <v>246.53899999999999</v>
      </c>
      <c r="Q163" s="135">
        <v>246.53899999999999</v>
      </c>
      <c r="R163" s="135">
        <v>246.53899999999999</v>
      </c>
      <c r="S163" s="135">
        <v>246.53899999999999</v>
      </c>
      <c r="T163" s="135">
        <v>246.53899999999999</v>
      </c>
      <c r="U163" s="135">
        <v>246.53899999999999</v>
      </c>
      <c r="V163" s="135">
        <v>246.53899999999999</v>
      </c>
      <c r="W163" s="135">
        <v>246.53899999999999</v>
      </c>
      <c r="X163" s="135">
        <v>246.53899999999999</v>
      </c>
      <c r="Y163" s="3">
        <v>246.53899999999999</v>
      </c>
      <c r="Z163" s="3">
        <v>246.53899999999999</v>
      </c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131"/>
      <c r="AN163">
        <f t="shared" si="9"/>
        <v>246.53899999999999</v>
      </c>
    </row>
    <row r="164" spans="1:40" x14ac:dyDescent="0.25">
      <c r="A164" s="287" t="s">
        <v>126</v>
      </c>
      <c r="B164" s="289">
        <v>6000</v>
      </c>
      <c r="C164" s="124" t="s">
        <v>200</v>
      </c>
      <c r="D164" s="110">
        <v>0</v>
      </c>
      <c r="E164" s="110">
        <v>500</v>
      </c>
      <c r="F164" s="110">
        <v>1000</v>
      </c>
      <c r="G164" s="110">
        <v>1500</v>
      </c>
      <c r="H164" s="110">
        <v>2000</v>
      </c>
      <c r="I164" s="110">
        <v>2500</v>
      </c>
      <c r="J164" s="110">
        <v>3000</v>
      </c>
      <c r="K164" s="110">
        <v>3500</v>
      </c>
      <c r="L164" s="110">
        <v>4000</v>
      </c>
      <c r="M164" s="110">
        <v>4500</v>
      </c>
      <c r="N164" s="110">
        <v>5000</v>
      </c>
      <c r="O164" s="110">
        <v>5500</v>
      </c>
      <c r="P164" s="110">
        <v>6000</v>
      </c>
      <c r="Q164" s="110"/>
      <c r="R164" s="110"/>
      <c r="S164" s="110"/>
      <c r="T164" s="110"/>
      <c r="U164" s="110"/>
      <c r="V164" s="110"/>
      <c r="W164" s="110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9"/>
      <c r="AN164">
        <f t="shared" si="9"/>
        <v>6000</v>
      </c>
    </row>
    <row r="165" spans="1:40" ht="15.75" thickBot="1" x14ac:dyDescent="0.3">
      <c r="A165" s="304"/>
      <c r="B165" s="276"/>
      <c r="C165" s="119" t="s">
        <v>13</v>
      </c>
      <c r="D165" s="130">
        <v>0</v>
      </c>
      <c r="E165" s="135">
        <v>43.780500000000004</v>
      </c>
      <c r="F165" s="135">
        <v>76.089699999999993</v>
      </c>
      <c r="G165" s="135">
        <v>88.841399999999993</v>
      </c>
      <c r="H165" s="135">
        <v>94.874799999999993</v>
      </c>
      <c r="I165" s="135">
        <v>97.1327</v>
      </c>
      <c r="J165" s="135">
        <v>97.1327</v>
      </c>
      <c r="K165" s="135">
        <v>97.1327</v>
      </c>
      <c r="L165" s="135">
        <v>97.1327</v>
      </c>
      <c r="M165" s="135">
        <v>97.1327</v>
      </c>
      <c r="N165" s="135">
        <v>97.1327</v>
      </c>
      <c r="O165" s="135">
        <v>97.1327</v>
      </c>
      <c r="P165" s="135">
        <v>97.1327</v>
      </c>
      <c r="Q165" s="135"/>
      <c r="R165" s="135"/>
      <c r="S165" s="135"/>
      <c r="T165" s="135"/>
      <c r="U165" s="135"/>
      <c r="V165" s="135"/>
      <c r="W165" s="135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131"/>
      <c r="AN165">
        <f t="shared" si="9"/>
        <v>97.1327</v>
      </c>
    </row>
    <row r="166" spans="1:40" x14ac:dyDescent="0.25">
      <c r="A166" s="287" t="s">
        <v>127</v>
      </c>
      <c r="B166" s="289">
        <v>13200</v>
      </c>
      <c r="C166" s="124" t="s">
        <v>200</v>
      </c>
      <c r="D166" s="110">
        <v>0</v>
      </c>
      <c r="E166" s="110">
        <v>1200</v>
      </c>
      <c r="F166" s="110">
        <v>2400</v>
      </c>
      <c r="G166" s="110">
        <v>3600</v>
      </c>
      <c r="H166" s="110">
        <v>4800</v>
      </c>
      <c r="I166" s="110">
        <v>6000</v>
      </c>
      <c r="J166" s="110">
        <v>7200</v>
      </c>
      <c r="K166" s="110">
        <v>8400</v>
      </c>
      <c r="L166" s="110">
        <v>9600</v>
      </c>
      <c r="M166" s="110">
        <v>10800</v>
      </c>
      <c r="N166" s="110">
        <v>12000</v>
      </c>
      <c r="O166" s="110">
        <v>13200</v>
      </c>
      <c r="P166" s="110"/>
      <c r="Q166" s="110"/>
      <c r="R166" s="110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9"/>
      <c r="AN166">
        <f t="shared" si="9"/>
        <v>13200</v>
      </c>
    </row>
    <row r="167" spans="1:40" ht="15.75" thickBot="1" x14ac:dyDescent="0.3">
      <c r="A167" s="288"/>
      <c r="B167" s="290"/>
      <c r="C167" s="147" t="s">
        <v>13</v>
      </c>
      <c r="D167" s="21">
        <v>0</v>
      </c>
      <c r="E167" s="20">
        <v>53.710500000000003</v>
      </c>
      <c r="F167" s="20">
        <v>94.148799999999994</v>
      </c>
      <c r="G167" s="20">
        <v>124.386</v>
      </c>
      <c r="H167" s="20">
        <v>132.465</v>
      </c>
      <c r="I167" s="20">
        <v>134.77000000000001</v>
      </c>
      <c r="J167" s="20">
        <v>134.77000000000001</v>
      </c>
      <c r="K167" s="20">
        <v>134.77000000000001</v>
      </c>
      <c r="L167" s="20">
        <v>134.77000000000001</v>
      </c>
      <c r="M167" s="20">
        <v>134.77000000000001</v>
      </c>
      <c r="N167" s="20">
        <v>134.77000000000001</v>
      </c>
      <c r="O167" s="20">
        <v>134.77000000000001</v>
      </c>
      <c r="P167" s="20"/>
      <c r="Q167" s="20"/>
      <c r="R167" s="20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5"/>
      <c r="AN167">
        <f t="shared" si="9"/>
        <v>134.77000000000001</v>
      </c>
    </row>
    <row r="168" spans="1:40" x14ac:dyDescent="0.25">
      <c r="A168" s="287" t="s">
        <v>128</v>
      </c>
      <c r="B168" s="289">
        <v>14500</v>
      </c>
      <c r="C168" s="124" t="s">
        <v>200</v>
      </c>
      <c r="D168" s="110">
        <v>0</v>
      </c>
      <c r="E168" s="110">
        <v>500</v>
      </c>
      <c r="F168" s="110">
        <v>1000</v>
      </c>
      <c r="G168" s="110">
        <v>1500</v>
      </c>
      <c r="H168" s="110">
        <v>2000</v>
      </c>
      <c r="I168" s="110">
        <v>2500</v>
      </c>
      <c r="J168" s="110">
        <v>3000</v>
      </c>
      <c r="K168" s="110">
        <v>3500</v>
      </c>
      <c r="L168" s="110">
        <v>4000</v>
      </c>
      <c r="M168" s="110">
        <v>4500</v>
      </c>
      <c r="N168" s="110">
        <v>5000</v>
      </c>
      <c r="O168" s="110">
        <v>5500</v>
      </c>
      <c r="P168" s="110">
        <v>6000</v>
      </c>
      <c r="Q168" s="110">
        <v>6500</v>
      </c>
      <c r="R168" s="110">
        <v>7000</v>
      </c>
      <c r="S168" s="127">
        <v>7500</v>
      </c>
      <c r="T168" s="127">
        <v>8000</v>
      </c>
      <c r="U168" s="127">
        <v>8500</v>
      </c>
      <c r="V168" s="127">
        <v>9000</v>
      </c>
      <c r="W168" s="127">
        <v>9500</v>
      </c>
      <c r="X168" s="127">
        <v>10000</v>
      </c>
      <c r="Y168" s="127">
        <v>10500</v>
      </c>
      <c r="Z168" s="127">
        <v>11000</v>
      </c>
      <c r="AA168" s="127">
        <v>11500</v>
      </c>
      <c r="AB168" s="127">
        <v>12000</v>
      </c>
      <c r="AC168" s="127">
        <v>12500</v>
      </c>
      <c r="AD168" s="127">
        <v>13000</v>
      </c>
      <c r="AE168" s="127">
        <v>13500</v>
      </c>
      <c r="AF168" s="127">
        <v>14000</v>
      </c>
      <c r="AG168" s="127">
        <v>14500</v>
      </c>
      <c r="AH168" s="127"/>
      <c r="AI168" s="127"/>
      <c r="AJ168" s="127"/>
      <c r="AK168" s="127"/>
      <c r="AL168" s="129"/>
      <c r="AN168">
        <f t="shared" si="9"/>
        <v>14500</v>
      </c>
    </row>
    <row r="169" spans="1:40" ht="15.75" thickBot="1" x14ac:dyDescent="0.3">
      <c r="A169" s="304"/>
      <c r="B169" s="290"/>
      <c r="C169" s="133" t="s">
        <v>13</v>
      </c>
      <c r="D169" s="21">
        <v>0</v>
      </c>
      <c r="E169" s="20">
        <v>36.280999999999999</v>
      </c>
      <c r="F169" s="20">
        <v>59.248199999999997</v>
      </c>
      <c r="G169" s="20">
        <v>79.715599999999995</v>
      </c>
      <c r="H169" s="20">
        <v>92.656199999999998</v>
      </c>
      <c r="I169" s="20">
        <v>104.84</v>
      </c>
      <c r="J169" s="20">
        <v>114.916</v>
      </c>
      <c r="K169" s="20">
        <v>121.97</v>
      </c>
      <c r="L169" s="20">
        <v>128.03700000000001</v>
      </c>
      <c r="M169" s="20">
        <v>132.221</v>
      </c>
      <c r="N169" s="20">
        <v>134.51900000000001</v>
      </c>
      <c r="O169" s="20">
        <v>134.97399999999999</v>
      </c>
      <c r="P169" s="20">
        <v>134.97399999999999</v>
      </c>
      <c r="Q169" s="20">
        <v>134.97399999999999</v>
      </c>
      <c r="R169" s="20">
        <v>134.97399999999999</v>
      </c>
      <c r="S169" s="22">
        <v>134.97399999999999</v>
      </c>
      <c r="T169" s="22">
        <v>134.97399999999999</v>
      </c>
      <c r="U169" s="22">
        <v>134.97399999999999</v>
      </c>
      <c r="V169" s="22">
        <v>134.97399999999999</v>
      </c>
      <c r="W169" s="22">
        <v>134.97399999999999</v>
      </c>
      <c r="X169" s="22">
        <v>134.97399999999999</v>
      </c>
      <c r="Y169" s="22">
        <v>134.97399999999999</v>
      </c>
      <c r="Z169" s="22">
        <v>134.97399999999999</v>
      </c>
      <c r="AA169" s="22">
        <v>134.97399999999999</v>
      </c>
      <c r="AB169" s="22">
        <v>134.97399999999999</v>
      </c>
      <c r="AC169" s="22">
        <v>134.97399999999999</v>
      </c>
      <c r="AD169" s="22">
        <v>134.97399999999999</v>
      </c>
      <c r="AE169" s="22">
        <v>134.97399999999999</v>
      </c>
      <c r="AF169" s="22">
        <v>134.97399999999999</v>
      </c>
      <c r="AG169" s="22">
        <v>134.97399999999999</v>
      </c>
      <c r="AH169" s="22"/>
      <c r="AI169" s="22"/>
      <c r="AJ169" s="22"/>
      <c r="AK169" s="22"/>
      <c r="AL169" s="25"/>
      <c r="AN169">
        <f t="shared" si="9"/>
        <v>134.97399999999999</v>
      </c>
    </row>
    <row r="170" spans="1:40" x14ac:dyDescent="0.25">
      <c r="A170" s="287" t="s">
        <v>129</v>
      </c>
      <c r="B170" s="289">
        <v>24000</v>
      </c>
      <c r="C170" s="124" t="s">
        <v>200</v>
      </c>
      <c r="D170" s="110">
        <v>0</v>
      </c>
      <c r="E170" s="110">
        <v>1500</v>
      </c>
      <c r="F170" s="110">
        <v>3000</v>
      </c>
      <c r="G170" s="110">
        <v>4500</v>
      </c>
      <c r="H170" s="110">
        <v>6000</v>
      </c>
      <c r="I170" s="110">
        <v>7500</v>
      </c>
      <c r="J170" s="110">
        <v>9000</v>
      </c>
      <c r="K170" s="110">
        <v>10500</v>
      </c>
      <c r="L170" s="110">
        <v>12000</v>
      </c>
      <c r="M170" s="110">
        <v>13500</v>
      </c>
      <c r="N170" s="110">
        <v>15000</v>
      </c>
      <c r="O170" s="110">
        <v>16500</v>
      </c>
      <c r="P170" s="110">
        <v>18000</v>
      </c>
      <c r="Q170" s="110">
        <v>19500</v>
      </c>
      <c r="R170" s="110">
        <v>21000</v>
      </c>
      <c r="S170" s="127">
        <v>22500</v>
      </c>
      <c r="T170" s="127">
        <v>24000</v>
      </c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9"/>
      <c r="AN170">
        <f t="shared" si="9"/>
        <v>24000</v>
      </c>
    </row>
    <row r="171" spans="1:40" ht="15.75" thickBot="1" x14ac:dyDescent="0.3">
      <c r="A171" s="304"/>
      <c r="B171" s="290"/>
      <c r="C171" s="119" t="s">
        <v>13</v>
      </c>
      <c r="D171" s="21">
        <v>0</v>
      </c>
      <c r="E171" s="20">
        <v>83.399699999999996</v>
      </c>
      <c r="F171" s="20">
        <v>135.51</v>
      </c>
      <c r="G171" s="20">
        <v>170.83099999999999</v>
      </c>
      <c r="H171" s="20">
        <v>191.804</v>
      </c>
      <c r="I171" s="20">
        <v>202.81700000000001</v>
      </c>
      <c r="J171" s="20">
        <v>205.61500000000001</v>
      </c>
      <c r="K171" s="20">
        <v>205.61500000000001</v>
      </c>
      <c r="L171" s="20">
        <v>205.61500000000001</v>
      </c>
      <c r="M171" s="20">
        <v>205.61500000000001</v>
      </c>
      <c r="N171" s="20">
        <v>205.61500000000001</v>
      </c>
      <c r="O171" s="20">
        <v>205.61500000000001</v>
      </c>
      <c r="P171" s="20">
        <v>205.61500000000001</v>
      </c>
      <c r="Q171" s="20">
        <v>205.61500000000001</v>
      </c>
      <c r="R171" s="20">
        <v>205.61500000000001</v>
      </c>
      <c r="S171" s="22">
        <v>205.61500000000001</v>
      </c>
      <c r="T171" s="22">
        <v>205.61500000000001</v>
      </c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5"/>
      <c r="AN171">
        <f t="shared" si="9"/>
        <v>205.61500000000001</v>
      </c>
    </row>
    <row r="172" spans="1:40" x14ac:dyDescent="0.25">
      <c r="A172" s="287" t="s">
        <v>130</v>
      </c>
      <c r="B172" s="289">
        <v>2800</v>
      </c>
      <c r="C172" s="124" t="s">
        <v>200</v>
      </c>
      <c r="D172" s="110">
        <v>0</v>
      </c>
      <c r="E172" s="110">
        <v>400</v>
      </c>
      <c r="F172" s="110">
        <v>800</v>
      </c>
      <c r="G172" s="110">
        <v>1200</v>
      </c>
      <c r="H172" s="110">
        <v>1600</v>
      </c>
      <c r="I172" s="110">
        <v>2000</v>
      </c>
      <c r="J172" s="110">
        <v>2400</v>
      </c>
      <c r="K172" s="110">
        <v>2800</v>
      </c>
      <c r="L172" s="110"/>
      <c r="M172" s="110"/>
      <c r="N172" s="110"/>
      <c r="O172" s="110"/>
      <c r="P172" s="110"/>
      <c r="Q172" s="110"/>
      <c r="R172" s="110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9"/>
      <c r="AN172">
        <f t="shared" si="9"/>
        <v>2800</v>
      </c>
    </row>
    <row r="173" spans="1:40" ht="15.75" thickBot="1" x14ac:dyDescent="0.3">
      <c r="A173" s="304"/>
      <c r="B173" s="290"/>
      <c r="C173" s="119" t="s">
        <v>13</v>
      </c>
      <c r="D173" s="21">
        <v>0</v>
      </c>
      <c r="E173" s="20">
        <v>0</v>
      </c>
      <c r="F173" s="20">
        <v>0</v>
      </c>
      <c r="G173" s="20">
        <v>0</v>
      </c>
      <c r="H173" s="20">
        <v>35.983199999999997</v>
      </c>
      <c r="I173" s="20">
        <v>35.983199999999997</v>
      </c>
      <c r="J173" s="20">
        <v>35.983199999999997</v>
      </c>
      <c r="K173" s="20">
        <v>35.983199999999997</v>
      </c>
      <c r="L173" s="20"/>
      <c r="M173" s="20"/>
      <c r="N173" s="20"/>
      <c r="O173" s="20"/>
      <c r="P173" s="20"/>
      <c r="Q173" s="20"/>
      <c r="R173" s="20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5"/>
      <c r="AN173">
        <f t="shared" si="9"/>
        <v>35.983199999999997</v>
      </c>
    </row>
    <row r="174" spans="1:40" x14ac:dyDescent="0.25">
      <c r="A174" s="287" t="s">
        <v>131</v>
      </c>
      <c r="B174" s="289">
        <v>27800</v>
      </c>
      <c r="C174" s="124" t="s">
        <v>200</v>
      </c>
      <c r="D174" s="110">
        <v>0</v>
      </c>
      <c r="E174" s="110">
        <v>2000</v>
      </c>
      <c r="F174" s="110">
        <v>4000</v>
      </c>
      <c r="G174" s="110">
        <v>6000</v>
      </c>
      <c r="H174" s="110">
        <v>8000</v>
      </c>
      <c r="I174" s="110">
        <v>10000</v>
      </c>
      <c r="J174" s="110">
        <v>12000</v>
      </c>
      <c r="K174" s="110">
        <v>14000</v>
      </c>
      <c r="L174" s="110">
        <v>16000</v>
      </c>
      <c r="M174" s="110">
        <v>18000</v>
      </c>
      <c r="N174" s="110">
        <v>20000</v>
      </c>
      <c r="O174" s="110">
        <v>22000</v>
      </c>
      <c r="P174" s="110">
        <v>24000</v>
      </c>
      <c r="Q174" s="110">
        <v>26000</v>
      </c>
      <c r="R174" s="110">
        <v>28000</v>
      </c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9"/>
      <c r="AN174">
        <f t="shared" si="9"/>
        <v>28000</v>
      </c>
    </row>
    <row r="175" spans="1:40" ht="15.75" thickBot="1" x14ac:dyDescent="0.3">
      <c r="A175" s="304"/>
      <c r="B175" s="276"/>
      <c r="C175" s="119" t="s">
        <v>13</v>
      </c>
      <c r="D175" s="130">
        <v>0</v>
      </c>
      <c r="E175" s="135">
        <v>50.974299999999999</v>
      </c>
      <c r="F175" s="135">
        <v>81.209999999999994</v>
      </c>
      <c r="G175" s="135">
        <v>91.316500000000005</v>
      </c>
      <c r="H175" s="135">
        <v>96.382300000000001</v>
      </c>
      <c r="I175" s="135">
        <v>109.46</v>
      </c>
      <c r="J175" s="135">
        <v>123.422</v>
      </c>
      <c r="K175" s="135">
        <v>148.17099999999999</v>
      </c>
      <c r="L175" s="135">
        <v>204.22300000000001</v>
      </c>
      <c r="M175" s="135">
        <v>216.291</v>
      </c>
      <c r="N175" s="135">
        <v>216.291</v>
      </c>
      <c r="O175" s="135">
        <v>216.291</v>
      </c>
      <c r="P175" s="135">
        <v>216.291</v>
      </c>
      <c r="Q175" s="135">
        <v>216.291</v>
      </c>
      <c r="R175" s="135">
        <v>216.291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131"/>
      <c r="AN175">
        <f t="shared" si="9"/>
        <v>216.291</v>
      </c>
    </row>
    <row r="176" spans="1:40" x14ac:dyDescent="0.25">
      <c r="A176" s="287" t="s">
        <v>161</v>
      </c>
      <c r="B176" s="289">
        <v>16800</v>
      </c>
      <c r="C176" s="124" t="s">
        <v>200</v>
      </c>
      <c r="D176" s="110">
        <v>0</v>
      </c>
      <c r="E176" s="110">
        <v>600</v>
      </c>
      <c r="F176" s="110">
        <v>1200</v>
      </c>
      <c r="G176" s="110">
        <v>1800</v>
      </c>
      <c r="H176" s="110">
        <v>2400</v>
      </c>
      <c r="I176" s="110">
        <v>3000</v>
      </c>
      <c r="J176" s="110">
        <v>3600</v>
      </c>
      <c r="K176" s="110">
        <v>4200</v>
      </c>
      <c r="L176" s="110">
        <v>4800</v>
      </c>
      <c r="M176" s="110">
        <v>5400</v>
      </c>
      <c r="N176" s="110">
        <v>6000</v>
      </c>
      <c r="O176" s="110">
        <v>6600</v>
      </c>
      <c r="P176" s="110">
        <v>7200</v>
      </c>
      <c r="Q176" s="110">
        <v>7800</v>
      </c>
      <c r="R176" s="110">
        <v>8400</v>
      </c>
      <c r="S176" s="127">
        <v>9000</v>
      </c>
      <c r="T176" s="127">
        <v>9600</v>
      </c>
      <c r="U176" s="127">
        <v>10200</v>
      </c>
      <c r="V176" s="127">
        <v>10800</v>
      </c>
      <c r="W176" s="127">
        <v>11400</v>
      </c>
      <c r="X176" s="127">
        <v>12000</v>
      </c>
      <c r="Y176" s="127">
        <v>12600</v>
      </c>
      <c r="Z176" s="127">
        <v>13200</v>
      </c>
      <c r="AA176" s="127">
        <v>13800</v>
      </c>
      <c r="AB176" s="127">
        <v>14400</v>
      </c>
      <c r="AC176" s="127">
        <v>15000</v>
      </c>
      <c r="AD176" s="127">
        <v>15600</v>
      </c>
      <c r="AE176" s="127">
        <v>16200</v>
      </c>
      <c r="AF176" s="127">
        <v>16800</v>
      </c>
      <c r="AG176" s="127"/>
      <c r="AH176" s="127"/>
      <c r="AI176" s="127"/>
      <c r="AJ176" s="127"/>
      <c r="AK176" s="127"/>
      <c r="AL176" s="129"/>
      <c r="AN176">
        <f t="shared" si="9"/>
        <v>16800</v>
      </c>
    </row>
    <row r="177" spans="1:40" ht="15.75" thickBot="1" x14ac:dyDescent="0.3">
      <c r="A177" s="288"/>
      <c r="B177" s="290"/>
      <c r="C177" s="119" t="s">
        <v>13</v>
      </c>
      <c r="D177" s="21">
        <v>0</v>
      </c>
      <c r="E177" s="20">
        <v>54.326237263000003</v>
      </c>
      <c r="F177" s="20">
        <v>77.924362752000008</v>
      </c>
      <c r="G177" s="20">
        <v>98.782756120000002</v>
      </c>
      <c r="H177" s="20">
        <v>115.24967286600001</v>
      </c>
      <c r="I177" s="20">
        <v>130.06932745699999</v>
      </c>
      <c r="J177" s="20">
        <v>140.49770916899999</v>
      </c>
      <c r="K177" s="20">
        <v>151.47538200899999</v>
      </c>
      <c r="L177" s="20">
        <v>163.45282174999997</v>
      </c>
      <c r="M177" s="20">
        <v>171</v>
      </c>
      <c r="N177" s="20">
        <v>177.46015299999999</v>
      </c>
      <c r="O177" s="20">
        <v>182.146242</v>
      </c>
      <c r="P177" s="20">
        <v>187.68642165599999</v>
      </c>
      <c r="Q177" s="20">
        <v>189.07350399999999</v>
      </c>
      <c r="R177" s="20">
        <v>189.32492286199999</v>
      </c>
      <c r="S177" s="22">
        <v>189.32492286199999</v>
      </c>
      <c r="T177" s="22">
        <v>189.32492286199999</v>
      </c>
      <c r="U177" s="22">
        <v>189.32492286199999</v>
      </c>
      <c r="V177" s="22">
        <v>189.32492286199999</v>
      </c>
      <c r="W177" s="22">
        <v>189.32492286199999</v>
      </c>
      <c r="X177" s="22">
        <v>189.32492286199999</v>
      </c>
      <c r="Y177" s="22">
        <v>189.32492286199999</v>
      </c>
      <c r="Z177" s="22">
        <v>189.32492286199999</v>
      </c>
      <c r="AA177" s="22">
        <v>189.32492286199999</v>
      </c>
      <c r="AB177" s="22">
        <v>189.32492286199999</v>
      </c>
      <c r="AC177" s="22">
        <v>189.32492286199999</v>
      </c>
      <c r="AD177" s="22">
        <v>189.32492286199999</v>
      </c>
      <c r="AE177" s="22">
        <v>189.32492286199999</v>
      </c>
      <c r="AF177" s="22">
        <v>189.32492286199999</v>
      </c>
      <c r="AG177" s="22"/>
      <c r="AH177" s="22"/>
      <c r="AI177" s="22"/>
      <c r="AJ177" s="22"/>
      <c r="AK177" s="22"/>
      <c r="AL177" s="25"/>
      <c r="AN177">
        <f t="shared" si="9"/>
        <v>189.32492286199999</v>
      </c>
    </row>
    <row r="178" spans="1:40" x14ac:dyDescent="0.25">
      <c r="A178" s="287" t="s">
        <v>168</v>
      </c>
      <c r="B178" s="289">
        <v>12500</v>
      </c>
      <c r="C178" s="124" t="s">
        <v>200</v>
      </c>
      <c r="D178" s="110">
        <v>0</v>
      </c>
      <c r="E178" s="110">
        <v>500</v>
      </c>
      <c r="F178" s="110">
        <v>1000</v>
      </c>
      <c r="G178" s="110">
        <v>1500</v>
      </c>
      <c r="H178" s="110">
        <v>2000</v>
      </c>
      <c r="I178" s="110">
        <v>2500</v>
      </c>
      <c r="J178" s="110">
        <v>3000</v>
      </c>
      <c r="K178" s="110">
        <v>3500</v>
      </c>
      <c r="L178" s="110">
        <v>4000</v>
      </c>
      <c r="M178" s="110">
        <v>4500</v>
      </c>
      <c r="N178" s="110">
        <v>5000</v>
      </c>
      <c r="O178" s="110">
        <v>5500</v>
      </c>
      <c r="P178" s="110">
        <v>6000</v>
      </c>
      <c r="Q178" s="110">
        <v>6500</v>
      </c>
      <c r="R178" s="110">
        <v>7000</v>
      </c>
      <c r="S178" s="127">
        <v>7500</v>
      </c>
      <c r="T178" s="127">
        <v>8000</v>
      </c>
      <c r="U178" s="127">
        <v>8500</v>
      </c>
      <c r="V178" s="127">
        <v>9000</v>
      </c>
      <c r="W178" s="127">
        <v>9500</v>
      </c>
      <c r="X178" s="127">
        <v>10000</v>
      </c>
      <c r="Y178" s="127">
        <v>10500</v>
      </c>
      <c r="Z178" s="127">
        <v>11000</v>
      </c>
      <c r="AA178" s="127">
        <v>11500</v>
      </c>
      <c r="AB178" s="127">
        <v>12000</v>
      </c>
      <c r="AC178" s="127">
        <v>12500</v>
      </c>
      <c r="AD178" s="127"/>
      <c r="AE178" s="127"/>
      <c r="AF178" s="127"/>
      <c r="AG178" s="127"/>
      <c r="AH178" s="127"/>
      <c r="AI178" s="127"/>
      <c r="AJ178" s="127"/>
      <c r="AK178" s="127"/>
      <c r="AL178" s="129"/>
      <c r="AN178">
        <f t="shared" si="9"/>
        <v>12500</v>
      </c>
    </row>
    <row r="179" spans="1:40" ht="15.75" thickBot="1" x14ac:dyDescent="0.3">
      <c r="A179" s="288"/>
      <c r="B179" s="290"/>
      <c r="C179" s="147" t="s">
        <v>13</v>
      </c>
      <c r="D179" s="21">
        <v>0</v>
      </c>
      <c r="E179" s="20">
        <v>31.192573700504539</v>
      </c>
      <c r="F179" s="20">
        <v>55.930367022233483</v>
      </c>
      <c r="G179" s="20">
        <v>78.974273786673805</v>
      </c>
      <c r="H179" s="20">
        <v>98.99541997370072</v>
      </c>
      <c r="I179" s="20">
        <v>112.90238993902808</v>
      </c>
      <c r="J179" s="20">
        <v>129.78690300622171</v>
      </c>
      <c r="K179" s="20">
        <v>139.05477860121135</v>
      </c>
      <c r="L179" s="20">
        <v>149.65885530140235</v>
      </c>
      <c r="M179" s="20">
        <v>155.85226158136214</v>
      </c>
      <c r="N179" s="20">
        <v>160.21358632267601</v>
      </c>
      <c r="O179" s="20">
        <v>162.5352378599971</v>
      </c>
      <c r="P179" s="20">
        <v>162.89303662558495</v>
      </c>
      <c r="Q179" s="20">
        <v>162.89303662558495</v>
      </c>
      <c r="R179" s="20">
        <v>162.89303662558495</v>
      </c>
      <c r="S179" s="22">
        <v>162.89303662558495</v>
      </c>
      <c r="T179" s="22">
        <v>162.89303662558495</v>
      </c>
      <c r="U179" s="22">
        <v>162.89303662558495</v>
      </c>
      <c r="V179" s="22">
        <v>162.89303662558495</v>
      </c>
      <c r="W179" s="22">
        <v>162.89303662558495</v>
      </c>
      <c r="X179" s="22">
        <v>162.89303662558495</v>
      </c>
      <c r="Y179" s="22">
        <v>162.89303662558495</v>
      </c>
      <c r="Z179" s="22">
        <v>162.89303662558495</v>
      </c>
      <c r="AA179" s="22">
        <v>162.89303662558495</v>
      </c>
      <c r="AB179" s="22">
        <v>162.89303662558495</v>
      </c>
      <c r="AC179" s="22">
        <v>162.89303662558495</v>
      </c>
      <c r="AD179" s="22"/>
      <c r="AE179" s="22"/>
      <c r="AF179" s="22"/>
      <c r="AG179" s="22"/>
      <c r="AH179" s="22"/>
      <c r="AI179" s="22"/>
      <c r="AJ179" s="22"/>
      <c r="AK179" s="22"/>
      <c r="AL179" s="25"/>
      <c r="AN179">
        <f t="shared" si="9"/>
        <v>162.89303662558495</v>
      </c>
    </row>
    <row r="180" spans="1:40" x14ac:dyDescent="0.25">
      <c r="A180" s="287" t="s">
        <v>179</v>
      </c>
      <c r="B180" s="289">
        <v>13000</v>
      </c>
      <c r="C180" s="124" t="s">
        <v>200</v>
      </c>
      <c r="D180" s="110">
        <v>0</v>
      </c>
      <c r="E180" s="110">
        <v>500</v>
      </c>
      <c r="F180" s="110">
        <v>1000</v>
      </c>
      <c r="G180" s="110">
        <v>1500</v>
      </c>
      <c r="H180" s="110">
        <v>2000</v>
      </c>
      <c r="I180" s="110">
        <v>2500</v>
      </c>
      <c r="J180" s="110">
        <v>3000</v>
      </c>
      <c r="K180" s="110">
        <v>3500</v>
      </c>
      <c r="L180" s="110">
        <v>4000</v>
      </c>
      <c r="M180" s="110">
        <v>4500</v>
      </c>
      <c r="N180" s="110">
        <v>5000</v>
      </c>
      <c r="O180" s="110">
        <v>5500</v>
      </c>
      <c r="P180" s="110">
        <v>6000</v>
      </c>
      <c r="Q180" s="110">
        <v>6500</v>
      </c>
      <c r="R180" s="110">
        <v>7000</v>
      </c>
      <c r="S180" s="127">
        <v>7500</v>
      </c>
      <c r="T180" s="127">
        <v>8000</v>
      </c>
      <c r="U180" s="127">
        <v>8500</v>
      </c>
      <c r="V180" s="127">
        <v>9000</v>
      </c>
      <c r="W180" s="127">
        <v>9500</v>
      </c>
      <c r="X180" s="127">
        <v>10000</v>
      </c>
      <c r="Y180" s="127">
        <v>10500</v>
      </c>
      <c r="Z180" s="127">
        <v>11000</v>
      </c>
      <c r="AA180" s="127">
        <v>11500</v>
      </c>
      <c r="AB180" s="127">
        <v>12000</v>
      </c>
      <c r="AC180" s="127">
        <v>12500</v>
      </c>
      <c r="AD180" s="127">
        <v>13000</v>
      </c>
      <c r="AE180" s="127"/>
      <c r="AF180" s="127"/>
      <c r="AG180" s="127"/>
      <c r="AH180" s="127"/>
      <c r="AI180" s="127"/>
      <c r="AJ180" s="127"/>
      <c r="AK180" s="127"/>
      <c r="AL180" s="129"/>
      <c r="AN180">
        <f t="shared" si="9"/>
        <v>13000</v>
      </c>
    </row>
    <row r="181" spans="1:40" ht="15.75" thickBot="1" x14ac:dyDescent="0.3">
      <c r="A181" s="288"/>
      <c r="B181" s="290"/>
      <c r="C181" s="133" t="s">
        <v>13</v>
      </c>
      <c r="D181" s="21">
        <v>0</v>
      </c>
      <c r="E181" s="20">
        <v>23.86208767023</v>
      </c>
      <c r="F181" s="20">
        <v>44.631010205819997</v>
      </c>
      <c r="G181" s="20">
        <v>62.30666199473999</v>
      </c>
      <c r="H181" s="20">
        <v>77.77291011605999</v>
      </c>
      <c r="I181" s="20">
        <v>93.889094670000006</v>
      </c>
      <c r="J181" s="20">
        <v>107.8214336676</v>
      </c>
      <c r="K181" s="20">
        <v>119.75242469669998</v>
      </c>
      <c r="L181" s="20">
        <v>129.03255377280001</v>
      </c>
      <c r="M181" s="20">
        <v>137.87016844320001</v>
      </c>
      <c r="N181" s="20">
        <v>144.16042095</v>
      </c>
      <c r="O181" s="20">
        <v>148.91718678119997</v>
      </c>
      <c r="P181" s="20">
        <v>151.78032891450002</v>
      </c>
      <c r="Q181" s="20">
        <v>152.89453583099998</v>
      </c>
      <c r="R181" s="20">
        <v>152.89453583099998</v>
      </c>
      <c r="S181" s="22">
        <v>152.89453583099998</v>
      </c>
      <c r="T181" s="22">
        <v>152.89453583099998</v>
      </c>
      <c r="U181" s="22">
        <v>152.89453583099998</v>
      </c>
      <c r="V181" s="22">
        <v>152.89453583099998</v>
      </c>
      <c r="W181" s="22">
        <v>152.89453583099998</v>
      </c>
      <c r="X181" s="22">
        <v>152.89453583099998</v>
      </c>
      <c r="Y181" s="22">
        <v>152.89453583099998</v>
      </c>
      <c r="Z181" s="22">
        <v>152.89453583099998</v>
      </c>
      <c r="AA181" s="22">
        <v>152.89453583099998</v>
      </c>
      <c r="AB181" s="22">
        <v>152.89453583099998</v>
      </c>
      <c r="AC181" s="22">
        <v>152.89453583099998</v>
      </c>
      <c r="AD181" s="22">
        <v>152.89453583099998</v>
      </c>
      <c r="AE181" s="22"/>
      <c r="AF181" s="22"/>
      <c r="AG181" s="22"/>
      <c r="AH181" s="22"/>
      <c r="AI181" s="22"/>
      <c r="AJ181" s="22"/>
      <c r="AK181" s="22"/>
      <c r="AL181" s="25"/>
      <c r="AN181">
        <f t="shared" si="9"/>
        <v>152.89453583099998</v>
      </c>
    </row>
    <row r="182" spans="1:40" x14ac:dyDescent="0.25">
      <c r="A182" s="287" t="s">
        <v>180</v>
      </c>
      <c r="B182" s="289">
        <v>20000</v>
      </c>
      <c r="C182" s="124" t="s">
        <v>200</v>
      </c>
      <c r="D182" s="110">
        <v>0</v>
      </c>
      <c r="E182" s="110">
        <v>1000</v>
      </c>
      <c r="F182" s="110">
        <v>2000</v>
      </c>
      <c r="G182" s="110">
        <v>3000</v>
      </c>
      <c r="H182" s="110">
        <v>4000</v>
      </c>
      <c r="I182" s="110">
        <v>5000</v>
      </c>
      <c r="J182" s="110">
        <v>6000</v>
      </c>
      <c r="K182" s="110">
        <v>7000</v>
      </c>
      <c r="L182" s="110">
        <v>8000</v>
      </c>
      <c r="M182" s="110">
        <v>9000</v>
      </c>
      <c r="N182" s="110">
        <v>10000</v>
      </c>
      <c r="O182" s="110">
        <v>11000</v>
      </c>
      <c r="P182" s="110">
        <v>12000</v>
      </c>
      <c r="Q182" s="110">
        <v>13000</v>
      </c>
      <c r="R182" s="110">
        <v>14000</v>
      </c>
      <c r="S182" s="127">
        <v>15000</v>
      </c>
      <c r="T182" s="127">
        <v>16000</v>
      </c>
      <c r="U182" s="127">
        <v>17000</v>
      </c>
      <c r="V182" s="127">
        <v>18000</v>
      </c>
      <c r="W182" s="127">
        <v>19000</v>
      </c>
      <c r="X182" s="127">
        <v>20000</v>
      </c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9"/>
      <c r="AN182">
        <f t="shared" si="9"/>
        <v>20000</v>
      </c>
    </row>
    <row r="183" spans="1:40" ht="15.75" thickBot="1" x14ac:dyDescent="0.3">
      <c r="A183" s="288"/>
      <c r="B183" s="290"/>
      <c r="C183" s="119" t="s">
        <v>13</v>
      </c>
      <c r="D183" s="21">
        <v>0</v>
      </c>
      <c r="E183" s="20">
        <v>27.4739</v>
      </c>
      <c r="F183" s="20">
        <v>42.104100000000003</v>
      </c>
      <c r="G183" s="20">
        <v>51.274500000000003</v>
      </c>
      <c r="H183" s="20">
        <v>58.121499999999997</v>
      </c>
      <c r="I183" s="20">
        <v>69.372600000000006</v>
      </c>
      <c r="J183" s="20">
        <v>79.5334</v>
      </c>
      <c r="K183" s="20">
        <v>99.163600000000002</v>
      </c>
      <c r="L183" s="20">
        <v>115.575</v>
      </c>
      <c r="M183" s="20">
        <v>128.798</v>
      </c>
      <c r="N183" s="20">
        <v>138.387</v>
      </c>
      <c r="O183" s="20">
        <v>147.465</v>
      </c>
      <c r="P183" s="20">
        <v>150.75299999999999</v>
      </c>
      <c r="Q183" s="20">
        <v>157.00800000000001</v>
      </c>
      <c r="R183" s="20">
        <v>159.24700000000001</v>
      </c>
      <c r="S183" s="22">
        <v>159.24700000000001</v>
      </c>
      <c r="T183" s="22">
        <v>159.24700000000001</v>
      </c>
      <c r="U183" s="22">
        <v>159.24700000000001</v>
      </c>
      <c r="V183" s="22">
        <v>159.24700000000001</v>
      </c>
      <c r="W183" s="22">
        <v>159.24700000000001</v>
      </c>
      <c r="X183" s="22">
        <v>159.24700000000001</v>
      </c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5"/>
      <c r="AN183">
        <f t="shared" si="9"/>
        <v>159.24700000000001</v>
      </c>
    </row>
    <row r="184" spans="1:40" x14ac:dyDescent="0.25">
      <c r="A184" s="287" t="s">
        <v>181</v>
      </c>
      <c r="B184" s="289">
        <v>11000</v>
      </c>
      <c r="C184" s="124" t="s">
        <v>200</v>
      </c>
      <c r="D184" s="110">
        <v>0</v>
      </c>
      <c r="E184" s="110">
        <v>1100</v>
      </c>
      <c r="F184" s="110">
        <v>2200</v>
      </c>
      <c r="G184" s="110">
        <v>3300</v>
      </c>
      <c r="H184" s="110">
        <v>4400</v>
      </c>
      <c r="I184" s="110">
        <v>5500</v>
      </c>
      <c r="J184" s="110">
        <v>6600</v>
      </c>
      <c r="K184" s="110">
        <v>7700</v>
      </c>
      <c r="L184" s="110">
        <v>8800</v>
      </c>
      <c r="M184" s="110">
        <v>9900</v>
      </c>
      <c r="N184" s="110">
        <v>11000</v>
      </c>
      <c r="O184" s="110"/>
      <c r="P184" s="110"/>
      <c r="Q184" s="110"/>
      <c r="R184" s="110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9"/>
      <c r="AN184">
        <f t="shared" si="9"/>
        <v>11000</v>
      </c>
    </row>
    <row r="185" spans="1:40" ht="15.75" thickBot="1" x14ac:dyDescent="0.3">
      <c r="A185" s="288"/>
      <c r="B185" s="290"/>
      <c r="C185" s="119" t="s">
        <v>13</v>
      </c>
      <c r="D185" s="21">
        <v>0</v>
      </c>
      <c r="E185" s="20">
        <v>49.951631710310799</v>
      </c>
      <c r="F185" s="20">
        <v>93.225415807183296</v>
      </c>
      <c r="G185" s="20">
        <v>118.25322742687901</v>
      </c>
      <c r="H185" s="20">
        <v>122.34766617760398</v>
      </c>
      <c r="I185" s="20">
        <v>124.03503097023999</v>
      </c>
      <c r="J185" s="20">
        <v>124.03503097023999</v>
      </c>
      <c r="K185" s="20">
        <v>124.03503097023999</v>
      </c>
      <c r="L185" s="20">
        <v>124.03503097023999</v>
      </c>
      <c r="M185" s="20">
        <v>124.03503097023999</v>
      </c>
      <c r="N185" s="20">
        <v>124.03503097023999</v>
      </c>
      <c r="O185" s="20"/>
      <c r="P185" s="20"/>
      <c r="Q185" s="20"/>
      <c r="R185" s="20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5"/>
      <c r="AN185">
        <f t="shared" si="9"/>
        <v>124.03503097023999</v>
      </c>
    </row>
    <row r="186" spans="1:40" x14ac:dyDescent="0.25">
      <c r="A186" s="287" t="s">
        <v>182</v>
      </c>
      <c r="B186" s="289">
        <v>22500</v>
      </c>
      <c r="C186" s="124" t="s">
        <v>200</v>
      </c>
      <c r="D186" s="110">
        <v>0</v>
      </c>
      <c r="E186" s="110">
        <v>1500</v>
      </c>
      <c r="F186" s="110">
        <v>3000</v>
      </c>
      <c r="G186" s="110">
        <v>4500</v>
      </c>
      <c r="H186" s="110">
        <v>6000</v>
      </c>
      <c r="I186" s="110">
        <v>7500</v>
      </c>
      <c r="J186" s="110">
        <v>9000</v>
      </c>
      <c r="K186" s="110">
        <v>10500</v>
      </c>
      <c r="L186" s="110">
        <v>12000</v>
      </c>
      <c r="M186" s="110">
        <v>13500</v>
      </c>
      <c r="N186" s="110">
        <v>15000</v>
      </c>
      <c r="O186" s="110">
        <v>16500</v>
      </c>
      <c r="P186" s="110">
        <v>18000</v>
      </c>
      <c r="Q186" s="110">
        <v>19500</v>
      </c>
      <c r="R186" s="110">
        <v>21000</v>
      </c>
      <c r="S186" s="127">
        <v>22500</v>
      </c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9"/>
      <c r="AN186">
        <f t="shared" si="9"/>
        <v>22500</v>
      </c>
    </row>
    <row r="187" spans="1:40" ht="15.75" thickBot="1" x14ac:dyDescent="0.3">
      <c r="A187" s="288"/>
      <c r="B187" s="290"/>
      <c r="C187" s="119" t="s">
        <v>13</v>
      </c>
      <c r="D187" s="21">
        <v>0</v>
      </c>
      <c r="E187" s="20">
        <v>85.11063547168709</v>
      </c>
      <c r="F187" s="20">
        <v>136.89372935090191</v>
      </c>
      <c r="G187" s="20">
        <v>179.49384955001821</v>
      </c>
      <c r="H187" s="20">
        <v>203.86285809423433</v>
      </c>
      <c r="I187" s="20">
        <v>216.27987364278962</v>
      </c>
      <c r="J187" s="20">
        <v>218.76844181844524</v>
      </c>
      <c r="K187" s="20">
        <v>218.76844181844524</v>
      </c>
      <c r="L187" s="20">
        <v>218.76844181844524</v>
      </c>
      <c r="M187" s="20">
        <v>218.76844181844524</v>
      </c>
      <c r="N187" s="20">
        <v>218.76844181844524</v>
      </c>
      <c r="O187" s="20">
        <v>218.76844181844524</v>
      </c>
      <c r="P187" s="20">
        <v>218.76844181844524</v>
      </c>
      <c r="Q187" s="20">
        <v>218.76844181844524</v>
      </c>
      <c r="R187" s="20">
        <v>218.76844181844524</v>
      </c>
      <c r="S187" s="22">
        <v>218.76844181844524</v>
      </c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5"/>
      <c r="AN187">
        <f t="shared" si="9"/>
        <v>218.76844181844524</v>
      </c>
    </row>
    <row r="188" spans="1:40" x14ac:dyDescent="0.25">
      <c r="A188" s="287" t="s">
        <v>187</v>
      </c>
      <c r="B188" s="289">
        <v>14500</v>
      </c>
      <c r="C188" s="124" t="s">
        <v>200</v>
      </c>
      <c r="D188" s="110">
        <v>0</v>
      </c>
      <c r="E188" s="110">
        <v>500</v>
      </c>
      <c r="F188" s="110">
        <v>1000</v>
      </c>
      <c r="G188" s="110">
        <v>1500</v>
      </c>
      <c r="H188" s="110">
        <v>2000</v>
      </c>
      <c r="I188" s="110">
        <v>2500</v>
      </c>
      <c r="J188" s="110">
        <v>3000</v>
      </c>
      <c r="K188" s="110">
        <v>3500</v>
      </c>
      <c r="L188" s="110">
        <v>4000</v>
      </c>
      <c r="M188" s="110">
        <v>4500</v>
      </c>
      <c r="N188" s="110">
        <v>5000</v>
      </c>
      <c r="O188" s="110">
        <v>5500</v>
      </c>
      <c r="P188" s="110">
        <v>6000</v>
      </c>
      <c r="Q188" s="110">
        <v>6500</v>
      </c>
      <c r="R188" s="110">
        <v>7000</v>
      </c>
      <c r="S188" s="127">
        <v>7500</v>
      </c>
      <c r="T188" s="127">
        <v>8000</v>
      </c>
      <c r="U188" s="127">
        <v>8500</v>
      </c>
      <c r="V188" s="127">
        <v>9000</v>
      </c>
      <c r="W188" s="127">
        <v>9500</v>
      </c>
      <c r="X188" s="127">
        <v>10000</v>
      </c>
      <c r="Y188" s="127">
        <v>10500</v>
      </c>
      <c r="Z188" s="127">
        <v>11000</v>
      </c>
      <c r="AA188" s="127">
        <v>11500</v>
      </c>
      <c r="AB188" s="127">
        <v>12000</v>
      </c>
      <c r="AC188" s="127">
        <v>12500</v>
      </c>
      <c r="AD188" s="127">
        <v>13000</v>
      </c>
      <c r="AE188" s="127">
        <v>13500</v>
      </c>
      <c r="AF188" s="127">
        <v>14000</v>
      </c>
      <c r="AG188" s="127">
        <v>14500</v>
      </c>
      <c r="AH188" s="127"/>
      <c r="AI188" s="127"/>
      <c r="AJ188" s="127"/>
      <c r="AK188" s="127"/>
      <c r="AL188" s="129"/>
      <c r="AN188">
        <f t="shared" si="9"/>
        <v>14500</v>
      </c>
    </row>
    <row r="189" spans="1:40" ht="15.75" thickBot="1" x14ac:dyDescent="0.3">
      <c r="A189" s="288"/>
      <c r="B189" s="290"/>
      <c r="C189" s="119" t="s">
        <v>13</v>
      </c>
      <c r="D189" s="21">
        <v>0</v>
      </c>
      <c r="E189" s="20">
        <v>10.7961939</v>
      </c>
      <c r="F189" s="20">
        <v>41.488762601200001</v>
      </c>
      <c r="G189" s="20">
        <v>69.589806560000014</v>
      </c>
      <c r="H189" s="20">
        <v>94.812562189999994</v>
      </c>
      <c r="I189" s="20">
        <v>106.66908508867104</v>
      </c>
      <c r="J189" s="20">
        <v>119.606988</v>
      </c>
      <c r="K189" s="20">
        <v>140.56757997980003</v>
      </c>
      <c r="L189" s="20">
        <v>158.59254590300003</v>
      </c>
      <c r="M189" s="20">
        <v>179.93148888900004</v>
      </c>
      <c r="N189" s="20">
        <v>202.89101044029999</v>
      </c>
      <c r="O189" s="20">
        <v>214.78473021100001</v>
      </c>
      <c r="P189" s="20">
        <v>224.11729660400007</v>
      </c>
      <c r="Q189" s="20">
        <v>224.4862273680001</v>
      </c>
      <c r="R189" s="20">
        <v>224.4862273680001</v>
      </c>
      <c r="S189" s="22">
        <v>224.4862273680001</v>
      </c>
      <c r="T189" s="22">
        <v>224.4862273680001</v>
      </c>
      <c r="U189" s="22">
        <v>224.4862273680001</v>
      </c>
      <c r="V189" s="22">
        <v>224.4862273680001</v>
      </c>
      <c r="W189" s="22">
        <v>224.4862273680001</v>
      </c>
      <c r="X189" s="22">
        <v>224.4862273680001</v>
      </c>
      <c r="Y189" s="22">
        <v>224.4862273680001</v>
      </c>
      <c r="Z189" s="22">
        <v>224.4862273680001</v>
      </c>
      <c r="AA189" s="22">
        <v>224.4862273680001</v>
      </c>
      <c r="AB189" s="22">
        <v>224.4862273680001</v>
      </c>
      <c r="AC189" s="22">
        <v>224.4862273680001</v>
      </c>
      <c r="AD189" s="22">
        <v>224.4862273680001</v>
      </c>
      <c r="AE189" s="22">
        <v>224.4862273680001</v>
      </c>
      <c r="AF189" s="22">
        <v>224.4862273680001</v>
      </c>
      <c r="AG189" s="22">
        <v>224.4862273680001</v>
      </c>
      <c r="AH189" s="22"/>
      <c r="AI189" s="22"/>
      <c r="AJ189" s="22"/>
      <c r="AK189" s="22"/>
      <c r="AL189" s="25"/>
      <c r="AN189">
        <f t="shared" si="9"/>
        <v>224.4862273680001</v>
      </c>
    </row>
    <row r="190" spans="1:40" x14ac:dyDescent="0.25">
      <c r="A190" s="287" t="s">
        <v>188</v>
      </c>
      <c r="B190" s="289">
        <v>22500</v>
      </c>
      <c r="C190" s="124" t="s">
        <v>200</v>
      </c>
      <c r="D190" s="110">
        <v>0</v>
      </c>
      <c r="E190" s="110">
        <v>1500</v>
      </c>
      <c r="F190" s="110">
        <v>3000</v>
      </c>
      <c r="G190" s="110">
        <v>4500</v>
      </c>
      <c r="H190" s="110">
        <v>6000</v>
      </c>
      <c r="I190" s="110">
        <v>7500</v>
      </c>
      <c r="J190" s="110">
        <v>9000</v>
      </c>
      <c r="K190" s="110">
        <v>10500</v>
      </c>
      <c r="L190" s="110">
        <v>12000</v>
      </c>
      <c r="M190" s="110">
        <v>13500</v>
      </c>
      <c r="N190" s="110">
        <v>15000</v>
      </c>
      <c r="O190" s="110">
        <v>16500</v>
      </c>
      <c r="P190" s="110">
        <v>18000</v>
      </c>
      <c r="Q190" s="110">
        <v>19500</v>
      </c>
      <c r="R190" s="110">
        <v>21000</v>
      </c>
      <c r="S190" s="127">
        <v>22500</v>
      </c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9"/>
      <c r="AN190">
        <f t="shared" si="9"/>
        <v>22500</v>
      </c>
    </row>
    <row r="191" spans="1:40" ht="15.75" thickBot="1" x14ac:dyDescent="0.3">
      <c r="A191" s="288"/>
      <c r="B191" s="290"/>
      <c r="C191" s="119" t="s">
        <v>13</v>
      </c>
      <c r="D191" s="21">
        <v>0</v>
      </c>
      <c r="E191" s="20">
        <v>45.806759800000002</v>
      </c>
      <c r="F191" s="20">
        <v>101.45721979999999</v>
      </c>
      <c r="G191" s="20">
        <v>129.918137083</v>
      </c>
      <c r="H191" s="20">
        <v>129.918137083</v>
      </c>
      <c r="I191" s="20">
        <v>129.918137083</v>
      </c>
      <c r="J191" s="20">
        <v>140.66041522999998</v>
      </c>
      <c r="K191" s="20">
        <v>172.65528881379996</v>
      </c>
      <c r="L191" s="20">
        <v>210.75409942999997</v>
      </c>
      <c r="M191" s="20">
        <v>245.94171830000005</v>
      </c>
      <c r="N191" s="20">
        <v>245.94171830000005</v>
      </c>
      <c r="O191" s="20">
        <v>245.94171830000005</v>
      </c>
      <c r="P191" s="20">
        <v>245.94171830000005</v>
      </c>
      <c r="Q191" s="20">
        <v>245.94171830000005</v>
      </c>
      <c r="R191" s="20">
        <v>245.94171830000005</v>
      </c>
      <c r="S191" s="22">
        <v>245.94171830000005</v>
      </c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5"/>
      <c r="AN191">
        <f t="shared" si="9"/>
        <v>245.94171830000005</v>
      </c>
    </row>
    <row r="192" spans="1:40" x14ac:dyDescent="0.25">
      <c r="A192" s="287" t="s">
        <v>189</v>
      </c>
      <c r="B192" s="289">
        <v>31500</v>
      </c>
      <c r="C192" s="124" t="s">
        <v>200</v>
      </c>
      <c r="D192" s="110">
        <v>0</v>
      </c>
      <c r="E192" s="110">
        <v>1500</v>
      </c>
      <c r="F192" s="110">
        <v>3000</v>
      </c>
      <c r="G192" s="110">
        <v>4500</v>
      </c>
      <c r="H192" s="110">
        <v>6000</v>
      </c>
      <c r="I192" s="110">
        <v>7500</v>
      </c>
      <c r="J192" s="110">
        <v>9000</v>
      </c>
      <c r="K192" s="110">
        <v>10500</v>
      </c>
      <c r="L192" s="110">
        <v>12000</v>
      </c>
      <c r="M192" s="110">
        <v>13500</v>
      </c>
      <c r="N192" s="110">
        <v>15000</v>
      </c>
      <c r="O192" s="110">
        <v>16500</v>
      </c>
      <c r="P192" s="110">
        <v>18000</v>
      </c>
      <c r="Q192" s="110">
        <v>19500</v>
      </c>
      <c r="R192" s="110">
        <v>21000</v>
      </c>
      <c r="S192" s="127">
        <v>22500</v>
      </c>
      <c r="T192" s="127">
        <v>24000</v>
      </c>
      <c r="U192" s="127">
        <v>25500</v>
      </c>
      <c r="V192" s="127">
        <v>27000</v>
      </c>
      <c r="W192" s="127">
        <v>28500</v>
      </c>
      <c r="X192" s="127">
        <v>30000</v>
      </c>
      <c r="Y192" s="127">
        <v>31500</v>
      </c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9"/>
      <c r="AN192">
        <f t="shared" si="9"/>
        <v>31500</v>
      </c>
    </row>
    <row r="193" spans="1:40" ht="15.75" thickBot="1" x14ac:dyDescent="0.3">
      <c r="A193" s="288"/>
      <c r="B193" s="290"/>
      <c r="C193" s="119" t="s">
        <v>13</v>
      </c>
      <c r="D193" s="21">
        <v>0</v>
      </c>
      <c r="E193" s="20">
        <v>49.7354913</v>
      </c>
      <c r="F193" s="20">
        <v>91.20222852385001</v>
      </c>
      <c r="G193" s="20">
        <v>93.953281509999997</v>
      </c>
      <c r="H193" s="20">
        <v>120.98636085000001</v>
      </c>
      <c r="I193" s="20">
        <v>142.60428580609999</v>
      </c>
      <c r="J193" s="20">
        <v>157.27527196899999</v>
      </c>
      <c r="K193" s="20">
        <v>170.16619920999997</v>
      </c>
      <c r="L193" s="20">
        <v>187.20167642000001</v>
      </c>
      <c r="M193" s="20">
        <v>198.71934311599998</v>
      </c>
      <c r="N193" s="20">
        <v>213.61074611700002</v>
      </c>
      <c r="O193" s="20">
        <v>228.50740735999997</v>
      </c>
      <c r="P193" s="20">
        <v>252.19601094800001</v>
      </c>
      <c r="Q193" s="20">
        <v>264.94099527149996</v>
      </c>
      <c r="R193" s="20">
        <v>272.12373009100003</v>
      </c>
      <c r="S193" s="22">
        <v>274.87091482169996</v>
      </c>
      <c r="T193" s="22">
        <v>274.87091482169996</v>
      </c>
      <c r="U193" s="22">
        <v>274.87091482169996</v>
      </c>
      <c r="V193" s="22">
        <v>274.87091482169996</v>
      </c>
      <c r="W193" s="22">
        <v>274.87091482169996</v>
      </c>
      <c r="X193" s="22">
        <v>274.87091482169996</v>
      </c>
      <c r="Y193" s="22">
        <v>274.87091482169996</v>
      </c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5"/>
      <c r="AN193">
        <f t="shared" si="9"/>
        <v>274.87091482169996</v>
      </c>
    </row>
    <row r="194" spans="1:40" x14ac:dyDescent="0.25">
      <c r="A194" s="287" t="s">
        <v>196</v>
      </c>
      <c r="B194" s="289">
        <v>3700</v>
      </c>
      <c r="C194" s="124" t="s">
        <v>200</v>
      </c>
      <c r="D194" s="110">
        <v>0</v>
      </c>
      <c r="E194" s="110">
        <v>300</v>
      </c>
      <c r="F194" s="110">
        <v>600</v>
      </c>
      <c r="G194" s="110">
        <v>900</v>
      </c>
      <c r="H194" s="110">
        <v>1200</v>
      </c>
      <c r="I194" s="110">
        <v>1500</v>
      </c>
      <c r="J194" s="110">
        <v>1800</v>
      </c>
      <c r="K194" s="110">
        <v>2100</v>
      </c>
      <c r="L194" s="110">
        <v>2400</v>
      </c>
      <c r="M194" s="110">
        <v>2700</v>
      </c>
      <c r="N194" s="110">
        <v>3000</v>
      </c>
      <c r="O194" s="110">
        <v>3300</v>
      </c>
      <c r="P194" s="110">
        <v>3600</v>
      </c>
      <c r="Q194" s="110">
        <v>3900</v>
      </c>
      <c r="R194" s="110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9"/>
      <c r="AN194">
        <f t="shared" si="9"/>
        <v>3900</v>
      </c>
    </row>
    <row r="195" spans="1:40" ht="15.75" thickBot="1" x14ac:dyDescent="0.3">
      <c r="A195" s="288"/>
      <c r="B195" s="290"/>
      <c r="C195" s="119" t="s">
        <v>13</v>
      </c>
      <c r="D195" s="21">
        <v>0</v>
      </c>
      <c r="E195" s="20">
        <v>10.030610640000001</v>
      </c>
      <c r="F195" s="20">
        <v>23.764884120000001</v>
      </c>
      <c r="G195" s="20">
        <v>33.486863160000006</v>
      </c>
      <c r="H195" s="20">
        <v>39.968210400000004</v>
      </c>
      <c r="I195" s="20">
        <v>44</v>
      </c>
      <c r="J195" s="20">
        <v>44</v>
      </c>
      <c r="K195" s="20">
        <v>44</v>
      </c>
      <c r="L195" s="20">
        <v>44</v>
      </c>
      <c r="M195" s="20">
        <v>44</v>
      </c>
      <c r="N195" s="20">
        <v>44</v>
      </c>
      <c r="O195" s="20">
        <v>44</v>
      </c>
      <c r="P195" s="20">
        <v>44</v>
      </c>
      <c r="Q195" s="20">
        <v>44</v>
      </c>
      <c r="R195" s="20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5"/>
      <c r="AN195">
        <f t="shared" si="9"/>
        <v>44</v>
      </c>
    </row>
  </sheetData>
  <mergeCells count="58">
    <mergeCell ref="A116:C116"/>
    <mergeCell ref="A194:A195"/>
    <mergeCell ref="B194:B195"/>
    <mergeCell ref="A188:A189"/>
    <mergeCell ref="B188:B189"/>
    <mergeCell ref="A190:A191"/>
    <mergeCell ref="B190:B191"/>
    <mergeCell ref="A192:A193"/>
    <mergeCell ref="B192:B193"/>
    <mergeCell ref="A182:A183"/>
    <mergeCell ref="B182:B183"/>
    <mergeCell ref="A184:A185"/>
    <mergeCell ref="B184:B185"/>
    <mergeCell ref="A186:A187"/>
    <mergeCell ref="B186:B187"/>
    <mergeCell ref="A176:A177"/>
    <mergeCell ref="B176:B177"/>
    <mergeCell ref="A178:A179"/>
    <mergeCell ref="B178:B179"/>
    <mergeCell ref="A180:A181"/>
    <mergeCell ref="B180:B181"/>
    <mergeCell ref="A156:A157"/>
    <mergeCell ref="B156:B157"/>
    <mergeCell ref="A152:AL152"/>
    <mergeCell ref="A154:A155"/>
    <mergeCell ref="B154:B155"/>
    <mergeCell ref="A174:A175"/>
    <mergeCell ref="B174:B175"/>
    <mergeCell ref="A168:A169"/>
    <mergeCell ref="B168:B169"/>
    <mergeCell ref="A170:A171"/>
    <mergeCell ref="B170:B171"/>
    <mergeCell ref="A172:A173"/>
    <mergeCell ref="B172:B173"/>
    <mergeCell ref="A4:T4"/>
    <mergeCell ref="I5:T5"/>
    <mergeCell ref="A13:A14"/>
    <mergeCell ref="B13:B14"/>
    <mergeCell ref="C13:C14"/>
    <mergeCell ref="D13:D14"/>
    <mergeCell ref="E13:E14"/>
    <mergeCell ref="F13:F14"/>
    <mergeCell ref="G13:G14"/>
    <mergeCell ref="A20:C20"/>
    <mergeCell ref="H20:J20"/>
    <mergeCell ref="A76:L76"/>
    <mergeCell ref="A107:C107"/>
    <mergeCell ref="F107:G107"/>
    <mergeCell ref="A166:A167"/>
    <mergeCell ref="B166:B167"/>
    <mergeCell ref="A158:A159"/>
    <mergeCell ref="B158:B159"/>
    <mergeCell ref="A160:A161"/>
    <mergeCell ref="B160:B161"/>
    <mergeCell ref="A162:A163"/>
    <mergeCell ref="B162:B163"/>
    <mergeCell ref="A164:A165"/>
    <mergeCell ref="B164:B165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info</vt:lpstr>
      <vt:lpstr>User defined</vt:lpstr>
      <vt:lpstr>BAU</vt:lpstr>
      <vt:lpstr>SCEN 1</vt:lpstr>
      <vt:lpstr>SCEN 2</vt:lpstr>
      <vt:lpstr>SCEN 3</vt:lpstr>
      <vt:lpstr>SCEN 4</vt:lpstr>
      <vt:lpstr>Other parameters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Oleg</cp:lastModifiedBy>
  <dcterms:created xsi:type="dcterms:W3CDTF">2015-06-06T11:19:14Z</dcterms:created>
  <dcterms:modified xsi:type="dcterms:W3CDTF">2017-02-01T08:49:21Z</dcterms:modified>
</cp:coreProperties>
</file>