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BBC_TCD" sheetId="1" state="visible" r:id="rId2"/>
    <sheet name="BBC_Export" sheetId="2" state="visible" r:id="rId3"/>
    <sheet name="Gain_Cout" sheetId="3" state="visible" r:id="rId4"/>
    <sheet name="Charges" sheetId="4" state="visible" r:id="rId5"/>
    <sheet name="Finale" sheetId="5" state="visible" r:id="rId6"/>
    <sheet name="Cycle_vie" sheetId="6" state="visible" r:id="rId7"/>
  </sheets>
  <definedNames>
    <definedName function="false" hidden="true" localSheetId="4" name="_xlnm._FilterDatabase" vbProcedure="false">Finale!$A$1:$G$1</definedName>
    <definedName function="false" hidden="false" localSheetId="1" name="_xlnm._FilterDatabase" vbProcedure="false">BBC_Export!$A$1:$E$121</definedName>
    <definedName function="false" hidden="false" localSheetId="4" name="_xlnm._FilterDatabase" vbProcedure="false">Finale!$A$1:$G$1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<sst xmlns="http://schemas.openxmlformats.org/spreadsheetml/2006/main" count="513" uniqueCount="152">
  <si>
    <t>Annee</t>
  </si>
  <si>
    <t>- multiple -</t>
  </si>
  <si>
    <t>Branche</t>
  </si>
  <si>
    <t>Somme - SHON</t>
  </si>
  <si>
    <t>Bureaux Administration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</si>
  <si>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</si>
  <si>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</si>
  <si>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</si>
  <si>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</si>
  <si>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</si>
  <si>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</si>
  <si>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Total Résultat</t>
  </si>
  <si>
    <t>Nom du projet</t>
  </si>
  <si>
    <t>SHON</t>
  </si>
  <si>
    <t>Date Réception des travaux (mm-aaaa)</t>
  </si>
  <si>
    <t>SiÃ¨ge Habitat Sud Atlantic</t>
  </si>
  <si>
    <t>Le Rossini</t>
  </si>
  <si>
    <t>Front de Parc</t>
  </si>
  <si>
    <t>SIERG</t>
  </si>
  <si>
    <t>RÃ©novation Mairie - St Julien Molin Molette</t>
  </si>
  <si>
    <t>Green Avenue</t>
  </si>
  <si>
    <t>Usine TASE</t>
  </si>
  <si>
    <t>Tour europe - Kanam Grund France</t>
  </si>
  <si>
    <t>Bureau Oxyseine</t>
  </si>
  <si>
    <t>Schneider Electric Nantes</t>
  </si>
  <si>
    <t>Rue Condamine</t>
  </si>
  <si>
    <t>Etienne Marcel</t>
  </si>
  <si>
    <t>Rue MÃ©dÃ©ric </t>
  </si>
  <si>
    <t>Le Green</t>
  </si>
  <si>
    <t>Milky Way</t>
  </si>
  <si>
    <t>SiÃ¨ge social des Foyer Seine &amp; Marne </t>
  </si>
  <si>
    <t>SCI Garditem</t>
  </si>
  <si>
    <t>Tour AFI-ESCA</t>
  </si>
  <si>
    <t>Bureaux Marco Polo - Cirmad Prospectives</t>
  </si>
  <si>
    <t>Le Vinci</t>
  </si>
  <si>
    <t>Immeuble le Prado</t>
  </si>
  <si>
    <t>SiÃ¨ge Groupe ADEO</t>
  </si>
  <si>
    <t>Natixis Nouveau Bercy</t>
  </si>
  <si>
    <t>Le Floria</t>
  </si>
  <si>
    <t>SiÃ¨ge TYCO</t>
  </si>
  <si>
    <t>CarrÃ© ChampÃ©ret</t>
  </si>
  <si>
    <t>CASA Pasteur</t>
  </si>
  <si>
    <t>Bureau Daumesnil</t>
  </si>
  <si>
    <t>Rue Saint Dominique - La FonciÃ¨re</t>
  </si>
  <si>
    <t>Carltair</t>
  </si>
  <si>
    <t>Le patio Louis Guerin</t>
  </si>
  <si>
    <t>Le Boma : Immeuble le Gauguin</t>
  </si>
  <si>
    <t>Le Pleyad 1</t>
  </si>
  <si>
    <t>Immeuble PEQA CrÃ©teil</t>
  </si>
  <si>
    <t>Hotel de ville - Audincourt</t>
  </si>
  <si>
    <t>Hotel de Ville de Valros</t>
  </si>
  <si>
    <t>Bureau du FEPEM</t>
  </si>
  <si>
    <t>Cristal Monceau</t>
  </si>
  <si>
    <t>RÃ©habilitation Friche Faugier - Vivarais Habitat</t>
  </si>
  <si>
    <t>Versailles Grand Parc</t>
  </si>
  <si>
    <t>Mairie Saint VÃ©rand</t>
  </si>
  <si>
    <t>Mairie d'Anthy sur LÃ©man</t>
  </si>
  <si>
    <t>Bureaux Ecosite - CC Val de DrÃ´me</t>
  </si>
  <si>
    <t>Mairie - LandÃ©da</t>
  </si>
  <si>
    <t>Mairie et Cantine - Saint Abraham</t>
  </si>
  <si>
    <t>Espace BTP</t>
  </si>
  <si>
    <t>Pole Emploi - MontmÃ©lian</t>
  </si>
  <si>
    <t>CAF Annecy</t>
  </si>
  <si>
    <t>RÃ©novation et Extension - Bureaux des papeteries Mauduit </t>
  </si>
  <si>
    <t>OpÃ©ration Picasso</t>
  </si>
  <si>
    <t>Geciter</t>
  </si>
  <si>
    <t>Newton Hill</t>
  </si>
  <si>
    <t>OIKOS -  La Mondiale</t>
  </si>
  <si>
    <t>Albingia</t>
  </si>
  <si>
    <t>Mairie Tournon</t>
  </si>
  <si>
    <t>Immeuble URNCO</t>
  </si>
  <si>
    <t>SCI VALEUR PIERRE EPARGNE</t>
  </si>
  <si>
    <t>Bureaux FÃ©dÃ©ration BTP et IFBTP</t>
  </si>
  <si>
    <t>BÃ¢timent 028 - LE BEAUVAISIS</t>
  </si>
  <si>
    <t>BNP VELIZY</t>
  </si>
  <si>
    <t>RÃ©novation  Caisse d'Epargne </t>
  </si>
  <si>
    <t>CitÃ© administrative de Mende</t>
  </si>
  <si>
    <t>Centre Coteno/Gesec</t>
  </si>
  <si>
    <t>EIVP - Rebeval</t>
  </si>
  <si>
    <t>Atelier Rivat - SCI 53 Fauriel</t>
  </si>
  <si>
    <t>Domaine Melchior Philibert - Mairie de Charly</t>
  </si>
  <si>
    <t>Noidans le Ferroux - Maire</t>
  </si>
  <si>
    <t>Sixt'in- Immeuble de Bureaux Duret Piccini</t>
  </si>
  <si>
    <t>Local Artisanal SCI Doronic</t>
  </si>
  <si>
    <t>SCI La Marbrerie</t>
  </si>
  <si>
    <t>Hotel - Les Grandes Rousses</t>
  </si>
  <si>
    <t>Hotel de la Clape</t>
  </si>
  <si>
    <t>Projet Darwin</t>
  </si>
  <si>
    <t>Groupe scolaire Jean Joseph Morer</t>
  </si>
  <si>
    <t>Ecole du Sycomore - Banassac</t>
  </si>
  <si>
    <t>Groupe Scolaire Jean Bonijol - Mende</t>
  </si>
  <si>
    <t>Groupe scolaire de la Castelle</t>
  </si>
  <si>
    <t>Ecole Publique - Vaux en Beaujolais</t>
  </si>
  <si>
    <t>Groupe Scolaire Henri Wallon - Vaux en Velin</t>
  </si>
  <si>
    <t>Ecole Maternelle J.Curie - Grigny</t>
  </si>
  <si>
    <t>Groupe Scolaire Jean JaurÃ©s - Echirolles</t>
  </si>
  <si>
    <t>Ecole - Saint Chamond</t>
  </si>
  <si>
    <t>Groupe scolaire - Coutouvre</t>
  </si>
  <si>
    <t>RÃ©novation et Extension - Ecole Pasteur - Heyrieux</t>
  </si>
  <si>
    <t>Espace Petite Enfance - DomÃ¨ne</t>
  </si>
  <si>
    <t>Ecole Primaire - Vals lesBains</t>
  </si>
  <si>
    <t>Ecole Ã©lÃ©mentaire - Le PerrÃ©on</t>
  </si>
  <si>
    <t>Classes Primaires - Etrez</t>
  </si>
  <si>
    <t>Structure Petite Enfance - Cruseilles</t>
  </si>
  <si>
    <t>Groupe Scolaire - Dardilly</t>
  </si>
  <si>
    <t>ESTP Cachan</t>
  </si>
  <si>
    <t>Ecole maternelle Victor Hugo</t>
  </si>
  <si>
    <t>Chambres d'hÃ´tes Cadenet</t>
  </si>
  <si>
    <t>OpÃ©ration Espace famille et de la parentalitÃ© Cap Ouest</t>
  </si>
  <si>
    <t>Logis Familial â€“ St Georges des Groseillers - Rue Private Smith</t>
  </si>
  <si>
    <t>Centre Socio Educatif du Ventouzet</t>
  </si>
  <si>
    <t>RÃ©habilitation - Centre MÃ©dico  Psychologique - CG IsÃ¨re</t>
  </si>
  <si>
    <t>RÃ©novation et RÃ©haussement  - Cure de Confort</t>
  </si>
  <si>
    <t>ArmÃ©e du Salut</t>
  </si>
  <si>
    <t>Espace culturel l'Etoile </t>
  </si>
  <si>
    <t>La Ferme du GoÃ»t - Mairie</t>
  </si>
  <si>
    <t>Foyer communal</t>
  </si>
  <si>
    <t>Salle des FÃªtes - Bages</t>
  </si>
  <si>
    <t>PÃ´le Socio Culturel - Hebecrevon</t>
  </si>
  <si>
    <t>RÃ©novation  MÃ©diathÃ¨que - Noyer Bocage</t>
  </si>
  <si>
    <t>Maison des services intercommunale</t>
  </si>
  <si>
    <t>UCPA</t>
  </si>
  <si>
    <t>Centre d'Information DÃ©veloppement Durable - CC Pays Voironnais</t>
  </si>
  <si>
    <t>Ferme Alombert - Belignat</t>
  </si>
  <si>
    <t>Centre social Romain Rolland - Fontaine</t>
  </si>
  <si>
    <t>Maison du temps libre</t>
  </si>
  <si>
    <t>Salle Fernand LÃ©ger - Portes-lÃ¨s-Valence</t>
  </si>
  <si>
    <t>Salle polyvalente Commune de Marquixanes</t>
  </si>
  <si>
    <t>BRANCHE</t>
  </si>
  <si>
    <t>GESTE</t>
  </si>
  <si>
    <t>SURFACE_TOT</t>
  </si>
  <si>
    <t>PART_BBC</t>
  </si>
  <si>
    <t>PART_MOD</t>
  </si>
  <si>
    <t>COUT_MOY</t>
  </si>
  <si>
    <t>GAIN_MOY</t>
  </si>
  <si>
    <t>COUT_TOT</t>
  </si>
  <si>
    <t>PART_FINALE</t>
  </si>
  <si>
    <t>COUTS_TOTAUX</t>
  </si>
  <si>
    <t>ENSBBC</t>
  </si>
  <si>
    <t>ENSMOD</t>
  </si>
  <si>
    <t>FEN_MURBBC</t>
  </si>
  <si>
    <t>FEN_MURMOD</t>
  </si>
  <si>
    <t>FENBBC</t>
  </si>
  <si>
    <t>FENMOD</t>
  </si>
  <si>
    <t>Transport</t>
  </si>
  <si>
    <t>Charge_avec_abonn</t>
  </si>
  <si>
    <t>Charge_sans_abonn</t>
  </si>
  <si>
    <t>CHARGE_INIT</t>
  </si>
  <si>
    <t>PART_MARCHE</t>
  </si>
  <si>
    <t>DUREE_VIE</t>
  </si>
  <si>
    <t>GTB</t>
  </si>
  <si>
    <t>Etat initial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</si>
</sst>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_-* #,##0.00,_€_-;\-* #,##0.00,_€_-;_-* \-??\ _€_-;_-@_-"/>
    <numFmt numFmtId="167" formatCode="0%"/>
    <numFmt numFmtId="168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 diagonalUp="false" diagonalDown="false">
      <left style="thin">
        <color rgb="FF4F81BD"/>
      </left>
      <right style="medium">
        <color rgb="FF4F81BD"/>
      </right>
      <top style="thin">
        <color rgb="FF4F81BD"/>
      </top>
      <bottom style="thin">
        <color rgb="FF4F81BD"/>
      </bottom>
      <diagonal/>
    </border>
    <border diagonalUp="false" diagonalDown="false">
      <left style="thin">
        <color rgb="FF4F81BD"/>
      </left>
      <right style="thin">
        <color rgb="FF4F81BD"/>
      </right>
      <top/>
      <bottom/>
      <diagonal/>
    </border>
    <border diagonalUp="false" diagonalDown="false">
      <left style="thin">
        <color rgb="FF4F81BD"/>
      </left>
      <right style="medium">
        <color rgb="FF4F81BD"/>
      </right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 du pilote - Champ" xfId="20" builtinId="54" customBuiltin="true"/>
    <cellStyle name="Table du pilote - Coin" xfId="21" builtinId="54" customBuiltin="true"/>
    <cellStyle name="Table du pilote - Valeur" xfId="22" builtinId="54" customBuiltin="true"/>
    <cellStyle name="Table du pilote - Catégorie" xfId="23" builtinId="54" customBuiltin="true"/>
    <cellStyle name="Table du pilote - Titre" xfId="24" builtinId="54" customBuiltin="true"/>
    <cellStyle name="Table du pilote - Résulta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Tableau croisé dynamique4" cacheId="0" dataOnRows="false" dataPosition="65535" autoFormatId="1" dataCaption="" enableDrill="true" rowGrandTotals="true" colGrandTotals="true">
  <location ref="A3:B11" firstHeaderRow="2" firstDataRow="3" firstDataCol="1" rowPageCount="8" colPage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F58:F65 A13"/>
    </sheetView>
  </sheetViews>
  <sheetFormatPr defaultRowHeight="15"/>
  <cols>
    <col collapsed="false" hidden="false" max="1" min="1" style="0" width="23.7142857142857"/>
    <col collapsed="false" hidden="false" max="2" min="2" style="0" width="21.8571428571429"/>
    <col collapsed="false" hidden="false" max="1025" min="3" style="0" width="10.673469387755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3.8" hidden="false" customHeight="false" outlineLevel="0" collapsed="false">
      <c r="A3" s="3" t="s">
        <v>2</v>
      </c>
      <c r="B3" s="4" t="s">
        <v>3</v>
      </c>
    </row>
    <row r="4" customFormat="false" ht="13.8" hidden="false" customHeight="false" outlineLevel="0" collapsed="false">
      <c r="A4" s="5" t="s">
        <v>4</v>
      </c>
      <c r="B4" s="6" t="n">
        <v>377281.15</v>
      </c>
    </row>
    <row r="5" customFormat="false" ht="13.8" hidden="false" customHeight="false" outlineLevel="0" collapsed="false">
      <c r="A5" s="7" t="s">
        <v>5</v>
      </c>
      <c r="B5" s="8" t="n">
        <v>4790</v>
      </c>
    </row>
    <row r="6" customFormat="false" ht="13.8" hidden="false" customHeight="false" outlineLevel="0" collapsed="false">
      <c r="A6" s="7" t="s">
        <v>6</v>
      </c>
      <c r="B6" s="8" t="n">
        <v>8526</v>
      </c>
    </row>
    <row r="7" customFormat="false" ht="13.8" hidden="false" customHeight="false" outlineLevel="0" collapsed="false">
      <c r="A7" s="7" t="s">
        <v>7</v>
      </c>
      <c r="B7" s="8" t="n">
        <v>17608.58</v>
      </c>
    </row>
    <row r="8" customFormat="false" ht="13.8" hidden="false" customHeight="false" outlineLevel="0" collapsed="false">
      <c r="A8" s="7" t="s">
        <v>8</v>
      </c>
      <c r="B8" s="8" t="n">
        <v>6796.97</v>
      </c>
    </row>
    <row r="9" customFormat="false" ht="13.8" hidden="false" customHeight="false" outlineLevel="0" collapsed="false">
      <c r="A9" s="7" t="s">
        <v>9</v>
      </c>
      <c r="B9" s="8" t="n">
        <v>3756</v>
      </c>
    </row>
    <row r="10" customFormat="false" ht="13.8" hidden="false" customHeight="false" outlineLevel="0" collapsed="false">
      <c r="A10" s="7" t="s">
        <v>10</v>
      </c>
      <c r="B10" s="9" t="n">
        <v>11329.04</v>
      </c>
    </row>
    <row r="11" customFormat="false" ht="13.8" hidden="false" customHeight="false" outlineLevel="0" collapsed="false">
      <c r="A11" s="10" t="s">
        <v>11</v>
      </c>
      <c r="B11" s="11" t="n">
        <v>430087.74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F58:F65 B21"/>
    </sheetView>
  </sheetViews>
  <sheetFormatPr defaultRowHeight="15"/>
  <cols>
    <col collapsed="false" hidden="false" max="1" min="1" style="0" width="21.4285714285714"/>
    <col collapsed="false" hidden="false" max="2" min="2" style="0" width="34.2857142857143"/>
    <col collapsed="false" hidden="false" max="1025" min="3" style="0" width="10.6734693877551"/>
  </cols>
  <sheetData>
    <row r="1" customFormat="false" ht="15" hidden="false" customHeight="false" outlineLevel="0" collapsed="false">
      <c r="A1" s="0" t="s">
        <v>2</v>
      </c>
      <c r="B1" s="0" t="s">
        <v>12</v>
      </c>
      <c r="C1" s="0" t="s">
        <v>13</v>
      </c>
      <c r="D1" s="0" t="s">
        <v>14</v>
      </c>
      <c r="E1" s="0" t="s">
        <v>0</v>
      </c>
    </row>
    <row r="2" customFormat="false" ht="15" hidden="false" customHeight="false" outlineLevel="0" collapsed="false">
      <c r="A2" s="0" t="s">
        <v>4</v>
      </c>
      <c r="B2" s="0" t="s">
        <v>15</v>
      </c>
      <c r="C2" s="0" t="n">
        <v>2699</v>
      </c>
      <c r="E2" s="0" t="n">
        <v>2010</v>
      </c>
    </row>
    <row r="3" customFormat="false" ht="15" hidden="false" customHeight="false" outlineLevel="0" collapsed="false">
      <c r="A3" s="0" t="s">
        <v>4</v>
      </c>
      <c r="B3" s="0" t="s">
        <v>16</v>
      </c>
      <c r="C3" s="0" t="n">
        <v>3195.32</v>
      </c>
      <c r="D3" s="12" t="n">
        <v>41456</v>
      </c>
      <c r="E3" s="0" t="n">
        <f aca="false">YEAR(D3)</f>
        <v>2013</v>
      </c>
    </row>
    <row r="4" customFormat="false" ht="15" hidden="false" customHeight="false" outlineLevel="0" collapsed="false">
      <c r="A4" s="0" t="s">
        <v>4</v>
      </c>
      <c r="B4" s="0" t="s">
        <v>17</v>
      </c>
      <c r="C4" s="0" t="n">
        <v>5020.6</v>
      </c>
      <c r="D4" s="12" t="n">
        <v>41487</v>
      </c>
      <c r="E4" s="0" t="n">
        <f aca="false">YEAR(D4)</f>
        <v>2013</v>
      </c>
    </row>
    <row r="5" customFormat="false" ht="15" hidden="false" customHeight="false" outlineLevel="0" collapsed="false">
      <c r="A5" s="0" t="s">
        <v>4</v>
      </c>
      <c r="B5" s="0" t="s">
        <v>18</v>
      </c>
      <c r="C5" s="0" t="n">
        <v>1994</v>
      </c>
      <c r="D5" s="12" t="n">
        <v>40238</v>
      </c>
      <c r="E5" s="0" t="n">
        <f aca="false">YEAR(D5)</f>
        <v>2010</v>
      </c>
    </row>
    <row r="6" customFormat="false" ht="15" hidden="false" customHeight="false" outlineLevel="0" collapsed="false">
      <c r="A6" s="0" t="s">
        <v>4</v>
      </c>
      <c r="B6" s="0" t="s">
        <v>19</v>
      </c>
      <c r="C6" s="0" t="n">
        <v>248</v>
      </c>
      <c r="D6" s="12" t="n">
        <v>41334</v>
      </c>
      <c r="E6" s="0" t="n">
        <f aca="false">YEAR(D6)</f>
        <v>2013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n">
        <v>13115.21</v>
      </c>
      <c r="D7" s="12" t="n">
        <v>41426</v>
      </c>
      <c r="E7" s="0" t="n">
        <f aca="false">YEAR(D7)</f>
        <v>2013</v>
      </c>
    </row>
    <row r="8" customFormat="false" ht="15" hidden="false" customHeight="false" outlineLevel="0" collapsed="false">
      <c r="A8" s="0" t="s">
        <v>4</v>
      </c>
      <c r="B8" s="0" t="s">
        <v>21</v>
      </c>
      <c r="C8" s="0" t="n">
        <v>8451.5</v>
      </c>
      <c r="D8" s="12" t="n">
        <v>41518</v>
      </c>
      <c r="E8" s="0" t="n">
        <f aca="false">YEAR(D8)</f>
        <v>2013</v>
      </c>
    </row>
    <row r="9" customFormat="false" ht="15" hidden="false" customHeight="false" outlineLevel="0" collapsed="false">
      <c r="A9" s="0" t="s">
        <v>4</v>
      </c>
      <c r="B9" s="0" t="s">
        <v>22</v>
      </c>
      <c r="C9" s="0" t="n">
        <v>23447.13</v>
      </c>
      <c r="D9" s="12" t="n">
        <v>41214</v>
      </c>
      <c r="E9" s="0" t="n">
        <f aca="false">YEAR(D9)</f>
        <v>2012</v>
      </c>
    </row>
    <row r="10" customFormat="false" ht="15" hidden="false" customHeight="false" outlineLevel="0" collapsed="false">
      <c r="A10" s="0" t="s">
        <v>4</v>
      </c>
      <c r="B10" s="0" t="s">
        <v>23</v>
      </c>
      <c r="C10" s="0" t="n">
        <v>2233</v>
      </c>
      <c r="D10" s="12" t="n">
        <v>41395</v>
      </c>
      <c r="E10" s="0" t="n">
        <f aca="false">YEAR(D10)</f>
        <v>2013</v>
      </c>
    </row>
    <row r="11" customFormat="false" ht="15" hidden="false" customHeight="false" outlineLevel="0" collapsed="false">
      <c r="A11" s="0" t="s">
        <v>4</v>
      </c>
      <c r="B11" s="0" t="s">
        <v>24</v>
      </c>
      <c r="C11" s="0" t="n">
        <v>2750</v>
      </c>
      <c r="D11" s="12" t="n">
        <v>41426</v>
      </c>
      <c r="E11" s="0" t="n">
        <f aca="false">YEAR(D11)</f>
        <v>2013</v>
      </c>
    </row>
    <row r="12" customFormat="false" ht="15" hidden="false" customHeight="false" outlineLevel="0" collapsed="false">
      <c r="A12" s="0" t="s">
        <v>4</v>
      </c>
      <c r="B12" s="0" t="s">
        <v>25</v>
      </c>
      <c r="C12" s="0" t="n">
        <v>5131</v>
      </c>
      <c r="D12" s="12" t="n">
        <v>41609</v>
      </c>
      <c r="E12" s="0" t="n">
        <f aca="false">YEAR(D12)</f>
        <v>2013</v>
      </c>
    </row>
    <row r="13" customFormat="false" ht="15" hidden="false" customHeight="false" outlineLevel="0" collapsed="false">
      <c r="A13" s="0" t="s">
        <v>4</v>
      </c>
      <c r="B13" s="0" t="s">
        <v>26</v>
      </c>
      <c r="C13" s="0" t="n">
        <v>2584</v>
      </c>
      <c r="D13" s="12" t="n">
        <v>41456</v>
      </c>
      <c r="E13" s="0" t="n">
        <f aca="false">YEAR(D13)</f>
        <v>2013</v>
      </c>
    </row>
    <row r="14" customFormat="false" ht="15" hidden="false" customHeight="false" outlineLevel="0" collapsed="false">
      <c r="A14" s="0" t="s">
        <v>4</v>
      </c>
      <c r="B14" s="0" t="s">
        <v>27</v>
      </c>
      <c r="C14" s="0" t="n">
        <v>6275.6</v>
      </c>
      <c r="D14" s="12" t="n">
        <v>41518</v>
      </c>
      <c r="E14" s="0" t="n">
        <f aca="false">YEAR(D14)</f>
        <v>2013</v>
      </c>
    </row>
    <row r="15" customFormat="false" ht="15" hidden="false" customHeight="false" outlineLevel="0" collapsed="false">
      <c r="A15" s="0" t="s">
        <v>4</v>
      </c>
      <c r="B15" s="0" t="s">
        <v>28</v>
      </c>
      <c r="C15" s="0" t="n">
        <v>7051</v>
      </c>
      <c r="D15" s="12" t="n">
        <v>41548</v>
      </c>
      <c r="E15" s="0" t="n">
        <f aca="false">YEAR(D15)</f>
        <v>2013</v>
      </c>
    </row>
    <row r="16" customFormat="false" ht="15" hidden="false" customHeight="false" outlineLevel="0" collapsed="false">
      <c r="A16" s="0" t="s">
        <v>4</v>
      </c>
      <c r="B16" s="0" t="s">
        <v>29</v>
      </c>
      <c r="C16" s="0" t="n">
        <v>3937.5</v>
      </c>
      <c r="D16" s="12" t="n">
        <v>41579</v>
      </c>
      <c r="E16" s="0" t="n">
        <f aca="false">YEAR(D16)</f>
        <v>2013</v>
      </c>
    </row>
    <row r="17" customFormat="false" ht="15" hidden="false" customHeight="false" outlineLevel="0" collapsed="false">
      <c r="A17" s="0" t="s">
        <v>4</v>
      </c>
      <c r="B17" s="0" t="s">
        <v>30</v>
      </c>
      <c r="C17" s="0" t="n">
        <v>1409</v>
      </c>
      <c r="D17" s="12" t="n">
        <v>41365</v>
      </c>
      <c r="E17" s="0" t="n">
        <f aca="false">YEAR(D17)</f>
        <v>2013</v>
      </c>
    </row>
    <row r="18" customFormat="false" ht="15" hidden="false" customHeight="false" outlineLevel="0" collapsed="false">
      <c r="A18" s="0" t="s">
        <v>4</v>
      </c>
      <c r="B18" s="0" t="s">
        <v>31</v>
      </c>
      <c r="C18" s="0" t="n">
        <v>302.3</v>
      </c>
      <c r="D18" s="12" t="n">
        <v>41699</v>
      </c>
      <c r="E18" s="0" t="n">
        <f aca="false">YEAR(D18)</f>
        <v>2014</v>
      </c>
    </row>
    <row r="19" customFormat="false" ht="15" hidden="false" customHeight="false" outlineLevel="0" collapsed="false">
      <c r="A19" s="0" t="s">
        <v>4</v>
      </c>
      <c r="B19" s="0" t="s">
        <v>32</v>
      </c>
      <c r="C19" s="0" t="n">
        <v>7299</v>
      </c>
      <c r="D19" s="12" t="n">
        <v>41244</v>
      </c>
      <c r="E19" s="0" t="n">
        <f aca="false">YEAR(D19)</f>
        <v>2012</v>
      </c>
    </row>
    <row r="20" customFormat="false" ht="15" hidden="false" customHeight="false" outlineLevel="0" collapsed="false">
      <c r="A20" s="0" t="s">
        <v>4</v>
      </c>
      <c r="B20" s="0" t="s">
        <v>33</v>
      </c>
      <c r="C20" s="0" t="n">
        <v>8146.74</v>
      </c>
      <c r="D20" s="12" t="n">
        <v>41365</v>
      </c>
      <c r="E20" s="0" t="n">
        <f aca="false">YEAR(D20)</f>
        <v>2013</v>
      </c>
    </row>
    <row r="21" customFormat="false" ht="15" hidden="false" customHeight="false" outlineLevel="0" collapsed="false">
      <c r="A21" s="0" t="s">
        <v>4</v>
      </c>
      <c r="B21" s="0" t="s">
        <v>34</v>
      </c>
      <c r="C21" s="0" t="n">
        <v>3142.08</v>
      </c>
      <c r="D21" s="12" t="n">
        <v>41183</v>
      </c>
      <c r="E21" s="0" t="n">
        <f aca="false">YEAR(D21)</f>
        <v>2012</v>
      </c>
    </row>
    <row r="22" customFormat="false" ht="15" hidden="false" customHeight="false" outlineLevel="0" collapsed="false">
      <c r="A22" s="0" t="s">
        <v>4</v>
      </c>
      <c r="B22" s="0" t="s">
        <v>35</v>
      </c>
      <c r="C22" s="0" t="n">
        <v>4133</v>
      </c>
      <c r="D22" s="12" t="n">
        <v>41000</v>
      </c>
      <c r="E22" s="0" t="n">
        <f aca="false">YEAR(D22)</f>
        <v>2012</v>
      </c>
    </row>
    <row r="23" customFormat="false" ht="15" hidden="false" customHeight="false" outlineLevel="0" collapsed="false">
      <c r="A23" s="0" t="s">
        <v>4</v>
      </c>
      <c r="B23" s="0" t="s">
        <v>36</v>
      </c>
      <c r="C23" s="0" t="n">
        <v>17050.63</v>
      </c>
      <c r="D23" s="12" t="n">
        <v>41183</v>
      </c>
      <c r="E23" s="0" t="n">
        <f aca="false">YEAR(D23)</f>
        <v>2012</v>
      </c>
    </row>
    <row r="24" customFormat="false" ht="15" hidden="false" customHeight="false" outlineLevel="0" collapsed="false">
      <c r="A24" s="0" t="s">
        <v>4</v>
      </c>
      <c r="B24" s="0" t="s">
        <v>37</v>
      </c>
      <c r="C24" s="0" t="n">
        <v>13817</v>
      </c>
      <c r="D24" s="12" t="n">
        <v>41426</v>
      </c>
      <c r="E24" s="0" t="n">
        <f aca="false">YEAR(D24)</f>
        <v>2013</v>
      </c>
    </row>
    <row r="25" customFormat="false" ht="15" hidden="false" customHeight="false" outlineLevel="0" collapsed="false">
      <c r="A25" s="0" t="s">
        <v>4</v>
      </c>
      <c r="B25" s="0" t="s">
        <v>38</v>
      </c>
      <c r="C25" s="0" t="n">
        <v>9119.65</v>
      </c>
      <c r="D25" s="12" t="n">
        <v>41214</v>
      </c>
      <c r="E25" s="0" t="n">
        <f aca="false">YEAR(D25)</f>
        <v>2012</v>
      </c>
    </row>
    <row r="26" customFormat="false" ht="15" hidden="false" customHeight="false" outlineLevel="0" collapsed="false">
      <c r="A26" s="0" t="s">
        <v>4</v>
      </c>
      <c r="B26" s="0" t="s">
        <v>39</v>
      </c>
      <c r="C26" s="0" t="n">
        <v>3159.5</v>
      </c>
      <c r="D26" s="12" t="n">
        <v>41395</v>
      </c>
      <c r="E26" s="0" t="n">
        <f aca="false">YEAR(D26)</f>
        <v>2013</v>
      </c>
    </row>
    <row r="27" customFormat="false" ht="15" hidden="false" customHeight="false" outlineLevel="0" collapsed="false">
      <c r="A27" s="0" t="s">
        <v>4</v>
      </c>
      <c r="B27" s="0" t="s">
        <v>40</v>
      </c>
      <c r="C27" s="0" t="n">
        <v>30098</v>
      </c>
      <c r="D27" s="12" t="n">
        <v>41456</v>
      </c>
      <c r="E27" s="0" t="n">
        <f aca="false">YEAR(D27)</f>
        <v>2013</v>
      </c>
    </row>
    <row r="28" customFormat="false" ht="15" hidden="false" customHeight="false" outlineLevel="0" collapsed="false">
      <c r="A28" s="0" t="s">
        <v>4</v>
      </c>
      <c r="B28" s="0" t="s">
        <v>41</v>
      </c>
      <c r="C28" s="0" t="n">
        <v>39809</v>
      </c>
      <c r="D28" s="12" t="n">
        <v>41456</v>
      </c>
      <c r="E28" s="0" t="n">
        <f aca="false">YEAR(D28)</f>
        <v>2013</v>
      </c>
    </row>
    <row r="29" customFormat="false" ht="15" hidden="false" customHeight="false" outlineLevel="0" collapsed="false">
      <c r="A29" s="0" t="s">
        <v>4</v>
      </c>
      <c r="B29" s="0" t="s">
        <v>42</v>
      </c>
      <c r="C29" s="0" t="n">
        <v>7345</v>
      </c>
      <c r="D29" s="12" t="n">
        <v>41426</v>
      </c>
      <c r="E29" s="0" t="n">
        <f aca="false">YEAR(D29)</f>
        <v>2013</v>
      </c>
    </row>
    <row r="30" customFormat="false" ht="15" hidden="false" customHeight="false" outlineLevel="0" collapsed="false">
      <c r="A30" s="0" t="s">
        <v>4</v>
      </c>
      <c r="B30" s="0" t="s">
        <v>43</v>
      </c>
      <c r="C30" s="0" t="n">
        <v>9854.79</v>
      </c>
      <c r="D30" s="12" t="n">
        <v>41306</v>
      </c>
      <c r="E30" s="0" t="n">
        <f aca="false">YEAR(D30)</f>
        <v>2013</v>
      </c>
    </row>
    <row r="31" customFormat="false" ht="15" hidden="false" customHeight="false" outlineLevel="0" collapsed="false">
      <c r="A31" s="0" t="s">
        <v>4</v>
      </c>
      <c r="B31" s="0" t="s">
        <v>44</v>
      </c>
      <c r="C31" s="0" t="n">
        <v>3500</v>
      </c>
      <c r="D31" s="12" t="n">
        <v>41518</v>
      </c>
      <c r="E31" s="0" t="n">
        <f aca="false">YEAR(D31)</f>
        <v>2013</v>
      </c>
    </row>
    <row r="32" customFormat="false" ht="15" hidden="false" customHeight="false" outlineLevel="0" collapsed="false">
      <c r="A32" s="0" t="s">
        <v>4</v>
      </c>
      <c r="B32" s="0" t="s">
        <v>45</v>
      </c>
      <c r="C32" s="0" t="n">
        <v>12823.61</v>
      </c>
      <c r="D32" s="12" t="n">
        <v>41365</v>
      </c>
      <c r="E32" s="0" t="n">
        <f aca="false">YEAR(D32)</f>
        <v>2013</v>
      </c>
    </row>
    <row r="33" customFormat="false" ht="15" hidden="false" customHeight="false" outlineLevel="0" collapsed="false">
      <c r="A33" s="0" t="s">
        <v>4</v>
      </c>
      <c r="B33" s="0" t="s">
        <v>46</v>
      </c>
      <c r="C33" s="0" t="n">
        <v>22691</v>
      </c>
      <c r="D33" s="12" t="n">
        <v>41548</v>
      </c>
      <c r="E33" s="0" t="n">
        <f aca="false">YEAR(D33)</f>
        <v>2013</v>
      </c>
    </row>
    <row r="34" customFormat="false" ht="15" hidden="false" customHeight="false" outlineLevel="0" collapsed="false">
      <c r="A34" s="0" t="s">
        <v>4</v>
      </c>
      <c r="B34" s="0" t="s">
        <v>47</v>
      </c>
      <c r="C34" s="0" t="n">
        <v>4775</v>
      </c>
      <c r="D34" s="12" t="n">
        <v>41426</v>
      </c>
      <c r="E34" s="0" t="n">
        <f aca="false">YEAR(D34)</f>
        <v>2013</v>
      </c>
    </row>
    <row r="35" customFormat="false" ht="15" hidden="false" customHeight="false" outlineLevel="0" collapsed="false">
      <c r="A35" s="0" t="s">
        <v>4</v>
      </c>
      <c r="B35" s="0" t="s">
        <v>48</v>
      </c>
      <c r="C35" s="0" t="n">
        <v>1899</v>
      </c>
      <c r="D35" s="12" t="n">
        <v>41000</v>
      </c>
      <c r="E35" s="0" t="n">
        <f aca="false">YEAR(D35)</f>
        <v>2012</v>
      </c>
    </row>
    <row r="36" customFormat="false" ht="15" hidden="false" customHeight="false" outlineLevel="0" collapsed="false">
      <c r="A36" s="0" t="s">
        <v>4</v>
      </c>
      <c r="B36" s="0" t="s">
        <v>49</v>
      </c>
      <c r="C36" s="0" t="n">
        <v>2220</v>
      </c>
      <c r="D36" s="12" t="n">
        <v>40878</v>
      </c>
      <c r="E36" s="0" t="n">
        <f aca="false">YEAR(D36)</f>
        <v>2011</v>
      </c>
    </row>
    <row r="37" customFormat="false" ht="15" hidden="false" customHeight="false" outlineLevel="0" collapsed="false">
      <c r="A37" s="0" t="s">
        <v>4</v>
      </c>
      <c r="B37" s="0" t="s">
        <v>50</v>
      </c>
      <c r="C37" s="0" t="n">
        <v>588</v>
      </c>
      <c r="D37" s="12" t="n">
        <v>41913</v>
      </c>
      <c r="E37" s="0" t="n">
        <f aca="false">YEAR(D37)</f>
        <v>2014</v>
      </c>
    </row>
    <row r="38" customFormat="false" ht="15" hidden="false" customHeight="false" outlineLevel="0" collapsed="false">
      <c r="A38" s="0" t="s">
        <v>4</v>
      </c>
      <c r="B38" s="0" t="s">
        <v>51</v>
      </c>
      <c r="C38" s="0" t="n">
        <v>1134</v>
      </c>
      <c r="D38" s="12" t="n">
        <v>41306</v>
      </c>
      <c r="E38" s="0" t="n">
        <f aca="false">YEAR(D38)</f>
        <v>2013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6833</v>
      </c>
      <c r="D39" s="12" t="n">
        <v>41334</v>
      </c>
      <c r="E39" s="0" t="n">
        <f aca="false">YEAR(D39)</f>
        <v>2013</v>
      </c>
    </row>
    <row r="40" customFormat="false" ht="15" hidden="false" customHeight="false" outlineLevel="0" collapsed="false">
      <c r="A40" s="0" t="s">
        <v>4</v>
      </c>
      <c r="B40" s="0" t="s">
        <v>53</v>
      </c>
      <c r="C40" s="0" t="n">
        <v>1884.61</v>
      </c>
      <c r="D40" s="12" t="n">
        <v>41609</v>
      </c>
      <c r="E40" s="0" t="n">
        <f aca="false">YEAR(D40)</f>
        <v>2013</v>
      </c>
    </row>
    <row r="41" customFormat="false" ht="15" hidden="false" customHeight="false" outlineLevel="0" collapsed="false">
      <c r="A41" s="0" t="s">
        <v>4</v>
      </c>
      <c r="B41" s="0" t="s">
        <v>54</v>
      </c>
      <c r="C41" s="0" t="n">
        <v>1425.9</v>
      </c>
      <c r="D41" s="12" t="n">
        <v>40940</v>
      </c>
      <c r="E41" s="0" t="n">
        <f aca="false">YEAR(D41)</f>
        <v>2012</v>
      </c>
    </row>
    <row r="42" customFormat="false" ht="15" hidden="false" customHeight="false" outlineLevel="0" collapsed="false">
      <c r="A42" s="0" t="s">
        <v>4</v>
      </c>
      <c r="B42" s="0" t="s">
        <v>55</v>
      </c>
      <c r="C42" s="0" t="n">
        <v>716</v>
      </c>
      <c r="D42" s="12" t="n">
        <v>40909</v>
      </c>
      <c r="E42" s="0" t="n">
        <f aca="false">YEAR(D42)</f>
        <v>2012</v>
      </c>
    </row>
    <row r="43" customFormat="false" ht="15" hidden="false" customHeight="false" outlineLevel="0" collapsed="false">
      <c r="A43" s="0" t="s">
        <v>4</v>
      </c>
      <c r="B43" s="0" t="s">
        <v>56</v>
      </c>
      <c r="C43" s="0" t="n">
        <v>482</v>
      </c>
      <c r="D43" s="12" t="n">
        <v>40969</v>
      </c>
      <c r="E43" s="0" t="n">
        <f aca="false">YEAR(D43)</f>
        <v>2012</v>
      </c>
    </row>
    <row r="44" customFormat="false" ht="15" hidden="false" customHeight="false" outlineLevel="0" collapsed="false">
      <c r="A44" s="0" t="s">
        <v>4</v>
      </c>
      <c r="B44" s="0" t="s">
        <v>57</v>
      </c>
      <c r="C44" s="0" t="n">
        <v>300</v>
      </c>
      <c r="D44" s="12" t="n">
        <v>40695</v>
      </c>
      <c r="E44" s="0" t="n">
        <f aca="false">YEAR(D44)</f>
        <v>2011</v>
      </c>
    </row>
    <row r="45" customFormat="false" ht="15" hidden="false" customHeight="false" outlineLevel="0" collapsed="false">
      <c r="A45" s="0" t="s">
        <v>4</v>
      </c>
      <c r="B45" s="0" t="s">
        <v>58</v>
      </c>
      <c r="C45" s="0" t="n">
        <v>669</v>
      </c>
      <c r="D45" s="12" t="n">
        <v>41153</v>
      </c>
      <c r="E45" s="0" t="n">
        <f aca="false">YEAR(D45)</f>
        <v>2012</v>
      </c>
    </row>
    <row r="46" customFormat="false" ht="15" hidden="false" customHeight="false" outlineLevel="0" collapsed="false">
      <c r="A46" s="0" t="s">
        <v>4</v>
      </c>
      <c r="B46" s="0" t="s">
        <v>59</v>
      </c>
      <c r="C46" s="0" t="n">
        <v>284</v>
      </c>
      <c r="D46" s="12" t="n">
        <v>41214</v>
      </c>
      <c r="E46" s="0" t="n">
        <f aca="false">YEAR(D46)</f>
        <v>2012</v>
      </c>
    </row>
    <row r="47" customFormat="false" ht="15" hidden="false" customHeight="false" outlineLevel="0" collapsed="false">
      <c r="A47" s="0" t="s">
        <v>4</v>
      </c>
      <c r="B47" s="0" t="s">
        <v>60</v>
      </c>
      <c r="C47" s="0" t="n">
        <v>1741</v>
      </c>
      <c r="D47" s="12" t="n">
        <v>41183</v>
      </c>
      <c r="E47" s="0" t="n">
        <f aca="false">YEAR(D47)</f>
        <v>2012</v>
      </c>
    </row>
    <row r="48" customFormat="false" ht="15" hidden="false" customHeight="false" outlineLevel="0" collapsed="false">
      <c r="A48" s="0" t="s">
        <v>4</v>
      </c>
      <c r="B48" s="0" t="s">
        <v>61</v>
      </c>
      <c r="C48" s="0" t="n">
        <v>1068</v>
      </c>
      <c r="D48" s="12" t="n">
        <v>41030</v>
      </c>
      <c r="E48" s="0" t="n">
        <f aca="false">YEAR(D48)</f>
        <v>2012</v>
      </c>
    </row>
    <row r="49" customFormat="false" ht="15" hidden="false" customHeight="false" outlineLevel="0" collapsed="false">
      <c r="A49" s="0" t="s">
        <v>4</v>
      </c>
      <c r="B49" s="0" t="s">
        <v>62</v>
      </c>
      <c r="C49" s="0" t="n">
        <v>1539.4</v>
      </c>
      <c r="D49" s="12" t="n">
        <v>41671</v>
      </c>
      <c r="E49" s="0" t="n">
        <f aca="false">YEAR(D49)</f>
        <v>2014</v>
      </c>
    </row>
    <row r="50" customFormat="false" ht="15" hidden="false" customHeight="false" outlineLevel="0" collapsed="false">
      <c r="A50" s="0" t="s">
        <v>4</v>
      </c>
      <c r="B50" s="0" t="s">
        <v>63</v>
      </c>
      <c r="C50" s="0" t="n">
        <v>980</v>
      </c>
      <c r="E50" s="0" t="n">
        <v>2010</v>
      </c>
    </row>
    <row r="51" customFormat="false" ht="15" hidden="false" customHeight="false" outlineLevel="0" collapsed="false">
      <c r="A51" s="0" t="s">
        <v>4</v>
      </c>
      <c r="B51" s="0" t="s">
        <v>63</v>
      </c>
      <c r="C51" s="0" t="n">
        <v>1120</v>
      </c>
      <c r="E51" s="0" t="n">
        <v>2010</v>
      </c>
    </row>
    <row r="52" customFormat="false" ht="15" hidden="false" customHeight="false" outlineLevel="0" collapsed="false">
      <c r="A52" s="0" t="s">
        <v>4</v>
      </c>
      <c r="B52" s="0" t="s">
        <v>64</v>
      </c>
      <c r="C52" s="0" t="n">
        <v>8889.4</v>
      </c>
      <c r="D52" s="12" t="n">
        <v>41091</v>
      </c>
      <c r="E52" s="0" t="n">
        <f aca="false">YEAR(D52)</f>
        <v>2012</v>
      </c>
    </row>
    <row r="53" customFormat="false" ht="15" hidden="false" customHeight="false" outlineLevel="0" collapsed="false">
      <c r="A53" s="0" t="s">
        <v>4</v>
      </c>
      <c r="B53" s="0" t="s">
        <v>65</v>
      </c>
      <c r="C53" s="0" t="n">
        <v>1762.74</v>
      </c>
      <c r="D53" s="12" t="n">
        <v>41153</v>
      </c>
      <c r="E53" s="0" t="n">
        <f aca="false">YEAR(D53)</f>
        <v>2012</v>
      </c>
    </row>
    <row r="54" customFormat="false" ht="15" hidden="false" customHeight="false" outlineLevel="0" collapsed="false">
      <c r="A54" s="0" t="s">
        <v>4</v>
      </c>
      <c r="B54" s="0" t="s">
        <v>66</v>
      </c>
      <c r="C54" s="0" t="n">
        <v>2014</v>
      </c>
      <c r="D54" s="12" t="n">
        <v>41091</v>
      </c>
      <c r="E54" s="0" t="n">
        <f aca="false">YEAR(D54)</f>
        <v>2012</v>
      </c>
    </row>
    <row r="55" customFormat="false" ht="15" hidden="false" customHeight="false" outlineLevel="0" collapsed="false">
      <c r="A55" s="0" t="s">
        <v>4</v>
      </c>
      <c r="B55" s="0" t="s">
        <v>67</v>
      </c>
      <c r="C55" s="0" t="n">
        <v>9936.7</v>
      </c>
      <c r="D55" s="12" t="n">
        <v>41061</v>
      </c>
      <c r="E55" s="0" t="n">
        <f aca="false">YEAR(D55)</f>
        <v>2012</v>
      </c>
    </row>
    <row r="56" customFormat="false" ht="15" hidden="false" customHeight="false" outlineLevel="0" collapsed="false">
      <c r="A56" s="0" t="s">
        <v>4</v>
      </c>
      <c r="B56" s="0" t="s">
        <v>68</v>
      </c>
      <c r="C56" s="0" t="n">
        <v>1503.38</v>
      </c>
      <c r="D56" s="12" t="n">
        <v>41091</v>
      </c>
      <c r="E56" s="0" t="n">
        <f aca="false">YEAR(D56)</f>
        <v>2012</v>
      </c>
    </row>
    <row r="57" customFormat="false" ht="15" hidden="false" customHeight="false" outlineLevel="0" collapsed="false">
      <c r="A57" s="0" t="s">
        <v>4</v>
      </c>
      <c r="B57" s="0" t="s">
        <v>69</v>
      </c>
      <c r="C57" s="0" t="n">
        <v>365</v>
      </c>
      <c r="D57" s="12" t="n">
        <v>40360</v>
      </c>
      <c r="E57" s="0" t="n">
        <f aca="false">YEAR(D57)</f>
        <v>2010</v>
      </c>
    </row>
    <row r="58" customFormat="false" ht="15" hidden="false" customHeight="false" outlineLevel="0" collapsed="false">
      <c r="A58" s="0" t="s">
        <v>4</v>
      </c>
      <c r="B58" s="0" t="s">
        <v>70</v>
      </c>
      <c r="C58" s="0" t="n">
        <v>3746.15</v>
      </c>
      <c r="D58" s="12" t="n">
        <v>40878</v>
      </c>
      <c r="E58" s="0" t="n">
        <f aca="false">YEAR(D58)</f>
        <v>2011</v>
      </c>
    </row>
    <row r="59" customFormat="false" ht="15" hidden="false" customHeight="false" outlineLevel="0" collapsed="false">
      <c r="A59" s="0" t="s">
        <v>4</v>
      </c>
      <c r="B59" s="0" t="s">
        <v>71</v>
      </c>
      <c r="C59" s="0" t="n">
        <v>4798.1</v>
      </c>
      <c r="D59" s="12" t="n">
        <v>40940</v>
      </c>
      <c r="E59" s="0" t="n">
        <f aca="false">YEAR(D59)</f>
        <v>2012</v>
      </c>
    </row>
    <row r="60" customFormat="false" ht="15" hidden="false" customHeight="false" outlineLevel="0" collapsed="false">
      <c r="A60" s="0" t="s">
        <v>4</v>
      </c>
      <c r="B60" s="0" t="s">
        <v>72</v>
      </c>
      <c r="C60" s="0" t="n">
        <v>482.78</v>
      </c>
      <c r="D60" s="12" t="n">
        <v>40940</v>
      </c>
      <c r="E60" s="0" t="n">
        <f aca="false">YEAR(D60)</f>
        <v>2012</v>
      </c>
    </row>
    <row r="61" customFormat="false" ht="15" hidden="false" customHeight="false" outlineLevel="0" collapsed="false">
      <c r="A61" s="0" t="s">
        <v>4</v>
      </c>
      <c r="B61" s="0" t="s">
        <v>73</v>
      </c>
      <c r="C61" s="0" t="n">
        <v>13728.63</v>
      </c>
      <c r="D61" s="12" t="n">
        <v>40909</v>
      </c>
      <c r="E61" s="0" t="n">
        <f aca="false">YEAR(D61)</f>
        <v>2012</v>
      </c>
    </row>
    <row r="62" customFormat="false" ht="15" hidden="false" customHeight="false" outlineLevel="0" collapsed="false">
      <c r="A62" s="0" t="s">
        <v>4</v>
      </c>
      <c r="B62" s="0" t="s">
        <v>74</v>
      </c>
      <c r="C62" s="0" t="n">
        <v>1440</v>
      </c>
      <c r="D62" s="12" t="n">
        <v>40817</v>
      </c>
      <c r="E62" s="0" t="n">
        <f aca="false">YEAR(D62)</f>
        <v>2011</v>
      </c>
    </row>
    <row r="63" customFormat="false" ht="15" hidden="false" customHeight="false" outlineLevel="0" collapsed="false">
      <c r="A63" s="0" t="s">
        <v>4</v>
      </c>
      <c r="B63" s="0" t="s">
        <v>75</v>
      </c>
      <c r="C63" s="0" t="n">
        <v>260</v>
      </c>
      <c r="D63" s="12" t="n">
        <v>40940</v>
      </c>
      <c r="E63" s="0" t="n">
        <f aca="false">YEAR(D63)</f>
        <v>2012</v>
      </c>
    </row>
    <row r="64" customFormat="false" ht="15" hidden="false" customHeight="false" outlineLevel="0" collapsed="false">
      <c r="A64" s="0" t="s">
        <v>4</v>
      </c>
      <c r="B64" s="0" t="s">
        <v>76</v>
      </c>
      <c r="C64" s="0" t="n">
        <v>4608</v>
      </c>
      <c r="E64" s="0" t="n">
        <v>2010</v>
      </c>
    </row>
    <row r="65" customFormat="false" ht="15" hidden="false" customHeight="false" outlineLevel="0" collapsed="false">
      <c r="A65" s="0" t="s">
        <v>4</v>
      </c>
      <c r="B65" s="0" t="s">
        <v>77</v>
      </c>
      <c r="C65" s="0" t="n">
        <v>1066</v>
      </c>
      <c r="D65" s="12" t="n">
        <v>39539</v>
      </c>
      <c r="E65" s="0" t="n">
        <f aca="false">YEAR(D65)</f>
        <v>2008</v>
      </c>
    </row>
    <row r="66" customFormat="false" ht="15" hidden="false" customHeight="false" outlineLevel="0" collapsed="false">
      <c r="A66" s="0" t="s">
        <v>4</v>
      </c>
      <c r="B66" s="0" t="s">
        <v>78</v>
      </c>
      <c r="C66" s="0" t="n">
        <v>4018.2</v>
      </c>
      <c r="D66" s="12" t="n">
        <v>41275</v>
      </c>
      <c r="E66" s="0" t="n">
        <f aca="false">YEAR(D66)</f>
        <v>2013</v>
      </c>
    </row>
    <row r="67" customFormat="false" ht="15" hidden="false" customHeight="false" outlineLevel="0" collapsed="false">
      <c r="A67" s="0" t="s">
        <v>4</v>
      </c>
      <c r="B67" s="0" t="s">
        <v>79</v>
      </c>
      <c r="C67" s="0" t="n">
        <v>610</v>
      </c>
      <c r="D67" s="12" t="n">
        <v>41061</v>
      </c>
      <c r="E67" s="0" t="n">
        <f aca="false">YEAR(D67)</f>
        <v>2012</v>
      </c>
    </row>
    <row r="68" customFormat="false" ht="15" hidden="false" customHeight="false" outlineLevel="0" collapsed="false">
      <c r="A68" s="0" t="s">
        <v>4</v>
      </c>
      <c r="B68" s="0" t="s">
        <v>80</v>
      </c>
      <c r="C68" s="0" t="n">
        <v>716.61</v>
      </c>
      <c r="D68" s="12" t="n">
        <v>41699</v>
      </c>
      <c r="E68" s="0" t="n">
        <f aca="false">YEAR(D68)</f>
        <v>2014</v>
      </c>
    </row>
    <row r="69" customFormat="false" ht="15" hidden="false" customHeight="false" outlineLevel="0" collapsed="false">
      <c r="A69" s="0" t="s">
        <v>4</v>
      </c>
      <c r="B69" s="0" t="s">
        <v>81</v>
      </c>
      <c r="C69" s="0" t="n">
        <v>158</v>
      </c>
      <c r="D69" s="12" t="n">
        <v>40330</v>
      </c>
      <c r="E69" s="0" t="n">
        <f aca="false">YEAR(D69)</f>
        <v>2010</v>
      </c>
    </row>
    <row r="70" customFormat="false" ht="15" hidden="false" customHeight="false" outlineLevel="0" collapsed="false">
      <c r="A70" s="0" t="s">
        <v>4</v>
      </c>
      <c r="B70" s="0" t="s">
        <v>82</v>
      </c>
      <c r="C70" s="0" t="n">
        <v>6357</v>
      </c>
      <c r="D70" s="12" t="n">
        <v>41275</v>
      </c>
      <c r="E70" s="0" t="n">
        <f aca="false">YEAR(D70)</f>
        <v>2013</v>
      </c>
    </row>
    <row r="71" customFormat="false" ht="15" hidden="false" customHeight="false" outlineLevel="0" collapsed="false">
      <c r="A71" s="0" t="s">
        <v>4</v>
      </c>
      <c r="B71" s="0" t="s">
        <v>83</v>
      </c>
      <c r="C71" s="0" t="n">
        <v>394.39</v>
      </c>
      <c r="E71" s="0" t="n">
        <v>2010</v>
      </c>
    </row>
    <row r="72" customFormat="false" ht="15" hidden="false" customHeight="false" outlineLevel="0" collapsed="false">
      <c r="A72" s="0" t="s">
        <v>4</v>
      </c>
      <c r="B72" s="0" t="s">
        <v>84</v>
      </c>
      <c r="C72" s="0" t="n">
        <v>737.4</v>
      </c>
      <c r="D72" s="12" t="n">
        <v>39965</v>
      </c>
      <c r="E72" s="0" t="n">
        <f aca="false">YEAR(D72)</f>
        <v>2009</v>
      </c>
    </row>
    <row r="73" customFormat="false" ht="15" hidden="false" customHeight="false" outlineLevel="0" collapsed="false">
      <c r="A73" s="0" t="s">
        <v>5</v>
      </c>
      <c r="B73" s="0" t="s">
        <v>85</v>
      </c>
      <c r="C73" s="0" t="n">
        <v>4600</v>
      </c>
      <c r="D73" s="12" t="n">
        <v>40878</v>
      </c>
      <c r="E73" s="0" t="n">
        <f aca="false">YEAR(D73)</f>
        <v>2011</v>
      </c>
    </row>
    <row r="74" customFormat="false" ht="15" hidden="false" customHeight="false" outlineLevel="0" collapsed="false">
      <c r="A74" s="0" t="s">
        <v>5</v>
      </c>
      <c r="B74" s="0" t="s">
        <v>86</v>
      </c>
      <c r="C74" s="0" t="n">
        <v>190</v>
      </c>
      <c r="D74" s="12" t="n">
        <v>40299</v>
      </c>
      <c r="E74" s="0" t="n">
        <f aca="false">YEAR(D74)</f>
        <v>2010</v>
      </c>
    </row>
    <row r="75" customFormat="false" ht="15" hidden="false" customHeight="false" outlineLevel="0" collapsed="false">
      <c r="A75" s="0" t="s">
        <v>6</v>
      </c>
      <c r="B75" s="0" t="s">
        <v>87</v>
      </c>
      <c r="C75" s="0" t="n">
        <v>8526</v>
      </c>
      <c r="D75" s="12" t="n">
        <v>41244</v>
      </c>
      <c r="E75" s="0" t="n">
        <f aca="false">YEAR(D75)</f>
        <v>2012</v>
      </c>
    </row>
    <row r="76" customFormat="false" ht="15" hidden="false" customHeight="false" outlineLevel="0" collapsed="false">
      <c r="A76" s="0" t="s">
        <v>7</v>
      </c>
      <c r="B76" s="0" t="s">
        <v>88</v>
      </c>
      <c r="C76" s="0" t="n">
        <v>447.21</v>
      </c>
      <c r="D76" s="12" t="n">
        <v>42217</v>
      </c>
      <c r="E76" s="0" t="n">
        <f aca="false">YEAR(D76)</f>
        <v>2015</v>
      </c>
    </row>
    <row r="77" customFormat="false" ht="15" hidden="false" customHeight="false" outlineLevel="0" collapsed="false">
      <c r="A77" s="0" t="s">
        <v>7</v>
      </c>
      <c r="B77" s="0" t="s">
        <v>89</v>
      </c>
      <c r="C77" s="0" t="n">
        <v>255</v>
      </c>
      <c r="D77" s="12" t="n">
        <v>42005</v>
      </c>
      <c r="E77" s="0" t="n">
        <f aca="false">YEAR(D77)</f>
        <v>2015</v>
      </c>
    </row>
    <row r="78" customFormat="false" ht="15" hidden="false" customHeight="false" outlineLevel="0" collapsed="false">
      <c r="A78" s="0" t="s">
        <v>7</v>
      </c>
      <c r="B78" s="0" t="s">
        <v>89</v>
      </c>
      <c r="C78" s="0" t="n">
        <v>198</v>
      </c>
      <c r="E78" s="0" t="n">
        <v>2010</v>
      </c>
    </row>
    <row r="79" customFormat="false" ht="15" hidden="false" customHeight="false" outlineLevel="0" collapsed="false">
      <c r="A79" s="0" t="s">
        <v>7</v>
      </c>
      <c r="B79" s="0" t="s">
        <v>90</v>
      </c>
      <c r="C79" s="0" t="n">
        <v>4757</v>
      </c>
      <c r="D79" s="12" t="n">
        <v>42248</v>
      </c>
      <c r="E79" s="0" t="n">
        <f aca="false">YEAR(D79)</f>
        <v>2015</v>
      </c>
    </row>
    <row r="80" customFormat="false" ht="15" hidden="false" customHeight="false" outlineLevel="0" collapsed="false">
      <c r="A80" s="0" t="s">
        <v>7</v>
      </c>
      <c r="B80" s="0" t="s">
        <v>91</v>
      </c>
      <c r="C80" s="0" t="n">
        <v>2076</v>
      </c>
      <c r="D80" s="12" t="n">
        <v>41030</v>
      </c>
      <c r="E80" s="0" t="n">
        <f aca="false">YEAR(D80)</f>
        <v>2012</v>
      </c>
    </row>
    <row r="81" customFormat="false" ht="15" hidden="false" customHeight="false" outlineLevel="0" collapsed="false">
      <c r="A81" s="0" t="s">
        <v>7</v>
      </c>
      <c r="B81" s="0" t="s">
        <v>92</v>
      </c>
      <c r="C81" s="0" t="n">
        <v>485</v>
      </c>
      <c r="E81" s="0" t="n">
        <v>2010</v>
      </c>
    </row>
    <row r="82" customFormat="false" ht="15" hidden="false" customHeight="false" outlineLevel="0" collapsed="false">
      <c r="A82" s="0" t="s">
        <v>7</v>
      </c>
      <c r="B82" s="0" t="s">
        <v>93</v>
      </c>
      <c r="C82" s="0" t="n">
        <v>2475</v>
      </c>
      <c r="D82" s="12" t="n">
        <v>41974</v>
      </c>
      <c r="E82" s="0" t="n">
        <f aca="false">YEAR(D82)</f>
        <v>2014</v>
      </c>
    </row>
    <row r="83" customFormat="false" ht="15" hidden="false" customHeight="false" outlineLevel="0" collapsed="false">
      <c r="A83" s="0" t="s">
        <v>7</v>
      </c>
      <c r="B83" s="0" t="s">
        <v>94</v>
      </c>
      <c r="C83" s="0" t="n">
        <v>665</v>
      </c>
      <c r="D83" s="12" t="n">
        <v>41426</v>
      </c>
      <c r="E83" s="0" t="n">
        <f aca="false">YEAR(D83)</f>
        <v>2013</v>
      </c>
    </row>
    <row r="84" customFormat="false" ht="15" hidden="false" customHeight="false" outlineLevel="0" collapsed="false">
      <c r="A84" s="0" t="s">
        <v>7</v>
      </c>
      <c r="B84" s="0" t="s">
        <v>95</v>
      </c>
      <c r="C84" s="0" t="n">
        <v>1586</v>
      </c>
      <c r="D84" s="12" t="n">
        <v>40756</v>
      </c>
      <c r="E84" s="0" t="n">
        <f aca="false">YEAR(D84)</f>
        <v>2011</v>
      </c>
    </row>
    <row r="85" customFormat="false" ht="15" hidden="false" customHeight="false" outlineLevel="0" collapsed="false">
      <c r="A85" s="0" t="s">
        <v>7</v>
      </c>
      <c r="B85" s="0" t="s">
        <v>96</v>
      </c>
      <c r="C85" s="0" t="n">
        <v>753</v>
      </c>
      <c r="D85" s="12" t="n">
        <v>41153</v>
      </c>
      <c r="E85" s="0" t="n">
        <f aca="false">YEAR(D85)</f>
        <v>2012</v>
      </c>
    </row>
    <row r="86" customFormat="false" ht="15" hidden="false" customHeight="false" outlineLevel="0" collapsed="false">
      <c r="A86" s="0" t="s">
        <v>7</v>
      </c>
      <c r="B86" s="0" t="s">
        <v>97</v>
      </c>
      <c r="C86" s="0" t="n">
        <v>885</v>
      </c>
      <c r="D86" s="12" t="n">
        <v>40695</v>
      </c>
      <c r="E86" s="0" t="n">
        <f aca="false">YEAR(D86)</f>
        <v>2011</v>
      </c>
    </row>
    <row r="87" customFormat="false" ht="15" hidden="false" customHeight="false" outlineLevel="0" collapsed="false">
      <c r="A87" s="0" t="s">
        <v>7</v>
      </c>
      <c r="B87" s="0" t="s">
        <v>98</v>
      </c>
      <c r="C87" s="0" t="n">
        <v>1375</v>
      </c>
      <c r="D87" s="12" t="n">
        <v>41091</v>
      </c>
      <c r="E87" s="0" t="n">
        <f aca="false">YEAR(D87)</f>
        <v>2012</v>
      </c>
    </row>
    <row r="88" customFormat="false" ht="15" hidden="false" customHeight="false" outlineLevel="0" collapsed="false">
      <c r="A88" s="0" t="s">
        <v>7</v>
      </c>
      <c r="B88" s="0" t="s">
        <v>99</v>
      </c>
      <c r="C88" s="0" t="n">
        <v>673.38</v>
      </c>
      <c r="D88" s="12" t="n">
        <v>41456</v>
      </c>
      <c r="E88" s="0" t="n">
        <f aca="false">YEAR(D88)</f>
        <v>2013</v>
      </c>
    </row>
    <row r="89" customFormat="false" ht="15" hidden="false" customHeight="false" outlineLevel="0" collapsed="false">
      <c r="A89" s="0" t="s">
        <v>7</v>
      </c>
      <c r="B89" s="0" t="s">
        <v>100</v>
      </c>
      <c r="C89" s="0" t="n">
        <v>1361</v>
      </c>
      <c r="D89" s="12" t="n">
        <v>41456</v>
      </c>
      <c r="E89" s="0" t="n">
        <f aca="false">YEAR(D89)</f>
        <v>2013</v>
      </c>
    </row>
    <row r="90" customFormat="false" ht="15" hidden="false" customHeight="false" outlineLevel="0" collapsed="false">
      <c r="A90" s="0" t="s">
        <v>7</v>
      </c>
      <c r="B90" s="0" t="s">
        <v>101</v>
      </c>
      <c r="C90" s="0" t="n">
        <v>710</v>
      </c>
      <c r="E90" s="0" t="n">
        <v>2010</v>
      </c>
    </row>
    <row r="91" customFormat="false" ht="15" hidden="false" customHeight="false" outlineLevel="0" collapsed="false">
      <c r="A91" s="0" t="s">
        <v>7</v>
      </c>
      <c r="B91" s="0" t="s">
        <v>102</v>
      </c>
      <c r="C91" s="0" t="n">
        <v>240.83</v>
      </c>
      <c r="D91" s="12" t="n">
        <v>41306</v>
      </c>
      <c r="E91" s="0" t="n">
        <f aca="false">YEAR(D91)</f>
        <v>2013</v>
      </c>
    </row>
    <row r="92" customFormat="false" ht="15" hidden="false" customHeight="false" outlineLevel="0" collapsed="false">
      <c r="A92" s="0" t="s">
        <v>7</v>
      </c>
      <c r="B92" s="0" t="s">
        <v>103</v>
      </c>
      <c r="C92" s="0" t="n">
        <v>704</v>
      </c>
      <c r="D92" s="12" t="n">
        <v>40483</v>
      </c>
      <c r="E92" s="0" t="n">
        <f aca="false">YEAR(D92)</f>
        <v>2010</v>
      </c>
    </row>
    <row r="93" customFormat="false" ht="15" hidden="false" customHeight="false" outlineLevel="0" collapsed="false">
      <c r="A93" s="0" t="s">
        <v>7</v>
      </c>
      <c r="B93" s="0" t="s">
        <v>104</v>
      </c>
      <c r="C93" s="0" t="n">
        <v>1682.17</v>
      </c>
      <c r="D93" s="12" t="n">
        <v>40544</v>
      </c>
      <c r="E93" s="0" t="n">
        <f aca="false">YEAR(D93)</f>
        <v>2011</v>
      </c>
    </row>
    <row r="94" customFormat="false" ht="15" hidden="false" customHeight="false" outlineLevel="0" collapsed="false">
      <c r="A94" s="0" t="s">
        <v>7</v>
      </c>
      <c r="B94" s="0" t="s">
        <v>105</v>
      </c>
      <c r="C94" s="0" t="n">
        <v>534.6</v>
      </c>
      <c r="D94" s="12" t="n">
        <v>40817</v>
      </c>
      <c r="E94" s="0" t="n">
        <f aca="false">YEAR(D94)</f>
        <v>2011</v>
      </c>
    </row>
    <row r="95" customFormat="false" ht="15" hidden="false" customHeight="false" outlineLevel="0" collapsed="false">
      <c r="A95" s="0" t="s">
        <v>7</v>
      </c>
      <c r="B95" s="0" t="s">
        <v>106</v>
      </c>
      <c r="C95" s="0" t="n">
        <v>512.2</v>
      </c>
      <c r="E95" s="0" t="n">
        <v>2010</v>
      </c>
    </row>
    <row r="96" customFormat="false" ht="15" hidden="false" customHeight="false" outlineLevel="0" collapsed="false">
      <c r="A96" s="0" t="s">
        <v>7</v>
      </c>
      <c r="B96" s="0" t="s">
        <v>106</v>
      </c>
      <c r="C96" s="0" t="n">
        <v>168</v>
      </c>
      <c r="E96" s="0" t="n">
        <v>2010</v>
      </c>
    </row>
    <row r="97" customFormat="false" ht="15" hidden="false" customHeight="false" outlineLevel="0" collapsed="false">
      <c r="A97" s="0" t="s">
        <v>7</v>
      </c>
      <c r="B97" s="0" t="s">
        <v>106</v>
      </c>
      <c r="C97" s="0" t="n">
        <v>168.8</v>
      </c>
      <c r="E97" s="0" t="n">
        <v>2010</v>
      </c>
    </row>
    <row r="98" customFormat="false" ht="15" hidden="false" customHeight="false" outlineLevel="0" collapsed="false">
      <c r="A98" s="0" t="s">
        <v>7</v>
      </c>
      <c r="B98" s="0" t="s">
        <v>106</v>
      </c>
      <c r="C98" s="0" t="n">
        <v>355.6</v>
      </c>
      <c r="E98" s="0" t="n">
        <v>2010</v>
      </c>
    </row>
    <row r="99" customFormat="false" ht="15" hidden="false" customHeight="false" outlineLevel="0" collapsed="false">
      <c r="A99" s="0" t="s">
        <v>8</v>
      </c>
      <c r="B99" s="0" t="s">
        <v>107</v>
      </c>
      <c r="C99" s="0" t="n">
        <v>358.99</v>
      </c>
      <c r="E99" s="0" t="n">
        <v>2010</v>
      </c>
    </row>
    <row r="100" customFormat="false" ht="15" hidden="false" customHeight="false" outlineLevel="0" collapsed="false">
      <c r="A100" s="0" t="s">
        <v>8</v>
      </c>
      <c r="B100" s="0" t="s">
        <v>108</v>
      </c>
      <c r="C100" s="0" t="n">
        <v>1837</v>
      </c>
      <c r="D100" s="12" t="n">
        <v>41518</v>
      </c>
      <c r="E100" s="0" t="n">
        <f aca="false">YEAR(D100)</f>
        <v>2013</v>
      </c>
    </row>
    <row r="101" customFormat="false" ht="15" hidden="false" customHeight="false" outlineLevel="0" collapsed="false">
      <c r="A101" s="0" t="s">
        <v>8</v>
      </c>
      <c r="B101" s="0" t="s">
        <v>109</v>
      </c>
      <c r="C101" s="0" t="n">
        <v>1950</v>
      </c>
      <c r="E101" s="0" t="n">
        <v>2010</v>
      </c>
    </row>
    <row r="102" customFormat="false" ht="15" hidden="false" customHeight="false" outlineLevel="0" collapsed="false">
      <c r="A102" s="0" t="s">
        <v>8</v>
      </c>
      <c r="B102" s="0" t="s">
        <v>110</v>
      </c>
      <c r="C102" s="0" t="n">
        <v>1845.98</v>
      </c>
      <c r="E102" s="0" t="n">
        <v>2010</v>
      </c>
    </row>
    <row r="103" customFormat="false" ht="15" hidden="false" customHeight="false" outlineLevel="0" collapsed="false">
      <c r="A103" s="0" t="s">
        <v>8</v>
      </c>
      <c r="B103" s="0" t="s">
        <v>111</v>
      </c>
      <c r="C103" s="0" t="n">
        <v>455</v>
      </c>
      <c r="D103" s="12" t="n">
        <v>41609</v>
      </c>
      <c r="E103" s="0" t="n">
        <f aca="false">YEAR(D103)</f>
        <v>2013</v>
      </c>
    </row>
    <row r="104" customFormat="false" ht="15" hidden="false" customHeight="false" outlineLevel="0" collapsed="false">
      <c r="A104" s="0" t="s">
        <v>8</v>
      </c>
      <c r="B104" s="0" t="s">
        <v>112</v>
      </c>
      <c r="C104" s="0" t="n">
        <v>350</v>
      </c>
      <c r="D104" s="12" t="n">
        <v>41548</v>
      </c>
      <c r="E104" s="0" t="n">
        <f aca="false">YEAR(D104)</f>
        <v>2013</v>
      </c>
    </row>
    <row r="105" customFormat="false" ht="15" hidden="false" customHeight="false" outlineLevel="0" collapsed="false">
      <c r="A105" s="0" t="s">
        <v>9</v>
      </c>
      <c r="B105" s="0" t="s">
        <v>113</v>
      </c>
      <c r="C105" s="0" t="n">
        <v>3756</v>
      </c>
      <c r="D105" s="12" t="n">
        <v>41000</v>
      </c>
      <c r="E105" s="0" t="n">
        <f aca="false">YEAR(D105)</f>
        <v>2012</v>
      </c>
    </row>
    <row r="106" customFormat="false" ht="15" hidden="false" customHeight="false" outlineLevel="0" collapsed="false">
      <c r="A106" s="0" t="s">
        <v>10</v>
      </c>
      <c r="B106" s="0" t="s">
        <v>114</v>
      </c>
      <c r="C106" s="0" t="n">
        <v>2359</v>
      </c>
      <c r="D106" s="12" t="n">
        <v>41183</v>
      </c>
      <c r="E106" s="0" t="n">
        <f aca="false">YEAR(D106)</f>
        <v>2012</v>
      </c>
    </row>
    <row r="107" customFormat="false" ht="15" hidden="false" customHeight="false" outlineLevel="0" collapsed="false">
      <c r="A107" s="0" t="s">
        <v>10</v>
      </c>
      <c r="B107" s="0" t="s">
        <v>115</v>
      </c>
      <c r="C107" s="0" t="n">
        <v>445.62</v>
      </c>
      <c r="E107" s="0" t="n">
        <v>2010</v>
      </c>
    </row>
    <row r="108" customFormat="false" ht="15" hidden="false" customHeight="false" outlineLevel="0" collapsed="false">
      <c r="A108" s="0" t="s">
        <v>10</v>
      </c>
      <c r="B108" s="0" t="s">
        <v>116</v>
      </c>
      <c r="C108" s="0" t="n">
        <v>417.96</v>
      </c>
      <c r="D108" s="12" t="n">
        <v>41974</v>
      </c>
      <c r="E108" s="0" t="n">
        <f aca="false">YEAR(D108)</f>
        <v>2014</v>
      </c>
    </row>
    <row r="109" customFormat="false" ht="15" hidden="false" customHeight="false" outlineLevel="0" collapsed="false">
      <c r="A109" s="0" t="s">
        <v>10</v>
      </c>
      <c r="B109" s="0" t="s">
        <v>117</v>
      </c>
      <c r="C109" s="0" t="n">
        <v>592.54</v>
      </c>
      <c r="D109" s="12" t="n">
        <v>41944</v>
      </c>
      <c r="E109" s="0" t="n">
        <f aca="false">YEAR(D109)</f>
        <v>2014</v>
      </c>
    </row>
    <row r="110" customFormat="false" ht="15" hidden="false" customHeight="false" outlineLevel="0" collapsed="false">
      <c r="A110" s="0" t="s">
        <v>10</v>
      </c>
      <c r="B110" s="0" t="s">
        <v>118</v>
      </c>
      <c r="C110" s="0" t="n">
        <v>564</v>
      </c>
      <c r="D110" s="12" t="n">
        <v>41395</v>
      </c>
      <c r="E110" s="0" t="n">
        <f aca="false">YEAR(D110)</f>
        <v>2013</v>
      </c>
    </row>
    <row r="111" customFormat="false" ht="15" hidden="false" customHeight="false" outlineLevel="0" collapsed="false">
      <c r="A111" s="0" t="s">
        <v>10</v>
      </c>
      <c r="B111" s="0" t="s">
        <v>119</v>
      </c>
      <c r="C111" s="0" t="n">
        <v>108.6</v>
      </c>
      <c r="D111" s="12" t="n">
        <v>41275</v>
      </c>
      <c r="E111" s="0" t="n">
        <f aca="false">YEAR(D111)</f>
        <v>2013</v>
      </c>
    </row>
    <row r="112" customFormat="false" ht="15" hidden="false" customHeight="false" outlineLevel="0" collapsed="false">
      <c r="A112" s="0" t="s">
        <v>10</v>
      </c>
      <c r="B112" s="0" t="s">
        <v>120</v>
      </c>
      <c r="C112" s="0" t="n">
        <v>946</v>
      </c>
      <c r="D112" s="12" t="n">
        <v>41609</v>
      </c>
      <c r="E112" s="0" t="n">
        <f aca="false">YEAR(D112)</f>
        <v>2013</v>
      </c>
    </row>
    <row r="113" customFormat="false" ht="15" hidden="false" customHeight="false" outlineLevel="0" collapsed="false">
      <c r="A113" s="0" t="s">
        <v>10</v>
      </c>
      <c r="B113" s="0" t="s">
        <v>121</v>
      </c>
      <c r="C113" s="0" t="n">
        <v>2620</v>
      </c>
      <c r="D113" s="12" t="n">
        <v>41244</v>
      </c>
      <c r="E113" s="0" t="n">
        <f aca="false">YEAR(D113)</f>
        <v>2012</v>
      </c>
    </row>
    <row r="114" customFormat="false" ht="15" hidden="false" customHeight="false" outlineLevel="0" collapsed="false">
      <c r="A114" s="0" t="s">
        <v>10</v>
      </c>
      <c r="B114" s="0" t="s">
        <v>122</v>
      </c>
      <c r="C114" s="0" t="n">
        <v>164</v>
      </c>
      <c r="D114" s="12" t="n">
        <v>39934</v>
      </c>
      <c r="E114" s="0" t="n">
        <f aca="false">YEAR(D114)</f>
        <v>2009</v>
      </c>
    </row>
    <row r="115" customFormat="false" ht="15" hidden="false" customHeight="false" outlineLevel="0" collapsed="false">
      <c r="A115" s="0" t="s">
        <v>10</v>
      </c>
      <c r="B115" s="0" t="s">
        <v>123</v>
      </c>
      <c r="C115" s="0" t="n">
        <v>853</v>
      </c>
      <c r="D115" s="12" t="n">
        <v>40269</v>
      </c>
      <c r="E115" s="0" t="n">
        <f aca="false">YEAR(D115)</f>
        <v>2010</v>
      </c>
    </row>
    <row r="116" customFormat="false" ht="15" hidden="false" customHeight="false" outlineLevel="0" collapsed="false">
      <c r="A116" s="0" t="s">
        <v>10</v>
      </c>
      <c r="B116" s="0" t="s">
        <v>124</v>
      </c>
      <c r="C116" s="0" t="n">
        <v>1325</v>
      </c>
      <c r="D116" s="12" t="n">
        <v>41609</v>
      </c>
      <c r="E116" s="0" t="n">
        <f aca="false">YEAR(D116)</f>
        <v>2013</v>
      </c>
    </row>
    <row r="117" customFormat="false" ht="15" hidden="false" customHeight="false" outlineLevel="0" collapsed="false">
      <c r="A117" s="0" t="s">
        <v>10</v>
      </c>
      <c r="B117" s="0" t="s">
        <v>125</v>
      </c>
      <c r="C117" s="0" t="n">
        <v>279.3</v>
      </c>
      <c r="D117" s="12" t="n">
        <v>41334</v>
      </c>
      <c r="E117" s="0" t="n">
        <f aca="false">YEAR(D117)</f>
        <v>2013</v>
      </c>
    </row>
    <row r="118" customFormat="false" ht="15" hidden="false" customHeight="false" outlineLevel="0" collapsed="false">
      <c r="A118" s="0" t="s">
        <v>10</v>
      </c>
      <c r="B118" s="0" t="s">
        <v>126</v>
      </c>
      <c r="C118" s="0" t="n">
        <v>572.4</v>
      </c>
      <c r="D118" s="12" t="n">
        <v>40330</v>
      </c>
      <c r="E118" s="0" t="n">
        <f aca="false">YEAR(D118)</f>
        <v>2010</v>
      </c>
    </row>
    <row r="119" customFormat="false" ht="15" hidden="false" customHeight="false" outlineLevel="0" collapsed="false">
      <c r="A119" s="0" t="s">
        <v>10</v>
      </c>
      <c r="B119" s="0" t="s">
        <v>127</v>
      </c>
      <c r="C119" s="0" t="n">
        <v>245.62</v>
      </c>
      <c r="E119" s="0" t="n">
        <v>2010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F58:F65 I1"/>
    </sheetView>
  </sheetViews>
  <sheetFormatPr defaultRowHeight="15"/>
  <cols>
    <col collapsed="false" hidden="false" max="1" min="1" style="13" width="23.7142857142857"/>
    <col collapsed="false" hidden="false" max="5" min="2" style="0" width="14.0051020408163"/>
    <col collapsed="false" hidden="false" max="6" min="6" style="14" width="12.4183673469388"/>
    <col collapsed="false" hidden="false" max="7" min="7" style="14" width="12.1377551020408"/>
    <col collapsed="false" hidden="false" max="8" min="8" style="0" width="15.2908163265306"/>
    <col collapsed="false" hidden="false" max="9" min="9" style="0" width="12.7091836734694"/>
    <col collapsed="false" hidden="false" max="10" min="10" style="0" width="15.2908163265306"/>
    <col collapsed="false" hidden="false" max="1025" min="11" style="0" width="10.6734693877551"/>
  </cols>
  <sheetData>
    <row r="1" customFormat="false" ht="15" hidden="false" customHeight="false" outlineLevel="0" collapsed="false">
      <c r="A1" s="13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15" t="s">
        <v>133</v>
      </c>
      <c r="G1" s="15" t="s">
        <v>134</v>
      </c>
      <c r="H1" s="0" t="s">
        <v>135</v>
      </c>
      <c r="I1" s="0" t="s">
        <v>136</v>
      </c>
      <c r="J1" s="0" t="s">
        <v>137</v>
      </c>
    </row>
    <row r="2" customFormat="false" ht="15" hidden="false" customHeight="false" outlineLevel="0" collapsed="false">
      <c r="A2" s="13" t="s">
        <v>4</v>
      </c>
      <c r="B2" s="0" t="s">
        <v>138</v>
      </c>
      <c r="C2" s="0" t="n">
        <v>196954830</v>
      </c>
      <c r="D2" s="0" t="n">
        <f aca="false">IF($B2="FENBBC",0.01,IF($B2="FEN_MURBBC",0.01,IF(IFERROR(IF(B2="ENSBBC",VLOOKUP($A2,BBC_TCD!$A$4:$B$10,2,0)/Gain_Cout!$C2,0),0)&lt;0.0001,0,IFERROR(IF(B2="ENSBBC",VLOOKUP($A2,BBC_TCD!$A$4:$B$10,2,0)/Gain_Cout!$C2,0),0))))</f>
        <v>0.00191557196134769</v>
      </c>
      <c r="E2" s="0" t="n">
        <f aca="false">IF(RIGHT($B2,3)="MOD",0.01,0)</f>
        <v>0</v>
      </c>
      <c r="F2" s="15" t="n">
        <v>114.869421579401</v>
      </c>
      <c r="G2" s="15" t="n">
        <v>0.522983745681959</v>
      </c>
      <c r="H2" s="16" t="n">
        <f aca="false">(D2+E2)*C2*F2</f>
        <v>43338067.4733114</v>
      </c>
      <c r="I2" s="0" t="n">
        <f aca="false">IF(SUM(D2:E2)=0,0.0001,SUM(D2:E2))</f>
        <v>0.00191557196134769</v>
      </c>
      <c r="J2" s="16" t="n">
        <f aca="false">I2*C2*F2</f>
        <v>43338067.4733114</v>
      </c>
    </row>
    <row r="3" customFormat="false" ht="15" hidden="false" customHeight="false" outlineLevel="0" collapsed="false">
      <c r="A3" s="13" t="s">
        <v>4</v>
      </c>
      <c r="B3" s="0" t="s">
        <v>139</v>
      </c>
      <c r="C3" s="0" t="n">
        <v>196954830</v>
      </c>
      <c r="D3" s="0" t="n">
        <f aca="false">IF($B3="FENBBC",0.01,IF($B3="FEN_MURBBC",0.01,IF(IFERROR(IF(B3="ENSBBC",VLOOKUP($A3,BBC_TCD!$A$4:$B$10,2,0)/Gain_Cout!$C3,0),0)&lt;0.0001,0,IFERROR(IF(B3="ENSBBC",VLOOKUP($A3,BBC_TCD!$A$4:$B$10,2,0)/Gain_Cout!$C3,0),0))))</f>
        <v>0</v>
      </c>
      <c r="E3" s="0" t="n">
        <f aca="false">IF(RIGHT($B3,3)="MOD",0.01,0)</f>
        <v>0.01</v>
      </c>
      <c r="F3" s="15" t="n">
        <v>32.1992224529089</v>
      </c>
      <c r="G3" s="15" t="n">
        <v>0.290263253351329</v>
      </c>
      <c r="H3" s="16" t="n">
        <f aca="false">(D3+E3)*C3*F3</f>
        <v>63417923.8434486</v>
      </c>
      <c r="I3" s="0" t="n">
        <f aca="false">IF(SUM(D3:E3)=0,0.0001,SUM(D3:E3))</f>
        <v>0.01</v>
      </c>
      <c r="J3" s="16" t="n">
        <f aca="false">I3*C3*F3</f>
        <v>63417923.8434486</v>
      </c>
    </row>
    <row r="4" customFormat="false" ht="15" hidden="false" customHeight="false" outlineLevel="0" collapsed="false">
      <c r="A4" s="13" t="s">
        <v>4</v>
      </c>
      <c r="B4" s="0" t="s">
        <v>140</v>
      </c>
      <c r="C4" s="0" t="n">
        <v>196954830</v>
      </c>
      <c r="D4" s="0" t="n">
        <f aca="false">IF($B4="FENBBC",0.01,IF($B4="FEN_MURBBC",0.01,IF(IFERROR(IF(B4="ENSBBC",VLOOKUP($A4,BBC_TCD!$A$4:$B$10,2,0)/Gain_Cout!$C4,0),0)&lt;0.0001,0,IFERROR(IF(B4="ENSBBC",VLOOKUP($A4,BBC_TCD!$A$4:$B$10,2,0)/Gain_Cout!$C4,0),0))))</f>
        <v>0.01</v>
      </c>
      <c r="E4" s="0" t="n">
        <f aca="false">IF(RIGHT($B4,3)="MOD",0.01,0)</f>
        <v>0</v>
      </c>
      <c r="F4" s="15" t="n">
        <v>107.574081401367</v>
      </c>
      <c r="G4" s="15" t="n">
        <v>0.31138083403797</v>
      </c>
      <c r="H4" s="16" t="n">
        <f aca="false">(D4+E4)*C4*F4</f>
        <v>211872349.148124</v>
      </c>
      <c r="I4" s="0" t="n">
        <f aca="false">IF(SUM(D4:E4)=0,0.0001,SUM(D4:E4))</f>
        <v>0.01</v>
      </c>
      <c r="J4" s="16" t="n">
        <f aca="false">I4*C4*F4</f>
        <v>211872349.148124</v>
      </c>
    </row>
    <row r="5" customFormat="false" ht="15" hidden="false" customHeight="false" outlineLevel="0" collapsed="false">
      <c r="A5" s="13" t="s">
        <v>4</v>
      </c>
      <c r="B5" s="0" t="s">
        <v>141</v>
      </c>
      <c r="C5" s="0" t="n">
        <v>196954830</v>
      </c>
      <c r="D5" s="0" t="n">
        <f aca="false">IF($B5="FENBBC",0.01,IF($B5="FEN_MURBBC",0.01,IF(IFERROR(IF(B5="ENSBBC",VLOOKUP($A5,BBC_TCD!$A$4:$B$10,2,0)/Gain_Cout!$C5,0),0)&lt;0.0001,0,IFERROR(IF(B5="ENSBBC",VLOOKUP($A5,BBC_TCD!$A$4:$B$10,2,0)/Gain_Cout!$C5,0),0))))</f>
        <v>0</v>
      </c>
      <c r="E5" s="0" t="n">
        <f aca="false">IF(RIGHT($B5,3)="MOD",0.01,0)</f>
        <v>0.01</v>
      </c>
      <c r="F5" s="15" t="n">
        <v>28.3153594888889</v>
      </c>
      <c r="G5" s="15" t="n">
        <v>0.145544080821762</v>
      </c>
      <c r="H5" s="16" t="n">
        <f aca="false">(D5+E5)*C5*F5</f>
        <v>55768468.14523</v>
      </c>
      <c r="I5" s="0" t="n">
        <f aca="false">IF(SUM(D5:E5)=0,0.0001,SUM(D5:E5))</f>
        <v>0.01</v>
      </c>
      <c r="J5" s="16" t="n">
        <f aca="false">I5*C5*F5</f>
        <v>55768468.14523</v>
      </c>
    </row>
    <row r="6" customFormat="false" ht="15" hidden="false" customHeight="false" outlineLevel="0" collapsed="false">
      <c r="A6" s="13" t="s">
        <v>4</v>
      </c>
      <c r="B6" s="0" t="s">
        <v>142</v>
      </c>
      <c r="C6" s="0" t="n">
        <v>196954830</v>
      </c>
      <c r="D6" s="0" t="n">
        <f aca="false">IF($B6="FENBBC",0.01,IF($B6="FEN_MURBBC",0.01,IF(IFERROR(IF(B6="ENSBBC",VLOOKUP($A6,BBC_TCD!$A$4:$B$10,2,0)/Gain_Cout!$C6,0),0)&lt;0.0001,0,IFERROR(IF(B6="ENSBBC",VLOOKUP($A6,BBC_TCD!$A$4:$B$10,2,0)/Gain_Cout!$C6,0),0))))</f>
        <v>0.01</v>
      </c>
      <c r="E6" s="0" t="n">
        <f aca="false">IF(RIGHT($B6,3)="MOD",0.01,0)</f>
        <v>0</v>
      </c>
      <c r="F6" s="15" t="n">
        <v>69.8981154844909</v>
      </c>
      <c r="G6" s="15" t="n">
        <v>0.201913628233039</v>
      </c>
      <c r="H6" s="16" t="n">
        <f aca="false">(D6+E6)*C6*F6</f>
        <v>137667714.525683</v>
      </c>
      <c r="I6" s="0" t="n">
        <f aca="false">IF(SUM(D6:E6)=0,0.0001,SUM(D6:E6))</f>
        <v>0.01</v>
      </c>
      <c r="J6" s="16" t="n">
        <f aca="false">I6*C6*F6</f>
        <v>137667714.525683</v>
      </c>
    </row>
    <row r="7" customFormat="false" ht="15" hidden="false" customHeight="false" outlineLevel="0" collapsed="false">
      <c r="A7" s="13" t="s">
        <v>4</v>
      </c>
      <c r="B7" s="0" t="s">
        <v>143</v>
      </c>
      <c r="C7" s="0" t="n">
        <v>196954830</v>
      </c>
      <c r="D7" s="0" t="n">
        <f aca="false">IF($B7="FENBBC",0.01,IF($B7="FEN_MURBBC",0.01,IF(IFERROR(IF(B7="ENSBBC",VLOOKUP($A7,BBC_TCD!$A$4:$B$10,2,0)/Gain_Cout!$C7,0),0)&lt;0.0001,0,IFERROR(IF(B7="ENSBBC",VLOOKUP($A7,BBC_TCD!$A$4:$B$10,2,0)/Gain_Cout!$C7,0),0))))</f>
        <v>0</v>
      </c>
      <c r="E7" s="0" t="n">
        <f aca="false">IF(RIGHT($B7,3)="MOD",0.01,0)</f>
        <v>0.01</v>
      </c>
      <c r="F7" s="15" t="n">
        <v>20.6349206</v>
      </c>
      <c r="G7" s="15" t="n">
        <v>0.0982312563323364</v>
      </c>
      <c r="H7" s="16" t="n">
        <f aca="false">(D7+E7)*C7*F7</f>
        <v>40641472.788365</v>
      </c>
      <c r="I7" s="0" t="n">
        <f aca="false">IF(SUM(D7:E7)=0,0.0001,SUM(D7:E7))</f>
        <v>0.01</v>
      </c>
      <c r="J7" s="16" t="n">
        <f aca="false">I7*C7*F7</f>
        <v>40641472.788365</v>
      </c>
    </row>
    <row r="8" customFormat="false" ht="15" hidden="false" customHeight="false" outlineLevel="0" collapsed="false">
      <c r="A8" s="13" t="s">
        <v>5</v>
      </c>
      <c r="B8" s="0" t="s">
        <v>138</v>
      </c>
      <c r="C8" s="0" t="n">
        <v>61163465</v>
      </c>
      <c r="D8" s="0" t="n">
        <f aca="false">IF($B8="FENBBC",0.01,IF($B8="FEN_MURBBC",0.01,IF(IFERROR(IF(B8="ENSBBC",VLOOKUP($A8,BBC_TCD!$A$4:$B$10,2,0)/Gain_Cout!$C8,0),0)&lt;0.0001,0,IFERROR(IF(B8="ENSBBC",VLOOKUP($A8,BBC_TCD!$A$4:$B$10,2,0)/Gain_Cout!$C8,0),0))))</f>
        <v>0</v>
      </c>
      <c r="E8" s="0" t="n">
        <f aca="false">IF(RIGHT($B8,3)="MOD",0.01,0)</f>
        <v>0</v>
      </c>
      <c r="F8" s="15" t="n">
        <v>160.049661720125</v>
      </c>
      <c r="G8" s="15" t="n">
        <v>0.451788412509471</v>
      </c>
      <c r="H8" s="16" t="n">
        <f aca="false">(D8+E8)*C8*F8</f>
        <v>0</v>
      </c>
      <c r="I8" s="0" t="n">
        <f aca="false">IF(SUM(D8:E8)=0,0.0001,SUM(D8:E8))</f>
        <v>0.0001</v>
      </c>
      <c r="J8" s="16" t="n">
        <f aca="false">I8*C8*F8</f>
        <v>978919.188288069</v>
      </c>
    </row>
    <row r="9" customFormat="false" ht="15" hidden="false" customHeight="false" outlineLevel="0" collapsed="false">
      <c r="A9" s="13" t="s">
        <v>5</v>
      </c>
      <c r="B9" s="0" t="s">
        <v>139</v>
      </c>
      <c r="C9" s="0" t="n">
        <v>61163465</v>
      </c>
      <c r="D9" s="0" t="n">
        <f aca="false">IF($B9="FENBBC",0.01,IF($B9="FEN_MURBBC",0.01,IF(IFERROR(IF(B9="ENSBBC",VLOOKUP($A9,BBC_TCD!$A$4:$B$10,2,0)/Gain_Cout!$C9,0),0)&lt;0.0001,0,IFERROR(IF(B9="ENSBBC",VLOOKUP($A9,BBC_TCD!$A$4:$B$10,2,0)/Gain_Cout!$C9,0),0))))</f>
        <v>0</v>
      </c>
      <c r="E9" s="0" t="n">
        <f aca="false">IF(RIGHT($B9,3)="MOD",0.01,0)</f>
        <v>0.01</v>
      </c>
      <c r="F9" s="15" t="n">
        <v>156.880905852482</v>
      </c>
      <c r="G9" s="15" t="n">
        <v>0.202865909366623</v>
      </c>
      <c r="H9" s="16" t="n">
        <f aca="false">(D9+E9)*C9*F9</f>
        <v>95953797.9427657</v>
      </c>
      <c r="I9" s="0" t="n">
        <f aca="false">IF(SUM(D9:E9)=0,0.0001,SUM(D9:E9))</f>
        <v>0.01</v>
      </c>
      <c r="J9" s="16" t="n">
        <f aca="false">I9*C9*F9</f>
        <v>95953797.9427657</v>
      </c>
    </row>
    <row r="10" customFormat="false" ht="15" hidden="false" customHeight="false" outlineLevel="0" collapsed="false">
      <c r="A10" s="13" t="s">
        <v>5</v>
      </c>
      <c r="B10" s="0" t="s">
        <v>140</v>
      </c>
      <c r="C10" s="0" t="n">
        <v>61163465</v>
      </c>
      <c r="D10" s="0" t="n">
        <f aca="false">IF($B10="FENBBC",0.01,IF($B10="FEN_MURBBC",0.01,IF(IFERROR(IF(B10="ENSBBC",VLOOKUP($A10,BBC_TCD!$A$4:$B$10,2,0)/Gain_Cout!$C10,0),0)&lt;0.0001,0,IFERROR(IF(B10="ENSBBC",VLOOKUP($A10,BBC_TCD!$A$4:$B$10,2,0)/Gain_Cout!$C10,0),0))))</f>
        <v>0.01</v>
      </c>
      <c r="E10" s="0" t="n">
        <f aca="false">IF(RIGHT($B10,3)="MOD",0.01,0)</f>
        <v>0</v>
      </c>
      <c r="F10" s="15" t="n">
        <v>142.887996509621</v>
      </c>
      <c r="G10" s="15" t="n">
        <v>0.165435488543353</v>
      </c>
      <c r="H10" s="16" t="n">
        <f aca="false">(D10+E10)*C10*F10</f>
        <v>87395249.734363</v>
      </c>
      <c r="I10" s="0" t="n">
        <f aca="false">IF(SUM(D10:E10)=0,0.0001,SUM(D10:E10))</f>
        <v>0.01</v>
      </c>
      <c r="J10" s="16" t="n">
        <f aca="false">I10*C10*F10</f>
        <v>87395249.734363</v>
      </c>
    </row>
    <row r="11" customFormat="false" ht="15" hidden="false" customHeight="false" outlineLevel="0" collapsed="false">
      <c r="A11" s="13" t="s">
        <v>5</v>
      </c>
      <c r="B11" s="0" t="s">
        <v>141</v>
      </c>
      <c r="C11" s="0" t="n">
        <v>61163465</v>
      </c>
      <c r="D11" s="0" t="n">
        <f aca="false">IF($B11="FENBBC",0.01,IF($B11="FEN_MURBBC",0.01,IF(IFERROR(IF(B11="ENSBBC",VLOOKUP($A11,BBC_TCD!$A$4:$B$10,2,0)/Gain_Cout!$C11,0),0)&lt;0.0001,0,IFERROR(IF(B11="ENSBBC",VLOOKUP($A11,BBC_TCD!$A$4:$B$10,2,0)/Gain_Cout!$C11,0),0))))</f>
        <v>0</v>
      </c>
      <c r="E11" s="0" t="n">
        <f aca="false">IF(RIGHT($B11,3)="MOD",0.01,0)</f>
        <v>0.01</v>
      </c>
      <c r="F11" s="15" t="n">
        <v>140.788190620694</v>
      </c>
      <c r="G11" s="15" t="n">
        <v>0.0747149097288851</v>
      </c>
      <c r="H11" s="16" t="n">
        <f aca="false">(D11+E11)*C11*F11</f>
        <v>86110935.6944216</v>
      </c>
      <c r="I11" s="0" t="n">
        <f aca="false">IF(SUM(D11:E11)=0,0.0001,SUM(D11:E11))</f>
        <v>0.01</v>
      </c>
      <c r="J11" s="16" t="n">
        <f aca="false">I11*C11*F11</f>
        <v>86110935.6944216</v>
      </c>
    </row>
    <row r="12" customFormat="false" ht="15" hidden="false" customHeight="false" outlineLevel="0" collapsed="false">
      <c r="A12" s="13" t="s">
        <v>5</v>
      </c>
      <c r="B12" s="0" t="s">
        <v>142</v>
      </c>
      <c r="C12" s="0" t="n">
        <v>61163465</v>
      </c>
      <c r="D12" s="0" t="n">
        <f aca="false">IF($B12="FENBBC",0.01,IF($B12="FEN_MURBBC",0.01,IF(IFERROR(IF(B12="ENSBBC",VLOOKUP($A12,BBC_TCD!$A$4:$B$10,2,0)/Gain_Cout!$C12,0),0)&lt;0.0001,0,IFERROR(IF(B12="ENSBBC",VLOOKUP($A12,BBC_TCD!$A$4:$B$10,2,0)/Gain_Cout!$C12,0),0))))</f>
        <v>0.01</v>
      </c>
      <c r="E12" s="0" t="n">
        <f aca="false">IF(RIGHT($B12,3)="MOD",0.01,0)</f>
        <v>0</v>
      </c>
      <c r="F12" s="15" t="n">
        <v>120.295749564747</v>
      </c>
      <c r="G12" s="15" t="n">
        <v>0.100115405968915</v>
      </c>
      <c r="H12" s="16" t="n">
        <f aca="false">(D12+E12)*C12*F12</f>
        <v>73577048.6815214</v>
      </c>
      <c r="I12" s="0" t="n">
        <f aca="false">IF(SUM(D12:E12)=0,0.0001,SUM(D12:E12))</f>
        <v>0.01</v>
      </c>
      <c r="J12" s="16" t="n">
        <f aca="false">I12*C12*F12</f>
        <v>73577048.6815214</v>
      </c>
    </row>
    <row r="13" customFormat="false" ht="15" hidden="false" customHeight="false" outlineLevel="0" collapsed="false">
      <c r="A13" s="13" t="s">
        <v>5</v>
      </c>
      <c r="B13" s="0" t="s">
        <v>143</v>
      </c>
      <c r="C13" s="0" t="n">
        <v>61163465</v>
      </c>
      <c r="D13" s="0" t="n">
        <f aca="false">IF($B13="FENBBC",0.01,IF($B13="FEN_MURBBC",0.01,IF(IFERROR(IF(B13="ENSBBC",VLOOKUP($A13,BBC_TCD!$A$4:$B$10,2,0)/Gain_Cout!$C13,0),0)&lt;0.0001,0,IFERROR(IF(B13="ENSBBC",VLOOKUP($A13,BBC_TCD!$A$4:$B$10,2,0)/Gain_Cout!$C13,0),0))))</f>
        <v>0</v>
      </c>
      <c r="E13" s="0" t="n">
        <f aca="false">IF(RIGHT($B13,3)="MOD",0.01,0)</f>
        <v>0.01</v>
      </c>
      <c r="F13" s="15" t="n">
        <v>140.273223733277</v>
      </c>
      <c r="G13" s="15" t="n">
        <v>0.0455325582625778</v>
      </c>
      <c r="H13" s="16" t="n">
        <f aca="false">(D13+E13)*C13*F13</f>
        <v>85795964.1024748</v>
      </c>
      <c r="I13" s="0" t="n">
        <f aca="false">IF(SUM(D13:E13)=0,0.0001,SUM(D13:E13))</f>
        <v>0.01</v>
      </c>
      <c r="J13" s="16" t="n">
        <f aca="false">I13*C13*F13</f>
        <v>85795964.1024748</v>
      </c>
    </row>
    <row r="14" customFormat="false" ht="15" hidden="false" customHeight="false" outlineLevel="0" collapsed="false">
      <c r="A14" s="13" t="s">
        <v>6</v>
      </c>
      <c r="B14" s="0" t="s">
        <v>138</v>
      </c>
      <c r="C14" s="0" t="n">
        <v>200604133</v>
      </c>
      <c r="D14" s="0" t="n">
        <f aca="false">IF($B14="FENBBC",0.01,IF($B14="FEN_MURBBC",0.01,IF(IFERROR(IF(B14="ENSBBC",VLOOKUP($A14,BBC_TCD!$A$4:$B$10,2,0)/Gain_Cout!$C14,0),0)&lt;0.0001,0,IFERROR(IF(B14="ENSBBC",VLOOKUP($A14,BBC_TCD!$A$4:$B$10,2,0)/Gain_Cout!$C14,0),0))))</f>
        <v>0</v>
      </c>
      <c r="E14" s="0" t="n">
        <f aca="false">IF(RIGHT($B14,3)="MOD",0.01,0)</f>
        <v>0</v>
      </c>
      <c r="F14" s="15" t="n">
        <v>135.808683446994</v>
      </c>
      <c r="G14" s="15" t="n">
        <v>0.49002261240159</v>
      </c>
      <c r="H14" s="16" t="n">
        <f aca="false">(D14+E14)*C14*F14</f>
        <v>0</v>
      </c>
      <c r="I14" s="0" t="n">
        <f aca="false">IF(SUM(D14:E14)=0,0.0001,SUM(D14:E14))</f>
        <v>0.0001</v>
      </c>
      <c r="J14" s="16" t="n">
        <f aca="false">I14*C14*F14</f>
        <v>2724378.31967557</v>
      </c>
    </row>
    <row r="15" customFormat="false" ht="15" hidden="false" customHeight="false" outlineLevel="0" collapsed="false">
      <c r="A15" s="13" t="s">
        <v>6</v>
      </c>
      <c r="B15" s="0" t="s">
        <v>139</v>
      </c>
      <c r="C15" s="0" t="n">
        <v>200604133</v>
      </c>
      <c r="D15" s="0" t="n">
        <f aca="false">IF($B15="FENBBC",0.01,IF($B15="FEN_MURBBC",0.01,IF(IFERROR(IF(B15="ENSBBC",VLOOKUP($A15,BBC_TCD!$A$4:$B$10,2,0)/Gain_Cout!$C15,0),0)&lt;0.0001,0,IFERROR(IF(B15="ENSBBC",VLOOKUP($A15,BBC_TCD!$A$4:$B$10,2,0)/Gain_Cout!$C15,0),0))))</f>
        <v>0</v>
      </c>
      <c r="E15" s="0" t="n">
        <f aca="false">IF(RIGHT($B15,3)="MOD",0.01,0)</f>
        <v>0.01</v>
      </c>
      <c r="F15" s="15" t="n">
        <v>166.406328714076</v>
      </c>
      <c r="G15" s="15" t="n">
        <v>0.43396867183121</v>
      </c>
      <c r="H15" s="16" t="n">
        <f aca="false">(D15+E15)*C15*F15</f>
        <v>333817972.974002</v>
      </c>
      <c r="I15" s="0" t="n">
        <f aca="false">IF(SUM(D15:E15)=0,0.0001,SUM(D15:E15))</f>
        <v>0.01</v>
      </c>
      <c r="J15" s="16" t="n">
        <f aca="false">I15*C15*F15</f>
        <v>333817972.974002</v>
      </c>
    </row>
    <row r="16" customFormat="false" ht="15" hidden="false" customHeight="false" outlineLevel="0" collapsed="false">
      <c r="A16" s="13" t="s">
        <v>6</v>
      </c>
      <c r="B16" s="0" t="s">
        <v>140</v>
      </c>
      <c r="C16" s="0" t="n">
        <v>200604133</v>
      </c>
      <c r="D16" s="0" t="n">
        <f aca="false">IF($B16="FENBBC",0.01,IF($B16="FEN_MURBBC",0.01,IF(IFERROR(IF(B16="ENSBBC",VLOOKUP($A16,BBC_TCD!$A$4:$B$10,2,0)/Gain_Cout!$C16,0),0)&lt;0.0001,0,IFERROR(IF(B16="ENSBBC",VLOOKUP($A16,BBC_TCD!$A$4:$B$10,2,0)/Gain_Cout!$C16,0),0))))</f>
        <v>0.01</v>
      </c>
      <c r="E16" s="0" t="n">
        <f aca="false">IF(RIGHT($B16,3)="MOD",0.01,0)</f>
        <v>0</v>
      </c>
      <c r="F16" s="15" t="n">
        <v>94.3904665137947</v>
      </c>
      <c r="G16" s="15" t="n">
        <v>0.116931181345012</v>
      </c>
      <c r="H16" s="16" t="n">
        <f aca="false">(D16+E16)*C16*F16</f>
        <v>189351176.984653</v>
      </c>
      <c r="I16" s="0" t="n">
        <f aca="false">IF(SUM(D16:E16)=0,0.0001,SUM(D16:E16))</f>
        <v>0.01</v>
      </c>
      <c r="J16" s="16" t="n">
        <f aca="false">I16*C16*F16</f>
        <v>189351176.984653</v>
      </c>
    </row>
    <row r="17" customFormat="false" ht="15" hidden="false" customHeight="false" outlineLevel="0" collapsed="false">
      <c r="A17" s="13" t="s">
        <v>6</v>
      </c>
      <c r="B17" s="0" t="s">
        <v>141</v>
      </c>
      <c r="C17" s="0" t="n">
        <v>200604133</v>
      </c>
      <c r="D17" s="0" t="n">
        <f aca="false">IF($B17="FENBBC",0.01,IF($B17="FEN_MURBBC",0.01,IF(IFERROR(IF(B17="ENSBBC",VLOOKUP($A17,BBC_TCD!$A$4:$B$10,2,0)/Gain_Cout!$C17,0),0)&lt;0.0001,0,IFERROR(IF(B17="ENSBBC",VLOOKUP($A17,BBC_TCD!$A$4:$B$10,2,0)/Gain_Cout!$C17,0),0))))</f>
        <v>0</v>
      </c>
      <c r="E17" s="0" t="n">
        <f aca="false">IF(RIGHT($B17,3)="MOD",0.01,0)</f>
        <v>0.01</v>
      </c>
      <c r="F17" s="15" t="n">
        <v>115.124022551054</v>
      </c>
      <c r="G17" s="15" t="n">
        <v>0.108492167957803</v>
      </c>
      <c r="H17" s="16" t="n">
        <f aca="false">(D17+E17)*C17*F17</f>
        <v>230943547.313267</v>
      </c>
      <c r="I17" s="0" t="n">
        <f aca="false">IF(SUM(D17:E17)=0,0.0001,SUM(D17:E17))</f>
        <v>0.01</v>
      </c>
      <c r="J17" s="16" t="n">
        <f aca="false">I17*C17*F17</f>
        <v>230943547.313267</v>
      </c>
    </row>
    <row r="18" customFormat="false" ht="15" hidden="false" customHeight="false" outlineLevel="0" collapsed="false">
      <c r="A18" s="13" t="s">
        <v>6</v>
      </c>
      <c r="B18" s="0" t="s">
        <v>142</v>
      </c>
      <c r="C18" s="0" t="n">
        <v>200604133</v>
      </c>
      <c r="D18" s="0" t="n">
        <f aca="false">IF($B18="FENBBC",0.01,IF($B18="FEN_MURBBC",0.01,IF(IFERROR(IF(B18="ENSBBC",VLOOKUP($A18,BBC_TCD!$A$4:$B$10,2,0)/Gain_Cout!$C18,0),0)&lt;0.0001,0,IFERROR(IF(B18="ENSBBC",VLOOKUP($A18,BBC_TCD!$A$4:$B$10,2,0)/Gain_Cout!$C18,0),0))))</f>
        <v>0.01</v>
      </c>
      <c r="E18" s="0" t="n">
        <f aca="false">IF(RIGHT($B18,3)="MOD",0.01,0)</f>
        <v>0</v>
      </c>
      <c r="F18" s="15" t="n">
        <v>84.2415060957616</v>
      </c>
      <c r="G18" s="15" t="n">
        <v>0.0561269670456057</v>
      </c>
      <c r="H18" s="16" t="n">
        <f aca="false">(D18+E18)*C18*F18</f>
        <v>168991942.929545</v>
      </c>
      <c r="I18" s="0" t="n">
        <f aca="false">IF(SUM(D18:E18)=0,0.0001,SUM(D18:E18))</f>
        <v>0.01</v>
      </c>
      <c r="J18" s="16" t="n">
        <f aca="false">I18*C18*F18</f>
        <v>168991942.929545</v>
      </c>
    </row>
    <row r="19" customFormat="false" ht="15" hidden="false" customHeight="false" outlineLevel="0" collapsed="false">
      <c r="A19" s="13" t="s">
        <v>6</v>
      </c>
      <c r="B19" s="0" t="s">
        <v>143</v>
      </c>
      <c r="C19" s="0" t="n">
        <v>200604133</v>
      </c>
      <c r="D19" s="0" t="n">
        <f aca="false">IF($B19="FENBBC",0.01,IF($B19="FEN_MURBBC",0.01,IF(IFERROR(IF(B19="ENSBBC",VLOOKUP($A19,BBC_TCD!$A$4:$B$10,2,0)/Gain_Cout!$C19,0),0)&lt;0.0001,0,IFERROR(IF(B19="ENSBBC",VLOOKUP($A19,BBC_TCD!$A$4:$B$10,2,0)/Gain_Cout!$C19,0),0))))</f>
        <v>0</v>
      </c>
      <c r="E19" s="0" t="n">
        <f aca="false">IF(RIGHT($B19,3)="MOD",0.01,0)</f>
        <v>0.01</v>
      </c>
      <c r="F19" s="15" t="n">
        <v>112.277170334195</v>
      </c>
      <c r="G19" s="15" t="n">
        <v>0.0520762406197453</v>
      </c>
      <c r="H19" s="16" t="n">
        <f aca="false">(D19+E19)*C19*F19</f>
        <v>225232644.105844</v>
      </c>
      <c r="I19" s="0" t="n">
        <f aca="false">IF(SUM(D19:E19)=0,0.0001,SUM(D19:E19))</f>
        <v>0.01</v>
      </c>
      <c r="J19" s="16" t="n">
        <f aca="false">I19*C19*F19</f>
        <v>225232644.105844</v>
      </c>
    </row>
    <row r="20" customFormat="false" ht="15" hidden="false" customHeight="false" outlineLevel="0" collapsed="false">
      <c r="A20" s="13" t="s">
        <v>7</v>
      </c>
      <c r="B20" s="0" t="s">
        <v>138</v>
      </c>
      <c r="C20" s="0" t="n">
        <v>179321053</v>
      </c>
      <c r="D20" s="0" t="n">
        <f aca="false">IF($B20="FENBBC",0.01,IF($B20="FEN_MURBBC",0.01,IF(IFERROR(IF(B20="ENSBBC",VLOOKUP($A20,BBC_TCD!$A$4:$B$10,2,0)/Gain_Cout!$C20,0),0)&lt;0.0001,0,IFERROR(IF(B20="ENSBBC",VLOOKUP($A20,BBC_TCD!$A$4:$B$10,2,0)/Gain_Cout!$C20,0),0))))</f>
        <v>0</v>
      </c>
      <c r="E20" s="0" t="n">
        <f aca="false">IF(RIGHT($B20,3)="MOD",0.01,0)</f>
        <v>0</v>
      </c>
      <c r="F20" s="15" t="n">
        <v>101.688144324582</v>
      </c>
      <c r="G20" s="15" t="n">
        <v>0.564157556497719</v>
      </c>
      <c r="H20" s="16" t="n">
        <f aca="false">(D20+E20)*C20*F20</f>
        <v>0</v>
      </c>
      <c r="I20" s="0" t="n">
        <f aca="false">IF(SUM(D20:E20)=0,0.0001,SUM(D20:E20))</f>
        <v>0.0001</v>
      </c>
      <c r="J20" s="16" t="n">
        <f aca="false">I20*C20*F20</f>
        <v>1823482.51179001</v>
      </c>
    </row>
    <row r="21" customFormat="false" ht="15" hidden="false" customHeight="false" outlineLevel="0" collapsed="false">
      <c r="A21" s="13" t="s">
        <v>7</v>
      </c>
      <c r="B21" s="0" t="s">
        <v>139</v>
      </c>
      <c r="C21" s="0" t="n">
        <v>179321053</v>
      </c>
      <c r="D21" s="0" t="n">
        <f aca="false">IF($B21="FENBBC",0.01,IF($B21="FEN_MURBBC",0.01,IF(IFERROR(IF(B21="ENSBBC",VLOOKUP($A21,BBC_TCD!$A$4:$B$10,2,0)/Gain_Cout!$C21,0),0)&lt;0.0001,0,IFERROR(IF(B21="ENSBBC",VLOOKUP($A21,BBC_TCD!$A$4:$B$10,2,0)/Gain_Cout!$C21,0),0))))</f>
        <v>0</v>
      </c>
      <c r="E21" s="0" t="n">
        <f aca="false">IF(RIGHT($B21,3)="MOD",0.01,0)</f>
        <v>0.01</v>
      </c>
      <c r="F21" s="15" t="n">
        <v>132.478959851017</v>
      </c>
      <c r="G21" s="15" t="n">
        <v>0.57822140606167</v>
      </c>
      <c r="H21" s="16" t="n">
        <f aca="false">(D21+E21)*C21*F21</f>
        <v>237562665.808291</v>
      </c>
      <c r="I21" s="0" t="n">
        <f aca="false">IF(SUM(D21:E21)=0,0.0001,SUM(D21:E21))</f>
        <v>0.01</v>
      </c>
      <c r="J21" s="16" t="n">
        <f aca="false">I21*C21*F21</f>
        <v>237562665.808291</v>
      </c>
    </row>
    <row r="22" customFormat="false" ht="15" hidden="false" customHeight="false" outlineLevel="0" collapsed="false">
      <c r="A22" s="13" t="s">
        <v>7</v>
      </c>
      <c r="B22" s="0" t="s">
        <v>140</v>
      </c>
      <c r="C22" s="0" t="n">
        <v>179321053</v>
      </c>
      <c r="D22" s="0" t="n">
        <f aca="false">IF($B22="FENBBC",0.01,IF($B22="FEN_MURBBC",0.01,IF(IFERROR(IF(B22="ENSBBC",VLOOKUP($A22,BBC_TCD!$A$4:$B$10,2,0)/Gain_Cout!$C22,0),0)&lt;0.0001,0,IFERROR(IF(B22="ENSBBC",VLOOKUP($A22,BBC_TCD!$A$4:$B$10,2,0)/Gain_Cout!$C22,0),0))))</f>
        <v>0.01</v>
      </c>
      <c r="E22" s="0" t="n">
        <f aca="false">IF(RIGHT($B22,3)="MOD",0.01,0)</f>
        <v>0</v>
      </c>
      <c r="F22" s="15" t="n">
        <v>64.1641599163555</v>
      </c>
      <c r="G22" s="15" t="n">
        <v>0.125138710799376</v>
      </c>
      <c r="H22" s="16" t="n">
        <f aca="false">(D22+E22)*C22*F22</f>
        <v>115059847.210613</v>
      </c>
      <c r="I22" s="0" t="n">
        <f aca="false">IF(SUM(D22:E22)=0,0.0001,SUM(D22:E22))</f>
        <v>0.01</v>
      </c>
      <c r="J22" s="16" t="n">
        <f aca="false">I22*C22*F22</f>
        <v>115059847.210613</v>
      </c>
    </row>
    <row r="23" customFormat="false" ht="15" hidden="false" customHeight="false" outlineLevel="0" collapsed="false">
      <c r="A23" s="13" t="s">
        <v>7</v>
      </c>
      <c r="B23" s="0" t="s">
        <v>141</v>
      </c>
      <c r="C23" s="0" t="n">
        <v>179321053</v>
      </c>
      <c r="D23" s="0" t="n">
        <f aca="false">IF($B23="FENBBC",0.01,IF($B23="FEN_MURBBC",0.01,IF(IFERROR(IF(B23="ENSBBC",VLOOKUP($A23,BBC_TCD!$A$4:$B$10,2,0)/Gain_Cout!$C23,0),0)&lt;0.0001,0,IFERROR(IF(B23="ENSBBC",VLOOKUP($A23,BBC_TCD!$A$4:$B$10,2,0)/Gain_Cout!$C23,0),0))))</f>
        <v>0</v>
      </c>
      <c r="E23" s="0" t="n">
        <f aca="false">IF(RIGHT($B23,3)="MOD",0.01,0)</f>
        <v>0.01</v>
      </c>
      <c r="F23" s="15" t="n">
        <v>108.303256292933</v>
      </c>
      <c r="G23" s="15" t="n">
        <v>0.135882030424493</v>
      </c>
      <c r="H23" s="16" t="n">
        <f aca="false">(D23+E23)*C23*F23</f>
        <v>194210539.617775</v>
      </c>
      <c r="I23" s="0" t="n">
        <f aca="false">IF(SUM(D23:E23)=0,0.0001,SUM(D23:E23))</f>
        <v>0.01</v>
      </c>
      <c r="J23" s="16" t="n">
        <f aca="false">I23*C23*F23</f>
        <v>194210539.617775</v>
      </c>
    </row>
    <row r="24" customFormat="false" ht="15" hidden="false" customHeight="false" outlineLevel="0" collapsed="false">
      <c r="A24" s="13" t="s">
        <v>7</v>
      </c>
      <c r="B24" s="0" t="s">
        <v>142</v>
      </c>
      <c r="C24" s="0" t="n">
        <v>179321053</v>
      </c>
      <c r="D24" s="0" t="n">
        <f aca="false">IF($B24="FENBBC",0.01,IF($B24="FEN_MURBBC",0.01,IF(IFERROR(IF(B24="ENSBBC",VLOOKUP($A24,BBC_TCD!$A$4:$B$10,2,0)/Gain_Cout!$C24,0),0)&lt;0.0001,0,IFERROR(IF(B24="ENSBBC",VLOOKUP($A24,BBC_TCD!$A$4:$B$10,2,0)/Gain_Cout!$C24,0),0))))</f>
        <v>0.01</v>
      </c>
      <c r="E24" s="0" t="n">
        <f aca="false">IF(RIGHT($B24,3)="MOD",0.01,0)</f>
        <v>0</v>
      </c>
      <c r="F24" s="15" t="n">
        <v>41.6755270209084</v>
      </c>
      <c r="G24" s="15" t="n">
        <v>0.0893847934281293</v>
      </c>
      <c r="H24" s="16" t="n">
        <f aca="false">(D24+E24)*C24*F24</f>
        <v>74732993.8971924</v>
      </c>
      <c r="I24" s="0" t="n">
        <f aca="false">IF(SUM(D24:E24)=0,0.0001,SUM(D24:E24))</f>
        <v>0.01</v>
      </c>
      <c r="J24" s="16" t="n">
        <f aca="false">I24*C24*F24</f>
        <v>74732993.8971924</v>
      </c>
    </row>
    <row r="25" customFormat="false" ht="15" hidden="false" customHeight="false" outlineLevel="0" collapsed="false">
      <c r="A25" s="13" t="s">
        <v>7</v>
      </c>
      <c r="B25" s="0" t="s">
        <v>143</v>
      </c>
      <c r="C25" s="0" t="n">
        <v>179321053</v>
      </c>
      <c r="D25" s="0" t="n">
        <f aca="false">IF($B25="FENBBC",0.01,IF($B25="FEN_MURBBC",0.01,IF(IFERROR(IF(B25="ENSBBC",VLOOKUP($A25,BBC_TCD!$A$4:$B$10,2,0)/Gain_Cout!$C25,0),0)&lt;0.0001,0,IFERROR(IF(B25="ENSBBC",VLOOKUP($A25,BBC_TCD!$A$4:$B$10,2,0)/Gain_Cout!$C25,0),0))))</f>
        <v>0</v>
      </c>
      <c r="E25" s="0" t="n">
        <f aca="false">IF(RIGHT($B25,3)="MOD",0.01,0)</f>
        <v>0.01</v>
      </c>
      <c r="F25" s="15" t="n">
        <v>75.8977015037595</v>
      </c>
      <c r="G25" s="15" t="n">
        <v>0.0970585931603519</v>
      </c>
      <c r="H25" s="16" t="n">
        <f aca="false">(D25+E25)*C25*F25</f>
        <v>136100557.539338</v>
      </c>
      <c r="I25" s="0" t="n">
        <f aca="false">IF(SUM(D25:E25)=0,0.0001,SUM(D25:E25))</f>
        <v>0.01</v>
      </c>
      <c r="J25" s="16" t="n">
        <f aca="false">I25*C25*F25</f>
        <v>136100557.539338</v>
      </c>
    </row>
    <row r="26" customFormat="false" ht="15" hidden="false" customHeight="false" outlineLevel="0" collapsed="false">
      <c r="A26" s="13" t="s">
        <v>8</v>
      </c>
      <c r="B26" s="0" t="s">
        <v>138</v>
      </c>
      <c r="C26" s="0" t="n">
        <v>58791485</v>
      </c>
      <c r="D26" s="0" t="n">
        <f aca="false">IF($B26="FENBBC",0.01,IF($B26="FEN_MURBBC",0.01,IF(IFERROR(IF(B26="ENSBBC",VLOOKUP($A26,BBC_TCD!$A$4:$B$10,2,0)/Gain_Cout!$C26,0),0)&lt;0.0001,0,IFERROR(IF(B26="ENSBBC",VLOOKUP($A26,BBC_TCD!$A$4:$B$10,2,0)/Gain_Cout!$C26,0),0))))</f>
        <v>0.0001156114699263</v>
      </c>
      <c r="E26" s="0" t="n">
        <f aca="false">IF(RIGHT($B26,3)="MOD",0.01,0)</f>
        <v>0</v>
      </c>
      <c r="F26" s="15" t="n">
        <v>66.4126950120063</v>
      </c>
      <c r="G26" s="15" t="n">
        <v>0.46441727167436</v>
      </c>
      <c r="H26" s="16" t="n">
        <f aca="false">(D26+E26)*C26*F26</f>
        <v>451405.095615757</v>
      </c>
      <c r="I26" s="0" t="n">
        <f aca="false">IF(SUM(D26:E26)=0,0.0001,SUM(D26:E26))</f>
        <v>0.0001156114699263</v>
      </c>
      <c r="J26" s="16" t="n">
        <f aca="false">I26*C26*F26</f>
        <v>451405.095615757</v>
      </c>
    </row>
    <row r="27" customFormat="false" ht="15" hidden="false" customHeight="false" outlineLevel="0" collapsed="false">
      <c r="A27" s="13" t="s">
        <v>8</v>
      </c>
      <c r="B27" s="0" t="s">
        <v>139</v>
      </c>
      <c r="C27" s="0" t="n">
        <v>58791485</v>
      </c>
      <c r="D27" s="0" t="n">
        <f aca="false">IF($B27="FENBBC",0.01,IF($B27="FEN_MURBBC",0.01,IF(IFERROR(IF(B27="ENSBBC",VLOOKUP($A27,BBC_TCD!$A$4:$B$10,2,0)/Gain_Cout!$C27,0),0)&lt;0.0001,0,IFERROR(IF(B27="ENSBBC",VLOOKUP($A27,BBC_TCD!$A$4:$B$10,2,0)/Gain_Cout!$C27,0),0))))</f>
        <v>0</v>
      </c>
      <c r="E27" s="0" t="n">
        <f aca="false">IF(RIGHT($B27,3)="MOD",0.01,0)</f>
        <v>0.01</v>
      </c>
      <c r="F27" s="15" t="n">
        <v>30.120506423237</v>
      </c>
      <c r="G27" s="15" t="n">
        <v>0.183742675392382</v>
      </c>
      <c r="H27" s="16" t="n">
        <f aca="false">(D27+E27)*C27*F27</f>
        <v>17708293.0157414</v>
      </c>
      <c r="I27" s="0" t="n">
        <f aca="false">IF(SUM(D27:E27)=0,0.0001,SUM(D27:E27))</f>
        <v>0.01</v>
      </c>
      <c r="J27" s="16" t="n">
        <f aca="false">I27*C27*F27</f>
        <v>17708293.0157414</v>
      </c>
    </row>
    <row r="28" customFormat="false" ht="15" hidden="false" customHeight="false" outlineLevel="0" collapsed="false">
      <c r="A28" s="13" t="s">
        <v>8</v>
      </c>
      <c r="B28" s="0" t="s">
        <v>140</v>
      </c>
      <c r="C28" s="0" t="n">
        <v>58791485</v>
      </c>
      <c r="D28" s="0" t="n">
        <f aca="false">IF($B28="FENBBC",0.01,IF($B28="FEN_MURBBC",0.01,IF(IFERROR(IF(B28="ENSBBC",VLOOKUP($A28,BBC_TCD!$A$4:$B$10,2,0)/Gain_Cout!$C28,0),0)&lt;0.0001,0,IFERROR(IF(B28="ENSBBC",VLOOKUP($A28,BBC_TCD!$A$4:$B$10,2,0)/Gain_Cout!$C28,0),0))))</f>
        <v>0.01</v>
      </c>
      <c r="E28" s="0" t="n">
        <f aca="false">IF(RIGHT($B28,3)="MOD",0.01,0)</f>
        <v>0</v>
      </c>
      <c r="F28" s="15" t="n">
        <v>59.4306501733776</v>
      </c>
      <c r="G28" s="15" t="n">
        <v>0.158425607428734</v>
      </c>
      <c r="H28" s="16" t="n">
        <f aca="false">(D28+E28)*C28*F28</f>
        <v>34940161.7820838</v>
      </c>
      <c r="I28" s="0" t="n">
        <f aca="false">IF(SUM(D28:E28)=0,0.0001,SUM(D28:E28))</f>
        <v>0.01</v>
      </c>
      <c r="J28" s="16" t="n">
        <f aca="false">I28*C28*F28</f>
        <v>34940161.7820838</v>
      </c>
    </row>
    <row r="29" customFormat="false" ht="15" hidden="false" customHeight="false" outlineLevel="0" collapsed="false">
      <c r="A29" s="13" t="s">
        <v>8</v>
      </c>
      <c r="B29" s="0" t="s">
        <v>141</v>
      </c>
      <c r="C29" s="0" t="n">
        <v>58791485</v>
      </c>
      <c r="D29" s="0" t="n">
        <f aca="false">IF($B29="FENBBC",0.01,IF($B29="FEN_MURBBC",0.01,IF(IFERROR(IF(B29="ENSBBC",VLOOKUP($A29,BBC_TCD!$A$4:$B$10,2,0)/Gain_Cout!$C29,0),0)&lt;0.0001,0,IFERROR(IF(B29="ENSBBC",VLOOKUP($A29,BBC_TCD!$A$4:$B$10,2,0)/Gain_Cout!$C29,0),0))))</f>
        <v>0</v>
      </c>
      <c r="E29" s="0" t="n">
        <f aca="false">IF(RIGHT($B29,3)="MOD",0.01,0)</f>
        <v>0.01</v>
      </c>
      <c r="F29" s="15" t="n">
        <v>27.8672437458228</v>
      </c>
      <c r="G29" s="15" t="n">
        <v>0.0643735247736637</v>
      </c>
      <c r="H29" s="16" t="n">
        <f aca="false">(D29+E29)*C29*F29</f>
        <v>16383566.4267388</v>
      </c>
      <c r="I29" s="0" t="n">
        <f aca="false">IF(SUM(D29:E29)=0,0.0001,SUM(D29:E29))</f>
        <v>0.01</v>
      </c>
      <c r="J29" s="16" t="n">
        <f aca="false">I29*C29*F29</f>
        <v>16383566.4267388</v>
      </c>
    </row>
    <row r="30" customFormat="false" ht="15" hidden="false" customHeight="false" outlineLevel="0" collapsed="false">
      <c r="A30" s="13" t="s">
        <v>8</v>
      </c>
      <c r="B30" s="0" t="s">
        <v>142</v>
      </c>
      <c r="C30" s="0" t="n">
        <v>58791485</v>
      </c>
      <c r="D30" s="0" t="n">
        <f aca="false">IF($B30="FENBBC",0.01,IF($B30="FEN_MURBBC",0.01,IF(IFERROR(IF(B30="ENSBBC",VLOOKUP($A30,BBC_TCD!$A$4:$B$10,2,0)/Gain_Cout!$C30,0),0)&lt;0.0001,0,IFERROR(IF(B30="ENSBBC",VLOOKUP($A30,BBC_TCD!$A$4:$B$10,2,0)/Gain_Cout!$C30,0),0))))</f>
        <v>0.01</v>
      </c>
      <c r="E30" s="0" t="n">
        <f aca="false">IF(RIGHT($B30,3)="MOD",0.01,0)</f>
        <v>0</v>
      </c>
      <c r="F30" s="15" t="n">
        <v>41.9081046334559</v>
      </c>
      <c r="G30" s="15" t="n">
        <v>0.0976472781910894</v>
      </c>
      <c r="H30" s="16" t="n">
        <f aca="false">(D30+E30)*C30*F30</f>
        <v>24638397.0493625</v>
      </c>
      <c r="I30" s="0" t="n">
        <f aca="false">IF(SUM(D30:E30)=0,0.0001,SUM(D30:E30))</f>
        <v>0.01</v>
      </c>
      <c r="J30" s="16" t="n">
        <f aca="false">I30*C30*F30</f>
        <v>24638397.0493625</v>
      </c>
    </row>
    <row r="31" customFormat="false" ht="15" hidden="false" customHeight="false" outlineLevel="0" collapsed="false">
      <c r="A31" s="13" t="s">
        <v>8</v>
      </c>
      <c r="B31" s="0" t="s">
        <v>143</v>
      </c>
      <c r="C31" s="0" t="n">
        <v>58791485</v>
      </c>
      <c r="D31" s="0" t="n">
        <f aca="false">IF($B31="FENBBC",0.01,IF($B31="FEN_MURBBC",0.01,IF(IFERROR(IF(B31="ENSBBC",VLOOKUP($A31,BBC_TCD!$A$4:$B$10,2,0)/Gain_Cout!$C31,0),0)&lt;0.0001,0,IFERROR(IF(B31="ENSBBC",VLOOKUP($A31,BBC_TCD!$A$4:$B$10,2,0)/Gain_Cout!$C31,0),0))))</f>
        <v>0</v>
      </c>
      <c r="E31" s="0" t="n">
        <f aca="false">IF(RIGHT($B31,3)="MOD",0.01,0)</f>
        <v>0.01</v>
      </c>
      <c r="F31" s="15" t="n">
        <v>17.9007653316456</v>
      </c>
      <c r="G31" s="15" t="n">
        <v>0.04016197104304</v>
      </c>
      <c r="H31" s="16" t="n">
        <f aca="false">(D31+E31)*C31*F31</f>
        <v>10524125.7648396</v>
      </c>
      <c r="I31" s="0" t="n">
        <f aca="false">IF(SUM(D31:E31)=0,0.0001,SUM(D31:E31))</f>
        <v>0.01</v>
      </c>
      <c r="J31" s="16" t="n">
        <f aca="false">I31*C31*F31</f>
        <v>10524125.7648396</v>
      </c>
    </row>
    <row r="32" customFormat="false" ht="15" hidden="false" customHeight="false" outlineLevel="0" collapsed="false">
      <c r="A32" s="13" t="s">
        <v>9</v>
      </c>
      <c r="B32" s="0" t="s">
        <v>138</v>
      </c>
      <c r="C32" s="0" t="n">
        <v>104000019</v>
      </c>
      <c r="D32" s="0" t="n">
        <f aca="false">IF($B32="FENBBC",0.01,IF($B32="FEN_MURBBC",0.01,IF(IFERROR(IF(B32="ENSBBC",VLOOKUP($A32,BBC_TCD!$A$4:$B$10,2,0)/Gain_Cout!$C32,0),0)&lt;0.0001,0,IFERROR(IF(B32="ENSBBC",VLOOKUP($A32,BBC_TCD!$A$4:$B$10,2,0)/Gain_Cout!$C32,0),0))))</f>
        <v>0</v>
      </c>
      <c r="E32" s="0" t="n">
        <f aca="false">IF(RIGHT($B32,3)="MOD",0.01,0)</f>
        <v>0</v>
      </c>
      <c r="F32" s="15" t="n">
        <v>42.8418575394556</v>
      </c>
      <c r="G32" s="15" t="n">
        <v>0.497794787885515</v>
      </c>
      <c r="H32" s="16" t="n">
        <f aca="false">(D32+E32)*C32*F32</f>
        <v>0</v>
      </c>
      <c r="I32" s="0" t="n">
        <f aca="false">IF(SUM(D32:E32)=0,0.0001,SUM(D32:E32))</f>
        <v>0.0001</v>
      </c>
      <c r="J32" s="16" t="n">
        <f aca="false">I32*C32*F32</f>
        <v>445555.399809868</v>
      </c>
    </row>
    <row r="33" customFormat="false" ht="15" hidden="false" customHeight="false" outlineLevel="0" collapsed="false">
      <c r="A33" s="13" t="s">
        <v>9</v>
      </c>
      <c r="B33" s="0" t="s">
        <v>139</v>
      </c>
      <c r="C33" s="0" t="n">
        <v>104000019</v>
      </c>
      <c r="D33" s="0" t="n">
        <f aca="false">IF($B33="FENBBC",0.01,IF($B33="FEN_MURBBC",0.01,IF(IFERROR(IF(B33="ENSBBC",VLOOKUP($A33,BBC_TCD!$A$4:$B$10,2,0)/Gain_Cout!$C33,0),0)&lt;0.0001,0,IFERROR(IF(B33="ENSBBC",VLOOKUP($A33,BBC_TCD!$A$4:$B$10,2,0)/Gain_Cout!$C33,0),0))))</f>
        <v>0</v>
      </c>
      <c r="E33" s="0" t="n">
        <f aca="false">IF(RIGHT($B33,3)="MOD",0.01,0)</f>
        <v>0.01</v>
      </c>
      <c r="F33" s="15" t="n">
        <v>63.9622820488254</v>
      </c>
      <c r="G33" s="15" t="n">
        <v>0.437623334757833</v>
      </c>
      <c r="H33" s="16" t="n">
        <f aca="false">(D33+E33)*C33*F33</f>
        <v>66520785.483612</v>
      </c>
      <c r="I33" s="0" t="n">
        <f aca="false">IF(SUM(D33:E33)=0,0.0001,SUM(D33:E33))</f>
        <v>0.01</v>
      </c>
      <c r="J33" s="16" t="n">
        <f aca="false">I33*C33*F33</f>
        <v>66520785.483612</v>
      </c>
    </row>
    <row r="34" customFormat="false" ht="15" hidden="false" customHeight="false" outlineLevel="0" collapsed="false">
      <c r="A34" s="13" t="s">
        <v>9</v>
      </c>
      <c r="B34" s="0" t="s">
        <v>140</v>
      </c>
      <c r="C34" s="0" t="n">
        <v>104000019</v>
      </c>
      <c r="D34" s="0" t="n">
        <f aca="false">IF($B34="FENBBC",0.01,IF($B34="FEN_MURBBC",0.01,IF(IFERROR(IF(B34="ENSBBC",VLOOKUP($A34,BBC_TCD!$A$4:$B$10,2,0)/Gain_Cout!$C34,0),0)&lt;0.0001,0,IFERROR(IF(B34="ENSBBC",VLOOKUP($A34,BBC_TCD!$A$4:$B$10,2,0)/Gain_Cout!$C34,0),0))))</f>
        <v>0.01</v>
      </c>
      <c r="E34" s="0" t="n">
        <f aca="false">IF(RIGHT($B34,3)="MOD",0.01,0)</f>
        <v>0</v>
      </c>
      <c r="F34" s="15" t="n">
        <v>33.8730721621266</v>
      </c>
      <c r="G34" s="15" t="n">
        <v>0.215480733351105</v>
      </c>
      <c r="H34" s="16" t="n">
        <f aca="false">(D34+E34)*C34*F34</f>
        <v>35228001.4844953</v>
      </c>
      <c r="I34" s="0" t="n">
        <f aca="false">IF(SUM(D34:E34)=0,0.0001,SUM(D34:E34))</f>
        <v>0.01</v>
      </c>
      <c r="J34" s="16" t="n">
        <f aca="false">I34*C34*F34</f>
        <v>35228001.4844953</v>
      </c>
    </row>
    <row r="35" customFormat="false" ht="15" hidden="false" customHeight="false" outlineLevel="0" collapsed="false">
      <c r="A35" s="13" t="s">
        <v>9</v>
      </c>
      <c r="B35" s="0" t="s">
        <v>141</v>
      </c>
      <c r="C35" s="0" t="n">
        <v>104000019</v>
      </c>
      <c r="D35" s="0" t="n">
        <f aca="false">IF($B35="FENBBC",0.01,IF($B35="FEN_MURBBC",0.01,IF(IFERROR(IF(B35="ENSBBC",VLOOKUP($A35,BBC_TCD!$A$4:$B$10,2,0)/Gain_Cout!$C35,0),0)&lt;0.0001,0,IFERROR(IF(B35="ENSBBC",VLOOKUP($A35,BBC_TCD!$A$4:$B$10,2,0)/Gain_Cout!$C35,0),0))))</f>
        <v>0</v>
      </c>
      <c r="E35" s="0" t="n">
        <f aca="false">IF(RIGHT($B35,3)="MOD",0.01,0)</f>
        <v>0.01</v>
      </c>
      <c r="F35" s="15" t="n">
        <v>55.1417976994545</v>
      </c>
      <c r="G35" s="15" t="n">
        <v>0.178904646628914</v>
      </c>
      <c r="H35" s="16" t="n">
        <f aca="false">(D35+E35)*C35*F35</f>
        <v>57347480.0843743</v>
      </c>
      <c r="I35" s="0" t="n">
        <f aca="false">IF(SUM(D35:E35)=0,0.0001,SUM(D35:E35))</f>
        <v>0.01</v>
      </c>
      <c r="J35" s="16" t="n">
        <f aca="false">I35*C35*F35</f>
        <v>57347480.0843743</v>
      </c>
    </row>
    <row r="36" customFormat="false" ht="15" hidden="false" customHeight="false" outlineLevel="0" collapsed="false">
      <c r="A36" s="13" t="s">
        <v>9</v>
      </c>
      <c r="B36" s="0" t="s">
        <v>142</v>
      </c>
      <c r="C36" s="0" t="n">
        <v>104000019</v>
      </c>
      <c r="D36" s="0" t="n">
        <f aca="false">IF($B36="FENBBC",0.01,IF($B36="FEN_MURBBC",0.01,IF(IFERROR(IF(B36="ENSBBC",VLOOKUP($A36,BBC_TCD!$A$4:$B$10,2,0)/Gain_Cout!$C36,0),0)&lt;0.0001,0,IFERROR(IF(B36="ENSBBC",VLOOKUP($A36,BBC_TCD!$A$4:$B$10,2,0)/Gain_Cout!$C36,0),0))))</f>
        <v>0.01</v>
      </c>
      <c r="E36" s="0" t="n">
        <f aca="false">IF(RIGHT($B36,3)="MOD",0.01,0)</f>
        <v>0</v>
      </c>
      <c r="F36" s="15" t="n">
        <v>23.1759486943758</v>
      </c>
      <c r="G36" s="15" t="n">
        <v>0.134970333737963</v>
      </c>
      <c r="H36" s="16" t="n">
        <f aca="false">(D36+E36)*C36*F36</f>
        <v>24102991.0455811</v>
      </c>
      <c r="I36" s="0" t="n">
        <f aca="false">IF(SUM(D36:E36)=0,0.0001,SUM(D36:E36))</f>
        <v>0.01</v>
      </c>
      <c r="J36" s="16" t="n">
        <f aca="false">I36*C36*F36</f>
        <v>24102991.0455811</v>
      </c>
    </row>
    <row r="37" customFormat="false" ht="15" hidden="false" customHeight="false" outlineLevel="0" collapsed="false">
      <c r="A37" s="13" t="s">
        <v>9</v>
      </c>
      <c r="B37" s="0" t="s">
        <v>143</v>
      </c>
      <c r="C37" s="0" t="n">
        <v>104000019</v>
      </c>
      <c r="D37" s="0" t="n">
        <f aca="false">IF($B37="FENBBC",0.01,IF($B37="FEN_MURBBC",0.01,IF(IFERROR(IF(B37="ENSBBC",VLOOKUP($A37,BBC_TCD!$A$4:$B$10,2,0)/Gain_Cout!$C37,0),0)&lt;0.0001,0,IFERROR(IF(B37="ENSBBC",VLOOKUP($A37,BBC_TCD!$A$4:$B$10,2,0)/Gain_Cout!$C37,0),0))))</f>
        <v>0</v>
      </c>
      <c r="E37" s="0" t="n">
        <f aca="false">IF(RIGHT($B37,3)="MOD",0.01,0)</f>
        <v>0.01</v>
      </c>
      <c r="F37" s="15" t="n">
        <v>40.5510644827272</v>
      </c>
      <c r="G37" s="15" t="n">
        <v>0.109061144283523</v>
      </c>
      <c r="H37" s="16" t="n">
        <f aca="false">(D37+E37)*C37*F37</f>
        <v>42173114.7667386</v>
      </c>
      <c r="I37" s="0" t="n">
        <f aca="false">IF(SUM(D37:E37)=0,0.0001,SUM(D37:E37))</f>
        <v>0.01</v>
      </c>
      <c r="J37" s="16" t="n">
        <f aca="false">I37*C37*F37</f>
        <v>42173114.7667386</v>
      </c>
    </row>
    <row r="38" customFormat="false" ht="15" hidden="false" customHeight="false" outlineLevel="0" collapsed="false">
      <c r="A38" s="13" t="s">
        <v>10</v>
      </c>
      <c r="B38" s="0" t="s">
        <v>138</v>
      </c>
      <c r="C38" s="0" t="n">
        <v>69442941</v>
      </c>
      <c r="D38" s="0" t="n">
        <f aca="false">IF($B38="FENBBC",0.01,IF($B38="FEN_MURBBC",0.01,IF(IFERROR(IF(B38="ENSBBC",VLOOKUP($A38,BBC_TCD!$A$4:$B$10,2,0)/Gain_Cout!$C38,0),0)&lt;0.0001,0,IFERROR(IF(B38="ENSBBC",VLOOKUP($A38,BBC_TCD!$A$4:$B$10,2,0)/Gain_Cout!$C38,0),0))))</f>
        <v>0.000163141707952721</v>
      </c>
      <c r="E38" s="0" t="n">
        <f aca="false">IF(RIGHT($B38,3)="MOD",0.01,0)</f>
        <v>0</v>
      </c>
      <c r="F38" s="15" t="n">
        <v>116.64280338275</v>
      </c>
      <c r="G38" s="15" t="n">
        <v>0.511741684355641</v>
      </c>
      <c r="H38" s="16" t="n">
        <f aca="false">(D38+E38)*C38*F38</f>
        <v>1321450.98523532</v>
      </c>
      <c r="I38" s="0" t="n">
        <f aca="false">IF(SUM(D38:E38)=0,0.0001,SUM(D38:E38))</f>
        <v>0.000163141707952721</v>
      </c>
      <c r="J38" s="16" t="n">
        <f aca="false">I38*C38*F38</f>
        <v>1321450.98523532</v>
      </c>
    </row>
    <row r="39" customFormat="false" ht="15" hidden="false" customHeight="false" outlineLevel="0" collapsed="false">
      <c r="A39" s="13" t="s">
        <v>10</v>
      </c>
      <c r="B39" s="0" t="s">
        <v>139</v>
      </c>
      <c r="C39" s="0" t="n">
        <v>69442941</v>
      </c>
      <c r="D39" s="0" t="n">
        <f aca="false">IF($B39="FENBBC",0.01,IF($B39="FEN_MURBBC",0.01,IF(IFERROR(IF(B39="ENSBBC",VLOOKUP($A39,BBC_TCD!$A$4:$B$10,2,0)/Gain_Cout!$C39,0),0)&lt;0.0001,0,IFERROR(IF(B39="ENSBBC",VLOOKUP($A39,BBC_TCD!$A$4:$B$10,2,0)/Gain_Cout!$C39,0),0))))</f>
        <v>0</v>
      </c>
      <c r="E39" s="0" t="n">
        <f aca="false">IF(RIGHT($B39,3)="MOD",0.01,0)</f>
        <v>0.01</v>
      </c>
      <c r="F39" s="15" t="n">
        <v>93.7767601177775</v>
      </c>
      <c r="G39" s="15" t="n">
        <v>0.371909777935018</v>
      </c>
      <c r="H39" s="16" t="n">
        <f aca="false">(D39+E39)*C39*F39</f>
        <v>65121340.2002997</v>
      </c>
      <c r="I39" s="0" t="n">
        <f aca="false">IF(SUM(D39:E39)=0,0.0001,SUM(D39:E39))</f>
        <v>0.01</v>
      </c>
      <c r="J39" s="16" t="n">
        <f aca="false">I39*C39*F39</f>
        <v>65121340.2002997</v>
      </c>
    </row>
    <row r="40" customFormat="false" ht="15" hidden="false" customHeight="false" outlineLevel="0" collapsed="false">
      <c r="A40" s="13" t="s">
        <v>10</v>
      </c>
      <c r="B40" s="0" t="s">
        <v>140</v>
      </c>
      <c r="C40" s="0" t="n">
        <v>69442941</v>
      </c>
      <c r="D40" s="0" t="n">
        <f aca="false">IF($B40="FENBBC",0.01,IF($B40="FEN_MURBBC",0.01,IF(IFERROR(IF(B40="ENSBBC",VLOOKUP($A40,BBC_TCD!$A$4:$B$10,2,0)/Gain_Cout!$C40,0),0)&lt;0.0001,0,IFERROR(IF(B40="ENSBBC",VLOOKUP($A40,BBC_TCD!$A$4:$B$10,2,0)/Gain_Cout!$C40,0),0))))</f>
        <v>0.01</v>
      </c>
      <c r="E40" s="0" t="n">
        <f aca="false">IF(RIGHT($B40,3)="MOD",0.01,0)</f>
        <v>0</v>
      </c>
      <c r="F40" s="15" t="n">
        <v>83.4617138486913</v>
      </c>
      <c r="G40" s="15" t="n">
        <v>0.121360223775524</v>
      </c>
      <c r="H40" s="16" t="n">
        <f aca="false">(D40+E40)*C40*F40</f>
        <v>57958268.7055356</v>
      </c>
      <c r="I40" s="0" t="n">
        <f aca="false">IF(SUM(D40:E40)=0,0.0001,SUM(D40:E40))</f>
        <v>0.01</v>
      </c>
      <c r="J40" s="16" t="n">
        <f aca="false">I40*C40*F40</f>
        <v>57958268.7055356</v>
      </c>
    </row>
    <row r="41" customFormat="false" ht="15" hidden="false" customHeight="false" outlineLevel="0" collapsed="false">
      <c r="A41" s="13" t="s">
        <v>10</v>
      </c>
      <c r="B41" s="0" t="s">
        <v>141</v>
      </c>
      <c r="C41" s="0" t="n">
        <v>69442941</v>
      </c>
      <c r="D41" s="0" t="n">
        <f aca="false">IF($B41="FENBBC",0.01,IF($B41="FEN_MURBBC",0.01,IF(IFERROR(IF(B41="ENSBBC",VLOOKUP($A41,BBC_TCD!$A$4:$B$10,2,0)/Gain_Cout!$C41,0),0)&lt;0.0001,0,IFERROR(IF(B41="ENSBBC",VLOOKUP($A41,BBC_TCD!$A$4:$B$10,2,0)/Gain_Cout!$C41,0),0))))</f>
        <v>0</v>
      </c>
      <c r="E41" s="0" t="n">
        <f aca="false">IF(RIGHT($B41,3)="MOD",0.01,0)</f>
        <v>0.01</v>
      </c>
      <c r="F41" s="15" t="n">
        <v>71.2885786406269</v>
      </c>
      <c r="G41" s="15" t="n">
        <v>0.0915658849544633</v>
      </c>
      <c r="H41" s="16" t="n">
        <f aca="false">(D41+E41)*C41*F41</f>
        <v>49504885.6051491</v>
      </c>
      <c r="I41" s="0" t="n">
        <f aca="false">IF(SUM(D41:E41)=0,0.0001,SUM(D41:E41))</f>
        <v>0.01</v>
      </c>
      <c r="J41" s="16" t="n">
        <f aca="false">I41*C41*F41</f>
        <v>49504885.6051491</v>
      </c>
    </row>
    <row r="42" customFormat="false" ht="15" hidden="false" customHeight="false" outlineLevel="0" collapsed="false">
      <c r="A42" s="13" t="s">
        <v>10</v>
      </c>
      <c r="B42" s="0" t="s">
        <v>142</v>
      </c>
      <c r="C42" s="0" t="n">
        <v>69442941</v>
      </c>
      <c r="D42" s="0" t="n">
        <f aca="false">IF($B42="FENBBC",0.01,IF($B42="FEN_MURBBC",0.01,IF(IFERROR(IF(B42="ENSBBC",VLOOKUP($A42,BBC_TCD!$A$4:$B$10,2,0)/Gain_Cout!$C42,0),0)&lt;0.0001,0,IFERROR(IF(B42="ENSBBC",VLOOKUP($A42,BBC_TCD!$A$4:$B$10,2,0)/Gain_Cout!$C42,0),0))))</f>
        <v>0.01</v>
      </c>
      <c r="E42" s="0" t="n">
        <f aca="false">IF(RIGHT($B42,3)="MOD",0.01,0)</f>
        <v>0</v>
      </c>
      <c r="F42" s="15" t="n">
        <v>36.6981480304124</v>
      </c>
      <c r="G42" s="15" t="n">
        <v>0.065515658599338</v>
      </c>
      <c r="H42" s="16" t="n">
        <f aca="false">(D42+E42)*C42*F42</f>
        <v>25484273.2848519</v>
      </c>
      <c r="I42" s="0" t="n">
        <f aca="false">IF(SUM(D42:E42)=0,0.0001,SUM(D42:E42))</f>
        <v>0.01</v>
      </c>
      <c r="J42" s="16" t="n">
        <f aca="false">I42*C42*F42</f>
        <v>25484273.2848519</v>
      </c>
    </row>
    <row r="43" customFormat="false" ht="15" hidden="false" customHeight="false" outlineLevel="0" collapsed="false">
      <c r="A43" s="13" t="s">
        <v>10</v>
      </c>
      <c r="B43" s="0" t="s">
        <v>143</v>
      </c>
      <c r="C43" s="0" t="n">
        <v>69442941</v>
      </c>
      <c r="D43" s="0" t="n">
        <f aca="false">IF($B43="FENBBC",0.01,IF($B43="FEN_MURBBC",0.01,IF(IFERROR(IF(B43="ENSBBC",VLOOKUP($A43,BBC_TCD!$A$4:$B$10,2,0)/Gain_Cout!$C43,0),0)&lt;0.0001,0,IFERROR(IF(B43="ENSBBC",VLOOKUP($A43,BBC_TCD!$A$4:$B$10,2,0)/Gain_Cout!$C43,0),0))))</f>
        <v>0</v>
      </c>
      <c r="E43" s="0" t="n">
        <f aca="false">IF(RIGHT($B43,3)="MOD",0.01,0)</f>
        <v>0.01</v>
      </c>
      <c r="F43" s="15" t="n">
        <v>35.139628030528</v>
      </c>
      <c r="G43" s="15" t="n">
        <v>0.0506143688632011</v>
      </c>
      <c r="H43" s="16" t="n">
        <f aca="false">(D43+E43)*C43*F43</f>
        <v>24401991.160859</v>
      </c>
      <c r="I43" s="0" t="n">
        <f aca="false">IF(SUM(D43:E43)=0,0.0001,SUM(D43:E43))</f>
        <v>0.01</v>
      </c>
      <c r="J43" s="16" t="n">
        <f aca="false">I43*C43*F43</f>
        <v>24401991.160859</v>
      </c>
    </row>
    <row r="44" customFormat="false" ht="15" hidden="false" customHeight="false" outlineLevel="0" collapsed="false">
      <c r="A44" s="13" t="s">
        <v>144</v>
      </c>
      <c r="B44" s="0" t="s">
        <v>138</v>
      </c>
      <c r="C44" s="0" t="n">
        <v>25068780</v>
      </c>
      <c r="D44" s="0" t="n">
        <f aca="false">IF($B44="FENBBC",0.01,IF($B44="FEN_MURBBC",0.01,IF(IFERROR(IF(B44="ENSBBC",VLOOKUP($A44,BBC_TCD!$A$4:$B$10,2,0)/Gain_Cout!$C44,0),0)&lt;0.0001,0,IFERROR(IF(B44="ENSBBC",VLOOKUP($A44,BBC_TCD!$A$4:$B$10,2,0)/Gain_Cout!$C44,0),0))))</f>
        <v>0</v>
      </c>
      <c r="E44" s="0" t="n">
        <f aca="false">IF(RIGHT($B44,3)="MOD",0.01,0)</f>
        <v>0</v>
      </c>
      <c r="F44" s="15" t="n">
        <v>116.64280338275</v>
      </c>
      <c r="G44" s="15" t="n">
        <v>0.511741684355641</v>
      </c>
      <c r="H44" s="16" t="n">
        <f aca="false">(D44+E44)*C44*F44</f>
        <v>0</v>
      </c>
      <c r="I44" s="0" t="n">
        <f aca="false">IF(SUM(D44:E44)=0,0.0001,SUM(D44:E44))</f>
        <v>0.0001</v>
      </c>
      <c r="J44" s="16" t="n">
        <f aca="false">I44*C44*F44</f>
        <v>292409.277658543</v>
      </c>
    </row>
    <row r="45" customFormat="false" ht="15" hidden="false" customHeight="false" outlineLevel="0" collapsed="false">
      <c r="A45" s="13" t="s">
        <v>144</v>
      </c>
      <c r="B45" s="0" t="s">
        <v>139</v>
      </c>
      <c r="C45" s="0" t="n">
        <v>25068780</v>
      </c>
      <c r="D45" s="0" t="n">
        <f aca="false">IF($B45="FENBBC",0.01,IF($B45="FEN_MURBBC",0.01,IF(IFERROR(IF(B45="ENSBBC",VLOOKUP($A45,BBC_TCD!$A$4:$B$10,2,0)/Gain_Cout!$C45,0),0)&lt;0.0001,0,IFERROR(IF(B45="ENSBBC",VLOOKUP($A45,BBC_TCD!$A$4:$B$10,2,0)/Gain_Cout!$C45,0),0))))</f>
        <v>0</v>
      </c>
      <c r="E45" s="0" t="n">
        <f aca="false">IF(RIGHT($B45,3)="MOD",0.01,0)</f>
        <v>0.01</v>
      </c>
      <c r="F45" s="15" t="n">
        <v>93.7767601177775</v>
      </c>
      <c r="G45" s="15" t="n">
        <v>0.371909777935018</v>
      </c>
      <c r="H45" s="16" t="n">
        <f aca="false">(D45+E45)*C45*F45</f>
        <v>23508689.6850534</v>
      </c>
      <c r="I45" s="0" t="n">
        <f aca="false">IF(SUM(D45:E45)=0,0.0001,SUM(D45:E45))</f>
        <v>0.01</v>
      </c>
      <c r="J45" s="16" t="n">
        <f aca="false">I45*C45*F45</f>
        <v>23508689.6850534</v>
      </c>
    </row>
    <row r="46" customFormat="false" ht="15" hidden="false" customHeight="false" outlineLevel="0" collapsed="false">
      <c r="A46" s="13" t="s">
        <v>144</v>
      </c>
      <c r="B46" s="0" t="s">
        <v>140</v>
      </c>
      <c r="C46" s="0" t="n">
        <v>25068780</v>
      </c>
      <c r="D46" s="0" t="n">
        <f aca="false">IF($B46="FENBBC",0.01,IF($B46="FEN_MURBBC",0.01,IF(IFERROR(IF(B46="ENSBBC",VLOOKUP($A46,BBC_TCD!$A$4:$B$10,2,0)/Gain_Cout!$C46,0),0)&lt;0.0001,0,IFERROR(IF(B46="ENSBBC",VLOOKUP($A46,BBC_TCD!$A$4:$B$10,2,0)/Gain_Cout!$C46,0),0))))</f>
        <v>0.01</v>
      </c>
      <c r="E46" s="0" t="n">
        <f aca="false">IF(RIGHT($B46,3)="MOD",0.01,0)</f>
        <v>0</v>
      </c>
      <c r="F46" s="15" t="n">
        <v>83.4617138486913</v>
      </c>
      <c r="G46" s="15" t="n">
        <v>0.121360223775524</v>
      </c>
      <c r="H46" s="16" t="n">
        <f aca="false">(D46+E46)*C46*F46</f>
        <v>20922833.428958</v>
      </c>
      <c r="I46" s="0" t="n">
        <f aca="false">IF(SUM(D46:E46)=0,0.0001,SUM(D46:E46))</f>
        <v>0.01</v>
      </c>
      <c r="J46" s="16" t="n">
        <f aca="false">I46*C46*F46</f>
        <v>20922833.428958</v>
      </c>
    </row>
    <row r="47" customFormat="false" ht="15" hidden="false" customHeight="false" outlineLevel="0" collapsed="false">
      <c r="A47" s="13" t="s">
        <v>144</v>
      </c>
      <c r="B47" s="0" t="s">
        <v>141</v>
      </c>
      <c r="C47" s="0" t="n">
        <v>25068780</v>
      </c>
      <c r="D47" s="0" t="n">
        <f aca="false">IF($B47="FENBBC",0.01,IF($B47="FEN_MURBBC",0.01,IF(IFERROR(IF(B47="ENSBBC",VLOOKUP($A47,BBC_TCD!$A$4:$B$10,2,0)/Gain_Cout!$C47,0),0)&lt;0.0001,0,IFERROR(IF(B47="ENSBBC",VLOOKUP($A47,BBC_TCD!$A$4:$B$10,2,0)/Gain_Cout!$C47,0),0))))</f>
        <v>0</v>
      </c>
      <c r="E47" s="0" t="n">
        <f aca="false">IF(RIGHT($B47,3)="MOD",0.01,0)</f>
        <v>0.01</v>
      </c>
      <c r="F47" s="15" t="n">
        <v>71.2885786406269</v>
      </c>
      <c r="G47" s="15" t="n">
        <v>0.0915658849544633</v>
      </c>
      <c r="H47" s="16" t="n">
        <f aca="false">(D47+E47)*C47*F47</f>
        <v>17871176.9445457</v>
      </c>
      <c r="I47" s="0" t="n">
        <f aca="false">IF(SUM(D47:E47)=0,0.0001,SUM(D47:E47))</f>
        <v>0.01</v>
      </c>
      <c r="J47" s="16" t="n">
        <f aca="false">I47*C47*F47</f>
        <v>17871176.9445457</v>
      </c>
    </row>
    <row r="48" customFormat="false" ht="15" hidden="false" customHeight="false" outlineLevel="0" collapsed="false">
      <c r="A48" s="13" t="s">
        <v>144</v>
      </c>
      <c r="B48" s="0" t="s">
        <v>142</v>
      </c>
      <c r="C48" s="0" t="n">
        <v>25068780</v>
      </c>
      <c r="D48" s="0" t="n">
        <f aca="false">IF($B48="FENBBC",0.01,IF($B48="FEN_MURBBC",0.01,IF(IFERROR(IF(B48="ENSBBC",VLOOKUP($A48,BBC_TCD!$A$4:$B$10,2,0)/Gain_Cout!$C48,0),0)&lt;0.0001,0,IFERROR(IF(B48="ENSBBC",VLOOKUP($A48,BBC_TCD!$A$4:$B$10,2,0)/Gain_Cout!$C48,0),0))))</f>
        <v>0.01</v>
      </c>
      <c r="E48" s="0" t="n">
        <f aca="false">IF(RIGHT($B48,3)="MOD",0.01,0)</f>
        <v>0</v>
      </c>
      <c r="F48" s="15" t="n">
        <v>36.6981480304124</v>
      </c>
      <c r="G48" s="15" t="n">
        <v>0.065515658599338</v>
      </c>
      <c r="H48" s="16" t="n">
        <f aca="false">(D48+E48)*C48*F48</f>
        <v>9199777.99381842</v>
      </c>
      <c r="I48" s="0" t="n">
        <f aca="false">IF(SUM(D48:E48)=0,0.0001,SUM(D48:E48))</f>
        <v>0.01</v>
      </c>
      <c r="J48" s="16" t="n">
        <f aca="false">I48*C48*F48</f>
        <v>9199777.99381842</v>
      </c>
    </row>
    <row r="49" customFormat="false" ht="15" hidden="false" customHeight="false" outlineLevel="0" collapsed="false">
      <c r="A49" s="13" t="s">
        <v>144</v>
      </c>
      <c r="B49" s="0" t="s">
        <v>143</v>
      </c>
      <c r="C49" s="0" t="n">
        <v>25068780</v>
      </c>
      <c r="D49" s="0" t="n">
        <f aca="false">IF($B49="FENBBC",0.01,IF($B49="FEN_MURBBC",0.01,IF(IFERROR(IF(B49="ENSBBC",VLOOKUP($A49,BBC_TCD!$A$4:$B$10,2,0)/Gain_Cout!$C49,0),0)&lt;0.0001,0,IFERROR(IF(B49="ENSBBC",VLOOKUP($A49,BBC_TCD!$A$4:$B$10,2,0)/Gain_Cout!$C49,0),0))))</f>
        <v>0</v>
      </c>
      <c r="E49" s="0" t="n">
        <f aca="false">IF(RIGHT($B49,3)="MOD",0.01,0)</f>
        <v>0.01</v>
      </c>
      <c r="F49" s="15" t="n">
        <v>35.139628030528</v>
      </c>
      <c r="G49" s="15" t="n">
        <v>0.0506143688632011</v>
      </c>
      <c r="H49" s="16" t="n">
        <f aca="false">(D49+E49)*C49*F49</f>
        <v>8809076.0437914</v>
      </c>
      <c r="I49" s="0" t="n">
        <f aca="false">IF(SUM(D49:E49)=0,0.0001,SUM(D49:E49))</f>
        <v>0.01</v>
      </c>
      <c r="J49" s="16" t="n">
        <f aca="false">I49*C49*F49</f>
        <v>8809076.0437914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58:F65 A2"/>
    </sheetView>
  </sheetViews>
  <sheetFormatPr defaultRowHeight="15"/>
  <cols>
    <col collapsed="false" hidden="false" max="1025" min="1" style="0" width="10.6734693877551"/>
  </cols>
  <sheetData>
    <row r="1" customFormat="false" ht="15" hidden="false" customHeight="false" outlineLevel="0" collapsed="false">
      <c r="A1" s="0" t="s">
        <v>2</v>
      </c>
      <c r="B1" s="0" t="s">
        <v>145</v>
      </c>
      <c r="C1" s="0" t="s">
        <v>146</v>
      </c>
    </row>
    <row r="2" customFormat="false" ht="15" hidden="false" customHeight="false" outlineLevel="0" collapsed="false">
      <c r="A2" s="0" t="s">
        <v>4</v>
      </c>
      <c r="B2" s="0" t="n">
        <v>42.7413349497446</v>
      </c>
      <c r="C2" s="0" t="n">
        <v>35.9649741618421</v>
      </c>
    </row>
    <row r="3" customFormat="false" ht="15" hidden="false" customHeight="false" outlineLevel="0" collapsed="false">
      <c r="A3" s="0" t="s">
        <v>5</v>
      </c>
      <c r="B3" s="0" t="n">
        <v>117.991164071558</v>
      </c>
      <c r="C3" s="0" t="n">
        <v>95.4300893351938</v>
      </c>
    </row>
    <row r="4" customFormat="false" ht="15" hidden="false" customHeight="false" outlineLevel="0" collapsed="false">
      <c r="A4" s="0" t="s">
        <v>6</v>
      </c>
      <c r="B4" s="0" t="n">
        <v>66.3053293024626</v>
      </c>
      <c r="C4" s="0" t="n">
        <v>44.5350376355406</v>
      </c>
    </row>
    <row r="5" customFormat="false" ht="15" hidden="false" customHeight="false" outlineLevel="0" collapsed="false">
      <c r="A5" s="0" t="s">
        <v>7</v>
      </c>
      <c r="B5" s="0" t="n">
        <v>13.0255019359049</v>
      </c>
      <c r="C5" s="0" t="n">
        <v>11.2344562185902</v>
      </c>
    </row>
    <row r="6" customFormat="false" ht="15" hidden="false" customHeight="false" outlineLevel="0" collapsed="false">
      <c r="A6" s="0" t="s">
        <v>8</v>
      </c>
      <c r="B6" s="0" t="n">
        <v>27.4480156607713</v>
      </c>
      <c r="C6" s="0" t="n">
        <v>23.5477071722206</v>
      </c>
    </row>
    <row r="7" customFormat="false" ht="15" hidden="false" customHeight="false" outlineLevel="0" collapsed="false">
      <c r="A7" s="0" t="s">
        <v>9</v>
      </c>
      <c r="B7" s="0" t="n">
        <v>31.8318360980299</v>
      </c>
      <c r="C7" s="0" t="n">
        <v>28.7005606893206</v>
      </c>
    </row>
    <row r="8" customFormat="false" ht="15" hidden="false" customHeight="false" outlineLevel="0" collapsed="false">
      <c r="A8" s="0" t="s">
        <v>10</v>
      </c>
      <c r="B8" s="0" t="n">
        <v>52.2123736090037</v>
      </c>
      <c r="C8" s="0" t="n">
        <v>42.3645154084128</v>
      </c>
    </row>
    <row r="9" customFormat="false" ht="15" hidden="false" customHeight="false" outlineLevel="0" collapsed="false">
      <c r="A9" s="0" t="s">
        <v>144</v>
      </c>
      <c r="B9" s="0" t="n">
        <v>22.058359042602</v>
      </c>
      <c r="C9" s="0" t="n">
        <v>20.2496470510332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8" activeCellId="0" sqref="F58:F65"/>
    </sheetView>
  </sheetViews>
  <sheetFormatPr defaultRowHeight="15"/>
  <cols>
    <col collapsed="false" hidden="false" max="1" min="1" style="0" width="23.7142857142857"/>
    <col collapsed="false" hidden="false" max="2" min="2" style="0" width="14.0051020408163"/>
    <col collapsed="false" hidden="false" max="3" min="3" style="0" width="14.280612244898"/>
    <col collapsed="false" hidden="false" max="5" min="4" style="0" width="10.6734693877551"/>
    <col collapsed="false" hidden="false" max="6" min="6" style="0" width="13.8571428571429"/>
    <col collapsed="false" hidden="false" max="7" min="7" style="0" width="14.2448979591837"/>
    <col collapsed="false" hidden="false" max="1025" min="8" style="0" width="10.6734693877551"/>
  </cols>
  <sheetData>
    <row r="1" customFormat="false" ht="13.8" hidden="false" customHeight="false" outlineLevel="0" collapsed="false">
      <c r="A1" s="13" t="s">
        <v>128</v>
      </c>
      <c r="B1" s="13" t="s">
        <v>129</v>
      </c>
      <c r="C1" s="13" t="s">
        <v>147</v>
      </c>
      <c r="D1" s="13" t="s">
        <v>133</v>
      </c>
      <c r="E1" s="13" t="s">
        <v>134</v>
      </c>
      <c r="F1" s="13" t="s">
        <v>148</v>
      </c>
      <c r="G1" s="13" t="s">
        <v>149</v>
      </c>
    </row>
    <row r="2" customFormat="false" ht="15" hidden="false" customHeight="false" outlineLevel="0" collapsed="false">
      <c r="A2" s="13" t="s">
        <v>4</v>
      </c>
      <c r="B2" s="0" t="s">
        <v>138</v>
      </c>
      <c r="C2" s="15" t="n">
        <f aca="false">VLOOKUP(A2,Charges!$A$2:$C$9,3,0)</f>
        <v>35.9649741618421</v>
      </c>
      <c r="D2" s="15" t="n">
        <v>114.869421579401</v>
      </c>
      <c r="E2" s="15" t="n">
        <v>0.522983745681959</v>
      </c>
      <c r="F2" s="17" t="n">
        <v>0.00191557196134769</v>
      </c>
      <c r="G2" s="0" t="n">
        <f aca="false">VLOOKUP($B2,Cycle_vie!$A$2:$B$9,2,0)</f>
        <v>50</v>
      </c>
    </row>
    <row r="3" customFormat="false" ht="15" hidden="false" customHeight="false" outlineLevel="0" collapsed="false">
      <c r="A3" s="13" t="s">
        <v>4</v>
      </c>
      <c r="B3" s="0" t="s">
        <v>139</v>
      </c>
      <c r="C3" s="15" t="n">
        <f aca="false">VLOOKUP(A3,Charges!$A$2:$C$9,3,0)</f>
        <v>35.9649741618421</v>
      </c>
      <c r="D3" s="15" t="n">
        <v>32.1992224529089</v>
      </c>
      <c r="E3" s="15" t="n">
        <v>0.290263253351329</v>
      </c>
      <c r="F3" s="17" t="n">
        <v>0.01</v>
      </c>
      <c r="G3" s="0" t="n">
        <f aca="false">VLOOKUP($B3,Cycle_vie!$A$2:$B$9,2,0)</f>
        <v>50</v>
      </c>
    </row>
    <row r="4" customFormat="false" ht="15" hidden="false" customHeight="false" outlineLevel="0" collapsed="false">
      <c r="A4" s="13" t="s">
        <v>4</v>
      </c>
      <c r="B4" s="0" t="s">
        <v>140</v>
      </c>
      <c r="C4" s="15" t="n">
        <f aca="false">VLOOKUP(A4,Charges!$A$2:$C$9,3,0)</f>
        <v>35.9649741618421</v>
      </c>
      <c r="D4" s="15" t="n">
        <v>107.574081401367</v>
      </c>
      <c r="E4" s="15" t="n">
        <v>0.31138083403797</v>
      </c>
      <c r="F4" s="17" t="n">
        <v>0.01</v>
      </c>
      <c r="G4" s="0" t="n">
        <f aca="false">VLOOKUP($B4,Cycle_vie!$A$2:$B$9,2,0)</f>
        <v>20</v>
      </c>
    </row>
    <row r="5" customFormat="false" ht="15" hidden="false" customHeight="false" outlineLevel="0" collapsed="false">
      <c r="A5" s="13" t="s">
        <v>4</v>
      </c>
      <c r="B5" s="0" t="s">
        <v>141</v>
      </c>
      <c r="C5" s="15" t="n">
        <f aca="false">VLOOKUP(A5,Charges!$A$2:$C$9,3,0)</f>
        <v>35.9649741618421</v>
      </c>
      <c r="D5" s="15" t="n">
        <v>28.3153594888889</v>
      </c>
      <c r="E5" s="15" t="n">
        <v>0.145544080821762</v>
      </c>
      <c r="F5" s="17" t="n">
        <v>0.01</v>
      </c>
      <c r="G5" s="0" t="n">
        <f aca="false">VLOOKUP($B5,Cycle_vie!$A$2:$B$9,2,0)</f>
        <v>20</v>
      </c>
    </row>
    <row r="6" customFormat="false" ht="15" hidden="false" customHeight="false" outlineLevel="0" collapsed="false">
      <c r="A6" s="13" t="s">
        <v>4</v>
      </c>
      <c r="B6" s="0" t="s">
        <v>142</v>
      </c>
      <c r="C6" s="15" t="n">
        <f aca="false">VLOOKUP(A6,Charges!$A$2:$C$9,3,0)</f>
        <v>35.9649741618421</v>
      </c>
      <c r="D6" s="15" t="n">
        <v>69.8981154844909</v>
      </c>
      <c r="E6" s="15" t="n">
        <v>0.201913628233039</v>
      </c>
      <c r="F6" s="17" t="n">
        <v>0.01</v>
      </c>
      <c r="G6" s="0" t="n">
        <f aca="false">VLOOKUP($B6,Cycle_vie!$A$2:$B$9,2,0)</f>
        <v>20</v>
      </c>
    </row>
    <row r="7" customFormat="false" ht="15" hidden="false" customHeight="false" outlineLevel="0" collapsed="false">
      <c r="A7" s="13" t="s">
        <v>4</v>
      </c>
      <c r="B7" s="0" t="s">
        <v>143</v>
      </c>
      <c r="C7" s="15" t="n">
        <f aca="false">VLOOKUP(A7,Charges!$A$2:$C$9,3,0)</f>
        <v>35.9649741618421</v>
      </c>
      <c r="D7" s="15" t="n">
        <v>20.6349206</v>
      </c>
      <c r="E7" s="15" t="n">
        <v>0.0982312563323364</v>
      </c>
      <c r="F7" s="17" t="n">
        <v>0.01</v>
      </c>
      <c r="G7" s="0" t="n">
        <f aca="false">VLOOKUP($B7,Cycle_vie!$A$2:$B$9,2,0)</f>
        <v>20</v>
      </c>
    </row>
    <row r="8" customFormat="false" ht="15" hidden="false" customHeight="false" outlineLevel="0" collapsed="false">
      <c r="A8" s="13" t="s">
        <v>5</v>
      </c>
      <c r="B8" s="0" t="s">
        <v>138</v>
      </c>
      <c r="C8" s="15" t="n">
        <f aca="false">VLOOKUP(A8,Charges!$A$2:$C$9,3,0)</f>
        <v>95.4300893351938</v>
      </c>
      <c r="D8" s="15" t="n">
        <v>160.049661720125</v>
      </c>
      <c r="E8" s="15" t="n">
        <v>0.451788412509471</v>
      </c>
      <c r="F8" s="17" t="n">
        <v>0.0001</v>
      </c>
      <c r="G8" s="0" t="n">
        <f aca="false">VLOOKUP($B8,Cycle_vie!$A$2:$B$9,2,0)</f>
        <v>50</v>
      </c>
    </row>
    <row r="9" customFormat="false" ht="15" hidden="false" customHeight="false" outlineLevel="0" collapsed="false">
      <c r="A9" s="13" t="s">
        <v>5</v>
      </c>
      <c r="B9" s="0" t="s">
        <v>139</v>
      </c>
      <c r="C9" s="15" t="n">
        <f aca="false">VLOOKUP(A9,Charges!$A$2:$C$9,3,0)</f>
        <v>95.4300893351938</v>
      </c>
      <c r="D9" s="15" t="n">
        <v>156.880905852482</v>
      </c>
      <c r="E9" s="15" t="n">
        <v>0.202865909366623</v>
      </c>
      <c r="F9" s="17" t="n">
        <v>0.01</v>
      </c>
      <c r="G9" s="0" t="n">
        <f aca="false">VLOOKUP($B9,Cycle_vie!$A$2:$B$9,2,0)</f>
        <v>50</v>
      </c>
    </row>
    <row r="10" customFormat="false" ht="15" hidden="false" customHeight="false" outlineLevel="0" collapsed="false">
      <c r="A10" s="13" t="s">
        <v>5</v>
      </c>
      <c r="B10" s="0" t="s">
        <v>140</v>
      </c>
      <c r="C10" s="15" t="n">
        <f aca="false">VLOOKUP(A10,Charges!$A$2:$C$9,3,0)</f>
        <v>95.4300893351938</v>
      </c>
      <c r="D10" s="15" t="n">
        <v>142.887996509621</v>
      </c>
      <c r="E10" s="15" t="n">
        <v>0.165435488543353</v>
      </c>
      <c r="F10" s="17" t="n">
        <v>0.01</v>
      </c>
      <c r="G10" s="0" t="n">
        <f aca="false">VLOOKUP($B10,Cycle_vie!$A$2:$B$9,2,0)</f>
        <v>20</v>
      </c>
    </row>
    <row r="11" customFormat="false" ht="15" hidden="false" customHeight="false" outlineLevel="0" collapsed="false">
      <c r="A11" s="13" t="s">
        <v>5</v>
      </c>
      <c r="B11" s="0" t="s">
        <v>141</v>
      </c>
      <c r="C11" s="15" t="n">
        <f aca="false">VLOOKUP(A11,Charges!$A$2:$C$9,3,0)</f>
        <v>95.4300893351938</v>
      </c>
      <c r="D11" s="15" t="n">
        <v>140.788190620694</v>
      </c>
      <c r="E11" s="15" t="n">
        <v>0.0747149097288851</v>
      </c>
      <c r="F11" s="17" t="n">
        <v>0.01</v>
      </c>
      <c r="G11" s="0" t="n">
        <f aca="false">VLOOKUP($B11,Cycle_vie!$A$2:$B$9,2,0)</f>
        <v>20</v>
      </c>
    </row>
    <row r="12" customFormat="false" ht="15" hidden="false" customHeight="false" outlineLevel="0" collapsed="false">
      <c r="A12" s="13" t="s">
        <v>5</v>
      </c>
      <c r="B12" s="0" t="s">
        <v>142</v>
      </c>
      <c r="C12" s="15" t="n">
        <f aca="false">VLOOKUP(A12,Charges!$A$2:$C$9,3,0)</f>
        <v>95.4300893351938</v>
      </c>
      <c r="D12" s="15" t="n">
        <v>120.295749564747</v>
      </c>
      <c r="E12" s="15" t="n">
        <v>0.100115405968915</v>
      </c>
      <c r="F12" s="17" t="n">
        <v>0.01</v>
      </c>
      <c r="G12" s="0" t="n">
        <f aca="false">VLOOKUP($B12,Cycle_vie!$A$2:$B$9,2,0)</f>
        <v>20</v>
      </c>
    </row>
    <row r="13" customFormat="false" ht="15" hidden="false" customHeight="false" outlineLevel="0" collapsed="false">
      <c r="A13" s="13" t="s">
        <v>5</v>
      </c>
      <c r="B13" s="0" t="s">
        <v>143</v>
      </c>
      <c r="C13" s="15" t="n">
        <f aca="false">VLOOKUP(A13,Charges!$A$2:$C$9,3,0)</f>
        <v>95.4300893351938</v>
      </c>
      <c r="D13" s="15" t="n">
        <v>140.273223733277</v>
      </c>
      <c r="E13" s="15" t="n">
        <v>0.0455325582625778</v>
      </c>
      <c r="F13" s="17" t="n">
        <v>0.01</v>
      </c>
      <c r="G13" s="0" t="n">
        <f aca="false">VLOOKUP($B13,Cycle_vie!$A$2:$B$9,2,0)</f>
        <v>20</v>
      </c>
    </row>
    <row r="14" customFormat="false" ht="15" hidden="false" customHeight="false" outlineLevel="0" collapsed="false">
      <c r="A14" s="13" t="s">
        <v>6</v>
      </c>
      <c r="B14" s="0" t="s">
        <v>138</v>
      </c>
      <c r="C14" s="15" t="n">
        <f aca="false">VLOOKUP(A14,Charges!$A$2:$C$9,3,0)</f>
        <v>44.5350376355406</v>
      </c>
      <c r="D14" s="15" t="n">
        <v>135.808683446994</v>
      </c>
      <c r="E14" s="15" t="n">
        <v>0.49002261240159</v>
      </c>
      <c r="F14" s="17" t="n">
        <v>0.0001</v>
      </c>
      <c r="G14" s="0" t="n">
        <f aca="false">VLOOKUP($B14,Cycle_vie!$A$2:$B$9,2,0)</f>
        <v>50</v>
      </c>
    </row>
    <row r="15" customFormat="false" ht="15" hidden="false" customHeight="false" outlineLevel="0" collapsed="false">
      <c r="A15" s="13" t="s">
        <v>6</v>
      </c>
      <c r="B15" s="0" t="s">
        <v>139</v>
      </c>
      <c r="C15" s="15" t="n">
        <f aca="false">VLOOKUP(A15,Charges!$A$2:$C$9,3,0)</f>
        <v>44.5350376355406</v>
      </c>
      <c r="D15" s="15" t="n">
        <v>166.406328714076</v>
      </c>
      <c r="E15" s="15" t="n">
        <v>0.43396867183121</v>
      </c>
      <c r="F15" s="17" t="n">
        <v>0.01</v>
      </c>
      <c r="G15" s="0" t="n">
        <f aca="false">VLOOKUP($B15,Cycle_vie!$A$2:$B$9,2,0)</f>
        <v>50</v>
      </c>
    </row>
    <row r="16" customFormat="false" ht="15" hidden="false" customHeight="false" outlineLevel="0" collapsed="false">
      <c r="A16" s="13" t="s">
        <v>6</v>
      </c>
      <c r="B16" s="0" t="s">
        <v>140</v>
      </c>
      <c r="C16" s="15" t="n">
        <f aca="false">VLOOKUP(A16,Charges!$A$2:$C$9,3,0)</f>
        <v>44.5350376355406</v>
      </c>
      <c r="D16" s="15" t="n">
        <v>94.3904665137947</v>
      </c>
      <c r="E16" s="15" t="n">
        <v>0.116931181345012</v>
      </c>
      <c r="F16" s="17" t="n">
        <v>0.01</v>
      </c>
      <c r="G16" s="0" t="n">
        <f aca="false">VLOOKUP($B16,Cycle_vie!$A$2:$B$9,2,0)</f>
        <v>20</v>
      </c>
    </row>
    <row r="17" customFormat="false" ht="15" hidden="false" customHeight="false" outlineLevel="0" collapsed="false">
      <c r="A17" s="13" t="s">
        <v>6</v>
      </c>
      <c r="B17" s="0" t="s">
        <v>141</v>
      </c>
      <c r="C17" s="15" t="n">
        <f aca="false">VLOOKUP(A17,Charges!$A$2:$C$9,3,0)</f>
        <v>44.5350376355406</v>
      </c>
      <c r="D17" s="15" t="n">
        <v>115.124022551054</v>
      </c>
      <c r="E17" s="15" t="n">
        <v>0.108492167957803</v>
      </c>
      <c r="F17" s="17" t="n">
        <v>0.01</v>
      </c>
      <c r="G17" s="0" t="n">
        <f aca="false">VLOOKUP($B17,Cycle_vie!$A$2:$B$9,2,0)</f>
        <v>20</v>
      </c>
    </row>
    <row r="18" customFormat="false" ht="15" hidden="false" customHeight="false" outlineLevel="0" collapsed="false">
      <c r="A18" s="13" t="s">
        <v>6</v>
      </c>
      <c r="B18" s="0" t="s">
        <v>142</v>
      </c>
      <c r="C18" s="15" t="n">
        <f aca="false">VLOOKUP(A18,Charges!$A$2:$C$9,3,0)</f>
        <v>44.5350376355406</v>
      </c>
      <c r="D18" s="15" t="n">
        <v>84.2415060957616</v>
      </c>
      <c r="E18" s="15" t="n">
        <v>0.0561269670456057</v>
      </c>
      <c r="F18" s="17" t="n">
        <v>0.01</v>
      </c>
      <c r="G18" s="0" t="n">
        <f aca="false">VLOOKUP($B18,Cycle_vie!$A$2:$B$9,2,0)</f>
        <v>20</v>
      </c>
    </row>
    <row r="19" customFormat="false" ht="15" hidden="false" customHeight="false" outlineLevel="0" collapsed="false">
      <c r="A19" s="13" t="s">
        <v>6</v>
      </c>
      <c r="B19" s="0" t="s">
        <v>143</v>
      </c>
      <c r="C19" s="15" t="n">
        <f aca="false">VLOOKUP(A19,Charges!$A$2:$C$9,3,0)</f>
        <v>44.5350376355406</v>
      </c>
      <c r="D19" s="15" t="n">
        <v>112.277170334195</v>
      </c>
      <c r="E19" s="15" t="n">
        <v>0.0520762406197453</v>
      </c>
      <c r="F19" s="17" t="n">
        <v>0.01</v>
      </c>
      <c r="G19" s="0" t="n">
        <f aca="false">VLOOKUP($B19,Cycle_vie!$A$2:$B$9,2,0)</f>
        <v>20</v>
      </c>
    </row>
    <row r="20" customFormat="false" ht="15" hidden="false" customHeight="false" outlineLevel="0" collapsed="false">
      <c r="A20" s="13" t="s">
        <v>7</v>
      </c>
      <c r="B20" s="0" t="s">
        <v>138</v>
      </c>
      <c r="C20" s="15" t="n">
        <f aca="false">VLOOKUP(A20,Charges!$A$2:$C$9,3,0)</f>
        <v>11.2344562185902</v>
      </c>
      <c r="D20" s="15" t="n">
        <v>101.688144324582</v>
      </c>
      <c r="E20" s="15" t="n">
        <v>0.564157556497719</v>
      </c>
      <c r="F20" s="17" t="n">
        <v>0.0001</v>
      </c>
      <c r="G20" s="0" t="n">
        <f aca="false">VLOOKUP($B20,Cycle_vie!$A$2:$B$9,2,0)</f>
        <v>50</v>
      </c>
    </row>
    <row r="21" customFormat="false" ht="15" hidden="false" customHeight="false" outlineLevel="0" collapsed="false">
      <c r="A21" s="13" t="s">
        <v>7</v>
      </c>
      <c r="B21" s="0" t="s">
        <v>139</v>
      </c>
      <c r="C21" s="15" t="n">
        <f aca="false">VLOOKUP(A21,Charges!$A$2:$C$9,3,0)</f>
        <v>11.2344562185902</v>
      </c>
      <c r="D21" s="15" t="n">
        <v>132.478959851017</v>
      </c>
      <c r="E21" s="15" t="n">
        <v>0.57822140606167</v>
      </c>
      <c r="F21" s="17" t="n">
        <v>0.01</v>
      </c>
      <c r="G21" s="0" t="n">
        <f aca="false">VLOOKUP($B21,Cycle_vie!$A$2:$B$9,2,0)</f>
        <v>50</v>
      </c>
    </row>
    <row r="22" customFormat="false" ht="15" hidden="false" customHeight="false" outlineLevel="0" collapsed="false">
      <c r="A22" s="13" t="s">
        <v>7</v>
      </c>
      <c r="B22" s="0" t="s">
        <v>140</v>
      </c>
      <c r="C22" s="15" t="n">
        <f aca="false">VLOOKUP(A22,Charges!$A$2:$C$9,3,0)</f>
        <v>11.2344562185902</v>
      </c>
      <c r="D22" s="15" t="n">
        <v>64.1641599163555</v>
      </c>
      <c r="E22" s="15" t="n">
        <v>0.125138710799376</v>
      </c>
      <c r="F22" s="17" t="n">
        <v>0.01</v>
      </c>
      <c r="G22" s="0" t="n">
        <f aca="false">VLOOKUP($B22,Cycle_vie!$A$2:$B$9,2,0)</f>
        <v>20</v>
      </c>
    </row>
    <row r="23" customFormat="false" ht="15" hidden="false" customHeight="false" outlineLevel="0" collapsed="false">
      <c r="A23" s="13" t="s">
        <v>7</v>
      </c>
      <c r="B23" s="0" t="s">
        <v>141</v>
      </c>
      <c r="C23" s="15" t="n">
        <f aca="false">VLOOKUP(A23,Charges!$A$2:$C$9,3,0)</f>
        <v>11.2344562185902</v>
      </c>
      <c r="D23" s="15" t="n">
        <v>108.303256292933</v>
      </c>
      <c r="E23" s="15" t="n">
        <v>0.135882030424493</v>
      </c>
      <c r="F23" s="17" t="n">
        <v>0.01</v>
      </c>
      <c r="G23" s="0" t="n">
        <f aca="false">VLOOKUP($B23,Cycle_vie!$A$2:$B$9,2,0)</f>
        <v>20</v>
      </c>
    </row>
    <row r="24" customFormat="false" ht="15" hidden="false" customHeight="false" outlineLevel="0" collapsed="false">
      <c r="A24" s="13" t="s">
        <v>7</v>
      </c>
      <c r="B24" s="0" t="s">
        <v>142</v>
      </c>
      <c r="C24" s="15" t="n">
        <f aca="false">VLOOKUP(A24,Charges!$A$2:$C$9,3,0)</f>
        <v>11.2344562185902</v>
      </c>
      <c r="D24" s="15" t="n">
        <v>41.6755270209084</v>
      </c>
      <c r="E24" s="15" t="n">
        <v>0.0893847934281293</v>
      </c>
      <c r="F24" s="17" t="n">
        <v>0.01</v>
      </c>
      <c r="G24" s="0" t="n">
        <f aca="false">VLOOKUP($B24,Cycle_vie!$A$2:$B$9,2,0)</f>
        <v>20</v>
      </c>
    </row>
    <row r="25" customFormat="false" ht="15" hidden="false" customHeight="false" outlineLevel="0" collapsed="false">
      <c r="A25" s="13" t="s">
        <v>7</v>
      </c>
      <c r="B25" s="0" t="s">
        <v>143</v>
      </c>
      <c r="C25" s="15" t="n">
        <f aca="false">VLOOKUP(A25,Charges!$A$2:$C$9,3,0)</f>
        <v>11.2344562185902</v>
      </c>
      <c r="D25" s="15" t="n">
        <v>75.8977015037595</v>
      </c>
      <c r="E25" s="15" t="n">
        <v>0.0970585931603519</v>
      </c>
      <c r="F25" s="17" t="n">
        <v>0.01</v>
      </c>
      <c r="G25" s="0" t="n">
        <f aca="false">VLOOKUP($B25,Cycle_vie!$A$2:$B$9,2,0)</f>
        <v>20</v>
      </c>
    </row>
    <row r="26" customFormat="false" ht="15" hidden="false" customHeight="false" outlineLevel="0" collapsed="false">
      <c r="A26" s="13" t="s">
        <v>8</v>
      </c>
      <c r="B26" s="0" t="s">
        <v>138</v>
      </c>
      <c r="C26" s="15" t="n">
        <f aca="false">VLOOKUP(A26,Charges!$A$2:$C$9,3,0)</f>
        <v>23.5477071722206</v>
      </c>
      <c r="D26" s="15" t="n">
        <v>66.4126950120063</v>
      </c>
      <c r="E26" s="15" t="n">
        <v>0.46441727167436</v>
      </c>
      <c r="F26" s="17" t="n">
        <v>0.0001156114699263</v>
      </c>
      <c r="G26" s="0" t="n">
        <f aca="false">VLOOKUP($B26,Cycle_vie!$A$2:$B$9,2,0)</f>
        <v>50</v>
      </c>
    </row>
    <row r="27" customFormat="false" ht="15" hidden="false" customHeight="false" outlineLevel="0" collapsed="false">
      <c r="A27" s="13" t="s">
        <v>8</v>
      </c>
      <c r="B27" s="0" t="s">
        <v>139</v>
      </c>
      <c r="C27" s="15" t="n">
        <f aca="false">VLOOKUP(A27,Charges!$A$2:$C$9,3,0)</f>
        <v>23.5477071722206</v>
      </c>
      <c r="D27" s="15" t="n">
        <v>30.120506423237</v>
      </c>
      <c r="E27" s="15" t="n">
        <v>0.183742675392382</v>
      </c>
      <c r="F27" s="17" t="n">
        <v>0.01</v>
      </c>
      <c r="G27" s="0" t="n">
        <f aca="false">VLOOKUP($B27,Cycle_vie!$A$2:$B$9,2,0)</f>
        <v>50</v>
      </c>
    </row>
    <row r="28" customFormat="false" ht="15" hidden="false" customHeight="false" outlineLevel="0" collapsed="false">
      <c r="A28" s="13" t="s">
        <v>8</v>
      </c>
      <c r="B28" s="0" t="s">
        <v>140</v>
      </c>
      <c r="C28" s="15" t="n">
        <f aca="false">VLOOKUP(A28,Charges!$A$2:$C$9,3,0)</f>
        <v>23.5477071722206</v>
      </c>
      <c r="D28" s="15" t="n">
        <v>59.4306501733776</v>
      </c>
      <c r="E28" s="15" t="n">
        <v>0.158425607428734</v>
      </c>
      <c r="F28" s="17" t="n">
        <v>0.01</v>
      </c>
      <c r="G28" s="0" t="n">
        <f aca="false">VLOOKUP($B28,Cycle_vie!$A$2:$B$9,2,0)</f>
        <v>20</v>
      </c>
    </row>
    <row r="29" customFormat="false" ht="15" hidden="false" customHeight="false" outlineLevel="0" collapsed="false">
      <c r="A29" s="13" t="s">
        <v>8</v>
      </c>
      <c r="B29" s="0" t="s">
        <v>141</v>
      </c>
      <c r="C29" s="15" t="n">
        <f aca="false">VLOOKUP(A29,Charges!$A$2:$C$9,3,0)</f>
        <v>23.5477071722206</v>
      </c>
      <c r="D29" s="15" t="n">
        <v>27.8672437458228</v>
      </c>
      <c r="E29" s="15" t="n">
        <v>0.0643735247736637</v>
      </c>
      <c r="F29" s="17" t="n">
        <v>0.01</v>
      </c>
      <c r="G29" s="0" t="n">
        <f aca="false">VLOOKUP($B29,Cycle_vie!$A$2:$B$9,2,0)</f>
        <v>20</v>
      </c>
    </row>
    <row r="30" customFormat="false" ht="15" hidden="false" customHeight="false" outlineLevel="0" collapsed="false">
      <c r="A30" s="13" t="s">
        <v>8</v>
      </c>
      <c r="B30" s="0" t="s">
        <v>142</v>
      </c>
      <c r="C30" s="15" t="n">
        <f aca="false">VLOOKUP(A30,Charges!$A$2:$C$9,3,0)</f>
        <v>23.5477071722206</v>
      </c>
      <c r="D30" s="15" t="n">
        <v>41.9081046334559</v>
      </c>
      <c r="E30" s="15" t="n">
        <v>0.0976472781910894</v>
      </c>
      <c r="F30" s="17" t="n">
        <v>0.01</v>
      </c>
      <c r="G30" s="0" t="n">
        <f aca="false">VLOOKUP($B30,Cycle_vie!$A$2:$B$9,2,0)</f>
        <v>20</v>
      </c>
    </row>
    <row r="31" customFormat="false" ht="15" hidden="false" customHeight="false" outlineLevel="0" collapsed="false">
      <c r="A31" s="13" t="s">
        <v>8</v>
      </c>
      <c r="B31" s="0" t="s">
        <v>143</v>
      </c>
      <c r="C31" s="15" t="n">
        <f aca="false">VLOOKUP(A31,Charges!$A$2:$C$9,3,0)</f>
        <v>23.5477071722206</v>
      </c>
      <c r="D31" s="15" t="n">
        <v>17.9007653316456</v>
      </c>
      <c r="E31" s="15" t="n">
        <v>0.04016197104304</v>
      </c>
      <c r="F31" s="17" t="n">
        <v>0.01</v>
      </c>
      <c r="G31" s="0" t="n">
        <f aca="false">VLOOKUP($B31,Cycle_vie!$A$2:$B$9,2,0)</f>
        <v>20</v>
      </c>
    </row>
    <row r="32" customFormat="false" ht="15" hidden="false" customHeight="false" outlineLevel="0" collapsed="false">
      <c r="A32" s="13" t="s">
        <v>9</v>
      </c>
      <c r="B32" s="0" t="s">
        <v>138</v>
      </c>
      <c r="C32" s="15" t="n">
        <f aca="false">VLOOKUP(A32,Charges!$A$2:$C$9,3,0)</f>
        <v>28.7005606893206</v>
      </c>
      <c r="D32" s="15" t="n">
        <v>42.8418575394556</v>
      </c>
      <c r="E32" s="15" t="n">
        <v>0.497794787885515</v>
      </c>
      <c r="F32" s="17" t="n">
        <v>0.0001</v>
      </c>
      <c r="G32" s="0" t="n">
        <f aca="false">VLOOKUP($B32,Cycle_vie!$A$2:$B$9,2,0)</f>
        <v>50</v>
      </c>
    </row>
    <row r="33" customFormat="false" ht="15" hidden="false" customHeight="false" outlineLevel="0" collapsed="false">
      <c r="A33" s="13" t="s">
        <v>9</v>
      </c>
      <c r="B33" s="0" t="s">
        <v>139</v>
      </c>
      <c r="C33" s="15" t="n">
        <f aca="false">VLOOKUP(A33,Charges!$A$2:$C$9,3,0)</f>
        <v>28.7005606893206</v>
      </c>
      <c r="D33" s="15" t="n">
        <v>63.9622820488254</v>
      </c>
      <c r="E33" s="15" t="n">
        <v>0.437623334757833</v>
      </c>
      <c r="F33" s="17" t="n">
        <v>0.01</v>
      </c>
      <c r="G33" s="0" t="n">
        <f aca="false">VLOOKUP($B33,Cycle_vie!$A$2:$B$9,2,0)</f>
        <v>50</v>
      </c>
    </row>
    <row r="34" customFormat="false" ht="15" hidden="false" customHeight="false" outlineLevel="0" collapsed="false">
      <c r="A34" s="13" t="s">
        <v>9</v>
      </c>
      <c r="B34" s="0" t="s">
        <v>140</v>
      </c>
      <c r="C34" s="15" t="n">
        <f aca="false">VLOOKUP(A34,Charges!$A$2:$C$9,3,0)</f>
        <v>28.7005606893206</v>
      </c>
      <c r="D34" s="15" t="n">
        <v>33.8730721621266</v>
      </c>
      <c r="E34" s="15" t="n">
        <v>0.215480733351105</v>
      </c>
      <c r="F34" s="17" t="n">
        <v>0.01</v>
      </c>
      <c r="G34" s="0" t="n">
        <f aca="false">VLOOKUP($B34,Cycle_vie!$A$2:$B$9,2,0)</f>
        <v>20</v>
      </c>
    </row>
    <row r="35" customFormat="false" ht="15" hidden="false" customHeight="false" outlineLevel="0" collapsed="false">
      <c r="A35" s="13" t="s">
        <v>9</v>
      </c>
      <c r="B35" s="0" t="s">
        <v>141</v>
      </c>
      <c r="C35" s="15" t="n">
        <f aca="false">VLOOKUP(A35,Charges!$A$2:$C$9,3,0)</f>
        <v>28.7005606893206</v>
      </c>
      <c r="D35" s="15" t="n">
        <v>55.1417976994545</v>
      </c>
      <c r="E35" s="15" t="n">
        <v>0.178904646628914</v>
      </c>
      <c r="F35" s="17" t="n">
        <v>0.01</v>
      </c>
      <c r="G35" s="0" t="n">
        <f aca="false">VLOOKUP($B35,Cycle_vie!$A$2:$B$9,2,0)</f>
        <v>20</v>
      </c>
    </row>
    <row r="36" customFormat="false" ht="15" hidden="false" customHeight="false" outlineLevel="0" collapsed="false">
      <c r="A36" s="13" t="s">
        <v>9</v>
      </c>
      <c r="B36" s="0" t="s">
        <v>142</v>
      </c>
      <c r="C36" s="15" t="n">
        <f aca="false">VLOOKUP(A36,Charges!$A$2:$C$9,3,0)</f>
        <v>28.7005606893206</v>
      </c>
      <c r="D36" s="15" t="n">
        <v>23.1759486943758</v>
      </c>
      <c r="E36" s="15" t="n">
        <v>0.134970333737963</v>
      </c>
      <c r="F36" s="17" t="n">
        <v>0.01</v>
      </c>
      <c r="G36" s="0" t="n">
        <f aca="false">VLOOKUP($B36,Cycle_vie!$A$2:$B$9,2,0)</f>
        <v>20</v>
      </c>
    </row>
    <row r="37" customFormat="false" ht="15" hidden="false" customHeight="false" outlineLevel="0" collapsed="false">
      <c r="A37" s="13" t="s">
        <v>9</v>
      </c>
      <c r="B37" s="0" t="s">
        <v>143</v>
      </c>
      <c r="C37" s="15" t="n">
        <f aca="false">VLOOKUP(A37,Charges!$A$2:$C$9,3,0)</f>
        <v>28.7005606893206</v>
      </c>
      <c r="D37" s="15" t="n">
        <v>40.5510644827272</v>
      </c>
      <c r="E37" s="15" t="n">
        <v>0.109061144283523</v>
      </c>
      <c r="F37" s="17" t="n">
        <v>0.01</v>
      </c>
      <c r="G37" s="0" t="n">
        <f aca="false">VLOOKUP($B37,Cycle_vie!$A$2:$B$9,2,0)</f>
        <v>20</v>
      </c>
    </row>
    <row r="38" customFormat="false" ht="15" hidden="false" customHeight="false" outlineLevel="0" collapsed="false">
      <c r="A38" s="13" t="s">
        <v>10</v>
      </c>
      <c r="B38" s="0" t="s">
        <v>138</v>
      </c>
      <c r="C38" s="15" t="n">
        <f aca="false">VLOOKUP(A38,Charges!$A$2:$C$9,3,0)</f>
        <v>42.3645154084128</v>
      </c>
      <c r="D38" s="15" t="n">
        <v>116.64280338275</v>
      </c>
      <c r="E38" s="15" t="n">
        <v>0.511741684355641</v>
      </c>
      <c r="F38" s="17" t="n">
        <v>0.000163141707952721</v>
      </c>
      <c r="G38" s="0" t="n">
        <f aca="false">VLOOKUP($B38,Cycle_vie!$A$2:$B$9,2,0)</f>
        <v>50</v>
      </c>
    </row>
    <row r="39" customFormat="false" ht="15" hidden="false" customHeight="false" outlineLevel="0" collapsed="false">
      <c r="A39" s="13" t="s">
        <v>10</v>
      </c>
      <c r="B39" s="0" t="s">
        <v>139</v>
      </c>
      <c r="C39" s="15" t="n">
        <f aca="false">VLOOKUP(A39,Charges!$A$2:$C$9,3,0)</f>
        <v>42.3645154084128</v>
      </c>
      <c r="D39" s="15" t="n">
        <v>93.7767601177775</v>
      </c>
      <c r="E39" s="15" t="n">
        <v>0.371909777935018</v>
      </c>
      <c r="F39" s="17" t="n">
        <v>0.01</v>
      </c>
      <c r="G39" s="0" t="n">
        <f aca="false">VLOOKUP($B39,Cycle_vie!$A$2:$B$9,2,0)</f>
        <v>50</v>
      </c>
    </row>
    <row r="40" customFormat="false" ht="15" hidden="false" customHeight="false" outlineLevel="0" collapsed="false">
      <c r="A40" s="13" t="s">
        <v>10</v>
      </c>
      <c r="B40" s="0" t="s">
        <v>140</v>
      </c>
      <c r="C40" s="15" t="n">
        <f aca="false">VLOOKUP(A40,Charges!$A$2:$C$9,3,0)</f>
        <v>42.3645154084128</v>
      </c>
      <c r="D40" s="15" t="n">
        <v>83.4617138486913</v>
      </c>
      <c r="E40" s="15" t="n">
        <v>0.121360223775524</v>
      </c>
      <c r="F40" s="17" t="n">
        <v>0.01</v>
      </c>
      <c r="G40" s="0" t="n">
        <f aca="false">VLOOKUP($B40,Cycle_vie!$A$2:$B$9,2,0)</f>
        <v>20</v>
      </c>
    </row>
    <row r="41" customFormat="false" ht="15" hidden="false" customHeight="false" outlineLevel="0" collapsed="false">
      <c r="A41" s="13" t="s">
        <v>10</v>
      </c>
      <c r="B41" s="0" t="s">
        <v>141</v>
      </c>
      <c r="C41" s="15" t="n">
        <f aca="false">VLOOKUP(A41,Charges!$A$2:$C$9,3,0)</f>
        <v>42.3645154084128</v>
      </c>
      <c r="D41" s="15" t="n">
        <v>71.2885786406269</v>
      </c>
      <c r="E41" s="15" t="n">
        <v>0.0915658849544633</v>
      </c>
      <c r="F41" s="17" t="n">
        <v>0.01</v>
      </c>
      <c r="G41" s="0" t="n">
        <f aca="false">VLOOKUP($B41,Cycle_vie!$A$2:$B$9,2,0)</f>
        <v>20</v>
      </c>
    </row>
    <row r="42" customFormat="false" ht="15" hidden="false" customHeight="false" outlineLevel="0" collapsed="false">
      <c r="A42" s="13" t="s">
        <v>10</v>
      </c>
      <c r="B42" s="0" t="s">
        <v>142</v>
      </c>
      <c r="C42" s="15" t="n">
        <f aca="false">VLOOKUP(A42,Charges!$A$2:$C$9,3,0)</f>
        <v>42.3645154084128</v>
      </c>
      <c r="D42" s="15" t="n">
        <v>36.6981480304124</v>
      </c>
      <c r="E42" s="15" t="n">
        <v>0.065515658599338</v>
      </c>
      <c r="F42" s="17" t="n">
        <v>0.01</v>
      </c>
      <c r="G42" s="0" t="n">
        <f aca="false">VLOOKUP($B42,Cycle_vie!$A$2:$B$9,2,0)</f>
        <v>20</v>
      </c>
    </row>
    <row r="43" customFormat="false" ht="15" hidden="false" customHeight="false" outlineLevel="0" collapsed="false">
      <c r="A43" s="13" t="s">
        <v>10</v>
      </c>
      <c r="B43" s="0" t="s">
        <v>143</v>
      </c>
      <c r="C43" s="15" t="n">
        <f aca="false">VLOOKUP(A43,Charges!$A$2:$C$9,3,0)</f>
        <v>42.3645154084128</v>
      </c>
      <c r="D43" s="15" t="n">
        <v>35.139628030528</v>
      </c>
      <c r="E43" s="15" t="n">
        <v>0.0506143688632011</v>
      </c>
      <c r="F43" s="17" t="n">
        <v>0.01</v>
      </c>
      <c r="G43" s="0" t="n">
        <f aca="false">VLOOKUP($B43,Cycle_vie!$A$2:$B$9,2,0)</f>
        <v>20</v>
      </c>
    </row>
    <row r="44" customFormat="false" ht="15" hidden="false" customHeight="false" outlineLevel="0" collapsed="false">
      <c r="A44" s="13" t="s">
        <v>144</v>
      </c>
      <c r="B44" s="0" t="s">
        <v>138</v>
      </c>
      <c r="C44" s="15" t="n">
        <f aca="false">VLOOKUP(A44,Charges!$A$2:$C$9,3,0)</f>
        <v>20.2496470510332</v>
      </c>
      <c r="D44" s="15" t="n">
        <v>116.64280338275</v>
      </c>
      <c r="E44" s="15" t="n">
        <v>0.511741684355641</v>
      </c>
      <c r="F44" s="17" t="n">
        <v>0.0001</v>
      </c>
      <c r="G44" s="0" t="n">
        <f aca="false">VLOOKUP($B44,Cycle_vie!$A$2:$B$9,2,0)</f>
        <v>50</v>
      </c>
    </row>
    <row r="45" customFormat="false" ht="15" hidden="false" customHeight="false" outlineLevel="0" collapsed="false">
      <c r="A45" s="13" t="s">
        <v>144</v>
      </c>
      <c r="B45" s="0" t="s">
        <v>139</v>
      </c>
      <c r="C45" s="15" t="n">
        <f aca="false">VLOOKUP(A45,Charges!$A$2:$C$9,3,0)</f>
        <v>20.2496470510332</v>
      </c>
      <c r="D45" s="15" t="n">
        <v>93.7767601177775</v>
      </c>
      <c r="E45" s="15" t="n">
        <v>0.371909777935018</v>
      </c>
      <c r="F45" s="17" t="n">
        <v>0.01</v>
      </c>
      <c r="G45" s="0" t="n">
        <f aca="false">VLOOKUP($B45,Cycle_vie!$A$2:$B$9,2,0)</f>
        <v>50</v>
      </c>
    </row>
    <row r="46" customFormat="false" ht="15" hidden="false" customHeight="false" outlineLevel="0" collapsed="false">
      <c r="A46" s="13" t="s">
        <v>144</v>
      </c>
      <c r="B46" s="0" t="s">
        <v>140</v>
      </c>
      <c r="C46" s="15" t="n">
        <f aca="false">VLOOKUP(A46,Charges!$A$2:$C$9,3,0)</f>
        <v>20.2496470510332</v>
      </c>
      <c r="D46" s="15" t="n">
        <v>83.4617138486913</v>
      </c>
      <c r="E46" s="15" t="n">
        <v>0.121360223775524</v>
      </c>
      <c r="F46" s="17" t="n">
        <v>0.01</v>
      </c>
      <c r="G46" s="0" t="n">
        <f aca="false">VLOOKUP($B46,Cycle_vie!$A$2:$B$9,2,0)</f>
        <v>20</v>
      </c>
    </row>
    <row r="47" customFormat="false" ht="15" hidden="false" customHeight="false" outlineLevel="0" collapsed="false">
      <c r="A47" s="13" t="s">
        <v>144</v>
      </c>
      <c r="B47" s="0" t="s">
        <v>141</v>
      </c>
      <c r="C47" s="15" t="n">
        <f aca="false">VLOOKUP(A47,Charges!$A$2:$C$9,3,0)</f>
        <v>20.2496470510332</v>
      </c>
      <c r="D47" s="15" t="n">
        <v>71.2885786406269</v>
      </c>
      <c r="E47" s="15" t="n">
        <v>0.0915658849544633</v>
      </c>
      <c r="F47" s="17" t="n">
        <v>0.01</v>
      </c>
      <c r="G47" s="0" t="n">
        <f aca="false">VLOOKUP($B47,Cycle_vie!$A$2:$B$9,2,0)</f>
        <v>20</v>
      </c>
    </row>
    <row r="48" customFormat="false" ht="15" hidden="false" customHeight="false" outlineLevel="0" collapsed="false">
      <c r="A48" s="13" t="s">
        <v>144</v>
      </c>
      <c r="B48" s="0" t="s">
        <v>142</v>
      </c>
      <c r="C48" s="15" t="n">
        <f aca="false">VLOOKUP(A48,Charges!$A$2:$C$9,3,0)</f>
        <v>20.2496470510332</v>
      </c>
      <c r="D48" s="15" t="n">
        <v>36.6981480304124</v>
      </c>
      <c r="E48" s="15" t="n">
        <v>0.065515658599338</v>
      </c>
      <c r="F48" s="17" t="n">
        <v>0.01</v>
      </c>
      <c r="G48" s="0" t="n">
        <f aca="false">VLOOKUP($B48,Cycle_vie!$A$2:$B$9,2,0)</f>
        <v>20</v>
      </c>
    </row>
    <row r="49" customFormat="false" ht="15" hidden="false" customHeight="false" outlineLevel="0" collapsed="false">
      <c r="A49" s="13" t="s">
        <v>144</v>
      </c>
      <c r="B49" s="0" t="s">
        <v>143</v>
      </c>
      <c r="C49" s="15" t="n">
        <f aca="false">VLOOKUP(A49,Charges!$A$2:$C$9,3,0)</f>
        <v>20.2496470510332</v>
      </c>
      <c r="D49" s="15" t="n">
        <v>35.139628030528</v>
      </c>
      <c r="E49" s="15" t="n">
        <v>0.0506143688632011</v>
      </c>
      <c r="F49" s="17" t="n">
        <v>0.01</v>
      </c>
      <c r="G49" s="0" t="n">
        <f aca="false">VLOOKUP($B49,Cycle_vie!$A$2:$B$9,2,0)</f>
        <v>20</v>
      </c>
    </row>
    <row r="50" customFormat="false" ht="15" hidden="false" customHeight="false" outlineLevel="0" collapsed="false">
      <c r="A50" s="13" t="s">
        <v>4</v>
      </c>
      <c r="B50" s="0" t="s">
        <v>150</v>
      </c>
      <c r="C50" s="15" t="n">
        <f aca="false">VLOOKUP(A50,Charges!$A$2:$C$9,3,0)</f>
        <v>35.9649741618421</v>
      </c>
      <c r="D50" s="15" t="n">
        <v>10</v>
      </c>
      <c r="E50" s="15" t="n">
        <v>0.15</v>
      </c>
      <c r="F50" s="17" t="n">
        <v>0.05</v>
      </c>
      <c r="G50" s="0" t="n">
        <f aca="false">VLOOKUP($B50,Cycle_vie!$A$2:$B$9,2,0)</f>
        <v>5</v>
      </c>
    </row>
    <row r="51" customFormat="false" ht="15" hidden="false" customHeight="false" outlineLevel="0" collapsed="false">
      <c r="A51" s="13" t="s">
        <v>5</v>
      </c>
      <c r="B51" s="0" t="s">
        <v>150</v>
      </c>
      <c r="C51" s="15" t="n">
        <f aca="false">VLOOKUP(A51,Charges!$A$2:$C$9,3,0)</f>
        <v>95.4300893351938</v>
      </c>
      <c r="D51" s="15" t="n">
        <v>10</v>
      </c>
      <c r="E51" s="15" t="n">
        <v>0.15</v>
      </c>
      <c r="F51" s="17" t="n">
        <v>0.05</v>
      </c>
      <c r="G51" s="0" t="n">
        <f aca="false">VLOOKUP($B51,Cycle_vie!$A$2:$B$9,2,0)</f>
        <v>5</v>
      </c>
    </row>
    <row r="52" customFormat="false" ht="15" hidden="false" customHeight="false" outlineLevel="0" collapsed="false">
      <c r="A52" s="13" t="s">
        <v>6</v>
      </c>
      <c r="B52" s="0" t="s">
        <v>150</v>
      </c>
      <c r="C52" s="15" t="n">
        <f aca="false">VLOOKUP(A52,Charges!$A$2:$C$9,3,0)</f>
        <v>44.5350376355406</v>
      </c>
      <c r="D52" s="15" t="n">
        <v>10</v>
      </c>
      <c r="E52" s="15" t="n">
        <v>0.15</v>
      </c>
      <c r="F52" s="17" t="n">
        <v>0.05</v>
      </c>
      <c r="G52" s="0" t="n">
        <f aca="false">VLOOKUP($B52,Cycle_vie!$A$2:$B$9,2,0)</f>
        <v>5</v>
      </c>
    </row>
    <row r="53" customFormat="false" ht="15" hidden="false" customHeight="false" outlineLevel="0" collapsed="false">
      <c r="A53" s="13" t="s">
        <v>7</v>
      </c>
      <c r="B53" s="0" t="s">
        <v>150</v>
      </c>
      <c r="C53" s="15" t="n">
        <f aca="false">VLOOKUP(A53,Charges!$A$2:$C$9,3,0)</f>
        <v>11.2344562185902</v>
      </c>
      <c r="D53" s="15" t="n">
        <v>10</v>
      </c>
      <c r="E53" s="15" t="n">
        <v>0.15</v>
      </c>
      <c r="F53" s="17" t="n">
        <v>0.05</v>
      </c>
      <c r="G53" s="0" t="n">
        <f aca="false">VLOOKUP($B53,Cycle_vie!$A$2:$B$9,2,0)</f>
        <v>5</v>
      </c>
    </row>
    <row r="54" customFormat="false" ht="15" hidden="false" customHeight="false" outlineLevel="0" collapsed="false">
      <c r="A54" s="13" t="s">
        <v>8</v>
      </c>
      <c r="B54" s="0" t="s">
        <v>150</v>
      </c>
      <c r="C54" s="15" t="n">
        <f aca="false">VLOOKUP(A54,Charges!$A$2:$C$9,3,0)</f>
        <v>23.5477071722206</v>
      </c>
      <c r="D54" s="15" t="n">
        <v>10</v>
      </c>
      <c r="E54" s="15" t="n">
        <v>0.15</v>
      </c>
      <c r="F54" s="17" t="n">
        <v>0.05</v>
      </c>
      <c r="G54" s="0" t="n">
        <f aca="false">VLOOKUP($B54,Cycle_vie!$A$2:$B$9,2,0)</f>
        <v>5</v>
      </c>
    </row>
    <row r="55" customFormat="false" ht="15" hidden="false" customHeight="false" outlineLevel="0" collapsed="false">
      <c r="A55" s="13" t="s">
        <v>9</v>
      </c>
      <c r="B55" s="0" t="s">
        <v>150</v>
      </c>
      <c r="C55" s="15" t="n">
        <f aca="false">VLOOKUP(A55,Charges!$A$2:$C$9,3,0)</f>
        <v>28.7005606893206</v>
      </c>
      <c r="D55" s="15" t="n">
        <v>10</v>
      </c>
      <c r="E55" s="15" t="n">
        <v>0.15</v>
      </c>
      <c r="F55" s="17" t="n">
        <v>0.05</v>
      </c>
      <c r="G55" s="0" t="n">
        <f aca="false">VLOOKUP($B55,Cycle_vie!$A$2:$B$9,2,0)</f>
        <v>5</v>
      </c>
    </row>
    <row r="56" customFormat="false" ht="15" hidden="false" customHeight="false" outlineLevel="0" collapsed="false">
      <c r="A56" s="13" t="s">
        <v>10</v>
      </c>
      <c r="B56" s="0" t="s">
        <v>150</v>
      </c>
      <c r="C56" s="15" t="n">
        <f aca="false">VLOOKUP(A56,Charges!$A$2:$C$9,3,0)</f>
        <v>42.3645154084128</v>
      </c>
      <c r="D56" s="15" t="n">
        <v>10</v>
      </c>
      <c r="E56" s="15" t="n">
        <v>0.15</v>
      </c>
      <c r="F56" s="17" t="n">
        <v>0.05</v>
      </c>
      <c r="G56" s="0" t="n">
        <f aca="false">VLOOKUP($B56,Cycle_vie!$A$2:$B$9,2,0)</f>
        <v>5</v>
      </c>
    </row>
    <row r="57" customFormat="false" ht="15" hidden="false" customHeight="false" outlineLevel="0" collapsed="false">
      <c r="A57" s="13" t="s">
        <v>144</v>
      </c>
      <c r="B57" s="0" t="s">
        <v>150</v>
      </c>
      <c r="C57" s="15" t="n">
        <f aca="false">VLOOKUP(A57,Charges!$A$2:$C$9,3,0)</f>
        <v>20.2496470510332</v>
      </c>
      <c r="D57" s="15" t="n">
        <v>10</v>
      </c>
      <c r="E57" s="15" t="n">
        <v>0.15</v>
      </c>
      <c r="F57" s="17" t="n">
        <v>0.05</v>
      </c>
      <c r="G57" s="0" t="n">
        <f aca="false">VLOOKUP($B57,Cycle_vie!$A$2:$B$9,2,0)</f>
        <v>5</v>
      </c>
    </row>
    <row r="58" customFormat="false" ht="15" hidden="false" customHeight="false" outlineLevel="0" collapsed="false">
      <c r="A58" s="13" t="s">
        <v>4</v>
      </c>
      <c r="B58" s="0" t="s">
        <v>151</v>
      </c>
      <c r="C58" s="15" t="n">
        <f aca="false">VLOOKUP(A58,Charges!$A$2:$C$9,3,0)</f>
        <v>35.9649741618421</v>
      </c>
      <c r="D58" s="15" t="n">
        <v>0</v>
      </c>
      <c r="E58" s="15" t="n">
        <v>0</v>
      </c>
      <c r="F58" s="18" t="n">
        <f aca="false">1-SUMIFS($F$2:$F$57,$A$2:$A$57,$A58)</f>
        <v>0.898084428038652</v>
      </c>
      <c r="G58" s="0" t="n">
        <f aca="false">VLOOKUP($B58,Cycle_vie!$A$2:$B$9,2,0)</f>
        <v>1</v>
      </c>
    </row>
    <row r="59" customFormat="false" ht="15" hidden="false" customHeight="false" outlineLevel="0" collapsed="false">
      <c r="A59" s="13" t="s">
        <v>5</v>
      </c>
      <c r="B59" s="0" t="s">
        <v>151</v>
      </c>
      <c r="C59" s="15" t="n">
        <f aca="false">VLOOKUP(A59,Charges!$A$2:$C$9,3,0)</f>
        <v>95.4300893351938</v>
      </c>
      <c r="D59" s="15" t="n">
        <v>0</v>
      </c>
      <c r="E59" s="15" t="n">
        <v>0</v>
      </c>
      <c r="F59" s="18" t="n">
        <f aca="false">1-SUMIFS($F$2:$F$57,$A$2:$A$57,$A59)</f>
        <v>0.8999</v>
      </c>
      <c r="G59" s="0" t="n">
        <f aca="false">VLOOKUP($B59,Cycle_vie!$A$2:$B$9,2,0)</f>
        <v>1</v>
      </c>
    </row>
    <row r="60" customFormat="false" ht="15" hidden="false" customHeight="false" outlineLevel="0" collapsed="false">
      <c r="A60" s="13" t="s">
        <v>6</v>
      </c>
      <c r="B60" s="0" t="s">
        <v>151</v>
      </c>
      <c r="C60" s="15" t="n">
        <f aca="false">VLOOKUP(A60,Charges!$A$2:$C$9,3,0)</f>
        <v>44.5350376355406</v>
      </c>
      <c r="D60" s="15" t="n">
        <v>0</v>
      </c>
      <c r="E60" s="15" t="n">
        <v>0</v>
      </c>
      <c r="F60" s="18" t="n">
        <f aca="false">1-SUMIFS($F$2:$F$57,$A$2:$A$57,$A60)</f>
        <v>0.8999</v>
      </c>
      <c r="G60" s="0" t="n">
        <f aca="false">VLOOKUP($B60,Cycle_vie!$A$2:$B$9,2,0)</f>
        <v>1</v>
      </c>
    </row>
    <row r="61" customFormat="false" ht="15" hidden="false" customHeight="false" outlineLevel="0" collapsed="false">
      <c r="A61" s="13" t="s">
        <v>7</v>
      </c>
      <c r="B61" s="0" t="s">
        <v>151</v>
      </c>
      <c r="C61" s="15" t="n">
        <f aca="false">VLOOKUP(A61,Charges!$A$2:$C$9,3,0)</f>
        <v>11.2344562185902</v>
      </c>
      <c r="D61" s="15" t="n">
        <v>0</v>
      </c>
      <c r="E61" s="15" t="n">
        <v>0</v>
      </c>
      <c r="F61" s="18" t="n">
        <f aca="false">1-SUMIFS($F$2:$F$57,$A$2:$A$57,$A61)</f>
        <v>0.8999</v>
      </c>
      <c r="G61" s="0" t="n">
        <f aca="false">VLOOKUP($B61,Cycle_vie!$A$2:$B$9,2,0)</f>
        <v>1</v>
      </c>
    </row>
    <row r="62" customFormat="false" ht="15" hidden="false" customHeight="false" outlineLevel="0" collapsed="false">
      <c r="A62" s="13" t="s">
        <v>8</v>
      </c>
      <c r="B62" s="0" t="s">
        <v>151</v>
      </c>
      <c r="C62" s="15" t="n">
        <f aca="false">VLOOKUP(A62,Charges!$A$2:$C$9,3,0)</f>
        <v>23.5477071722206</v>
      </c>
      <c r="D62" s="15" t="n">
        <v>0</v>
      </c>
      <c r="E62" s="15" t="n">
        <v>0</v>
      </c>
      <c r="F62" s="18" t="n">
        <f aca="false">1-SUMIFS($F$2:$F$57,$A$2:$A$57,$A62)</f>
        <v>0.899884388530074</v>
      </c>
      <c r="G62" s="0" t="n">
        <f aca="false">VLOOKUP($B62,Cycle_vie!$A$2:$B$9,2,0)</f>
        <v>1</v>
      </c>
    </row>
    <row r="63" customFormat="false" ht="15" hidden="false" customHeight="false" outlineLevel="0" collapsed="false">
      <c r="A63" s="13" t="s">
        <v>9</v>
      </c>
      <c r="B63" s="0" t="s">
        <v>151</v>
      </c>
      <c r="C63" s="15" t="n">
        <f aca="false">VLOOKUP(A63,Charges!$A$2:$C$9,3,0)</f>
        <v>28.7005606893206</v>
      </c>
      <c r="D63" s="15" t="n">
        <v>0</v>
      </c>
      <c r="E63" s="15" t="n">
        <v>0</v>
      </c>
      <c r="F63" s="18" t="n">
        <f aca="false">1-SUMIFS($F$2:$F$57,$A$2:$A$57,$A63)</f>
        <v>0.8999</v>
      </c>
      <c r="G63" s="0" t="n">
        <f aca="false">VLOOKUP($B63,Cycle_vie!$A$2:$B$9,2,0)</f>
        <v>1</v>
      </c>
    </row>
    <row r="64" customFormat="false" ht="15" hidden="false" customHeight="false" outlineLevel="0" collapsed="false">
      <c r="A64" s="13" t="s">
        <v>10</v>
      </c>
      <c r="B64" s="0" t="s">
        <v>151</v>
      </c>
      <c r="C64" s="15" t="n">
        <f aca="false">VLOOKUP(A64,Charges!$A$2:$C$9,3,0)</f>
        <v>42.3645154084128</v>
      </c>
      <c r="D64" s="15" t="n">
        <v>0</v>
      </c>
      <c r="E64" s="15" t="n">
        <v>0</v>
      </c>
      <c r="F64" s="18" t="n">
        <f aca="false">1-SUMIFS($F$2:$F$57,$A$2:$A$57,$A64)</f>
        <v>0.899836858292047</v>
      </c>
      <c r="G64" s="0" t="n">
        <f aca="false">VLOOKUP($B64,Cycle_vie!$A$2:$B$9,2,0)</f>
        <v>1</v>
      </c>
    </row>
    <row r="65" customFormat="false" ht="15" hidden="false" customHeight="false" outlineLevel="0" collapsed="false">
      <c r="A65" s="13" t="s">
        <v>144</v>
      </c>
      <c r="B65" s="0" t="s">
        <v>151</v>
      </c>
      <c r="C65" s="15" t="n">
        <f aca="false">VLOOKUP(A65,Charges!$A$2:$C$9,3,0)</f>
        <v>20.2496470510332</v>
      </c>
      <c r="D65" s="15" t="n">
        <v>0</v>
      </c>
      <c r="E65" s="15" t="n">
        <v>0</v>
      </c>
      <c r="F65" s="18" t="n">
        <f aca="false">1-SUMIFS($F$2:$F$57,$A$2:$A$57,$A65)</f>
        <v>0.8999</v>
      </c>
      <c r="G65" s="0" t="n">
        <f aca="false">VLOOKUP($B65,Cycle_vie!$A$2:$B$9,2,0)</f>
        <v>1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F58:F65 A9"/>
    </sheetView>
  </sheetViews>
  <sheetFormatPr defaultRowHeight="15"/>
  <cols>
    <col collapsed="false" hidden="false" max="1025" min="1" style="0" width="10.6734693877551"/>
  </cols>
  <sheetData>
    <row r="2" customFormat="false" ht="15" hidden="false" customHeight="false" outlineLevel="0" collapsed="false">
      <c r="A2" s="19" t="s">
        <v>139</v>
      </c>
      <c r="B2" s="20" t="n">
        <v>50</v>
      </c>
    </row>
    <row r="3" customFormat="false" ht="15" hidden="false" customHeight="false" outlineLevel="0" collapsed="false">
      <c r="A3" s="19" t="s">
        <v>141</v>
      </c>
      <c r="B3" s="20" t="n">
        <v>20</v>
      </c>
    </row>
    <row r="4" customFormat="false" ht="15" hidden="false" customHeight="false" outlineLevel="0" collapsed="false">
      <c r="A4" s="19" t="s">
        <v>143</v>
      </c>
      <c r="B4" s="20" t="n">
        <v>20</v>
      </c>
    </row>
    <row r="5" customFormat="false" ht="15" hidden="false" customHeight="false" outlineLevel="0" collapsed="false">
      <c r="A5" s="19" t="s">
        <v>138</v>
      </c>
      <c r="B5" s="20" t="n">
        <v>50</v>
      </c>
    </row>
    <row r="6" customFormat="false" ht="15" hidden="false" customHeight="false" outlineLevel="0" collapsed="false">
      <c r="A6" s="19" t="s">
        <v>140</v>
      </c>
      <c r="B6" s="20" t="n">
        <v>20</v>
      </c>
    </row>
    <row r="7" customFormat="false" ht="15" hidden="false" customHeight="false" outlineLevel="0" collapsed="false">
      <c r="A7" s="19" t="s">
        <v>142</v>
      </c>
      <c r="B7" s="20" t="n">
        <v>20</v>
      </c>
    </row>
    <row r="8" customFormat="false" ht="15" hidden="false" customHeight="false" outlineLevel="0" collapsed="false">
      <c r="A8" s="21" t="s">
        <v>150</v>
      </c>
      <c r="B8" s="22" t="n">
        <v>5</v>
      </c>
    </row>
    <row r="9" customFormat="false" ht="15" hidden="false" customHeight="false" outlineLevel="0" collapsed="false">
      <c r="A9" s="21" t="s">
        <v>151</v>
      </c>
      <c r="B9" s="2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259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2014-05-21T08:49:50Z</dcterms:created>
  <dc:creator>Emmanuel Fernandez</dc:creator>
  <dc:language>fr-FR</dc:language>
  <dcterms:modified xsi:type="dcterms:W3CDTF">2018-01-08T15:53:53Z</dcterms:modified>
  <cp:revision>1</cp:revision>
</cp:coreProperties>
</file>