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6" firstSheet="0" showHorizontalScroll="true" showSheetTabs="true" showVerticalScroll="true" tabRatio="474" windowHeight="8192" windowWidth="16384" xWindow="0" yWindow="0"/>
  </bookViews>
  <sheets>
    <sheet name="Conso_energie_usage" r:id="rId2" sheetId="1" state="visible"/>
    <sheet name="Conso_energie" r:id="rId3" sheetId="2" state="visible"/>
    <sheet name="Conso_branche_energie_usage" r:id="rId4" sheetId="3" state="visible"/>
    <sheet name="Conso_chauff_syst_energie" r:id="rId5" sheetId="4" state="visible"/>
    <sheet name="RDT_CLIM" r:id="rId6" sheetId="5" state="visible"/>
    <sheet name="RDT_ECS" r:id="rId7" sheetId="6" state="visible"/>
    <sheet name="Sorties pour Quentin" r:id="rId8" sheetId="7" state="visible"/>
    <sheet name="Feuille8" r:id="rId9" sheetId="8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<sst xmlns="http://schemas.openxmlformats.org/spreadsheetml/2006/main" count="33303" uniqueCount="144">
  <si>
    <t>scenario</t>
  </si>
  <si>
    <t>usage</t>
  </si>
  <si>
    <t>energie</t>
  </si>
  <si>
    <t>2009</t>
  </si>
  <si>
    <t>2015</t>
  </si>
  <si>
    <t>2020</t>
  </si>
  <si>
    <t>2025</t>
  </si>
  <si>
    <t>2030</t>
  </si>
  <si>
    <t>2050</t>
  </si>
  <si>
    <t>2015/2050</t>
  </si>
  <si>
    <t>2015/2050 run1</t>
  </si>
  <si>
    <t>AMS3</t>
  </si>
  <si>
    <t>Autre</t>
  </si>
  <si>
    <t>Electricité</t>
  </si>
  <si>
    <t>Gaz</t>
  </si>
  <si>
    <t>Auxiliaires</t>
  </si>
  <si>
    <t>Fioul</t>
  </si>
  <si>
    <t>Bureautique</t>
  </si>
  <si>
    <t>Urbain</t>
  </si>
  <si>
    <t>Chauffage</t>
  </si>
  <si>
    <t>Autres</t>
  </si>
  <si>
    <t>Climatisation</t>
  </si>
  <si>
    <t>Cuisson</t>
  </si>
  <si>
    <t>Eclairage</t>
  </si>
  <si>
    <t>ECS</t>
  </si>
  <si>
    <t>Froid_alimentaire</t>
  </si>
  <si>
    <t>Process</t>
  </si>
  <si>
    <t>Ventilation</t>
  </si>
  <si>
    <t>BRANCHE</t>
  </si>
  <si>
    <t>Bureaux Administration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</si>
  <si>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</si>
  <si>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</si>
  <si>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</si>
  <si>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</si>
  <si>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</si>
  <si>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</si>
  <si>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</si>
  <si>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Consommations 2015 en TWh</t>
  </si>
  <si>
    <t>BRANCHE_MEDPRO</t>
  </si>
  <si>
    <t>usage_MEDPRO</t>
  </si>
  <si>
    <t>2015_Autres</t>
  </si>
  <si>
    <t>2015_Electricité</t>
  </si>
  <si>
    <t>2015_Fioul</t>
  </si>
  <si>
    <t>2015_Gaz</t>
  </si>
  <si>
    <t>2015_Urbain</t>
  </si>
  <si>
    <t>Bureaux</t>
  </si>
  <si>
    <t>Autres usages thermiques</t>
  </si>
  <si>
    <t>Elec spécifique</t>
  </si>
  <si>
    <t>Commerces</t>
  </si>
  <si>
    <t>Santé</t>
  </si>
  <si>
    <t>Consommations 2013 en TWh</t>
  </si>
  <si>
    <t>2013_Autres</t>
  </si>
  <si>
    <t>2013_Electricité</t>
  </si>
  <si>
    <t>2013_Fioul</t>
  </si>
  <si>
    <t>2013_Gaz</t>
  </si>
  <si>
    <t>2013_Urbain</t>
  </si>
  <si>
    <t>SYSTEME_CHAUD</t>
  </si>
  <si>
    <t>ENERGIE</t>
  </si>
  <si>
    <t>2010</t>
  </si>
  <si>
    <t>BESOINS</t>
  </si>
  <si>
    <t>RDT</t>
  </si>
  <si>
    <t>Autre système centralisé</t>
  </si>
  <si>
    <t>S5</t>
  </si>
  <si>
    <t>Autre système centralisé performant</t>
  </si>
  <si>
    <t>Cassette rayonnante</t>
  </si>
  <si>
    <t>Cassette rayonnante performant</t>
  </si>
  <si>
    <t>Chaudière condensation fioul</t>
  </si>
  <si>
    <t>Chaudière condensation gaz</t>
  </si>
  <si>
    <t>Chaudière fioul</t>
  </si>
  <si>
    <t>Chaudière gaz</t>
  </si>
  <si>
    <t>DRV</t>
  </si>
  <si>
    <t>DRV performant</t>
  </si>
  <si>
    <t>Electrique direct</t>
  </si>
  <si>
    <t>Electrique direct performant</t>
  </si>
  <si>
    <t>PAC</t>
  </si>
  <si>
    <t>PAC performant</t>
  </si>
  <si>
    <t>Rooftop</t>
  </si>
  <si>
    <t>Rooftop performant</t>
  </si>
  <si>
    <t>Tube radiant</t>
  </si>
  <si>
    <t>Tube radiant performant</t>
  </si>
  <si>
    <t>nr</t>
  </si>
  <si>
    <t>PAC/DRV/Rooftop</t>
  </si>
  <si>
    <t>Electrique Joule</t>
  </si>
  <si>
    <t>Chaleur environnement</t>
  </si>
  <si>
    <t>annee</t>
  </si>
  <si>
    <t>COD_ENERGIE</t>
  </si>
  <si>
    <t>CONSO_TOT</t>
  </si>
  <si>
    <t>BESOIN_TOT</t>
  </si>
  <si>
    <t>02</t>
  </si>
  <si>
    <t>Conso climatisation PAC/DRV/Rooftop</t>
  </si>
  <si>
    <t>RDT climatisation</t>
  </si>
  <si>
    <t>01</t>
  </si>
  <si>
    <t>03</t>
  </si>
  <si>
    <t>04</t>
  </si>
  <si>
    <t>06</t>
  </si>
  <si>
    <t>RDT CET</t>
  </si>
  <si>
    <t>RDT ECS Elec classique</t>
  </si>
  <si>
    <t>TWh</t>
  </si>
  <si>
    <t>Part CET</t>
  </si>
  <si>
    <t>Part Elec classique</t>
  </si>
  <si>
    <t>RDT recalc</t>
  </si>
  <si>
    <t>CONSO CET</t>
  </si>
  <si>
    <t>CONSO ECS classique</t>
  </si>
  <si>
    <t>Électricité</t>
  </si>
  <si>
    <t>PAC/CET</t>
  </si>
  <si>
    <t>Réseau de chaleur</t>
  </si>
  <si>
    <t>Charbon</t>
  </si>
  <si>
    <t>Biomasse</t>
  </si>
  <si>
    <t>Biogaz</t>
  </si>
  <si>
    <t>Pétrole/GPL</t>
  </si>
  <si>
    <t>Renouvelables thermiques</t>
  </si>
  <si>
    <t>Chaleur Environnement</t>
  </si>
  <si>
    <t>Total hors chaleur environnement</t>
  </si>
  <si>
    <t>Total</t>
  </si>
  <si>
    <t>Autre : 50 % charbon, 50 % solaire</t>
  </si>
  <si>
    <t>Autre : 100 % pétrole (GPL?)</t>
  </si>
  <si>
    <t>Electricité spécifique</t>
  </si>
  <si>
    <t>Autres consos (hors elec spé)</t>
  </si>
  <si>
    <t>Autre : 100 % charbon</t>
  </si>
  <si>
    <t>Total modèle</t>
  </si>
  <si>
    <t>Autres (hors CEREN)</t>
  </si>
  <si>
    <t>Total (hors PAC)</t>
  </si>
  <si>
    <t>Mix approx</t>
  </si>
  <si>
    <t>Autre : 30 % charbon, 70 % solaire</t>
  </si>
  <si>
    <t>Autre : 80 % charbon , 20 % électricité</t>
  </si>
  <si>
    <t>Autre : 20% charbon, 80 % solaire</t>
  </si>
  <si>
    <t>Autre : 40 % charbon, 60 % électricité</t>
  </si>
  <si>
    <t>Autre : 100 % solaire</t>
  </si>
  <si>
    <t>Autre : 100 % électricité</t>
  </si>
  <si>
    <t>Variation 2015/2050 Total hors chaleur</t>
  </si>
  <si>
    <t>Variation 2015/2050 Total</t>
  </si>
  <si>
    <t>Cible AMS</t>
  </si>
  <si>
    <t>PAC/CET avec Chaleur</t>
  </si>
  <si>
    <t>Résultats run3</t>
  </si>
  <si>
    <t>Résultats run2</t>
  </si>
  <si>
    <t>Autres usages (100 % elec)</t>
  </si>
  <si>
    <t>Evalutations hors modèles</t>
  </si>
  <si>
    <t>Consommation hors CEREN AMS</t>
  </si>
  <si>
    <t>Sorties Modèle CGDD</t>
  </si>
  <si>
    <t>PAC élec chauffage</t>
  </si>
  <si>
    <t>CET ECS</t>
  </si>
  <si>
    <t>Total Chaleur Environnement</t>
  </si>
  <si>
    <t>P0_Nopol</t>
  </si>
  <si>
    <t>AMS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</si>
</sst>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MM/DD/YYYY\ HH:MM:SS"/>
    <numFmt numFmtId="166" formatCode="0.00%"/>
    <numFmt numFmtId="167" formatCode="0"/>
    <numFmt numFmtId="168" formatCode="0.0"/>
    <numFmt numFmtId="169" formatCode="0.0000"/>
    <numFmt numFmtId="170" formatCode="0.00"/>
    <numFmt numFmtId="171" formatCode="0%"/>
    <numFmt numFmtId="172" formatCode="#,##0.0"/>
    <numFmt numFmtId="173" formatCode="&quot;VRAI&quot;;&quot;VRAI&quot;;&quot;FAUX&quot;"/>
    <numFmt numFmtId="174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3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</cellStyleXfs>
  <cellXfs count="7624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2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24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23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25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0" numFmtId="164" xfId="26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26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26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6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27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8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27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25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70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7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71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71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4" fontId="5" numFmtId="168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4" fontId="0" numFmtId="168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8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8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8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72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8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7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3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70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7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71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70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70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71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71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3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31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4" numFmtId="164" xfId="0">
      <alignment horizontal="general" indent="0" shrinkToFit="false" textRotation="0" vertical="bottom" wrapText="false"/>
      <protection hidden="false" locked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</cellXfs>
  <cellStyles count="1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XLConnect.Boolean" xfId="20"/>
    <cellStyle builtinId="54" customBuiltin="true" name="XLConnect.DateTime" xfId="21"/>
    <cellStyle builtinId="54" customBuiltin="true" name="XLConnect.Header" xfId="22"/>
    <cellStyle builtinId="54" customBuiltin="true" name="XLConnect.Numeric" xfId="23"/>
    <cellStyle builtinId="54" customBuiltin="true" name="XLConnect.String" xfId="24"/>
    <cellStyle builtinId="54" customBuiltin="true" name="Excel Built-in Excel Built-in Excel Built-in Excel Built-in Excel Built-in Excel Built-in Excel Built-in Excel Built-in Excel Built-in Excel Built-in Excel Built-in XLConnect.String" xfId="25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TableStyleLight1" xfId="26"/>
    <cellStyle builtinId="54" customBuiltin="true" name="Excel Built-in Excel Built-in Excel Built-in Excel Built-in Excel Built-in Excel Built-in Excel Built-in Excel Built-in Excel Built-in Excel Built-in Excel Built-in XLConnect.Header" xfId="27"/>
    <cellStyle builtinId="54" customBuiltin="true" name="Excel Built-in Excel Built-in Excel Built-in Excel Built-in Excel Built-in Excel Built-in Excel Built-in Excel Built-in Excel Built-in Excel Built-in Excel Built-in Excel Built-in Excel Built-in XLConnect.Numeric" xfId="28"/>
    <cellStyle builtinId="54" customBuiltin="true" name="Excel Built-in Excel Built-in Excel Built-in Excel Built-in Excel Built-in Excel Built-in Excel Built-in Excel Built-in Excel Built-in Excel Built-in Excel Built-in XLConnect.Numeric" xfId="29"/>
    <cellStyle builtinId="54" customBuiltin="true" name="Excel Built-in Excel Built-in Excel Built-in Excel Built-in Excel Built-in Excel Built-in Excel Built-in XLConnect.Header" xfId="30"/>
    <cellStyle builtinId="54" customBuiltin="true" name="Excel Built-in Excel Built-in Excel Built-in Excel Built-in Excel Built-in Excel Built-in Excel Built-in XLConnect.String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339120</xdr:colOff>
      <xdr:row>28</xdr:row>
      <xdr:rowOff>36360</xdr:rowOff>
    </xdr:from>
    <xdr:to>
      <xdr:col>8</xdr:col>
      <xdr:colOff>339120</xdr:colOff>
      <xdr:row>30</xdr:row>
      <xdr:rowOff>36000</xdr:rowOff>
    </xdr:to>
    <xdr:sp>
      <xdr:nvSpPr>
        <xdr:cNvPr id="0" name="Line 1"/>
        <xdr:cNvSpPr/>
      </xdr:nvSpPr>
      <xdr:spPr>
        <a:xfrm>
          <a:off x="8571600" y="876600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36360</xdr:rowOff>
    </xdr:from>
    <xdr:to>
      <xdr:col>8</xdr:col>
      <xdr:colOff>339120</xdr:colOff>
      <xdr:row>32</xdr:row>
      <xdr:rowOff>36000</xdr:rowOff>
    </xdr:to>
    <xdr:sp>
      <xdr:nvSpPr>
        <xdr:cNvPr id="1" name="Line 1"/>
        <xdr:cNvSpPr/>
      </xdr:nvSpPr>
      <xdr:spPr>
        <a:xfrm>
          <a:off x="8571600" y="876600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36360</xdr:rowOff>
    </xdr:from>
    <xdr:to>
      <xdr:col>28</xdr:col>
      <xdr:colOff>338760</xdr:colOff>
      <xdr:row>28</xdr:row>
      <xdr:rowOff>36360</xdr:rowOff>
    </xdr:to>
    <xdr:sp>
      <xdr:nvSpPr>
        <xdr:cNvPr id="2" name="Line 1"/>
        <xdr:cNvSpPr/>
      </xdr:nvSpPr>
      <xdr:spPr>
        <a:xfrm>
          <a:off x="8571600" y="8766000"/>
          <a:ext cx="17857800" cy="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26</xdr:row>
      <xdr:rowOff>16560</xdr:rowOff>
    </xdr:from>
    <xdr:to>
      <xdr:col>8</xdr:col>
      <xdr:colOff>699120</xdr:colOff>
      <xdr:row>28</xdr:row>
      <xdr:rowOff>36360</xdr:rowOff>
    </xdr:to>
    <xdr:sp>
      <xdr:nvSpPr>
        <xdr:cNvPr id="3" name="Line 1"/>
        <xdr:cNvSpPr/>
      </xdr:nvSpPr>
      <xdr:spPr>
        <a:xfrm flipV="1">
          <a:off x="8571600" y="840600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30</xdr:row>
      <xdr:rowOff>36000</xdr:rowOff>
    </xdr:from>
    <xdr:to>
      <xdr:col>28</xdr:col>
      <xdr:colOff>338760</xdr:colOff>
      <xdr:row>30</xdr:row>
      <xdr:rowOff>36000</xdr:rowOff>
    </xdr:to>
    <xdr:sp>
      <xdr:nvSpPr>
        <xdr:cNvPr id="4" name="Line 1"/>
        <xdr:cNvSpPr/>
      </xdr:nvSpPr>
      <xdr:spPr>
        <a:xfrm>
          <a:off x="8571600" y="9091080"/>
          <a:ext cx="17857800" cy="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1440</xdr:rowOff>
    </xdr:from>
    <xdr:to>
      <xdr:col>8</xdr:col>
      <xdr:colOff>699120</xdr:colOff>
      <xdr:row>30</xdr:row>
      <xdr:rowOff>36000</xdr:rowOff>
    </xdr:to>
    <xdr:sp>
      <xdr:nvSpPr>
        <xdr:cNvPr id="5" name="Line 1"/>
        <xdr:cNvSpPr/>
      </xdr:nvSpPr>
      <xdr:spPr>
        <a:xfrm flipV="1">
          <a:off x="8571600" y="873108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30</xdr:row>
      <xdr:rowOff>1080</xdr:rowOff>
    </xdr:from>
    <xdr:to>
      <xdr:col>8</xdr:col>
      <xdr:colOff>699120</xdr:colOff>
      <xdr:row>32</xdr:row>
      <xdr:rowOff>36000</xdr:rowOff>
    </xdr:to>
    <xdr:sp>
      <xdr:nvSpPr>
        <xdr:cNvPr id="6" name="Line 1"/>
        <xdr:cNvSpPr/>
      </xdr:nvSpPr>
      <xdr:spPr>
        <a:xfrm flipV="1">
          <a:off x="8571600" y="905616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339120</xdr:colOff>
      <xdr:row>28</xdr:row>
      <xdr:rowOff>36360</xdr:rowOff>
    </xdr:from>
    <xdr:to>
      <xdr:col>28</xdr:col>
      <xdr:colOff>338760</xdr:colOff>
      <xdr:row>32</xdr:row>
      <xdr:rowOff>36000</xdr:rowOff>
    </xdr:to>
    <xdr:sp>
      <xdr:nvSpPr>
        <xdr:cNvPr id="7" name="Line 1"/>
        <xdr:cNvSpPr/>
      </xdr:nvSpPr>
      <xdr:spPr>
        <a:xfrm flipH="1">
          <a:off x="8571600" y="8766000"/>
          <a:ext cx="1785780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</xdr:wsDr>
</file>

<file path=xl/worksheets/_rels/sheet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M11" activeCellId="0" pane="topLeft" sqref="M11"/>
    </sheetView>
  </sheetViews>
  <sheetFormatPr defaultRowHeight="12.75"/>
  <cols>
    <col min="1" max="1" hidden="false" style="0" width="33.7142857142857" collapsed="true"/>
    <col min="2" max="2" hidden="false" style="0" width="19.7091836734694" collapsed="true"/>
    <col min="3" max="10" hidden="false" style="0" width="11.5714285714286" collapsed="true"/>
    <col min="11" max="11" hidden="false" style="0" width="17.469387755102" collapsed="true"/>
    <col min="12" max="12" hidden="false" style="0" width="11.5714285714286" collapsed="true"/>
    <col min="13" max="13" hidden="false" style="0" width="16.7040816326531" collapsed="true"/>
    <col min="14" max="1025" hidden="false" style="0" width="11.5714285714286" collapsed="true"/>
  </cols>
  <sheetData>
    <row collapsed="false" customFormat="false" customHeight="false" hidden="false" ht="12.8" outlineLevel="0" r="1">
      <c r="A1" s="70434" t="s">
        <v>0</v>
      </c>
      <c r="B1" s="70435" t="s">
        <v>1</v>
      </c>
      <c r="C1" s="70436" t="s">
        <v>2</v>
      </c>
      <c r="D1" s="70437" t="s">
        <v>3</v>
      </c>
      <c r="E1" s="70438" t="s">
        <v>4</v>
      </c>
      <c r="F1" s="70439" t="s">
        <v>5</v>
      </c>
      <c r="G1" s="70440" t="s">
        <v>6</v>
      </c>
      <c r="H1" s="70441" t="s">
        <v>7</v>
      </c>
      <c r="I1" s="70442" t="s">
        <v>8</v>
      </c>
      <c r="L1" s="0" t="s">
        <v>9</v>
      </c>
      <c r="M1" s="0" t="s">
        <v>10</v>
      </c>
    </row>
    <row collapsed="false" customFormat="false" customHeight="false" hidden="false" ht="12.8" outlineLevel="0" r="2">
      <c r="A2" s="70443" t="s">
        <v>143</v>
      </c>
      <c r="B2" s="70498" t="s">
        <v>12</v>
      </c>
      <c r="C2" s="70553" t="s">
        <v>13</v>
      </c>
      <c r="D2" s="70608" t="n">
        <v>6.0791570898897</v>
      </c>
      <c r="E2" s="70663" t="n">
        <v>8.878988151737701</v>
      </c>
      <c r="F2" s="70718" t="n">
        <v>10.6077630444389</v>
      </c>
      <c r="G2" s="70773" t="n">
        <v>11.4793869646523</v>
      </c>
      <c r="H2" s="70828" t="n">
        <v>12.1456323959923</v>
      </c>
      <c r="I2" s="70883" t="n">
        <v>12.986895459861302</v>
      </c>
      <c r="K2" s="4" t="s">
        <v>12</v>
      </c>
      <c r="L2" s="0" t="n">
        <f aca="false">SUMIFS(I$2:I$56,B$2:B$56,$K$2)/SUMIFS(E$2:E$56,B$2:B$56,$K$2)</f>
        <v>0.959779840077078</v>
      </c>
      <c r="M2" s="0" t="n">
        <v>1.14961863087029</v>
      </c>
    </row>
    <row collapsed="false" customFormat="false" customHeight="false" hidden="false" ht="12.8" outlineLevel="0" r="3">
      <c r="A3" s="70444" t="s">
        <v>143</v>
      </c>
      <c r="B3" s="70499" t="s">
        <v>12</v>
      </c>
      <c r="C3" s="70554" t="s">
        <v>14</v>
      </c>
      <c r="D3" s="70609" t="n">
        <v>3.0083180403482</v>
      </c>
      <c r="E3" s="70664" t="n">
        <v>2.5572921097845</v>
      </c>
      <c r="F3" s="70719" t="n">
        <v>2.2363983456958</v>
      </c>
      <c r="G3" s="70774" t="n">
        <v>1.9118461767073</v>
      </c>
      <c r="H3" s="70829" t="n">
        <v>1.6393711123813002</v>
      </c>
      <c r="I3" s="70884" t="n">
        <v>0.9526469051680999</v>
      </c>
      <c r="K3" s="4" t="s">
        <v>15</v>
      </c>
      <c r="L3" s="0" t="n">
        <f aca="false">SUMIFS(I$2:I$56,B$2:B$56,$K$3)/SUMIFS(E$2:E$56,B$2:B$56,$K$3)</f>
        <v>0.773774092527204</v>
      </c>
      <c r="M3" s="0" t="n">
        <v>0.812458613680636</v>
      </c>
    </row>
    <row collapsed="false" customFormat="false" customHeight="false" hidden="false" ht="12.8" outlineLevel="0" r="4">
      <c r="A4" s="70445" t="s">
        <v>143</v>
      </c>
      <c r="B4" s="70500" t="s">
        <v>12</v>
      </c>
      <c r="C4" s="70555" t="s">
        <v>16</v>
      </c>
      <c r="D4" s="70610" t="n">
        <v>4.7065148885455</v>
      </c>
      <c r="E4" s="70665" t="n">
        <v>3.4061092111070996</v>
      </c>
      <c r="F4" s="70720" t="n">
        <v>2.6453673237085003</v>
      </c>
      <c r="G4" s="70775" t="n">
        <v>2.036919534855</v>
      </c>
      <c r="H4" s="70830" t="n">
        <v>1.5762340793277</v>
      </c>
      <c r="I4" s="70885" t="n">
        <v>0.7013127398187</v>
      </c>
      <c r="K4" s="4" t="s">
        <v>17</v>
      </c>
      <c r="L4" s="0" t="n">
        <f aca="false">SUMIFS(I$2:I$56,B$2:B$56,$K$4)/SUMIFS(E$2:E$56,B$2:B$56,$K$4)</f>
        <v>0.773777561045082</v>
      </c>
      <c r="M4" s="0" t="n">
        <v>1.2993730370403</v>
      </c>
    </row>
    <row collapsed="false" customFormat="false" customHeight="false" hidden="false" ht="12.8" outlineLevel="0" r="5">
      <c r="A5" s="70446" t="s">
        <v>143</v>
      </c>
      <c r="B5" s="70501" t="s">
        <v>12</v>
      </c>
      <c r="C5" s="70556" t="s">
        <v>18</v>
      </c>
      <c r="D5" s="70611" t="n">
        <v>0.0</v>
      </c>
      <c r="E5" s="70666" t="n">
        <v>0.0</v>
      </c>
      <c r="F5" s="70721" t="n">
        <v>0.0</v>
      </c>
      <c r="G5" s="70776" t="n">
        <v>0.0</v>
      </c>
      <c r="H5" s="70831" t="n">
        <v>0.0</v>
      </c>
      <c r="I5" s="70886" t="n">
        <v>0.0</v>
      </c>
      <c r="K5" s="4" t="s">
        <v>19</v>
      </c>
      <c r="L5" s="0" t="n">
        <f aca="false">SUMIFS($I2:$I56,$B2:$B56,K$5)/SUMIFS($E2:$E56,$B2:$B56,K$5)</f>
        <v>0.30900138168255</v>
      </c>
      <c r="M5" s="0" t="n">
        <v>0.399919831671957</v>
      </c>
    </row>
    <row collapsed="false" customFormat="false" customHeight="false" hidden="false" ht="12.8" outlineLevel="0" r="6">
      <c r="A6" s="70447" t="s">
        <v>143</v>
      </c>
      <c r="B6" s="70502" t="s">
        <v>12</v>
      </c>
      <c r="C6" s="70557" t="s">
        <v>20</v>
      </c>
      <c r="D6" s="70612" t="n">
        <v>1.5091894714376</v>
      </c>
      <c r="E6" s="70667" t="n">
        <v>1.2866889215937</v>
      </c>
      <c r="F6" s="70722" t="n">
        <v>1.1251678341595</v>
      </c>
      <c r="G6" s="70777" t="n">
        <v>0.9592322389318999</v>
      </c>
      <c r="H6" s="70832" t="n">
        <v>0.8198840187629999</v>
      </c>
      <c r="I6" s="70887" t="n">
        <v>0.46133931642010007</v>
      </c>
      <c r="K6" s="4" t="s">
        <v>21</v>
      </c>
      <c r="L6" s="0" t="n">
        <f aca="false">SUMIFS(I$2:I$56,B$2:B$56,$K$6)/SUMIFS(E$2:E$56,B$2:B$56,$K$6)</f>
        <v>1.0892529199763</v>
      </c>
      <c r="M6" s="0" t="n">
        <v>1.05304851834969</v>
      </c>
    </row>
    <row collapsed="false" customFormat="false" customHeight="false" hidden="false" ht="12.8" outlineLevel="0" r="7">
      <c r="A7" s="70448" t="s">
        <v>143</v>
      </c>
      <c r="B7" s="70503" t="s">
        <v>15</v>
      </c>
      <c r="C7" s="70558" t="s">
        <v>13</v>
      </c>
      <c r="D7" s="70613" t="n">
        <v>4.9206550760368994</v>
      </c>
      <c r="E7" s="70668" t="n">
        <v>5.658271912456801</v>
      </c>
      <c r="F7" s="70723" t="n">
        <v>5.6695876208617</v>
      </c>
      <c r="G7" s="70778" t="n">
        <v>5.5538843073631</v>
      </c>
      <c r="H7" s="70833" t="n">
        <v>5.3610115254428</v>
      </c>
      <c r="I7" s="70888" t="n">
        <v>4.1060699869373</v>
      </c>
      <c r="K7" s="4" t="s">
        <v>22</v>
      </c>
      <c r="L7" s="0" t="n">
        <f aca="false">SUMIFS(I$2:I$56,B$2:B$56,$K$7)/SUMIFS(E$2:E$56,B$2:B$56,$K$7)</f>
        <v>0.976513811815406</v>
      </c>
      <c r="M7" s="0" t="n">
        <v>1.1877860635126</v>
      </c>
    </row>
    <row collapsed="false" customFormat="false" customHeight="false" hidden="false" ht="12.8" outlineLevel="0" r="8">
      <c r="A8" s="70449" t="s">
        <v>143</v>
      </c>
      <c r="B8" s="70504" t="s">
        <v>15</v>
      </c>
      <c r="C8" s="70559" t="s">
        <v>14</v>
      </c>
      <c r="D8" s="70614" t="n">
        <v>0.0</v>
      </c>
      <c r="E8" s="70669" t="n">
        <v>0.0</v>
      </c>
      <c r="F8" s="70724" t="n">
        <v>0.0</v>
      </c>
      <c r="G8" s="70779" t="n">
        <v>0.0</v>
      </c>
      <c r="H8" s="70834" t="n">
        <v>0.0</v>
      </c>
      <c r="I8" s="70889" t="n">
        <v>0.0</v>
      </c>
      <c r="K8" s="4" t="s">
        <v>23</v>
      </c>
      <c r="L8" s="0" t="n">
        <f aca="false">SUMIFS(I$2:I$56,B$2:B$56,$K$8)/SUMIFS(E$2:E$56,B$2:B$56,$K$8)</f>
        <v>0.405680026379805</v>
      </c>
      <c r="M8" s="0" t="n">
        <v>0.604174618033936</v>
      </c>
    </row>
    <row collapsed="false" customFormat="false" customHeight="false" hidden="false" ht="12.8" outlineLevel="0" r="9">
      <c r="A9" s="70450" t="s">
        <v>143</v>
      </c>
      <c r="B9" s="70505" t="s">
        <v>15</v>
      </c>
      <c r="C9" s="70560" t="s">
        <v>16</v>
      </c>
      <c r="D9" s="70615" t="n">
        <v>0.0</v>
      </c>
      <c r="E9" s="70670" t="n">
        <v>0.0</v>
      </c>
      <c r="F9" s="70725" t="n">
        <v>0.0</v>
      </c>
      <c r="G9" s="70780" t="n">
        <v>0.0</v>
      </c>
      <c r="H9" s="70835" t="n">
        <v>0.0</v>
      </c>
      <c r="I9" s="70890" t="n">
        <v>0.0</v>
      </c>
      <c r="K9" s="4" t="s">
        <v>24</v>
      </c>
      <c r="L9" s="0" t="n">
        <f aca="false">SUMIFS(I$2:I$56,B$2:B$56,$K$9)/SUMIFS(E$2:E$56,B$2:B$56,$K$9)</f>
        <v>0.551443785085079</v>
      </c>
      <c r="M9" s="0" t="n">
        <v>0.688063861191926</v>
      </c>
    </row>
    <row collapsed="false" customFormat="false" customHeight="false" hidden="false" ht="12.8" outlineLevel="0" r="10">
      <c r="A10" s="70451" t="s">
        <v>143</v>
      </c>
      <c r="B10" s="70506" t="s">
        <v>15</v>
      </c>
      <c r="C10" s="70561" t="s">
        <v>18</v>
      </c>
      <c r="D10" s="70616" t="n">
        <v>0.0</v>
      </c>
      <c r="E10" s="70671" t="n">
        <v>0.0</v>
      </c>
      <c r="F10" s="70726" t="n">
        <v>0.0</v>
      </c>
      <c r="G10" s="70781" t="n">
        <v>0.0</v>
      </c>
      <c r="H10" s="70836" t="n">
        <v>0.0</v>
      </c>
      <c r="I10" s="70891" t="n">
        <v>0.0</v>
      </c>
      <c r="K10" s="4" t="s">
        <v>25</v>
      </c>
      <c r="L10" s="0" t="n">
        <f aca="false">SUMIFS(I$2:I$56,B$2:B$56,$K$10)/SUMIFS(E$2:E$56,B$2:B$56,$K$10)</f>
        <v>0.742860599313651</v>
      </c>
      <c r="M10" s="0" t="n">
        <v>0.822680775929275</v>
      </c>
    </row>
    <row collapsed="false" customFormat="false" customHeight="false" hidden="false" ht="14.9" outlineLevel="0" r="11">
      <c r="A11" s="70452" t="s">
        <v>143</v>
      </c>
      <c r="B11" s="70507" t="s">
        <v>15</v>
      </c>
      <c r="C11" s="70562" t="s">
        <v>20</v>
      </c>
      <c r="D11" s="70617" t="n">
        <v>0.0</v>
      </c>
      <c r="E11" s="70672" t="n">
        <v>0.0</v>
      </c>
      <c r="F11" s="70727" t="n">
        <v>0.0</v>
      </c>
      <c r="G11" s="70782" t="n">
        <v>0.0</v>
      </c>
      <c r="H11" s="70837" t="n">
        <v>0.0</v>
      </c>
      <c r="I11" s="70892" t="n">
        <v>0.0</v>
      </c>
      <c r="K11" s="4" t="s">
        <v>26</v>
      </c>
      <c r="L11" s="0" t="n">
        <f aca="false">SUMIFS(I$2:I$56,B$2:B$56,$K$11)/SUMIFS(E$2:E$56,B$2:B$56,$K$11)</f>
        <v>0.941977025170445</v>
      </c>
      <c r="M11" s="0" t="n">
        <v>1.07226000494801</v>
      </c>
    </row>
    <row collapsed="false" customFormat="false" customHeight="false" hidden="false" ht="14.9" outlineLevel="0" r="12">
      <c r="A12" s="70453" t="s">
        <v>143</v>
      </c>
      <c r="B12" s="70508" t="s">
        <v>17</v>
      </c>
      <c r="C12" s="70563" t="s">
        <v>13</v>
      </c>
      <c r="D12" s="70618" t="n">
        <v>9.168408383380699</v>
      </c>
      <c r="E12" s="70673" t="n">
        <v>10.5406316064033</v>
      </c>
      <c r="F12" s="70728" t="n">
        <v>11.4746886830923</v>
      </c>
      <c r="G12" s="70783" t="n">
        <v>10.6625238497979</v>
      </c>
      <c r="H12" s="70838" t="n">
        <v>9.9237756848891</v>
      </c>
      <c r="I12" s="70893" t="n">
        <v>8.094203130953</v>
      </c>
      <c r="K12" s="4" t="s">
        <v>27</v>
      </c>
      <c r="L12" s="0" t="n">
        <f aca="false">SUMIFS(I$2:I$56,B$2:B$56,$K$12)/SUMIFS(E$2:E$56,B$2:B$56,$K$12)</f>
        <v>1.24293682995434</v>
      </c>
      <c r="M12" s="0" t="n">
        <v>1.22936766026793</v>
      </c>
    </row>
    <row collapsed="false" customFormat="false" customHeight="false" hidden="false" ht="12.75" outlineLevel="0" r="13">
      <c r="A13" s="70454" t="s">
        <v>143</v>
      </c>
      <c r="B13" s="70509" t="s">
        <v>17</v>
      </c>
      <c r="C13" s="70564" t="s">
        <v>14</v>
      </c>
      <c r="D13" s="70619" t="n">
        <v>0.0</v>
      </c>
      <c r="E13" s="70674" t="n">
        <v>0.0</v>
      </c>
      <c r="F13" s="70729" t="n">
        <v>0.0</v>
      </c>
      <c r="G13" s="70784" t="n">
        <v>0.0</v>
      </c>
      <c r="H13" s="70839" t="n">
        <v>0.0</v>
      </c>
      <c r="I13" s="70894" t="n">
        <v>0.0</v>
      </c>
    </row>
    <row collapsed="false" customFormat="false" customHeight="false" hidden="false" ht="12.75" outlineLevel="0" r="14">
      <c r="A14" s="70455" t="s">
        <v>143</v>
      </c>
      <c r="B14" s="70510" t="s">
        <v>17</v>
      </c>
      <c r="C14" s="70565" t="s">
        <v>16</v>
      </c>
      <c r="D14" s="70620" t="n">
        <v>0.0</v>
      </c>
      <c r="E14" s="70675" t="n">
        <v>0.0</v>
      </c>
      <c r="F14" s="70730" t="n">
        <v>0.0</v>
      </c>
      <c r="G14" s="70785" t="n">
        <v>0.0</v>
      </c>
      <c r="H14" s="70840" t="n">
        <v>0.0</v>
      </c>
      <c r="I14" s="70895" t="n">
        <v>0.0</v>
      </c>
    </row>
    <row collapsed="false" customFormat="false" customHeight="false" hidden="false" ht="12.75" outlineLevel="0" r="15">
      <c r="A15" s="70456" t="s">
        <v>143</v>
      </c>
      <c r="B15" s="70511" t="s">
        <v>17</v>
      </c>
      <c r="C15" s="70566" t="s">
        <v>18</v>
      </c>
      <c r="D15" s="70621" t="n">
        <v>0.0</v>
      </c>
      <c r="E15" s="70676" t="n">
        <v>0.0</v>
      </c>
      <c r="F15" s="70731" t="n">
        <v>0.0</v>
      </c>
      <c r="G15" s="70786" t="n">
        <v>0.0</v>
      </c>
      <c r="H15" s="70841" t="n">
        <v>0.0</v>
      </c>
      <c r="I15" s="70896" t="n">
        <v>0.0</v>
      </c>
    </row>
    <row collapsed="false" customFormat="false" customHeight="false" hidden="false" ht="12.75" outlineLevel="0" r="16">
      <c r="A16" s="70457" t="s">
        <v>143</v>
      </c>
      <c r="B16" s="70512" t="s">
        <v>17</v>
      </c>
      <c r="C16" s="70567" t="s">
        <v>20</v>
      </c>
      <c r="D16" s="70622" t="n">
        <v>0.0</v>
      </c>
      <c r="E16" s="70677" t="n">
        <v>0.0</v>
      </c>
      <c r="F16" s="70732" t="n">
        <v>0.0</v>
      </c>
      <c r="G16" s="70787" t="n">
        <v>0.0</v>
      </c>
      <c r="H16" s="70842" t="n">
        <v>0.0</v>
      </c>
      <c r="I16" s="70897" t="n">
        <v>0.0</v>
      </c>
    </row>
    <row collapsed="false" customFormat="false" customHeight="false" hidden="false" ht="12.75" outlineLevel="0" r="17">
      <c r="A17" s="70458" t="s">
        <v>143</v>
      </c>
      <c r="B17" s="70513" t="s">
        <v>19</v>
      </c>
      <c r="C17" s="70568" t="s">
        <v>13</v>
      </c>
      <c r="D17" s="70623" t="n">
        <v>18.123121851906397</v>
      </c>
      <c r="E17" s="70678" t="n">
        <v>17.8389696950335</v>
      </c>
      <c r="F17" s="70733" t="n">
        <v>16.474508807283602</v>
      </c>
      <c r="G17" s="70788" t="n">
        <v>16.4962553341416</v>
      </c>
      <c r="H17" s="70843" t="n">
        <v>17.2077423807298</v>
      </c>
      <c r="I17" s="70898" t="n">
        <v>15.5440025433456</v>
      </c>
    </row>
    <row collapsed="false" customFormat="false" customHeight="false" hidden="false" ht="12.75" outlineLevel="0" r="18">
      <c r="A18" s="70459" t="s">
        <v>143</v>
      </c>
      <c r="B18" s="70514" t="s">
        <v>19</v>
      </c>
      <c r="C18" s="70569" t="s">
        <v>14</v>
      </c>
      <c r="D18" s="70624" t="n">
        <v>53.814126684670995</v>
      </c>
      <c r="E18" s="70679" t="n">
        <v>55.1774071232783</v>
      </c>
      <c r="F18" s="70734" t="n">
        <v>48.617576303646594</v>
      </c>
      <c r="G18" s="70789" t="n">
        <v>39.00445381354481</v>
      </c>
      <c r="H18" s="70844" t="n">
        <v>27.7414380005239</v>
      </c>
      <c r="I18" s="70899" t="n">
        <v>1.6243612661703999</v>
      </c>
    </row>
    <row collapsed="false" customFormat="false" customHeight="false" hidden="false" ht="12.75" outlineLevel="0" r="19">
      <c r="A19" s="70460" t="s">
        <v>143</v>
      </c>
      <c r="B19" s="70515" t="s">
        <v>19</v>
      </c>
      <c r="C19" s="70570" t="s">
        <v>16</v>
      </c>
      <c r="D19" s="70625" t="n">
        <v>28.560264679199</v>
      </c>
      <c r="E19" s="70680" t="n">
        <v>21.1062959004395</v>
      </c>
      <c r="F19" s="70735" t="n">
        <v>14.433029312456101</v>
      </c>
      <c r="G19" s="70790" t="n">
        <v>8.993927305953202</v>
      </c>
      <c r="H19" s="70845" t="n">
        <v>4.000768927675099</v>
      </c>
      <c r="I19" s="70900" t="n">
        <v>0.009908387895799998</v>
      </c>
    </row>
    <row collapsed="false" customFormat="false" customHeight="false" hidden="false" ht="12.75" outlineLevel="0" r="20">
      <c r="A20" s="70461" t="s">
        <v>143</v>
      </c>
      <c r="B20" s="70516" t="s">
        <v>19</v>
      </c>
      <c r="C20" s="70571" t="s">
        <v>18</v>
      </c>
      <c r="D20" s="70626" t="n">
        <v>7.898782779316999</v>
      </c>
      <c r="E20" s="70681" t="n">
        <v>6.044091305163899</v>
      </c>
      <c r="F20" s="70736" t="n">
        <v>4.8012381348691004</v>
      </c>
      <c r="G20" s="70791" t="n">
        <v>4.1448280467983</v>
      </c>
      <c r="H20" s="70846" t="n">
        <v>4.1797717793543</v>
      </c>
      <c r="I20" s="70901" t="n">
        <v>12.094061650941402</v>
      </c>
    </row>
    <row collapsed="false" customFormat="false" customHeight="false" hidden="false" ht="12.8" outlineLevel="0" r="21">
      <c r="A21" s="70462" t="s">
        <v>143</v>
      </c>
      <c r="B21" s="70517" t="s">
        <v>19</v>
      </c>
      <c r="C21" s="70572" t="s">
        <v>20</v>
      </c>
      <c r="D21" s="70627" t="n">
        <v>3.313894141357</v>
      </c>
      <c r="E21" s="70682" t="n">
        <v>4.9001842180532</v>
      </c>
      <c r="F21" s="70737" t="n">
        <v>5.900876933166401</v>
      </c>
      <c r="G21" s="70792" t="n">
        <v>7.196846410078099</v>
      </c>
      <c r="H21" s="70847" t="n">
        <v>8.8172335543477</v>
      </c>
      <c r="I21" s="70902" t="n">
        <v>7.1721240943851</v>
      </c>
      <c r="J21" s="0" t="n">
        <f aca="false">SUM(E17:E21)</f>
        <v>105.008712328313</v>
      </c>
      <c r="K21" s="0" t="n">
        <f aca="false">SUM(I17:I21)</f>
        <v>32.4478371981541</v>
      </c>
    </row>
    <row collapsed="false" customFormat="false" customHeight="false" hidden="false" ht="12.8" outlineLevel="0" r="22">
      <c r="A22" s="70463" t="s">
        <v>143</v>
      </c>
      <c r="B22" s="70518" t="s">
        <v>21</v>
      </c>
      <c r="C22" s="70573" t="s">
        <v>13</v>
      </c>
      <c r="D22" s="70628" t="n">
        <v>5.4238186881371</v>
      </c>
      <c r="E22" s="70683" t="n">
        <v>5.912441047031301</v>
      </c>
      <c r="F22" s="70738" t="n">
        <v>6.1479590102429</v>
      </c>
      <c r="G22" s="70793" t="n">
        <v>6.000473613513799</v>
      </c>
      <c r="H22" s="70848" t="n">
        <v>6.0856597961759995</v>
      </c>
      <c r="I22" s="70903" t="n">
        <v>6.3631434451272995</v>
      </c>
    </row>
    <row collapsed="false" customFormat="false" customHeight="false" hidden="false" ht="12.75" outlineLevel="0" r="23">
      <c r="A23" s="70464" t="s">
        <v>143</v>
      </c>
      <c r="B23" s="70519" t="s">
        <v>21</v>
      </c>
      <c r="C23" s="70574" t="s">
        <v>14</v>
      </c>
      <c r="D23" s="70629" t="n">
        <v>0.0</v>
      </c>
      <c r="E23" s="70684" t="n">
        <v>0.0</v>
      </c>
      <c r="F23" s="70739" t="n">
        <v>0.0</v>
      </c>
      <c r="G23" s="70794" t="n">
        <v>0.0</v>
      </c>
      <c r="H23" s="70849" t="n">
        <v>0.0</v>
      </c>
      <c r="I23" s="70904" t="n">
        <v>0.0</v>
      </c>
    </row>
    <row collapsed="false" customFormat="false" customHeight="false" hidden="false" ht="12.75" outlineLevel="0" r="24">
      <c r="A24" s="70465" t="s">
        <v>143</v>
      </c>
      <c r="B24" s="70520" t="s">
        <v>21</v>
      </c>
      <c r="C24" s="70575" t="s">
        <v>16</v>
      </c>
      <c r="D24" s="70630" t="n">
        <v>0.0</v>
      </c>
      <c r="E24" s="70685" t="n">
        <v>0.0</v>
      </c>
      <c r="F24" s="70740" t="n">
        <v>0.0</v>
      </c>
      <c r="G24" s="70795" t="n">
        <v>0.0</v>
      </c>
      <c r="H24" s="70850" t="n">
        <v>0.0</v>
      </c>
      <c r="I24" s="70905" t="n">
        <v>0.0</v>
      </c>
    </row>
    <row collapsed="false" customFormat="false" customHeight="false" hidden="false" ht="12.75" outlineLevel="0" r="25">
      <c r="A25" s="70466" t="s">
        <v>143</v>
      </c>
      <c r="B25" s="70521" t="s">
        <v>21</v>
      </c>
      <c r="C25" s="70576" t="s">
        <v>18</v>
      </c>
      <c r="D25" s="70631" t="n">
        <v>0.0</v>
      </c>
      <c r="E25" s="70686" t="n">
        <v>0.0</v>
      </c>
      <c r="F25" s="70741" t="n">
        <v>0.0</v>
      </c>
      <c r="G25" s="70796" t="n">
        <v>0.0</v>
      </c>
      <c r="H25" s="70851" t="n">
        <v>0.0</v>
      </c>
      <c r="I25" s="70906" t="n">
        <v>0.0</v>
      </c>
    </row>
    <row collapsed="false" customFormat="false" customHeight="false" hidden="false" ht="12.75" outlineLevel="0" r="26">
      <c r="A26" s="70467" t="s">
        <v>143</v>
      </c>
      <c r="B26" s="70522" t="s">
        <v>21</v>
      </c>
      <c r="C26" s="70577" t="s">
        <v>20</v>
      </c>
      <c r="D26" s="70632" t="n">
        <v>0.0</v>
      </c>
      <c r="E26" s="70687" t="n">
        <v>0.0</v>
      </c>
      <c r="F26" s="70742" t="n">
        <v>0.0</v>
      </c>
      <c r="G26" s="70797" t="n">
        <v>0.0</v>
      </c>
      <c r="H26" s="70852" t="n">
        <v>0.0</v>
      </c>
      <c r="I26" s="70907" t="n">
        <v>0.0</v>
      </c>
    </row>
    <row collapsed="false" customFormat="false" customHeight="false" hidden="false" ht="12.75" outlineLevel="0" r="27">
      <c r="A27" s="70468" t="s">
        <v>143</v>
      </c>
      <c r="B27" s="70523" t="s">
        <v>22</v>
      </c>
      <c r="C27" s="70578" t="s">
        <v>13</v>
      </c>
      <c r="D27" s="70633" t="n">
        <v>6.651089238429</v>
      </c>
      <c r="E27" s="70688" t="n">
        <v>8.935847366391101</v>
      </c>
      <c r="F27" s="70743" t="n">
        <v>10.5272361865745</v>
      </c>
      <c r="G27" s="70798" t="n">
        <v>11.2851059106452</v>
      </c>
      <c r="H27" s="70853" t="n">
        <v>11.872178093257698</v>
      </c>
      <c r="I27" s="70908" t="n">
        <v>12.139093722674001</v>
      </c>
    </row>
    <row collapsed="false" customFormat="false" customHeight="false" hidden="false" ht="12.75" outlineLevel="0" r="28">
      <c r="A28" s="70469" t="s">
        <v>143</v>
      </c>
      <c r="B28" s="70524" t="s">
        <v>22</v>
      </c>
      <c r="C28" s="70579" t="s">
        <v>14</v>
      </c>
      <c r="D28" s="70634" t="n">
        <v>4.9291756450348005</v>
      </c>
      <c r="E28" s="70689" t="n">
        <v>4.1110437237771</v>
      </c>
      <c r="F28" s="70744" t="n">
        <v>3.609606004083</v>
      </c>
      <c r="G28" s="70799" t="n">
        <v>3.0165698263875997</v>
      </c>
      <c r="H28" s="70854" t="n">
        <v>2.5273881171479</v>
      </c>
      <c r="I28" s="70909" t="n">
        <v>1.3508680727359998</v>
      </c>
    </row>
    <row collapsed="false" customFormat="false" customHeight="false" hidden="false" ht="12.75" outlineLevel="0" r="29">
      <c r="A29" s="70470" t="s">
        <v>143</v>
      </c>
      <c r="B29" s="70525" t="s">
        <v>22</v>
      </c>
      <c r="C29" s="70580" t="s">
        <v>16</v>
      </c>
      <c r="D29" s="70635" t="n">
        <v>0.13116336738269999</v>
      </c>
      <c r="E29" s="70690" t="n">
        <v>0.0</v>
      </c>
      <c r="F29" s="70745" t="n">
        <v>0.0</v>
      </c>
      <c r="G29" s="70800" t="n">
        <v>0.0</v>
      </c>
      <c r="H29" s="70855" t="n">
        <v>0.0</v>
      </c>
      <c r="I29" s="70910" t="n">
        <v>0.0</v>
      </c>
    </row>
    <row collapsed="false" customFormat="false" customHeight="false" hidden="false" ht="12.75" outlineLevel="0" r="30">
      <c r="A30" s="70471" t="s">
        <v>143</v>
      </c>
      <c r="B30" s="70526" t="s">
        <v>22</v>
      </c>
      <c r="C30" s="70581" t="s">
        <v>18</v>
      </c>
      <c r="D30" s="70636" t="n">
        <v>0.0</v>
      </c>
      <c r="E30" s="70691" t="n">
        <v>0.0</v>
      </c>
      <c r="F30" s="70746" t="n">
        <v>0.0</v>
      </c>
      <c r="G30" s="70801" t="n">
        <v>0.0</v>
      </c>
      <c r="H30" s="70856" t="n">
        <v>0.0</v>
      </c>
      <c r="I30" s="70911" t="n">
        <v>0.0</v>
      </c>
    </row>
    <row collapsed="false" customFormat="false" customHeight="false" hidden="false" ht="12.75" outlineLevel="0" r="31">
      <c r="A31" s="70472" t="s">
        <v>143</v>
      </c>
      <c r="B31" s="70527" t="s">
        <v>22</v>
      </c>
      <c r="C31" s="70582" t="s">
        <v>20</v>
      </c>
      <c r="D31" s="70637" t="n">
        <v>2.0805247307703</v>
      </c>
      <c r="E31" s="70692" t="n">
        <v>1.4519374850925</v>
      </c>
      <c r="F31" s="70747" t="n">
        <v>1.1084107534645</v>
      </c>
      <c r="G31" s="70802" t="n">
        <v>0.8214765658896</v>
      </c>
      <c r="H31" s="70857" t="n">
        <v>0.6116654246683</v>
      </c>
      <c r="I31" s="70912" t="n">
        <v>0.2384320247301</v>
      </c>
    </row>
    <row collapsed="false" customFormat="false" customHeight="false" hidden="false" ht="12.75" outlineLevel="0" r="32">
      <c r="A32" s="70473" t="s">
        <v>143</v>
      </c>
      <c r="B32" s="70528" t="s">
        <v>23</v>
      </c>
      <c r="C32" s="70583" t="s">
        <v>13</v>
      </c>
      <c r="D32" s="70638" t="n">
        <v>24.6721905629085</v>
      </c>
      <c r="E32" s="70693" t="n">
        <v>24.9401523606955</v>
      </c>
      <c r="F32" s="70748" t="n">
        <v>23.3892351204507</v>
      </c>
      <c r="G32" s="70803" t="n">
        <v>19.375331905517697</v>
      </c>
      <c r="H32" s="70858" t="n">
        <v>15.2848315075233</v>
      </c>
      <c r="I32" s="70913" t="n">
        <v>9.845247607507499</v>
      </c>
    </row>
    <row collapsed="false" customFormat="false" customHeight="false" hidden="false" ht="12.75" outlineLevel="0" r="33">
      <c r="A33" s="70474" t="s">
        <v>143</v>
      </c>
      <c r="B33" s="70529" t="s">
        <v>23</v>
      </c>
      <c r="C33" s="70584" t="s">
        <v>14</v>
      </c>
      <c r="D33" s="70639" t="n">
        <v>0.0</v>
      </c>
      <c r="E33" s="70694" t="n">
        <v>0.0</v>
      </c>
      <c r="F33" s="70749" t="n">
        <v>0.0</v>
      </c>
      <c r="G33" s="70804" t="n">
        <v>0.0</v>
      </c>
      <c r="H33" s="70859" t="n">
        <v>0.0</v>
      </c>
      <c r="I33" s="70914" t="n">
        <v>0.0</v>
      </c>
    </row>
    <row collapsed="false" customFormat="false" customHeight="false" hidden="false" ht="12.75" outlineLevel="0" r="34">
      <c r="A34" s="70475" t="s">
        <v>143</v>
      </c>
      <c r="B34" s="70530" t="s">
        <v>23</v>
      </c>
      <c r="C34" s="70585" t="s">
        <v>16</v>
      </c>
      <c r="D34" s="70640" t="n">
        <v>0.0</v>
      </c>
      <c r="E34" s="70695" t="n">
        <v>0.0</v>
      </c>
      <c r="F34" s="70750" t="n">
        <v>0.0</v>
      </c>
      <c r="G34" s="70805" t="n">
        <v>0.0</v>
      </c>
      <c r="H34" s="70860" t="n">
        <v>0.0</v>
      </c>
      <c r="I34" s="70915" t="n">
        <v>0.0</v>
      </c>
    </row>
    <row collapsed="false" customFormat="false" customHeight="false" hidden="false" ht="12.75" outlineLevel="0" r="35">
      <c r="A35" s="70476" t="s">
        <v>143</v>
      </c>
      <c r="B35" s="70531" t="s">
        <v>23</v>
      </c>
      <c r="C35" s="70586" t="s">
        <v>18</v>
      </c>
      <c r="D35" s="70641" t="n">
        <v>0.0</v>
      </c>
      <c r="E35" s="70696" t="n">
        <v>0.0</v>
      </c>
      <c r="F35" s="70751" t="n">
        <v>0.0</v>
      </c>
      <c r="G35" s="70806" t="n">
        <v>0.0</v>
      </c>
      <c r="H35" s="70861" t="n">
        <v>0.0</v>
      </c>
      <c r="I35" s="70916" t="n">
        <v>0.0</v>
      </c>
    </row>
    <row collapsed="false" customFormat="false" customHeight="false" hidden="false" ht="12.75" outlineLevel="0" r="36">
      <c r="A36" s="70477" t="s">
        <v>143</v>
      </c>
      <c r="B36" s="70532" t="s">
        <v>23</v>
      </c>
      <c r="C36" s="70587" t="s">
        <v>20</v>
      </c>
      <c r="D36" s="70642" t="n">
        <v>0.0</v>
      </c>
      <c r="E36" s="70697" t="n">
        <v>0.0</v>
      </c>
      <c r="F36" s="70752" t="n">
        <v>0.0</v>
      </c>
      <c r="G36" s="70807" t="n">
        <v>0.0</v>
      </c>
      <c r="H36" s="70862" t="n">
        <v>0.0</v>
      </c>
      <c r="I36" s="70917" t="n">
        <v>0.0</v>
      </c>
    </row>
    <row collapsed="false" customFormat="false" customHeight="false" hidden="false" ht="12.75" outlineLevel="0" r="37">
      <c r="A37" s="70478" t="s">
        <v>143</v>
      </c>
      <c r="B37" s="70533" t="s">
        <v>24</v>
      </c>
      <c r="C37" s="70588" t="s">
        <v>13</v>
      </c>
      <c r="D37" s="70643" t="n">
        <v>6.0209807896891006</v>
      </c>
      <c r="E37" s="70698" t="n">
        <v>7.9811704777701005</v>
      </c>
      <c r="F37" s="70753" t="n">
        <v>8.907878536507</v>
      </c>
      <c r="G37" s="70808" t="n">
        <v>8.7459977276714</v>
      </c>
      <c r="H37" s="70863" t="n">
        <v>8.2600344447375</v>
      </c>
      <c r="I37" s="70918" t="n">
        <v>4.7907846127</v>
      </c>
    </row>
    <row collapsed="false" customFormat="false" customHeight="false" hidden="false" ht="12.75" outlineLevel="0" r="38">
      <c r="A38" s="70479" t="s">
        <v>143</v>
      </c>
      <c r="B38" s="70534" t="s">
        <v>24</v>
      </c>
      <c r="C38" s="70589" t="s">
        <v>14</v>
      </c>
      <c r="D38" s="70644" t="n">
        <v>10.0079276468595</v>
      </c>
      <c r="E38" s="70699" t="n">
        <v>8.0421226086564</v>
      </c>
      <c r="F38" s="70754" t="n">
        <v>6.2169602451414</v>
      </c>
      <c r="G38" s="70809" t="n">
        <v>4.553487741151301</v>
      </c>
      <c r="H38" s="70864" t="n">
        <v>3.6379629672114002</v>
      </c>
      <c r="I38" s="70919" t="n">
        <v>1.689494832574</v>
      </c>
    </row>
    <row collapsed="false" customFormat="false" customHeight="false" hidden="false" ht="12.75" outlineLevel="0" r="39">
      <c r="A39" s="70480" t="s">
        <v>143</v>
      </c>
      <c r="B39" s="70535" t="s">
        <v>24</v>
      </c>
      <c r="C39" s="70590" t="s">
        <v>16</v>
      </c>
      <c r="D39" s="70645" t="n">
        <v>3.7356450938281003</v>
      </c>
      <c r="E39" s="70700" t="n">
        <v>2.3840661307587</v>
      </c>
      <c r="F39" s="70755" t="n">
        <v>1.2070758173613</v>
      </c>
      <c r="G39" s="70810" t="n">
        <v>0.3073106796819</v>
      </c>
      <c r="H39" s="70865" t="n">
        <v>0.1934355494565</v>
      </c>
      <c r="I39" s="70920" t="n">
        <v>0.006107592673</v>
      </c>
    </row>
    <row collapsed="false" customFormat="false" customHeight="false" hidden="false" ht="12.75" outlineLevel="0" r="40">
      <c r="A40" s="70481" t="s">
        <v>143</v>
      </c>
      <c r="B40" s="70536" t="s">
        <v>24</v>
      </c>
      <c r="C40" s="70591" t="s">
        <v>18</v>
      </c>
      <c r="D40" s="70646" t="n">
        <v>1.1816864709462</v>
      </c>
      <c r="E40" s="70701" t="n">
        <v>1.2370323236909002</v>
      </c>
      <c r="F40" s="70756" t="n">
        <v>1.2322317177116002</v>
      </c>
      <c r="G40" s="70811" t="n">
        <v>1.1963054104525</v>
      </c>
      <c r="H40" s="70866" t="n">
        <v>1.1367158475508001</v>
      </c>
      <c r="I40" s="70921" t="n">
        <v>0.8946934460707</v>
      </c>
    </row>
    <row collapsed="false" customFormat="false" customHeight="false" hidden="false" ht="12.75" outlineLevel="0" r="41">
      <c r="A41" s="70482" t="s">
        <v>143</v>
      </c>
      <c r="B41" s="70537" t="s">
        <v>24</v>
      </c>
      <c r="C41" s="70592" t="s">
        <v>20</v>
      </c>
      <c r="D41" s="70647" t="n">
        <v>0.7709914297352001</v>
      </c>
      <c r="E41" s="70702" t="n">
        <v>2.0656268324679</v>
      </c>
      <c r="F41" s="70757" t="n">
        <v>2.9989064522946003</v>
      </c>
      <c r="G41" s="70812" t="n">
        <v>3.6727880565408</v>
      </c>
      <c r="H41" s="70867" t="n">
        <v>3.7384479607226004</v>
      </c>
      <c r="I41" s="70922" t="n">
        <v>3.3230107511964</v>
      </c>
    </row>
    <row collapsed="false" customFormat="false" customHeight="false" hidden="false" ht="12.75" outlineLevel="0" r="42">
      <c r="A42" s="70483" t="s">
        <v>143</v>
      </c>
      <c r="B42" s="70538" t="s">
        <v>25</v>
      </c>
      <c r="C42" s="70593" t="s">
        <v>13</v>
      </c>
      <c r="D42" s="70648" t="n">
        <v>7.8370158116684</v>
      </c>
      <c r="E42" s="70703" t="n">
        <v>7.607997744644899</v>
      </c>
      <c r="F42" s="70758" t="n">
        <v>7.33444767014</v>
      </c>
      <c r="G42" s="70813" t="n">
        <v>6.9438434631574</v>
      </c>
      <c r="H42" s="70868" t="n">
        <v>6.5873147884222005</v>
      </c>
      <c r="I42" s="70923" t="n">
        <v>5.482993378801099</v>
      </c>
    </row>
    <row collapsed="false" customFormat="false" customHeight="false" hidden="false" ht="12.75" outlineLevel="0" r="43">
      <c r="A43" s="70484" t="s">
        <v>143</v>
      </c>
      <c r="B43" s="70539" t="s">
        <v>25</v>
      </c>
      <c r="C43" s="70594" t="s">
        <v>14</v>
      </c>
      <c r="D43" s="70649" t="n">
        <v>0.0</v>
      </c>
      <c r="E43" s="70704" t="n">
        <v>0.0</v>
      </c>
      <c r="F43" s="70759" t="n">
        <v>0.0</v>
      </c>
      <c r="G43" s="70814" t="n">
        <v>0.0</v>
      </c>
      <c r="H43" s="70869" t="n">
        <v>0.0</v>
      </c>
      <c r="I43" s="70924" t="n">
        <v>0.0</v>
      </c>
    </row>
    <row collapsed="false" customFormat="false" customHeight="false" hidden="false" ht="12.75" outlineLevel="0" r="44">
      <c r="A44" s="70485" t="s">
        <v>143</v>
      </c>
      <c r="B44" s="70540" t="s">
        <v>25</v>
      </c>
      <c r="C44" s="70595" t="s">
        <v>16</v>
      </c>
      <c r="D44" s="70650" t="n">
        <v>0.0</v>
      </c>
      <c r="E44" s="70705" t="n">
        <v>0.0</v>
      </c>
      <c r="F44" s="70760" t="n">
        <v>0.0</v>
      </c>
      <c r="G44" s="70815" t="n">
        <v>0.0</v>
      </c>
      <c r="H44" s="70870" t="n">
        <v>0.0</v>
      </c>
      <c r="I44" s="70925" t="n">
        <v>0.0</v>
      </c>
    </row>
    <row collapsed="false" customFormat="false" customHeight="false" hidden="false" ht="12.75" outlineLevel="0" r="45">
      <c r="A45" s="70486" t="s">
        <v>143</v>
      </c>
      <c r="B45" s="70541" t="s">
        <v>25</v>
      </c>
      <c r="C45" s="70596" t="s">
        <v>18</v>
      </c>
      <c r="D45" s="70651" t="n">
        <v>0.0</v>
      </c>
      <c r="E45" s="70706" t="n">
        <v>0.0</v>
      </c>
      <c r="F45" s="70761" t="n">
        <v>0.0</v>
      </c>
      <c r="G45" s="70816" t="n">
        <v>0.0</v>
      </c>
      <c r="H45" s="70871" t="n">
        <v>0.0</v>
      </c>
      <c r="I45" s="70926" t="n">
        <v>0.0</v>
      </c>
    </row>
    <row collapsed="false" customFormat="false" customHeight="false" hidden="false" ht="12.75" outlineLevel="0" r="46">
      <c r="A46" s="70487" t="s">
        <v>143</v>
      </c>
      <c r="B46" s="70542" t="s">
        <v>25</v>
      </c>
      <c r="C46" s="70597" t="s">
        <v>20</v>
      </c>
      <c r="D46" s="70652" t="n">
        <v>0.0</v>
      </c>
      <c r="E46" s="70707" t="n">
        <v>0.0</v>
      </c>
      <c r="F46" s="70762" t="n">
        <v>0.0</v>
      </c>
      <c r="G46" s="70817" t="n">
        <v>0.0</v>
      </c>
      <c r="H46" s="70872" t="n">
        <v>0.0</v>
      </c>
      <c r="I46" s="70927" t="n">
        <v>0.0</v>
      </c>
    </row>
    <row collapsed="false" customFormat="false" customHeight="false" hidden="false" ht="12.75" outlineLevel="0" r="47">
      <c r="A47" s="70488" t="s">
        <v>143</v>
      </c>
      <c r="B47" s="70543" t="s">
        <v>26</v>
      </c>
      <c r="C47" s="70598" t="s">
        <v>13</v>
      </c>
      <c r="D47" s="70653" t="n">
        <v>4.0699795790205</v>
      </c>
      <c r="E47" s="70708" t="n">
        <v>4.2312854683671</v>
      </c>
      <c r="F47" s="70763" t="n">
        <v>4.3512092435307</v>
      </c>
      <c r="G47" s="70818" t="n">
        <v>4.2660000240835</v>
      </c>
      <c r="H47" s="70873" t="n">
        <v>4.1864312013207</v>
      </c>
      <c r="I47" s="70928" t="n">
        <v>3.8566078535354</v>
      </c>
    </row>
    <row collapsed="false" customFormat="false" customHeight="false" hidden="false" ht="12.75" outlineLevel="0" r="48">
      <c r="A48" s="70489" t="s">
        <v>143</v>
      </c>
      <c r="B48" s="70544" t="s">
        <v>26</v>
      </c>
      <c r="C48" s="70599" t="s">
        <v>14</v>
      </c>
      <c r="D48" s="70654" t="n">
        <v>0.0</v>
      </c>
      <c r="E48" s="70709" t="n">
        <v>0.0</v>
      </c>
      <c r="F48" s="70764" t="n">
        <v>0.0</v>
      </c>
      <c r="G48" s="70819" t="n">
        <v>0.0</v>
      </c>
      <c r="H48" s="70874" t="n">
        <v>0.0</v>
      </c>
      <c r="I48" s="70929" t="n">
        <v>0.0</v>
      </c>
    </row>
    <row collapsed="false" customFormat="false" customHeight="false" hidden="false" ht="12.75" outlineLevel="0" r="49">
      <c r="A49" s="70490" t="s">
        <v>143</v>
      </c>
      <c r="B49" s="70545" t="s">
        <v>26</v>
      </c>
      <c r="C49" s="70600" t="s">
        <v>16</v>
      </c>
      <c r="D49" s="70655" t="n">
        <v>0.0</v>
      </c>
      <c r="E49" s="70710" t="n">
        <v>0.0</v>
      </c>
      <c r="F49" s="70765" t="n">
        <v>0.0</v>
      </c>
      <c r="G49" s="70820" t="n">
        <v>0.0</v>
      </c>
      <c r="H49" s="70875" t="n">
        <v>0.0</v>
      </c>
      <c r="I49" s="70930" t="n">
        <v>0.0</v>
      </c>
    </row>
    <row collapsed="false" customFormat="false" customHeight="false" hidden="false" ht="12.75" outlineLevel="0" r="50">
      <c r="A50" s="70491" t="s">
        <v>143</v>
      </c>
      <c r="B50" s="70546" t="s">
        <v>26</v>
      </c>
      <c r="C50" s="70601" t="s">
        <v>18</v>
      </c>
      <c r="D50" s="70656" t="n">
        <v>0.0</v>
      </c>
      <c r="E50" s="70711" t="n">
        <v>0.0</v>
      </c>
      <c r="F50" s="70766" t="n">
        <v>0.0</v>
      </c>
      <c r="G50" s="70821" t="n">
        <v>0.0</v>
      </c>
      <c r="H50" s="70876" t="n">
        <v>0.0</v>
      </c>
      <c r="I50" s="70931" t="n">
        <v>0.0</v>
      </c>
    </row>
    <row collapsed="false" customFormat="false" customHeight="false" hidden="false" ht="12.75" outlineLevel="0" r="51">
      <c r="A51" s="70492" t="s">
        <v>143</v>
      </c>
      <c r="B51" s="70547" t="s">
        <v>26</v>
      </c>
      <c r="C51" s="70602" t="s">
        <v>20</v>
      </c>
      <c r="D51" s="70657" t="n">
        <v>0.0</v>
      </c>
      <c r="E51" s="70712" t="n">
        <v>0.0</v>
      </c>
      <c r="F51" s="70767" t="n">
        <v>0.0</v>
      </c>
      <c r="G51" s="70822" t="n">
        <v>0.0</v>
      </c>
      <c r="H51" s="70877" t="n">
        <v>0.0</v>
      </c>
      <c r="I51" s="70932" t="n">
        <v>0.0</v>
      </c>
    </row>
    <row collapsed="false" customFormat="false" customHeight="false" hidden="false" ht="12.75" outlineLevel="0" r="52">
      <c r="A52" s="70493" t="s">
        <v>143</v>
      </c>
      <c r="B52" s="70548" t="s">
        <v>27</v>
      </c>
      <c r="C52" s="70603" t="s">
        <v>13</v>
      </c>
      <c r="D52" s="70658" t="n">
        <v>6.5991087150315</v>
      </c>
      <c r="E52" s="70713" t="n">
        <v>6.9632758327638005</v>
      </c>
      <c r="F52" s="70768" t="n">
        <v>7.243803419464901</v>
      </c>
      <c r="G52" s="70823" t="n">
        <v>7.4490694849819</v>
      </c>
      <c r="H52" s="70878" t="n">
        <v>7.7028434442202</v>
      </c>
      <c r="I52" s="70933" t="n">
        <v>8.3810635815002</v>
      </c>
    </row>
    <row collapsed="false" customFormat="false" customHeight="false" hidden="false" ht="12.75" outlineLevel="0" r="53">
      <c r="A53" s="70494" t="s">
        <v>143</v>
      </c>
      <c r="B53" s="70549" t="s">
        <v>27</v>
      </c>
      <c r="C53" s="70604" t="s">
        <v>14</v>
      </c>
      <c r="D53" s="70659" t="n">
        <v>0.0</v>
      </c>
      <c r="E53" s="70714" t="n">
        <v>0.0</v>
      </c>
      <c r="F53" s="70769" t="n">
        <v>0.0</v>
      </c>
      <c r="G53" s="70824" t="n">
        <v>0.0</v>
      </c>
      <c r="H53" s="70879" t="n">
        <v>0.0</v>
      </c>
      <c r="I53" s="70934" t="n">
        <v>0.0</v>
      </c>
    </row>
    <row collapsed="false" customFormat="false" customHeight="false" hidden="false" ht="12.75" outlineLevel="0" r="54">
      <c r="A54" s="70495" t="s">
        <v>143</v>
      </c>
      <c r="B54" s="70550" t="s">
        <v>27</v>
      </c>
      <c r="C54" s="70605" t="s">
        <v>16</v>
      </c>
      <c r="D54" s="70660" t="n">
        <v>0.0</v>
      </c>
      <c r="E54" s="70715" t="n">
        <v>0.0</v>
      </c>
      <c r="F54" s="70770" t="n">
        <v>0.0</v>
      </c>
      <c r="G54" s="70825" t="n">
        <v>0.0</v>
      </c>
      <c r="H54" s="70880" t="n">
        <v>0.0</v>
      </c>
      <c r="I54" s="70935" t="n">
        <v>0.0</v>
      </c>
    </row>
    <row collapsed="false" customFormat="false" customHeight="false" hidden="false" ht="12.75" outlineLevel="0" r="55">
      <c r="A55" s="70496" t="s">
        <v>143</v>
      </c>
      <c r="B55" s="70551" t="s">
        <v>27</v>
      </c>
      <c r="C55" s="70606" t="s">
        <v>18</v>
      </c>
      <c r="D55" s="70661" t="n">
        <v>0.0</v>
      </c>
      <c r="E55" s="70716" t="n">
        <v>0.0</v>
      </c>
      <c r="F55" s="70771" t="n">
        <v>0.0</v>
      </c>
      <c r="G55" s="70826" t="n">
        <v>0.0</v>
      </c>
      <c r="H55" s="70881" t="n">
        <v>0.0</v>
      </c>
      <c r="I55" s="70936" t="n">
        <v>0.0</v>
      </c>
    </row>
    <row collapsed="false" customFormat="false" customHeight="false" hidden="false" ht="12.75" outlineLevel="0" r="56">
      <c r="A56" s="70497" t="s">
        <v>143</v>
      </c>
      <c r="B56" s="70552" t="s">
        <v>27</v>
      </c>
      <c r="C56" s="70607" t="s">
        <v>20</v>
      </c>
      <c r="D56" s="70662" t="n">
        <v>0.0</v>
      </c>
      <c r="E56" s="70717" t="n">
        <v>0.0</v>
      </c>
      <c r="F56" s="70772" t="n">
        <v>0.0</v>
      </c>
      <c r="G56" s="70827" t="n">
        <v>0.0</v>
      </c>
      <c r="H56" s="70882" t="n">
        <v>0.0</v>
      </c>
      <c r="I56" s="70937" t="n">
        <v>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H13" activeCellId="0" pane="topLeft" sqref="H13"/>
    </sheetView>
  </sheetViews>
  <sheetFormatPr defaultRowHeight="12.75"/>
  <cols>
    <col min="1" max="1" hidden="false" style="0" width="26.2857142857143" collapsed="true"/>
    <col min="2" max="2" hidden="false" style="0" width="16.2908163265306" collapsed="true"/>
    <col min="3" max="1025" hidden="false" style="0" width="11.5714285714286" collapsed="true"/>
  </cols>
  <sheetData>
    <row collapsed="false" customFormat="false" customHeight="false" hidden="false" ht="12.75" outlineLevel="0" r="1">
      <c r="A1" s="70386" t="s">
        <v>0</v>
      </c>
      <c r="B1" s="70387" t="s">
        <v>2</v>
      </c>
      <c r="C1" s="70388" t="s">
        <v>3</v>
      </c>
      <c r="D1" s="70389" t="s">
        <v>4</v>
      </c>
      <c r="E1" s="70390" t="s">
        <v>5</v>
      </c>
      <c r="F1" s="70391" t="s">
        <v>6</v>
      </c>
      <c r="G1" s="70392" t="s">
        <v>7</v>
      </c>
      <c r="H1" s="70393" t="s">
        <v>8</v>
      </c>
    </row>
    <row collapsed="false" customFormat="false" customHeight="false" hidden="false" ht="25.5" outlineLevel="0" r="2">
      <c r="A2" s="70394" t="s">
        <v>143</v>
      </c>
      <c r="B2" s="70399" t="s">
        <v>13</v>
      </c>
      <c r="C2" s="70404" t="n">
        <v>8.561094220644694</v>
      </c>
      <c r="D2" s="70409" t="n">
        <v>9.414362137858564</v>
      </c>
      <c r="E2" s="70414" t="n">
        <v>9.641299857488152</v>
      </c>
      <c r="F2" s="70419" t="n">
        <v>9.308501512083044</v>
      </c>
      <c r="G2" s="70424" t="n">
        <v>8.995481965839346</v>
      </c>
      <c r="H2" s="70429" t="n">
        <v>7.875331498103414</v>
      </c>
    </row>
    <row collapsed="false" customFormat="false" customHeight="false" hidden="false" ht="25.5" outlineLevel="0" r="3">
      <c r="A3" s="70395" t="s">
        <v>143</v>
      </c>
      <c r="B3" s="70400" t="s">
        <v>14</v>
      </c>
      <c r="C3" s="70405" t="n">
        <v>6.1702104915660785</v>
      </c>
      <c r="D3" s="70410" t="n">
        <v>6.009274769174229</v>
      </c>
      <c r="E3" s="70415" t="n">
        <v>5.217587351553465</v>
      </c>
      <c r="F3" s="70420" t="n">
        <v>4.169076316233104</v>
      </c>
      <c r="G3" s="70425" t="n">
        <v>3.0564196214328887</v>
      </c>
      <c r="H3" s="70430" t="n">
        <v>0.48300697133693027</v>
      </c>
    </row>
    <row collapsed="false" customFormat="false" customHeight="false" hidden="false" ht="25.5" outlineLevel="0" r="4">
      <c r="A4" s="70396" t="s">
        <v>143</v>
      </c>
      <c r="B4" s="70401" t="s">
        <v>16</v>
      </c>
      <c r="C4" s="70406" t="n">
        <v>3.192913845997876</v>
      </c>
      <c r="D4" s="70411" t="n">
        <v>2.3126802443942647</v>
      </c>
      <c r="E4" s="70416" t="n">
        <v>1.572267622831118</v>
      </c>
      <c r="F4" s="70421" t="n">
        <v>0.9749060636706879</v>
      </c>
      <c r="G4" s="70426" t="n">
        <v>0.496168405542502</v>
      </c>
      <c r="H4" s="70431" t="n">
        <v>0.061679167703138436</v>
      </c>
    </row>
    <row collapsed="false" customFormat="false" customHeight="false" hidden="false" ht="25.5" outlineLevel="0" r="5">
      <c r="A5" s="70397" t="s">
        <v>143</v>
      </c>
      <c r="B5" s="70402" t="s">
        <v>18</v>
      </c>
      <c r="C5" s="70407" t="n">
        <v>0.780779815155907</v>
      </c>
      <c r="D5" s="70412" t="n">
        <v>0.6260639405722097</v>
      </c>
      <c r="E5" s="70417" t="n">
        <v>0.5187850260172572</v>
      </c>
      <c r="F5" s="70422" t="n">
        <v>0.4592548114575064</v>
      </c>
      <c r="G5" s="70427" t="n">
        <v>0.4571356514965692</v>
      </c>
      <c r="H5" s="70432" t="n">
        <v>1.1168319085994929</v>
      </c>
    </row>
    <row collapsed="false" customFormat="false" customHeight="false" hidden="false" ht="25.5" outlineLevel="0" r="6">
      <c r="A6" s="70398" t="s">
        <v>143</v>
      </c>
      <c r="B6" s="70403" t="s">
        <v>20</v>
      </c>
      <c r="C6" s="70408" t="n">
        <v>0.6598967990799741</v>
      </c>
      <c r="D6" s="70413" t="n">
        <v>0.8344314236635683</v>
      </c>
      <c r="E6" s="70418" t="n">
        <v>0.9572968162583835</v>
      </c>
      <c r="F6" s="70423" t="n">
        <v>1.0877337292726053</v>
      </c>
      <c r="G6" s="70428" t="n">
        <v>1.2026853790629064</v>
      </c>
      <c r="H6" s="70433" t="n">
        <v>0.9625886660990283</v>
      </c>
    </row>
    <row collapsed="false" customFormat="false" customHeight="false" hidden="false" ht="12.75" outlineLevel="0" r="8">
      <c r="A8" s="5" t="s">
        <v>0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</row>
    <row collapsed="false" customFormat="false" customHeight="false" hidden="false" ht="12.8" outlineLevel="0" r="9">
      <c r="A9" s="6"/>
      <c r="B9" s="6" t="s">
        <v>13</v>
      </c>
      <c r="C9" s="7" t="n">
        <f aca="false">$C$2/SUM($C2:$C6)</f>
        <v>0.44209349673252</v>
      </c>
      <c r="D9" s="7" t="n">
        <f aca="false">$D$2/SUM($D2:$D6)</f>
        <v>0.490412777130438</v>
      </c>
      <c r="E9" s="7" t="n">
        <f aca="false">$E$2/SUM($E2:$E6)</f>
        <v>0.542278023265631</v>
      </c>
      <c r="F9" s="7" t="n">
        <f aca="false">$F$2/SUM($F2:$F6)</f>
        <v>0.586573740123248</v>
      </c>
      <c r="G9" s="7" t="n">
        <f aca="false">$G$2/SUM($G2:$G6)</f>
        <v>0.639804161716501</v>
      </c>
      <c r="H9" s="7" t="n">
        <f aca="false">$H$2/SUM($H2:$H6)</f>
        <v>0.720968385927275</v>
      </c>
    </row>
    <row collapsed="false" customFormat="false" customHeight="false" hidden="false" ht="12.8" outlineLevel="0" r="10">
      <c r="A10" s="6"/>
      <c r="B10" s="6" t="s">
        <v>14</v>
      </c>
      <c r="C10" s="7" t="n">
        <f aca="false">$C$3/SUM($C2:$C6)</f>
        <v>0.318628654408935</v>
      </c>
      <c r="D10" s="7" t="n">
        <f aca="false">$D$3/SUM($D2:$D6)</f>
        <v>0.313035029345169</v>
      </c>
      <c r="E10" s="7" t="n">
        <f aca="false">$E$3/SUM($E2:$E6)</f>
        <v>0.289652001752436</v>
      </c>
      <c r="F10" s="7" t="n">
        <f aca="false">$F$3/SUM($F2:$F6)</f>
        <v>0.260102453451973</v>
      </c>
      <c r="G10" s="7" t="n">
        <f aca="false">$G$3/SUM($G2:$G6)</f>
        <v>0.210755434917035</v>
      </c>
      <c r="H10" s="7" t="n">
        <f aca="false">$H$3/SUM($H2:$H6)</f>
        <v>0.049305567209908</v>
      </c>
    </row>
    <row collapsed="false" customFormat="false" customHeight="false" hidden="false" ht="12.8" outlineLevel="0" r="11">
      <c r="A11" s="6"/>
      <c r="B11" s="6" t="s">
        <v>16</v>
      </c>
      <c r="C11" s="7" t="n">
        <f aca="false">$C$4/SUM($C2:$C6)</f>
        <v>0.164881545578479</v>
      </c>
      <c r="D11" s="7" t="n">
        <f aca="false">$D$4/SUM($D2:$D6)</f>
        <v>0.120472096214272</v>
      </c>
      <c r="E11" s="7" t="n">
        <f aca="false">$E$4/SUM($E2:$E6)</f>
        <v>0.0870026550357334</v>
      </c>
      <c r="F11" s="7" t="n">
        <f aca="false">$F$4/SUM($F2:$F6)</f>
        <v>0.0602543589715429</v>
      </c>
      <c r="G11" s="7" t="n">
        <f aca="false">$G$4/SUM($G2:$G6)</f>
        <v>0.0347069793620641</v>
      </c>
      <c r="H11" s="7" t="n">
        <f aca="false">$H$4/SUM($H2:$H6)</f>
        <v>0.00602008308632227</v>
      </c>
    </row>
    <row collapsed="false" customFormat="false" customHeight="false" hidden="false" ht="12.8" outlineLevel="0" r="12">
      <c r="A12" s="6"/>
      <c r="B12" s="6" t="s">
        <v>18</v>
      </c>
      <c r="C12" s="7" t="n">
        <f aca="false">$C$5/SUM($C2:$C6)</f>
        <v>0.0403193411688035</v>
      </c>
      <c r="D12" s="7" t="n">
        <f aca="false">$D$5/SUM($D2:$D6)</f>
        <v>0.0326129111310224</v>
      </c>
      <c r="E12" s="7" t="n">
        <f aca="false">$E$5/SUM($E2:$E6)</f>
        <v>0.0299751551043138</v>
      </c>
      <c r="F12" s="7" t="n">
        <f aca="false">$F$5/SUM($F2:$F6)</f>
        <v>0.0338198857756737</v>
      </c>
      <c r="G12" s="7" t="n">
        <f aca="false">$G$5/SUM($G2:$G6)</f>
        <v>0.0467437161316902</v>
      </c>
      <c r="H12" s="7" t="n">
        <f aca="false">$H$5/SUM($H2:$H6)</f>
        <v>0.162168324119781</v>
      </c>
    </row>
    <row collapsed="false" customFormat="false" customHeight="false" hidden="false" ht="12.8" outlineLevel="0" r="13">
      <c r="A13" s="6"/>
      <c r="B13" s="6" t="s">
        <v>20</v>
      </c>
      <c r="C13" s="7" t="n">
        <f aca="false">$C$6/SUM($C2:$C6)</f>
        <v>0.0340769621112631</v>
      </c>
      <c r="D13" s="7" t="n">
        <f aca="false">$D$6/SUM($D2:$D6)</f>
        <v>0.0434671861790987</v>
      </c>
      <c r="E13" s="7" t="n">
        <f aca="false">$E$6/SUM($E2:$E6)</f>
        <v>0.0510921648418864</v>
      </c>
      <c r="F13" s="7" t="n">
        <f aca="false">$F$6/SUM($F2:$F6)</f>
        <v>0.0592495616775629</v>
      </c>
      <c r="G13" s="7" t="n">
        <f aca="false">$G$6/SUM($G2:$G6)</f>
        <v>0.0679897078727091</v>
      </c>
      <c r="H13" s="7" t="n">
        <f aca="false">$H$6/SUM($H2:$H6)</f>
        <v>0.0615376396567132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1"/>
  <sheetViews>
    <sheetView colorId="64" defaultGridColor="true" rightToLeft="false" showFormulas="false" showGridLines="true" showOutlineSymbols="true" showRowColHeaders="true" showZeros="true" tabSelected="false" topLeftCell="A61" view="normal" windowProtection="false" workbookViewId="0" zoomScale="80" zoomScaleNormal="80" zoomScalePageLayoutView="100">
      <selection activeCell="B130" activeCellId="0" pane="topLeft" sqref="B130"/>
    </sheetView>
  </sheetViews>
  <sheetFormatPr defaultRowHeight="12.75"/>
  <cols>
    <col min="1" max="1" hidden="false" style="0" width="42.1428571428571" collapsed="true"/>
    <col min="2" max="2" hidden="false" style="0" width="44.1428571428571" collapsed="true"/>
    <col min="3" max="3" hidden="false" style="0" width="29.1377551020408" collapsed="true"/>
    <col min="4" max="4" hidden="false" style="0" width="16.4234693877551" collapsed="true"/>
    <col min="5" max="5" hidden="false" style="0" width="19.7091836734694" collapsed="true"/>
    <col min="6" max="6" hidden="false" style="0" width="11.5714285714286" collapsed="true"/>
    <col min="7" max="7" hidden="false" style="0" width="13.7040816326531" collapsed="true"/>
    <col min="8" max="8" hidden="false" style="0" width="17.4234693877551" collapsed="true"/>
    <col min="9" max="1025" hidden="false" style="0" width="11.5714285714286" collapsed="true"/>
  </cols>
  <sheetData>
    <row collapsed="false" customFormat="false" customHeight="false" hidden="false" ht="12.75" outlineLevel="0" r="1">
      <c r="A1" s="70938" t="s">
        <v>0</v>
      </c>
      <c r="B1" s="70939" t="s">
        <v>28</v>
      </c>
      <c r="C1" s="70940" t="s">
        <v>1</v>
      </c>
      <c r="D1" s="70941" t="s">
        <v>2</v>
      </c>
      <c r="E1" s="70942" t="s">
        <v>3</v>
      </c>
      <c r="F1" s="70943" t="s">
        <v>4</v>
      </c>
      <c r="G1" s="70944" t="s">
        <v>5</v>
      </c>
      <c r="H1" s="70945" t="s">
        <v>6</v>
      </c>
      <c r="I1" s="70946" t="s">
        <v>7</v>
      </c>
      <c r="J1" s="70947" t="s">
        <v>8</v>
      </c>
    </row>
    <row collapsed="false" customFormat="false" customHeight="false" hidden="false" ht="12.75" outlineLevel="0" r="2">
      <c r="A2" s="70948" t="s">
        <v>143</v>
      </c>
      <c r="B2" s="71378" t="s">
        <v>29</v>
      </c>
      <c r="C2" s="71808" t="s">
        <v>12</v>
      </c>
      <c r="D2" s="72238" t="s">
        <v>20</v>
      </c>
      <c r="E2" s="72668" t="n">
        <v>0.1954129886152</v>
      </c>
      <c r="F2" s="73098" t="n">
        <v>0.17416513484090002</v>
      </c>
      <c r="G2" s="73528" t="n">
        <v>0.1544252758976</v>
      </c>
      <c r="H2" s="73958" t="n">
        <v>0.1347199917937</v>
      </c>
      <c r="I2" s="74388" t="n">
        <v>0.11782741343599999</v>
      </c>
      <c r="J2" s="74818" t="n">
        <v>0.0694936375064</v>
      </c>
    </row>
    <row collapsed="false" customFormat="false" customHeight="false" hidden="false" ht="12.75" outlineLevel="0" r="3">
      <c r="A3" s="70949" t="s">
        <v>143</v>
      </c>
      <c r="B3" s="71379" t="s">
        <v>29</v>
      </c>
      <c r="C3" s="71809" t="s">
        <v>12</v>
      </c>
      <c r="D3" s="72239" t="s">
        <v>13</v>
      </c>
      <c r="E3" s="72669" t="n">
        <v>4.84027161402</v>
      </c>
      <c r="F3" s="73099" t="n">
        <v>5.288767857291</v>
      </c>
      <c r="G3" s="73529" t="n">
        <v>5.507672597153</v>
      </c>
      <c r="H3" s="73959" t="n">
        <v>5.509669142073</v>
      </c>
      <c r="I3" s="74389" t="n">
        <v>5.513882573263</v>
      </c>
      <c r="J3" s="74819" t="n">
        <v>5.267328369417</v>
      </c>
    </row>
    <row collapsed="false" customFormat="false" customHeight="false" hidden="false" ht="12.75" outlineLevel="0" r="4">
      <c r="A4" s="70950" t="s">
        <v>143</v>
      </c>
      <c r="B4" s="71380" t="s">
        <v>29</v>
      </c>
      <c r="C4" s="71810" t="s">
        <v>12</v>
      </c>
      <c r="D4" s="72240" t="s">
        <v>16</v>
      </c>
      <c r="E4" s="72670" t="n">
        <v>0.0</v>
      </c>
      <c r="F4" s="73100" t="n">
        <v>0.0</v>
      </c>
      <c r="G4" s="73530" t="n">
        <v>0.0</v>
      </c>
      <c r="H4" s="73960" t="n">
        <v>0.0</v>
      </c>
      <c r="I4" s="74390" t="n">
        <v>0.0</v>
      </c>
      <c r="J4" s="74820" t="n">
        <v>0.0</v>
      </c>
    </row>
    <row collapsed="false" customFormat="false" customHeight="false" hidden="false" ht="12.75" outlineLevel="0" r="5">
      <c r="A5" s="70951" t="s">
        <v>143</v>
      </c>
      <c r="B5" s="71381" t="s">
        <v>29</v>
      </c>
      <c r="C5" s="71811" t="s">
        <v>12</v>
      </c>
      <c r="D5" s="72241" t="s">
        <v>14</v>
      </c>
      <c r="E5" s="72671" t="n">
        <v>0.011431152002800002</v>
      </c>
      <c r="F5" s="73101" t="n">
        <v>0.0101882093818</v>
      </c>
      <c r="G5" s="73531" t="n">
        <v>0.0090334778818</v>
      </c>
      <c r="H5" s="73961" t="n">
        <v>0.0078807704905</v>
      </c>
      <c r="I5" s="74391" t="n">
        <v>0.0068925973381000006</v>
      </c>
      <c r="J5" s="74821" t="n">
        <v>0.0040652299794</v>
      </c>
    </row>
    <row collapsed="false" customFormat="false" customHeight="false" hidden="false" ht="12.75" outlineLevel="0" r="6">
      <c r="A6" s="70952" t="s">
        <v>143</v>
      </c>
      <c r="B6" s="71382" t="s">
        <v>29</v>
      </c>
      <c r="C6" s="71812" t="s">
        <v>12</v>
      </c>
      <c r="D6" s="72242" t="s">
        <v>18</v>
      </c>
      <c r="E6" s="72672" t="n">
        <v>0.0</v>
      </c>
      <c r="F6" s="73102" t="n">
        <v>0.0</v>
      </c>
      <c r="G6" s="73532" t="n">
        <v>0.0</v>
      </c>
      <c r="H6" s="73962" t="n">
        <v>0.0</v>
      </c>
      <c r="I6" s="74392" t="n">
        <v>0.0</v>
      </c>
      <c r="J6" s="74822" t="n">
        <v>0.0</v>
      </c>
    </row>
    <row collapsed="false" customFormat="false" customHeight="false" hidden="false" ht="12.75" outlineLevel="0" r="7">
      <c r="A7" s="70953" t="s">
        <v>143</v>
      </c>
      <c r="B7" s="71383" t="s">
        <v>29</v>
      </c>
      <c r="C7" s="71813" t="s">
        <v>15</v>
      </c>
      <c r="D7" s="72243" t="s">
        <v>20</v>
      </c>
      <c r="E7" s="72673" t="n">
        <v>0.0</v>
      </c>
      <c r="F7" s="73103" t="n">
        <v>0.0</v>
      </c>
      <c r="G7" s="73533" t="n">
        <v>0.0</v>
      </c>
      <c r="H7" s="73963" t="n">
        <v>0.0</v>
      </c>
      <c r="I7" s="74393" t="n">
        <v>0.0</v>
      </c>
      <c r="J7" s="74823" t="n">
        <v>0.0</v>
      </c>
    </row>
    <row collapsed="false" customFormat="false" customHeight="false" hidden="false" ht="12.75" outlineLevel="0" r="8">
      <c r="A8" s="70954" t="s">
        <v>143</v>
      </c>
      <c r="B8" s="71384" t="s">
        <v>29</v>
      </c>
      <c r="C8" s="71814" t="s">
        <v>15</v>
      </c>
      <c r="D8" s="72244" t="s">
        <v>13</v>
      </c>
      <c r="E8" s="72674" t="n">
        <v>0.9861219655937</v>
      </c>
      <c r="F8" s="73104" t="n">
        <v>1.0078790359868002</v>
      </c>
      <c r="G8" s="73534" t="n">
        <v>0.9024886070804999</v>
      </c>
      <c r="H8" s="73964" t="n">
        <v>0.7598713181815999</v>
      </c>
      <c r="I8" s="74394" t="n">
        <v>0.5953514330772001</v>
      </c>
      <c r="J8" s="74824" t="n">
        <v>0.26866264703299997</v>
      </c>
    </row>
    <row collapsed="false" customFormat="false" customHeight="false" hidden="false" ht="12.75" outlineLevel="0" r="9">
      <c r="A9" s="70955" t="s">
        <v>143</v>
      </c>
      <c r="B9" s="71385" t="s">
        <v>29</v>
      </c>
      <c r="C9" s="71815" t="s">
        <v>15</v>
      </c>
      <c r="D9" s="72245" t="s">
        <v>16</v>
      </c>
      <c r="E9" s="72675" t="n">
        <v>0.0</v>
      </c>
      <c r="F9" s="73105" t="n">
        <v>0.0</v>
      </c>
      <c r="G9" s="73535" t="n">
        <v>0.0</v>
      </c>
      <c r="H9" s="73965" t="n">
        <v>0.0</v>
      </c>
      <c r="I9" s="74395" t="n">
        <v>0.0</v>
      </c>
      <c r="J9" s="74825" t="n">
        <v>0.0</v>
      </c>
    </row>
    <row collapsed="false" customFormat="false" customHeight="false" hidden="false" ht="12.75" outlineLevel="0" r="10">
      <c r="A10" s="70956" t="s">
        <v>143</v>
      </c>
      <c r="B10" s="71386" t="s">
        <v>29</v>
      </c>
      <c r="C10" s="71816" t="s">
        <v>15</v>
      </c>
      <c r="D10" s="72246" t="s">
        <v>14</v>
      </c>
      <c r="E10" s="72676" t="n">
        <v>0.0</v>
      </c>
      <c r="F10" s="73106" t="n">
        <v>0.0</v>
      </c>
      <c r="G10" s="73536" t="n">
        <v>0.0</v>
      </c>
      <c r="H10" s="73966" t="n">
        <v>0.0</v>
      </c>
      <c r="I10" s="74396" t="n">
        <v>0.0</v>
      </c>
      <c r="J10" s="74826" t="n">
        <v>0.0</v>
      </c>
    </row>
    <row collapsed="false" customFormat="false" customHeight="false" hidden="false" ht="12.75" outlineLevel="0" r="11">
      <c r="A11" s="70957" t="s">
        <v>143</v>
      </c>
      <c r="B11" s="71387" t="s">
        <v>29</v>
      </c>
      <c r="C11" s="71817" t="s">
        <v>15</v>
      </c>
      <c r="D11" s="72247" t="s">
        <v>18</v>
      </c>
      <c r="E11" s="72677" t="n">
        <v>0.0</v>
      </c>
      <c r="F11" s="73107" t="n">
        <v>0.0</v>
      </c>
      <c r="G11" s="73537" t="n">
        <v>0.0</v>
      </c>
      <c r="H11" s="73967" t="n">
        <v>0.0</v>
      </c>
      <c r="I11" s="74397" t="n">
        <v>0.0</v>
      </c>
      <c r="J11" s="74827" t="n">
        <v>0.0</v>
      </c>
    </row>
    <row collapsed="false" customFormat="false" customHeight="false" hidden="false" ht="12.75" outlineLevel="0" r="12">
      <c r="A12" s="70958" t="s">
        <v>143</v>
      </c>
      <c r="B12" s="71388" t="s">
        <v>29</v>
      </c>
      <c r="C12" s="71818" t="s">
        <v>17</v>
      </c>
      <c r="D12" s="72248" t="s">
        <v>20</v>
      </c>
      <c r="E12" s="72678" t="n">
        <v>0.0</v>
      </c>
      <c r="F12" s="73108" t="n">
        <v>0.0</v>
      </c>
      <c r="G12" s="73538" t="n">
        <v>0.0</v>
      </c>
      <c r="H12" s="73968" t="n">
        <v>0.0</v>
      </c>
      <c r="I12" s="74398" t="n">
        <v>0.0</v>
      </c>
      <c r="J12" s="74828" t="n">
        <v>0.0</v>
      </c>
    </row>
    <row collapsed="false" customFormat="false" customHeight="false" hidden="false" ht="12.75" outlineLevel="0" r="13">
      <c r="A13" s="70959" t="s">
        <v>143</v>
      </c>
      <c r="B13" s="71389" t="s">
        <v>29</v>
      </c>
      <c r="C13" s="71819" t="s">
        <v>17</v>
      </c>
      <c r="D13" s="72249" t="s">
        <v>13</v>
      </c>
      <c r="E13" s="72679" t="n">
        <v>7.46208576647</v>
      </c>
      <c r="F13" s="73109" t="n">
        <v>8.65239467471</v>
      </c>
      <c r="G13" s="73539" t="n">
        <v>9.430851692383</v>
      </c>
      <c r="H13" s="73969" t="n">
        <v>8.791425383536</v>
      </c>
      <c r="I13" s="74399" t="n">
        <v>8.208586334716</v>
      </c>
      <c r="J13" s="74829" t="n">
        <v>6.736188538315</v>
      </c>
    </row>
    <row collapsed="false" customFormat="false" customHeight="false" hidden="false" ht="12.75" outlineLevel="0" r="14">
      <c r="A14" s="70960" t="s">
        <v>143</v>
      </c>
      <c r="B14" s="71390" t="s">
        <v>29</v>
      </c>
      <c r="C14" s="71820" t="s">
        <v>17</v>
      </c>
      <c r="D14" s="72250" t="s">
        <v>16</v>
      </c>
      <c r="E14" s="72680" t="n">
        <v>0.0</v>
      </c>
      <c r="F14" s="73110" t="n">
        <v>0.0</v>
      </c>
      <c r="G14" s="73540" t="n">
        <v>0.0</v>
      </c>
      <c r="H14" s="73970" t="n">
        <v>0.0</v>
      </c>
      <c r="I14" s="74400" t="n">
        <v>0.0</v>
      </c>
      <c r="J14" s="74830" t="n">
        <v>0.0</v>
      </c>
    </row>
    <row collapsed="false" customFormat="false" customHeight="false" hidden="false" ht="12.75" outlineLevel="0" r="15">
      <c r="A15" s="70961" t="s">
        <v>143</v>
      </c>
      <c r="B15" s="71391" t="s">
        <v>29</v>
      </c>
      <c r="C15" s="71821" t="s">
        <v>17</v>
      </c>
      <c r="D15" s="72251" t="s">
        <v>14</v>
      </c>
      <c r="E15" s="72681" t="n">
        <v>0.0</v>
      </c>
      <c r="F15" s="73111" t="n">
        <v>0.0</v>
      </c>
      <c r="G15" s="73541" t="n">
        <v>0.0</v>
      </c>
      <c r="H15" s="73971" t="n">
        <v>0.0</v>
      </c>
      <c r="I15" s="74401" t="n">
        <v>0.0</v>
      </c>
      <c r="J15" s="74831" t="n">
        <v>0.0</v>
      </c>
    </row>
    <row collapsed="false" customFormat="false" customHeight="false" hidden="false" ht="12.75" outlineLevel="0" r="16">
      <c r="A16" s="70962" t="s">
        <v>143</v>
      </c>
      <c r="B16" s="71392" t="s">
        <v>29</v>
      </c>
      <c r="C16" s="71822" t="s">
        <v>17</v>
      </c>
      <c r="D16" s="72252" t="s">
        <v>18</v>
      </c>
      <c r="E16" s="72682" t="n">
        <v>0.0</v>
      </c>
      <c r="F16" s="73112" t="n">
        <v>0.0</v>
      </c>
      <c r="G16" s="73542" t="n">
        <v>0.0</v>
      </c>
      <c r="H16" s="73972" t="n">
        <v>0.0</v>
      </c>
      <c r="I16" s="74402" t="n">
        <v>0.0</v>
      </c>
      <c r="J16" s="74832" t="n">
        <v>0.0</v>
      </c>
    </row>
    <row collapsed="false" customFormat="false" customHeight="false" hidden="false" ht="12.75" outlineLevel="0" r="17">
      <c r="A17" s="70963" t="s">
        <v>143</v>
      </c>
      <c r="B17" s="71393" t="s">
        <v>29</v>
      </c>
      <c r="C17" s="71823" t="s">
        <v>19</v>
      </c>
      <c r="D17" s="72253" t="s">
        <v>20</v>
      </c>
      <c r="E17" s="72683" t="n">
        <v>0.7751672924480001</v>
      </c>
      <c r="F17" s="73113" t="n">
        <v>0.6906250364843001</v>
      </c>
      <c r="G17" s="73543" t="n">
        <v>0.5699013192187999</v>
      </c>
      <c r="H17" s="73973" t="n">
        <v>0.6609105678632999</v>
      </c>
      <c r="I17" s="74403" t="n">
        <v>0.954395923153</v>
      </c>
      <c r="J17" s="74833" t="n">
        <v>1.4937473471253002</v>
      </c>
    </row>
    <row collapsed="false" customFormat="false" customHeight="false" hidden="false" ht="12.75" outlineLevel="0" r="18">
      <c r="A18" s="70964" t="s">
        <v>143</v>
      </c>
      <c r="B18" s="71394" t="s">
        <v>29</v>
      </c>
      <c r="C18" s="71824" t="s">
        <v>19</v>
      </c>
      <c r="D18" s="72254" t="s">
        <v>13</v>
      </c>
      <c r="E18" s="72684" t="n">
        <v>6.697607459559</v>
      </c>
      <c r="F18" s="73114" t="n">
        <v>6.785610490937099</v>
      </c>
      <c r="G18" s="73544" t="n">
        <v>6.4177325593281</v>
      </c>
      <c r="H18" s="73974" t="n">
        <v>6.5716235261973015</v>
      </c>
      <c r="I18" s="74404" t="n">
        <v>6.982255095468699</v>
      </c>
      <c r="J18" s="74834" t="n">
        <v>4.972233969824501</v>
      </c>
    </row>
    <row collapsed="false" customFormat="false" customHeight="false" hidden="false" ht="12.75" outlineLevel="0" r="19">
      <c r="A19" s="70965" t="s">
        <v>143</v>
      </c>
      <c r="B19" s="71395" t="s">
        <v>29</v>
      </c>
      <c r="C19" s="71825" t="s">
        <v>19</v>
      </c>
      <c r="D19" s="72255" t="s">
        <v>16</v>
      </c>
      <c r="E19" s="72685" t="n">
        <v>5.316036825378999</v>
      </c>
      <c r="F19" s="73115" t="n">
        <v>3.9803818114303997</v>
      </c>
      <c r="G19" s="73545" t="n">
        <v>2.6618780789847</v>
      </c>
      <c r="H19" s="73975" t="n">
        <v>1.6246237592179</v>
      </c>
      <c r="I19" s="74405" t="n">
        <v>0.7003832099182999</v>
      </c>
      <c r="J19" s="74835" t="n">
        <v>0.007742316001099999</v>
      </c>
    </row>
    <row collapsed="false" customFormat="false" customHeight="false" hidden="false" ht="12.75" outlineLevel="0" r="20">
      <c r="A20" s="70966" t="s">
        <v>143</v>
      </c>
      <c r="B20" s="71396" t="s">
        <v>29</v>
      </c>
      <c r="C20" s="71826" t="s">
        <v>19</v>
      </c>
      <c r="D20" s="72256" t="s">
        <v>14</v>
      </c>
      <c r="E20" s="72686" t="n">
        <v>13.865997065935</v>
      </c>
      <c r="F20" s="73116" t="n">
        <v>16.310147770816897</v>
      </c>
      <c r="G20" s="73546" t="n">
        <v>15.4232811501518</v>
      </c>
      <c r="H20" s="73976" t="n">
        <v>12.955501626344601</v>
      </c>
      <c r="I20" s="74406" t="n">
        <v>9.6096979249698</v>
      </c>
      <c r="J20" s="74836" t="n">
        <v>0.8018998177329999</v>
      </c>
    </row>
    <row collapsed="false" customFormat="false" customHeight="false" hidden="false" ht="12.75" outlineLevel="0" r="21">
      <c r="A21" s="70967" t="s">
        <v>143</v>
      </c>
      <c r="B21" s="71397" t="s">
        <v>29</v>
      </c>
      <c r="C21" s="71827" t="s">
        <v>19</v>
      </c>
      <c r="D21" s="72257" t="s">
        <v>18</v>
      </c>
      <c r="E21" s="72687" t="n">
        <v>3.0832109828189997</v>
      </c>
      <c r="F21" s="73117" t="n">
        <v>2.3675569808617998</v>
      </c>
      <c r="G21" s="73547" t="n">
        <v>1.6599660953938</v>
      </c>
      <c r="H21" s="73977" t="n">
        <v>1.0911368843508</v>
      </c>
      <c r="I21" s="74407" t="n">
        <v>0.7661059574283999</v>
      </c>
      <c r="J21" s="74837" t="n">
        <v>2.9668317541083007</v>
      </c>
    </row>
    <row collapsed="false" customFormat="false" customHeight="false" hidden="false" ht="12.75" outlineLevel="0" r="22">
      <c r="A22" s="70968" t="s">
        <v>143</v>
      </c>
      <c r="B22" s="71398" t="s">
        <v>29</v>
      </c>
      <c r="C22" s="71828" t="s">
        <v>21</v>
      </c>
      <c r="D22" s="72258" t="s">
        <v>20</v>
      </c>
      <c r="E22" s="72688" t="n">
        <v>0.0</v>
      </c>
      <c r="F22" s="73118" t="n">
        <v>0.0</v>
      </c>
      <c r="G22" s="73548" t="n">
        <v>0.0</v>
      </c>
      <c r="H22" s="73978" t="n">
        <v>0.0</v>
      </c>
      <c r="I22" s="74408" t="n">
        <v>0.0</v>
      </c>
      <c r="J22" s="74838" t="n">
        <v>0.0</v>
      </c>
    </row>
    <row collapsed="false" customFormat="false" customHeight="false" hidden="false" ht="12.75" outlineLevel="0" r="23">
      <c r="A23" s="70969" t="s">
        <v>143</v>
      </c>
      <c r="B23" s="71399" t="s">
        <v>29</v>
      </c>
      <c r="C23" s="71829" t="s">
        <v>21</v>
      </c>
      <c r="D23" s="72259" t="s">
        <v>13</v>
      </c>
      <c r="E23" s="72689" t="n">
        <v>2.40952624102</v>
      </c>
      <c r="F23" s="73119" t="n">
        <v>2.5533827742505997</v>
      </c>
      <c r="G23" s="73549" t="n">
        <v>2.5847975654719</v>
      </c>
      <c r="H23" s="73979" t="n">
        <v>2.5129233870868997</v>
      </c>
      <c r="I23" s="74409" t="n">
        <v>2.5482947518526</v>
      </c>
      <c r="J23" s="74839" t="n">
        <v>2.6792279903999</v>
      </c>
    </row>
    <row collapsed="false" customFormat="false" customHeight="false" hidden="false" ht="12.75" outlineLevel="0" r="24">
      <c r="A24" s="70970" t="s">
        <v>143</v>
      </c>
      <c r="B24" s="71400" t="s">
        <v>29</v>
      </c>
      <c r="C24" s="71830" t="s">
        <v>21</v>
      </c>
      <c r="D24" s="72260" t="s">
        <v>16</v>
      </c>
      <c r="E24" s="72690" t="n">
        <v>0.0</v>
      </c>
      <c r="F24" s="73120" t="n">
        <v>0.0</v>
      </c>
      <c r="G24" s="73550" t="n">
        <v>0.0</v>
      </c>
      <c r="H24" s="73980" t="n">
        <v>0.0</v>
      </c>
      <c r="I24" s="74410" t="n">
        <v>0.0</v>
      </c>
      <c r="J24" s="74840" t="n">
        <v>0.0</v>
      </c>
    </row>
    <row collapsed="false" customFormat="false" customHeight="false" hidden="false" ht="12.75" outlineLevel="0" r="25">
      <c r="A25" s="70971" t="s">
        <v>143</v>
      </c>
      <c r="B25" s="71401" t="s">
        <v>29</v>
      </c>
      <c r="C25" s="71831" t="s">
        <v>21</v>
      </c>
      <c r="D25" s="72261" t="s">
        <v>14</v>
      </c>
      <c r="E25" s="72691" t="n">
        <v>0.0</v>
      </c>
      <c r="F25" s="73121" t="n">
        <v>0.0</v>
      </c>
      <c r="G25" s="73551" t="n">
        <v>0.0</v>
      </c>
      <c r="H25" s="73981" t="n">
        <v>0.0</v>
      </c>
      <c r="I25" s="74411" t="n">
        <v>0.0</v>
      </c>
      <c r="J25" s="74841" t="n">
        <v>0.0</v>
      </c>
    </row>
    <row collapsed="false" customFormat="false" customHeight="false" hidden="false" ht="12.75" outlineLevel="0" r="26">
      <c r="A26" s="70972" t="s">
        <v>143</v>
      </c>
      <c r="B26" s="71402" t="s">
        <v>29</v>
      </c>
      <c r="C26" s="71832" t="s">
        <v>21</v>
      </c>
      <c r="D26" s="72262" t="s">
        <v>18</v>
      </c>
      <c r="E26" s="72692" t="n">
        <v>0.0</v>
      </c>
      <c r="F26" s="73122" t="n">
        <v>0.0</v>
      </c>
      <c r="G26" s="73552" t="n">
        <v>0.0</v>
      </c>
      <c r="H26" s="73982" t="n">
        <v>0.0</v>
      </c>
      <c r="I26" s="74412" t="n">
        <v>0.0</v>
      </c>
      <c r="J26" s="74842" t="n">
        <v>0.0</v>
      </c>
    </row>
    <row collapsed="false" customFormat="false" customHeight="false" hidden="false" ht="12.75" outlineLevel="0" r="27">
      <c r="A27" s="70973" t="s">
        <v>143</v>
      </c>
      <c r="B27" s="71403" t="s">
        <v>29</v>
      </c>
      <c r="C27" s="71833" t="s">
        <v>22</v>
      </c>
      <c r="D27" s="72263" t="s">
        <v>20</v>
      </c>
      <c r="E27" s="72693" t="n">
        <v>0.07299751262620001</v>
      </c>
      <c r="F27" s="73123" t="n">
        <v>0.0508356053839</v>
      </c>
      <c r="G27" s="73553" t="n">
        <v>0.0373314308447</v>
      </c>
      <c r="H27" s="73983" t="n">
        <v>0.0275224095564</v>
      </c>
      <c r="I27" s="74413" t="n">
        <v>0.0203964645557</v>
      </c>
      <c r="J27" s="74843" t="n">
        <v>0.0070594207378</v>
      </c>
    </row>
    <row collapsed="false" customFormat="false" customHeight="false" hidden="false" ht="12.75" outlineLevel="0" r="28">
      <c r="A28" s="70974" t="s">
        <v>143</v>
      </c>
      <c r="B28" s="71404" t="s">
        <v>29</v>
      </c>
      <c r="C28" s="71834" t="s">
        <v>22</v>
      </c>
      <c r="D28" s="72264" t="s">
        <v>13</v>
      </c>
      <c r="E28" s="72694" t="n">
        <v>0.49682350872299996</v>
      </c>
      <c r="F28" s="73124" t="n">
        <v>0.6091698121742</v>
      </c>
      <c r="G28" s="73554" t="n">
        <v>0.6759322853715</v>
      </c>
      <c r="H28" s="73984" t="n">
        <v>0.7056717707401</v>
      </c>
      <c r="I28" s="74414" t="n">
        <v>0.7273263471404999</v>
      </c>
      <c r="J28" s="74844" t="n">
        <v>0.7003929602237999</v>
      </c>
    </row>
    <row collapsed="false" customFormat="false" customHeight="false" hidden="false" ht="12.75" outlineLevel="0" r="29">
      <c r="A29" s="70975" t="s">
        <v>143</v>
      </c>
      <c r="B29" s="71405" t="s">
        <v>29</v>
      </c>
      <c r="C29" s="71835" t="s">
        <v>22</v>
      </c>
      <c r="D29" s="72265" t="s">
        <v>16</v>
      </c>
      <c r="E29" s="72695" t="n">
        <v>0.017743697171999997</v>
      </c>
      <c r="F29" s="73125" t="n">
        <v>0.0</v>
      </c>
      <c r="G29" s="73555" t="n">
        <v>0.0</v>
      </c>
      <c r="H29" s="73985" t="n">
        <v>0.0</v>
      </c>
      <c r="I29" s="74415" t="n">
        <v>0.0</v>
      </c>
      <c r="J29" s="74845" t="n">
        <v>0.0</v>
      </c>
    </row>
    <row collapsed="false" customFormat="false" customHeight="false" hidden="false" ht="12.75" outlineLevel="0" r="30">
      <c r="A30" s="70976" t="s">
        <v>143</v>
      </c>
      <c r="B30" s="71406" t="s">
        <v>29</v>
      </c>
      <c r="C30" s="71836" t="s">
        <v>22</v>
      </c>
      <c r="D30" s="72266" t="s">
        <v>14</v>
      </c>
      <c r="E30" s="72696" t="n">
        <v>0.2777014350164</v>
      </c>
      <c r="F30" s="73126" t="n">
        <v>0.2264010344524</v>
      </c>
      <c r="G30" s="73556" t="n">
        <v>0.1880746333545</v>
      </c>
      <c r="H30" s="73986" t="n">
        <v>0.154364392484</v>
      </c>
      <c r="I30" s="74416" t="n">
        <v>0.1270844190704</v>
      </c>
      <c r="J30" s="74846" t="n">
        <v>0.0591583164475</v>
      </c>
    </row>
    <row collapsed="false" customFormat="false" customHeight="false" hidden="false" ht="12.75" outlineLevel="0" r="31">
      <c r="A31" s="70977" t="s">
        <v>143</v>
      </c>
      <c r="B31" s="71407" t="s">
        <v>29</v>
      </c>
      <c r="C31" s="71837" t="s">
        <v>22</v>
      </c>
      <c r="D31" s="72267" t="s">
        <v>18</v>
      </c>
      <c r="E31" s="72697" t="n">
        <v>0.0</v>
      </c>
      <c r="F31" s="73127" t="n">
        <v>0.0</v>
      </c>
      <c r="G31" s="73557" t="n">
        <v>0.0</v>
      </c>
      <c r="H31" s="73987" t="n">
        <v>0.0</v>
      </c>
      <c r="I31" s="74417" t="n">
        <v>0.0</v>
      </c>
      <c r="J31" s="74847" t="n">
        <v>0.0</v>
      </c>
    </row>
    <row collapsed="false" customFormat="false" customHeight="false" hidden="false" ht="12.75" outlineLevel="0" r="32">
      <c r="A32" s="70978" t="s">
        <v>143</v>
      </c>
      <c r="B32" s="71408" t="s">
        <v>29</v>
      </c>
      <c r="C32" s="71838" t="s">
        <v>23</v>
      </c>
      <c r="D32" s="72268" t="s">
        <v>20</v>
      </c>
      <c r="E32" s="72698" t="n">
        <v>0.0</v>
      </c>
      <c r="F32" s="73128" t="n">
        <v>0.0</v>
      </c>
      <c r="G32" s="73558" t="n">
        <v>0.0</v>
      </c>
      <c r="H32" s="73988" t="n">
        <v>0.0</v>
      </c>
      <c r="I32" s="74418" t="n">
        <v>0.0</v>
      </c>
      <c r="J32" s="74848" t="n">
        <v>0.0</v>
      </c>
    </row>
    <row collapsed="false" customFormat="false" customHeight="false" hidden="false" ht="12.75" outlineLevel="0" r="33">
      <c r="A33" s="70979" t="s">
        <v>143</v>
      </c>
      <c r="B33" s="71409" t="s">
        <v>29</v>
      </c>
      <c r="C33" s="71839" t="s">
        <v>23</v>
      </c>
      <c r="D33" s="72269" t="s">
        <v>13</v>
      </c>
      <c r="E33" s="72699" t="n">
        <v>4.199692135318</v>
      </c>
      <c r="F33" s="73129" t="n">
        <v>4.3625898830129</v>
      </c>
      <c r="G33" s="73559" t="n">
        <v>4.1052564749503</v>
      </c>
      <c r="H33" s="73989" t="n">
        <v>3.4232421197469</v>
      </c>
      <c r="I33" s="74419" t="n">
        <v>2.6999480219197998</v>
      </c>
      <c r="J33" s="74849" t="n">
        <v>1.791768086989</v>
      </c>
    </row>
    <row collapsed="false" customFormat="false" customHeight="false" hidden="false" ht="12.75" outlineLevel="0" r="34">
      <c r="A34" s="70980" t="s">
        <v>143</v>
      </c>
      <c r="B34" s="71410" t="s">
        <v>29</v>
      </c>
      <c r="C34" s="71840" t="s">
        <v>23</v>
      </c>
      <c r="D34" s="72270" t="s">
        <v>16</v>
      </c>
      <c r="E34" s="72700" t="n">
        <v>0.0</v>
      </c>
      <c r="F34" s="73130" t="n">
        <v>0.0</v>
      </c>
      <c r="G34" s="73560" t="n">
        <v>0.0</v>
      </c>
      <c r="H34" s="73990" t="n">
        <v>0.0</v>
      </c>
      <c r="I34" s="74420" t="n">
        <v>0.0</v>
      </c>
      <c r="J34" s="74850" t="n">
        <v>0.0</v>
      </c>
    </row>
    <row collapsed="false" customFormat="false" customHeight="false" hidden="false" ht="12.75" outlineLevel="0" r="35">
      <c r="A35" s="70981" t="s">
        <v>143</v>
      </c>
      <c r="B35" s="71411" t="s">
        <v>29</v>
      </c>
      <c r="C35" s="71841" t="s">
        <v>23</v>
      </c>
      <c r="D35" s="72271" t="s">
        <v>14</v>
      </c>
      <c r="E35" s="72701" t="n">
        <v>0.0</v>
      </c>
      <c r="F35" s="73131" t="n">
        <v>0.0</v>
      </c>
      <c r="G35" s="73561" t="n">
        <v>0.0</v>
      </c>
      <c r="H35" s="73991" t="n">
        <v>0.0</v>
      </c>
      <c r="I35" s="74421" t="n">
        <v>0.0</v>
      </c>
      <c r="J35" s="74851" t="n">
        <v>0.0</v>
      </c>
    </row>
    <row collapsed="false" customFormat="false" customHeight="false" hidden="false" ht="12.75" outlineLevel="0" r="36">
      <c r="A36" s="70982" t="s">
        <v>143</v>
      </c>
      <c r="B36" s="71412" t="s">
        <v>29</v>
      </c>
      <c r="C36" s="71842" t="s">
        <v>23</v>
      </c>
      <c r="D36" s="72272" t="s">
        <v>18</v>
      </c>
      <c r="E36" s="72702" t="n">
        <v>0.0</v>
      </c>
      <c r="F36" s="73132" t="n">
        <v>0.0</v>
      </c>
      <c r="G36" s="73562" t="n">
        <v>0.0</v>
      </c>
      <c r="H36" s="73992" t="n">
        <v>0.0</v>
      </c>
      <c r="I36" s="74422" t="n">
        <v>0.0</v>
      </c>
      <c r="J36" s="74852" t="n">
        <v>0.0</v>
      </c>
    </row>
    <row collapsed="false" customFormat="false" customHeight="false" hidden="false" ht="12.75" outlineLevel="0" r="37">
      <c r="A37" s="70983" t="s">
        <v>143</v>
      </c>
      <c r="B37" s="71413" t="s">
        <v>29</v>
      </c>
      <c r="C37" s="71843" t="s">
        <v>24</v>
      </c>
      <c r="D37" s="72273" t="s">
        <v>20</v>
      </c>
      <c r="E37" s="72703" t="n">
        <v>0.0324689188127</v>
      </c>
      <c r="F37" s="73133" t="n">
        <v>0.1059643443533</v>
      </c>
      <c r="G37" s="73563" t="n">
        <v>0.15728486696309998</v>
      </c>
      <c r="H37" s="73993" t="n">
        <v>0.19255779368230003</v>
      </c>
      <c r="I37" s="74423" t="n">
        <v>0.1948219719605</v>
      </c>
      <c r="J37" s="74853" t="n">
        <v>0.161595643086</v>
      </c>
    </row>
    <row collapsed="false" customFormat="false" customHeight="false" hidden="false" ht="12.75" outlineLevel="0" r="38">
      <c r="A38" s="70984" t="s">
        <v>143</v>
      </c>
      <c r="B38" s="71414" t="s">
        <v>29</v>
      </c>
      <c r="C38" s="71844" t="s">
        <v>24</v>
      </c>
      <c r="D38" s="72274" t="s">
        <v>13</v>
      </c>
      <c r="E38" s="72704" t="n">
        <v>0.5954285999848999</v>
      </c>
      <c r="F38" s="73134" t="n">
        <v>0.7226104846989</v>
      </c>
      <c r="G38" s="73564" t="n">
        <v>0.7518660569869</v>
      </c>
      <c r="H38" s="73994" t="n">
        <v>0.7071063782481999</v>
      </c>
      <c r="I38" s="74424" t="n">
        <v>0.6570998987161</v>
      </c>
      <c r="J38" s="74854" t="n">
        <v>0.3725084116173</v>
      </c>
    </row>
    <row collapsed="false" customFormat="false" customHeight="false" hidden="false" ht="12.75" outlineLevel="0" r="39">
      <c r="A39" s="70985" t="s">
        <v>143</v>
      </c>
      <c r="B39" s="71415" t="s">
        <v>29</v>
      </c>
      <c r="C39" s="71845" t="s">
        <v>24</v>
      </c>
      <c r="D39" s="72275" t="s">
        <v>16</v>
      </c>
      <c r="E39" s="72705" t="n">
        <v>0.23813680188599998</v>
      </c>
      <c r="F39" s="73135" t="n">
        <v>0.15219331651069998</v>
      </c>
      <c r="G39" s="73565" t="n">
        <v>0.07635974483230001</v>
      </c>
      <c r="H39" s="73995" t="n">
        <v>0.0190089009544</v>
      </c>
      <c r="I39" s="74425" t="n">
        <v>0.011600822102599998</v>
      </c>
      <c r="J39" s="74855" t="n">
        <v>3.0513054499999996E-4</v>
      </c>
    </row>
    <row collapsed="false" customFormat="false" customHeight="false" hidden="false" ht="12.75" outlineLevel="0" r="40">
      <c r="A40" s="70986" t="s">
        <v>143</v>
      </c>
      <c r="B40" s="71416" t="s">
        <v>29</v>
      </c>
      <c r="C40" s="71846" t="s">
        <v>24</v>
      </c>
      <c r="D40" s="72276" t="s">
        <v>14</v>
      </c>
      <c r="E40" s="72706" t="n">
        <v>0.5395217728971</v>
      </c>
      <c r="F40" s="73136" t="n">
        <v>0.4529275969839</v>
      </c>
      <c r="G40" s="73566" t="n">
        <v>0.35543614077749996</v>
      </c>
      <c r="H40" s="73996" t="n">
        <v>0.2710048752051</v>
      </c>
      <c r="I40" s="74426" t="n">
        <v>0.21980732483790003</v>
      </c>
      <c r="J40" s="74856" t="n">
        <v>0.1254052738665</v>
      </c>
    </row>
    <row collapsed="false" customFormat="false" customHeight="false" hidden="false" ht="12.75" outlineLevel="0" r="41">
      <c r="A41" s="70987" t="s">
        <v>143</v>
      </c>
      <c r="B41" s="71417" t="s">
        <v>29</v>
      </c>
      <c r="C41" s="71847" t="s">
        <v>24</v>
      </c>
      <c r="D41" s="72277" t="s">
        <v>18</v>
      </c>
      <c r="E41" s="72707" t="n">
        <v>0.1205084795549</v>
      </c>
      <c r="F41" s="73137" t="n">
        <v>0.1293459771996</v>
      </c>
      <c r="G41" s="73567" t="n">
        <v>0.1280871441171</v>
      </c>
      <c r="H41" s="73997" t="n">
        <v>0.1236871218841</v>
      </c>
      <c r="I41" s="74427" t="n">
        <v>0.11712814083169999</v>
      </c>
      <c r="J41" s="74857" t="n">
        <v>0.0924352955654</v>
      </c>
    </row>
    <row collapsed="false" customFormat="false" customHeight="false" hidden="false" ht="12.75" outlineLevel="0" r="42">
      <c r="A42" s="70988" t="s">
        <v>143</v>
      </c>
      <c r="B42" s="71418" t="s">
        <v>29</v>
      </c>
      <c r="C42" s="71848" t="s">
        <v>25</v>
      </c>
      <c r="D42" s="72278" t="s">
        <v>20</v>
      </c>
      <c r="E42" s="72708" t="n">
        <v>0.0</v>
      </c>
      <c r="F42" s="73138" t="n">
        <v>0.0</v>
      </c>
      <c r="G42" s="73568" t="n">
        <v>0.0</v>
      </c>
      <c r="H42" s="73998" t="n">
        <v>0.0</v>
      </c>
      <c r="I42" s="74428" t="n">
        <v>0.0</v>
      </c>
      <c r="J42" s="74858" t="n">
        <v>0.0</v>
      </c>
    </row>
    <row collapsed="false" customFormat="false" customHeight="false" hidden="false" ht="12.75" outlineLevel="0" r="43">
      <c r="A43" s="70989" t="s">
        <v>143</v>
      </c>
      <c r="B43" s="71419" t="s">
        <v>29</v>
      </c>
      <c r="C43" s="71849" t="s">
        <v>25</v>
      </c>
      <c r="D43" s="72279" t="s">
        <v>13</v>
      </c>
      <c r="E43" s="72709" t="n">
        <v>0.1331074749559</v>
      </c>
      <c r="F43" s="73139" t="n">
        <v>0.1361684656147</v>
      </c>
      <c r="G43" s="73569" t="n">
        <v>0.13442067233500002</v>
      </c>
      <c r="H43" s="73999" t="n">
        <v>0.1323314042474</v>
      </c>
      <c r="I43" s="74429" t="n">
        <v>0.1304040103803</v>
      </c>
      <c r="J43" s="74859" t="n">
        <v>0.11946575000069999</v>
      </c>
    </row>
    <row collapsed="false" customFormat="false" customHeight="false" hidden="false" ht="12.75" outlineLevel="0" r="44">
      <c r="A44" s="70990" t="s">
        <v>143</v>
      </c>
      <c r="B44" s="71420" t="s">
        <v>29</v>
      </c>
      <c r="C44" s="71850" t="s">
        <v>25</v>
      </c>
      <c r="D44" s="72280" t="s">
        <v>16</v>
      </c>
      <c r="E44" s="72710" t="n">
        <v>0.0</v>
      </c>
      <c r="F44" s="73140" t="n">
        <v>0.0</v>
      </c>
      <c r="G44" s="73570" t="n">
        <v>0.0</v>
      </c>
      <c r="H44" s="74000" t="n">
        <v>0.0</v>
      </c>
      <c r="I44" s="74430" t="n">
        <v>0.0</v>
      </c>
      <c r="J44" s="74860" t="n">
        <v>0.0</v>
      </c>
    </row>
    <row collapsed="false" customFormat="false" customHeight="false" hidden="false" ht="12.75" outlineLevel="0" r="45">
      <c r="A45" s="70991" t="s">
        <v>143</v>
      </c>
      <c r="B45" s="71421" t="s">
        <v>29</v>
      </c>
      <c r="C45" s="71851" t="s">
        <v>25</v>
      </c>
      <c r="D45" s="72281" t="s">
        <v>14</v>
      </c>
      <c r="E45" s="72711" t="n">
        <v>0.0</v>
      </c>
      <c r="F45" s="73141" t="n">
        <v>0.0</v>
      </c>
      <c r="G45" s="73571" t="n">
        <v>0.0</v>
      </c>
      <c r="H45" s="74001" t="n">
        <v>0.0</v>
      </c>
      <c r="I45" s="74431" t="n">
        <v>0.0</v>
      </c>
      <c r="J45" s="74861" t="n">
        <v>0.0</v>
      </c>
    </row>
    <row collapsed="false" customFormat="false" customHeight="false" hidden="false" ht="12.75" outlineLevel="0" r="46">
      <c r="A46" s="70992" t="s">
        <v>143</v>
      </c>
      <c r="B46" s="71422" t="s">
        <v>29</v>
      </c>
      <c r="C46" s="71852" t="s">
        <v>25</v>
      </c>
      <c r="D46" s="72282" t="s">
        <v>18</v>
      </c>
      <c r="E46" s="72712" t="n">
        <v>0.0</v>
      </c>
      <c r="F46" s="73142" t="n">
        <v>0.0</v>
      </c>
      <c r="G46" s="73572" t="n">
        <v>0.0</v>
      </c>
      <c r="H46" s="74002" t="n">
        <v>0.0</v>
      </c>
      <c r="I46" s="74432" t="n">
        <v>0.0</v>
      </c>
      <c r="J46" s="74862" t="n">
        <v>0.0</v>
      </c>
    </row>
    <row collapsed="false" customFormat="false" customHeight="false" hidden="false" ht="12.75" outlineLevel="0" r="47">
      <c r="A47" s="70993" t="s">
        <v>143</v>
      </c>
      <c r="B47" s="71423" t="s">
        <v>29</v>
      </c>
      <c r="C47" s="71853" t="s">
        <v>26</v>
      </c>
      <c r="D47" s="72283" t="s">
        <v>20</v>
      </c>
      <c r="E47" s="72713" t="n">
        <v>0.0</v>
      </c>
      <c r="F47" s="73143" t="n">
        <v>0.0</v>
      </c>
      <c r="G47" s="73573" t="n">
        <v>0.0</v>
      </c>
      <c r="H47" s="74003" t="n">
        <v>0.0</v>
      </c>
      <c r="I47" s="74433" t="n">
        <v>0.0</v>
      </c>
      <c r="J47" s="74863" t="n">
        <v>0.0</v>
      </c>
    </row>
    <row collapsed="false" customFormat="false" customHeight="false" hidden="false" ht="12.75" outlineLevel="0" r="48">
      <c r="A48" s="70994" t="s">
        <v>143</v>
      </c>
      <c r="B48" s="71424" t="s">
        <v>29</v>
      </c>
      <c r="C48" s="71854" t="s">
        <v>26</v>
      </c>
      <c r="D48" s="72284" t="s">
        <v>13</v>
      </c>
      <c r="E48" s="72714" t="n">
        <v>0.10688932764919999</v>
      </c>
      <c r="F48" s="73144" t="n">
        <v>0.11591141058430002</v>
      </c>
      <c r="G48" s="73574" t="n">
        <v>0.1201049581417</v>
      </c>
      <c r="H48" s="74004" t="n">
        <v>0.1197054839885</v>
      </c>
      <c r="I48" s="74434" t="n">
        <v>0.1194160479701</v>
      </c>
      <c r="J48" s="74864" t="n">
        <v>0.1131109635047</v>
      </c>
    </row>
    <row collapsed="false" customFormat="false" customHeight="false" hidden="false" ht="12.75" outlineLevel="0" r="49">
      <c r="A49" s="70995" t="s">
        <v>143</v>
      </c>
      <c r="B49" s="71425" t="s">
        <v>29</v>
      </c>
      <c r="C49" s="71855" t="s">
        <v>26</v>
      </c>
      <c r="D49" s="72285" t="s">
        <v>16</v>
      </c>
      <c r="E49" s="72715" t="n">
        <v>0.0</v>
      </c>
      <c r="F49" s="73145" t="n">
        <v>0.0</v>
      </c>
      <c r="G49" s="73575" t="n">
        <v>0.0</v>
      </c>
      <c r="H49" s="74005" t="n">
        <v>0.0</v>
      </c>
      <c r="I49" s="74435" t="n">
        <v>0.0</v>
      </c>
      <c r="J49" s="74865" t="n">
        <v>0.0</v>
      </c>
    </row>
    <row collapsed="false" customFormat="false" customHeight="false" hidden="false" ht="12.75" outlineLevel="0" r="50">
      <c r="A50" s="70996" t="s">
        <v>143</v>
      </c>
      <c r="B50" s="71426" t="s">
        <v>29</v>
      </c>
      <c r="C50" s="71856" t="s">
        <v>26</v>
      </c>
      <c r="D50" s="72286" t="s">
        <v>14</v>
      </c>
      <c r="E50" s="72716" t="n">
        <v>0.0</v>
      </c>
      <c r="F50" s="73146" t="n">
        <v>0.0</v>
      </c>
      <c r="G50" s="73576" t="n">
        <v>0.0</v>
      </c>
      <c r="H50" s="74006" t="n">
        <v>0.0</v>
      </c>
      <c r="I50" s="74436" t="n">
        <v>0.0</v>
      </c>
      <c r="J50" s="74866" t="n">
        <v>0.0</v>
      </c>
    </row>
    <row collapsed="false" customFormat="false" customHeight="false" hidden="false" ht="12.75" outlineLevel="0" r="51">
      <c r="A51" s="70997" t="s">
        <v>143</v>
      </c>
      <c r="B51" s="71427" t="s">
        <v>29</v>
      </c>
      <c r="C51" s="71857" t="s">
        <v>26</v>
      </c>
      <c r="D51" s="72287" t="s">
        <v>18</v>
      </c>
      <c r="E51" s="72717" t="n">
        <v>0.0</v>
      </c>
      <c r="F51" s="73147" t="n">
        <v>0.0</v>
      </c>
      <c r="G51" s="73577" t="n">
        <v>0.0</v>
      </c>
      <c r="H51" s="74007" t="n">
        <v>0.0</v>
      </c>
      <c r="I51" s="74437" t="n">
        <v>0.0</v>
      </c>
      <c r="J51" s="74867" t="n">
        <v>0.0</v>
      </c>
    </row>
    <row collapsed="false" customFormat="false" customHeight="false" hidden="false" ht="12.75" outlineLevel="0" r="52">
      <c r="A52" s="70998" t="s">
        <v>143</v>
      </c>
      <c r="B52" s="71428" t="s">
        <v>29</v>
      </c>
      <c r="C52" s="71858" t="s">
        <v>27</v>
      </c>
      <c r="D52" s="72288" t="s">
        <v>20</v>
      </c>
      <c r="E52" s="72718" t="n">
        <v>0.0</v>
      </c>
      <c r="F52" s="73148" t="n">
        <v>0.0</v>
      </c>
      <c r="G52" s="73578" t="n">
        <v>0.0</v>
      </c>
      <c r="H52" s="74008" t="n">
        <v>0.0</v>
      </c>
      <c r="I52" s="74438" t="n">
        <v>0.0</v>
      </c>
      <c r="J52" s="74868" t="n">
        <v>0.0</v>
      </c>
    </row>
    <row collapsed="false" customFormat="false" customHeight="false" hidden="false" ht="12.75" outlineLevel="0" r="53">
      <c r="A53" s="70999" t="s">
        <v>143</v>
      </c>
      <c r="B53" s="71429" t="s">
        <v>29</v>
      </c>
      <c r="C53" s="71859" t="s">
        <v>27</v>
      </c>
      <c r="D53" s="72289" t="s">
        <v>13</v>
      </c>
      <c r="E53" s="72719" t="n">
        <v>0.8106169291562999</v>
      </c>
      <c r="F53" s="73149" t="n">
        <v>0.8914559157791999</v>
      </c>
      <c r="G53" s="73579" t="n">
        <v>0.9316671206146001</v>
      </c>
      <c r="H53" s="74009" t="n">
        <v>0.9687038692573</v>
      </c>
      <c r="I53" s="74439" t="n">
        <v>1.0104363866780999</v>
      </c>
      <c r="J53" s="74869" t="n">
        <v>1.0943908297598</v>
      </c>
    </row>
    <row collapsed="false" customFormat="false" customHeight="false" hidden="false" ht="12.75" outlineLevel="0" r="54">
      <c r="A54" s="71000" t="s">
        <v>143</v>
      </c>
      <c r="B54" s="71430" t="s">
        <v>29</v>
      </c>
      <c r="C54" s="71860" t="s">
        <v>27</v>
      </c>
      <c r="D54" s="72290" t="s">
        <v>16</v>
      </c>
      <c r="E54" s="72720" t="n">
        <v>0.0</v>
      </c>
      <c r="F54" s="73150" t="n">
        <v>0.0</v>
      </c>
      <c r="G54" s="73580" t="n">
        <v>0.0</v>
      </c>
      <c r="H54" s="74010" t="n">
        <v>0.0</v>
      </c>
      <c r="I54" s="74440" t="n">
        <v>0.0</v>
      </c>
      <c r="J54" s="74870" t="n">
        <v>0.0</v>
      </c>
    </row>
    <row collapsed="false" customFormat="false" customHeight="false" hidden="false" ht="12.75" outlineLevel="0" r="55">
      <c r="A55" s="71001" t="s">
        <v>143</v>
      </c>
      <c r="B55" s="71431" t="s">
        <v>29</v>
      </c>
      <c r="C55" s="71861" t="s">
        <v>27</v>
      </c>
      <c r="D55" s="72291" t="s">
        <v>14</v>
      </c>
      <c r="E55" s="72721" t="n">
        <v>0.0</v>
      </c>
      <c r="F55" s="73151" t="n">
        <v>0.0</v>
      </c>
      <c r="G55" s="73581" t="n">
        <v>0.0</v>
      </c>
      <c r="H55" s="74011" t="n">
        <v>0.0</v>
      </c>
      <c r="I55" s="74441" t="n">
        <v>0.0</v>
      </c>
      <c r="J55" s="74871" t="n">
        <v>0.0</v>
      </c>
    </row>
    <row collapsed="false" customFormat="false" customHeight="false" hidden="false" ht="12.75" outlineLevel="0" r="56">
      <c r="A56" s="71002" t="s">
        <v>143</v>
      </c>
      <c r="B56" s="71432" t="s">
        <v>29</v>
      </c>
      <c r="C56" s="71862" t="s">
        <v>27</v>
      </c>
      <c r="D56" s="72292" t="s">
        <v>18</v>
      </c>
      <c r="E56" s="72722" t="n">
        <v>0.0</v>
      </c>
      <c r="F56" s="73152" t="n">
        <v>0.0</v>
      </c>
      <c r="G56" s="73582" t="n">
        <v>0.0</v>
      </c>
      <c r="H56" s="74012" t="n">
        <v>0.0</v>
      </c>
      <c r="I56" s="74442" t="n">
        <v>0.0</v>
      </c>
      <c r="J56" s="74872" t="n">
        <v>0.0</v>
      </c>
    </row>
    <row collapsed="false" customFormat="false" customHeight="false" hidden="false" ht="12.75" outlineLevel="0" r="57">
      <c r="A57" s="71003" t="s">
        <v>143</v>
      </c>
      <c r="B57" s="71433" t="s">
        <v>30</v>
      </c>
      <c r="C57" s="71863" t="s">
        <v>12</v>
      </c>
      <c r="D57" s="72293" t="s">
        <v>20</v>
      </c>
      <c r="E57" s="72723" t="n">
        <v>0.06003668205120001</v>
      </c>
      <c r="F57" s="73153" t="n">
        <v>0.051127905891500014</v>
      </c>
      <c r="G57" s="73583" t="n">
        <v>0.04530050030649999</v>
      </c>
      <c r="H57" s="74013" t="n">
        <v>0.0385055332601</v>
      </c>
      <c r="I57" s="74443" t="n">
        <v>0.0327942642511</v>
      </c>
      <c r="J57" s="74873" t="n">
        <v>0.0183053434024</v>
      </c>
    </row>
    <row collapsed="false" customFormat="false" customHeight="false" hidden="false" ht="12.75" outlineLevel="0" r="58">
      <c r="A58" s="71004" t="s">
        <v>143</v>
      </c>
      <c r="B58" s="71434" t="s">
        <v>30</v>
      </c>
      <c r="C58" s="71864" t="s">
        <v>12</v>
      </c>
      <c r="D58" s="72294" t="s">
        <v>13</v>
      </c>
      <c r="E58" s="72724" t="n">
        <v>0.0637322835495</v>
      </c>
      <c r="F58" s="73154" t="n">
        <v>0.1627104034634</v>
      </c>
      <c r="G58" s="73584" t="n">
        <v>0.2288837674426</v>
      </c>
      <c r="H58" s="74014" t="n">
        <v>0.2678999833175</v>
      </c>
      <c r="I58" s="74444" t="n">
        <v>0.2977602326424</v>
      </c>
      <c r="J58" s="74874" t="n">
        <v>0.3493009417357001</v>
      </c>
    </row>
    <row collapsed="false" customFormat="false" customHeight="false" hidden="false" ht="12.75" outlineLevel="0" r="59">
      <c r="A59" s="71005" t="s">
        <v>143</v>
      </c>
      <c r="B59" s="71435" t="s">
        <v>30</v>
      </c>
      <c r="C59" s="71865" t="s">
        <v>12</v>
      </c>
      <c r="D59" s="72295" t="s">
        <v>16</v>
      </c>
      <c r="E59" s="72725" t="n">
        <v>0.14171189628550002</v>
      </c>
      <c r="F59" s="73155" t="n">
        <v>0.1023980838795</v>
      </c>
      <c r="G59" s="73585" t="n">
        <v>0.0800942947992</v>
      </c>
      <c r="H59" s="74015" t="n">
        <v>0.060927493310000004</v>
      </c>
      <c r="I59" s="74445" t="n">
        <v>0.04651922594209999</v>
      </c>
      <c r="J59" s="74875" t="n">
        <v>0.018934812264099998</v>
      </c>
    </row>
    <row collapsed="false" customFormat="false" customHeight="false" hidden="false" ht="12.75" outlineLevel="0" r="60">
      <c r="A60" s="71006" t="s">
        <v>143</v>
      </c>
      <c r="B60" s="71436" t="s">
        <v>30</v>
      </c>
      <c r="C60" s="71866" t="s">
        <v>12</v>
      </c>
      <c r="D60" s="72296" t="s">
        <v>14</v>
      </c>
      <c r="E60" s="72726" t="n">
        <v>0.21400911471969997</v>
      </c>
      <c r="F60" s="73156" t="n">
        <v>0.18225140646379998</v>
      </c>
      <c r="G60" s="73586" t="n">
        <v>0.16147791730429997</v>
      </c>
      <c r="H60" s="74016" t="n">
        <v>0.1372565012593</v>
      </c>
      <c r="I60" s="74446" t="n">
        <v>0.11689827162329999</v>
      </c>
      <c r="J60" s="74876" t="n">
        <v>0.0652366518652</v>
      </c>
    </row>
    <row collapsed="false" customFormat="false" customHeight="false" hidden="false" ht="12.75" outlineLevel="0" r="61">
      <c r="A61" s="71007" t="s">
        <v>143</v>
      </c>
      <c r="B61" s="71437" t="s">
        <v>30</v>
      </c>
      <c r="C61" s="71867" t="s">
        <v>12</v>
      </c>
      <c r="D61" s="72297" t="s">
        <v>18</v>
      </c>
      <c r="E61" s="72727" t="n">
        <v>0.0</v>
      </c>
      <c r="F61" s="73157" t="n">
        <v>0.0</v>
      </c>
      <c r="G61" s="73587" t="n">
        <v>0.0</v>
      </c>
      <c r="H61" s="74017" t="n">
        <v>0.0</v>
      </c>
      <c r="I61" s="74447" t="n">
        <v>0.0</v>
      </c>
      <c r="J61" s="74877" t="n">
        <v>0.0</v>
      </c>
    </row>
    <row collapsed="false" customFormat="false" customHeight="false" hidden="false" ht="12.75" outlineLevel="0" r="62">
      <c r="A62" s="71008" t="s">
        <v>143</v>
      </c>
      <c r="B62" s="71438" t="s">
        <v>30</v>
      </c>
      <c r="C62" s="71868" t="s">
        <v>15</v>
      </c>
      <c r="D62" s="72298" t="s">
        <v>20</v>
      </c>
      <c r="E62" s="72728" t="n">
        <v>0.0</v>
      </c>
      <c r="F62" s="73158" t="n">
        <v>0.0</v>
      </c>
      <c r="G62" s="73588" t="n">
        <v>0.0</v>
      </c>
      <c r="H62" s="74018" t="n">
        <v>0.0</v>
      </c>
      <c r="I62" s="74448" t="n">
        <v>0.0</v>
      </c>
      <c r="J62" s="74878" t="n">
        <v>0.0</v>
      </c>
    </row>
    <row collapsed="false" customFormat="false" customHeight="false" hidden="false" ht="12.75" outlineLevel="0" r="63">
      <c r="A63" s="71009" t="s">
        <v>143</v>
      </c>
      <c r="B63" s="71439" t="s">
        <v>30</v>
      </c>
      <c r="C63" s="71869" t="s">
        <v>15</v>
      </c>
      <c r="D63" s="72299" t="s">
        <v>13</v>
      </c>
      <c r="E63" s="72729" t="n">
        <v>0.5133213970354</v>
      </c>
      <c r="F63" s="73159" t="n">
        <v>0.8106153327654002</v>
      </c>
      <c r="G63" s="73589" t="n">
        <v>0.9826970183011001</v>
      </c>
      <c r="H63" s="74019" t="n">
        <v>1.1309502173777999</v>
      </c>
      <c r="I63" s="74449" t="n">
        <v>1.2492064978424997</v>
      </c>
      <c r="J63" s="74879" t="n">
        <v>1.0966831440149</v>
      </c>
    </row>
    <row collapsed="false" customFormat="false" customHeight="false" hidden="false" ht="12.75" outlineLevel="0" r="64">
      <c r="A64" s="71010" t="s">
        <v>143</v>
      </c>
      <c r="B64" s="71440" t="s">
        <v>30</v>
      </c>
      <c r="C64" s="71870" t="s">
        <v>15</v>
      </c>
      <c r="D64" s="72300" t="s">
        <v>16</v>
      </c>
      <c r="E64" s="72730" t="n">
        <v>0.0</v>
      </c>
      <c r="F64" s="73160" t="n">
        <v>0.0</v>
      </c>
      <c r="G64" s="73590" t="n">
        <v>0.0</v>
      </c>
      <c r="H64" s="74020" t="n">
        <v>0.0</v>
      </c>
      <c r="I64" s="74450" t="n">
        <v>0.0</v>
      </c>
      <c r="J64" s="74880" t="n">
        <v>0.0</v>
      </c>
    </row>
    <row collapsed="false" customFormat="false" customHeight="false" hidden="false" ht="12.75" outlineLevel="0" r="65">
      <c r="A65" s="71011" t="s">
        <v>143</v>
      </c>
      <c r="B65" s="71441" t="s">
        <v>30</v>
      </c>
      <c r="C65" s="71871" t="s">
        <v>15</v>
      </c>
      <c r="D65" s="72301" t="s">
        <v>14</v>
      </c>
      <c r="E65" s="72731" t="n">
        <v>0.0</v>
      </c>
      <c r="F65" s="73161" t="n">
        <v>0.0</v>
      </c>
      <c r="G65" s="73591" t="n">
        <v>0.0</v>
      </c>
      <c r="H65" s="74021" t="n">
        <v>0.0</v>
      </c>
      <c r="I65" s="74451" t="n">
        <v>0.0</v>
      </c>
      <c r="J65" s="74881" t="n">
        <v>0.0</v>
      </c>
    </row>
    <row collapsed="false" customFormat="false" customHeight="false" hidden="false" ht="12.75" outlineLevel="0" r="66">
      <c r="A66" s="71012" t="s">
        <v>143</v>
      </c>
      <c r="B66" s="71442" t="s">
        <v>30</v>
      </c>
      <c r="C66" s="71872" t="s">
        <v>15</v>
      </c>
      <c r="D66" s="72302" t="s">
        <v>18</v>
      </c>
      <c r="E66" s="72732" t="n">
        <v>0.0</v>
      </c>
      <c r="F66" s="73162" t="n">
        <v>0.0</v>
      </c>
      <c r="G66" s="73592" t="n">
        <v>0.0</v>
      </c>
      <c r="H66" s="74022" t="n">
        <v>0.0</v>
      </c>
      <c r="I66" s="74452" t="n">
        <v>0.0</v>
      </c>
      <c r="J66" s="74882" t="n">
        <v>0.0</v>
      </c>
    </row>
    <row collapsed="false" customFormat="false" customHeight="false" hidden="false" ht="12.75" outlineLevel="0" r="67">
      <c r="A67" s="71013" t="s">
        <v>143</v>
      </c>
      <c r="B67" s="71443" t="s">
        <v>30</v>
      </c>
      <c r="C67" s="71873" t="s">
        <v>17</v>
      </c>
      <c r="D67" s="72303" t="s">
        <v>20</v>
      </c>
      <c r="E67" s="72733" t="n">
        <v>0.0</v>
      </c>
      <c r="F67" s="73163" t="n">
        <v>0.0</v>
      </c>
      <c r="G67" s="73593" t="n">
        <v>0.0</v>
      </c>
      <c r="H67" s="74023" t="n">
        <v>0.0</v>
      </c>
      <c r="I67" s="74453" t="n">
        <v>0.0</v>
      </c>
      <c r="J67" s="74883" t="n">
        <v>0.0</v>
      </c>
    </row>
    <row collapsed="false" customFormat="false" customHeight="false" hidden="false" ht="12.75" outlineLevel="0" r="68">
      <c r="A68" s="71014" t="s">
        <v>143</v>
      </c>
      <c r="B68" s="71444" t="s">
        <v>30</v>
      </c>
      <c r="C68" s="71874" t="s">
        <v>17</v>
      </c>
      <c r="D68" s="72304" t="s">
        <v>13</v>
      </c>
      <c r="E68" s="72734" t="n">
        <v>0.19119685190889996</v>
      </c>
      <c r="F68" s="73164" t="n">
        <v>0.2118973656152</v>
      </c>
      <c r="G68" s="73594" t="n">
        <v>0.23066565194570002</v>
      </c>
      <c r="H68" s="74024" t="n">
        <v>0.21101657054990003</v>
      </c>
      <c r="I68" s="74454" t="n">
        <v>0.193249069892</v>
      </c>
      <c r="J68" s="74884" t="n">
        <v>0.15248364952250001</v>
      </c>
    </row>
    <row collapsed="false" customFormat="false" customHeight="false" hidden="false" ht="12.75" outlineLevel="0" r="69">
      <c r="A69" s="71015" t="s">
        <v>143</v>
      </c>
      <c r="B69" s="71445" t="s">
        <v>30</v>
      </c>
      <c r="C69" s="71875" t="s">
        <v>17</v>
      </c>
      <c r="D69" s="72305" t="s">
        <v>16</v>
      </c>
      <c r="E69" s="72735" t="n">
        <v>0.0</v>
      </c>
      <c r="F69" s="73165" t="n">
        <v>0.0</v>
      </c>
      <c r="G69" s="73595" t="n">
        <v>0.0</v>
      </c>
      <c r="H69" s="74025" t="n">
        <v>0.0</v>
      </c>
      <c r="I69" s="74455" t="n">
        <v>0.0</v>
      </c>
      <c r="J69" s="74885" t="n">
        <v>0.0</v>
      </c>
    </row>
    <row collapsed="false" customFormat="false" customHeight="false" hidden="false" ht="12.75" outlineLevel="0" r="70">
      <c r="A70" s="71016" t="s">
        <v>143</v>
      </c>
      <c r="B70" s="71446" t="s">
        <v>30</v>
      </c>
      <c r="C70" s="71876" t="s">
        <v>17</v>
      </c>
      <c r="D70" s="72306" t="s">
        <v>14</v>
      </c>
      <c r="E70" s="72736" t="n">
        <v>0.0</v>
      </c>
      <c r="F70" s="73166" t="n">
        <v>0.0</v>
      </c>
      <c r="G70" s="73596" t="n">
        <v>0.0</v>
      </c>
      <c r="H70" s="74026" t="n">
        <v>0.0</v>
      </c>
      <c r="I70" s="74456" t="n">
        <v>0.0</v>
      </c>
      <c r="J70" s="74886" t="n">
        <v>0.0</v>
      </c>
    </row>
    <row collapsed="false" customFormat="false" customHeight="false" hidden="false" ht="12.75" outlineLevel="0" r="71">
      <c r="A71" s="71017" t="s">
        <v>143</v>
      </c>
      <c r="B71" s="71447" t="s">
        <v>30</v>
      </c>
      <c r="C71" s="71877" t="s">
        <v>17</v>
      </c>
      <c r="D71" s="72307" t="s">
        <v>18</v>
      </c>
      <c r="E71" s="72737" t="n">
        <v>0.0</v>
      </c>
      <c r="F71" s="73167" t="n">
        <v>0.0</v>
      </c>
      <c r="G71" s="73597" t="n">
        <v>0.0</v>
      </c>
      <c r="H71" s="74027" t="n">
        <v>0.0</v>
      </c>
      <c r="I71" s="74457" t="n">
        <v>0.0</v>
      </c>
      <c r="J71" s="74887" t="n">
        <v>0.0</v>
      </c>
    </row>
    <row collapsed="false" customFormat="false" customHeight="false" hidden="false" ht="12.75" outlineLevel="0" r="72">
      <c r="A72" s="71018" t="s">
        <v>143</v>
      </c>
      <c r="B72" s="71448" t="s">
        <v>30</v>
      </c>
      <c r="C72" s="71878" t="s">
        <v>19</v>
      </c>
      <c r="D72" s="72308" t="s">
        <v>20</v>
      </c>
      <c r="E72" s="72738" t="n">
        <v>0.29208012805</v>
      </c>
      <c r="F72" s="73168" t="n">
        <v>0.22050032396019995</v>
      </c>
      <c r="G72" s="73598" t="n">
        <v>0.16059758615119998</v>
      </c>
      <c r="H72" s="74028" t="n">
        <v>0.10757544518609997</v>
      </c>
      <c r="I72" s="74458" t="n">
        <v>0.0600630789417</v>
      </c>
      <c r="J72" s="74888" t="n">
        <v>0.028109258476300004</v>
      </c>
    </row>
    <row collapsed="false" customFormat="false" customHeight="false" hidden="false" ht="12.75" outlineLevel="0" r="73">
      <c r="A73" s="71019" t="s">
        <v>143</v>
      </c>
      <c r="B73" s="71449" t="s">
        <v>30</v>
      </c>
      <c r="C73" s="71879" t="s">
        <v>19</v>
      </c>
      <c r="D73" s="72309" t="s">
        <v>13</v>
      </c>
      <c r="E73" s="72739" t="n">
        <v>1.7572538221360001</v>
      </c>
      <c r="F73" s="73169" t="n">
        <v>2.091852448294</v>
      </c>
      <c r="G73" s="73599" t="n">
        <v>2.228878071392901</v>
      </c>
      <c r="H73" s="74029" t="n">
        <v>2.3584113537154</v>
      </c>
      <c r="I73" s="74459" t="n">
        <v>2.478901736936199</v>
      </c>
      <c r="J73" s="74889" t="n">
        <v>2.1543185038521986</v>
      </c>
    </row>
    <row collapsed="false" customFormat="false" customHeight="false" hidden="false" ht="12.75" outlineLevel="0" r="74">
      <c r="A74" s="71020" t="s">
        <v>143</v>
      </c>
      <c r="B74" s="71450" t="s">
        <v>30</v>
      </c>
      <c r="C74" s="71880" t="s">
        <v>19</v>
      </c>
      <c r="D74" s="72310" t="s">
        <v>16</v>
      </c>
      <c r="E74" s="72740" t="n">
        <v>2.57952133524</v>
      </c>
      <c r="F74" s="73170" t="n">
        <v>1.9228857675161</v>
      </c>
      <c r="G74" s="73600" t="n">
        <v>1.3139471014387003</v>
      </c>
      <c r="H74" s="74030" t="n">
        <v>0.8044556139744001</v>
      </c>
      <c r="I74" s="74460" t="n">
        <v>0.3388679054064999</v>
      </c>
      <c r="J74" s="74890" t="n">
        <v>1.1807570000000001E-7</v>
      </c>
    </row>
    <row collapsed="false" customFormat="false" customHeight="false" hidden="false" ht="12.75" outlineLevel="0" r="75">
      <c r="A75" s="71021" t="s">
        <v>143</v>
      </c>
      <c r="B75" s="71451" t="s">
        <v>30</v>
      </c>
      <c r="C75" s="71881" t="s">
        <v>19</v>
      </c>
      <c r="D75" s="72311" t="s">
        <v>14</v>
      </c>
      <c r="E75" s="72741" t="n">
        <v>4.00066497451</v>
      </c>
      <c r="F75" s="73171" t="n">
        <v>2.9590841737858993</v>
      </c>
      <c r="G75" s="73601" t="n">
        <v>2.0079251442342994</v>
      </c>
      <c r="H75" s="74031" t="n">
        <v>1.2229884706928</v>
      </c>
      <c r="I75" s="74461" t="n">
        <v>0.5328994759979</v>
      </c>
      <c r="J75" s="74891" t="n">
        <v>9.939353152E-4</v>
      </c>
    </row>
    <row collapsed="false" customFormat="false" customHeight="false" hidden="false" ht="12.75" outlineLevel="0" r="76">
      <c r="A76" s="71022" t="s">
        <v>143</v>
      </c>
      <c r="B76" s="71452" t="s">
        <v>30</v>
      </c>
      <c r="C76" s="71882" t="s">
        <v>19</v>
      </c>
      <c r="D76" s="72312" t="s">
        <v>18</v>
      </c>
      <c r="E76" s="72742" t="n">
        <v>0.72655714559</v>
      </c>
      <c r="F76" s="73172" t="n">
        <v>0.5420557261297001</v>
      </c>
      <c r="G76" s="73602" t="n">
        <v>0.38285719613719993</v>
      </c>
      <c r="H76" s="74032" t="n">
        <v>0.2414000344783</v>
      </c>
      <c r="I76" s="74462" t="n">
        <v>0.1093863099144</v>
      </c>
      <c r="J76" s="74892" t="n">
        <v>0.014689651610799999</v>
      </c>
    </row>
    <row collapsed="false" customFormat="false" customHeight="false" hidden="false" ht="12.75" outlineLevel="0" r="77">
      <c r="A77" s="71023" t="s">
        <v>143</v>
      </c>
      <c r="B77" s="71453" t="s">
        <v>30</v>
      </c>
      <c r="C77" s="71883" t="s">
        <v>21</v>
      </c>
      <c r="D77" s="72313" t="s">
        <v>20</v>
      </c>
      <c r="E77" s="72743" t="n">
        <v>0.0</v>
      </c>
      <c r="F77" s="73173" t="n">
        <v>0.0</v>
      </c>
      <c r="G77" s="73603" t="n">
        <v>0.0</v>
      </c>
      <c r="H77" s="74033" t="n">
        <v>0.0</v>
      </c>
      <c r="I77" s="74463" t="n">
        <v>0.0</v>
      </c>
      <c r="J77" s="74893" t="n">
        <v>0.0</v>
      </c>
    </row>
    <row collapsed="false" customFormat="false" customHeight="false" hidden="false" ht="12.75" outlineLevel="0" r="78">
      <c r="A78" s="71024" t="s">
        <v>143</v>
      </c>
      <c r="B78" s="71454" t="s">
        <v>30</v>
      </c>
      <c r="C78" s="71884" t="s">
        <v>21</v>
      </c>
      <c r="D78" s="72314" t="s">
        <v>13</v>
      </c>
      <c r="E78" s="72744" t="n">
        <v>0.539782183582</v>
      </c>
      <c r="F78" s="73174" t="n">
        <v>0.5815396680197</v>
      </c>
      <c r="G78" s="73604" t="n">
        <v>0.6056850181574001</v>
      </c>
      <c r="H78" s="74034" t="n">
        <v>0.5817319407181</v>
      </c>
      <c r="I78" s="74464" t="n">
        <v>0.5792694951598</v>
      </c>
      <c r="J78" s="74894" t="n">
        <v>0.5989681721497999</v>
      </c>
    </row>
    <row collapsed="false" customFormat="false" customHeight="false" hidden="false" ht="12.75" outlineLevel="0" r="79">
      <c r="A79" s="71025" t="s">
        <v>143</v>
      </c>
      <c r="B79" s="71455" t="s">
        <v>30</v>
      </c>
      <c r="C79" s="71885" t="s">
        <v>21</v>
      </c>
      <c r="D79" s="72315" t="s">
        <v>16</v>
      </c>
      <c r="E79" s="72745" t="n">
        <v>0.0</v>
      </c>
      <c r="F79" s="73175" t="n">
        <v>0.0</v>
      </c>
      <c r="G79" s="73605" t="n">
        <v>0.0</v>
      </c>
      <c r="H79" s="74035" t="n">
        <v>0.0</v>
      </c>
      <c r="I79" s="74465" t="n">
        <v>0.0</v>
      </c>
      <c r="J79" s="74895" t="n">
        <v>0.0</v>
      </c>
    </row>
    <row collapsed="false" customFormat="false" customHeight="false" hidden="false" ht="12.75" outlineLevel="0" r="80">
      <c r="A80" s="71026" t="s">
        <v>143</v>
      </c>
      <c r="B80" s="71456" t="s">
        <v>30</v>
      </c>
      <c r="C80" s="71886" t="s">
        <v>21</v>
      </c>
      <c r="D80" s="72316" t="s">
        <v>14</v>
      </c>
      <c r="E80" s="72746" t="n">
        <v>0.0</v>
      </c>
      <c r="F80" s="73176" t="n">
        <v>0.0</v>
      </c>
      <c r="G80" s="73606" t="n">
        <v>0.0</v>
      </c>
      <c r="H80" s="74036" t="n">
        <v>0.0</v>
      </c>
      <c r="I80" s="74466" t="n">
        <v>0.0</v>
      </c>
      <c r="J80" s="74896" t="n">
        <v>0.0</v>
      </c>
    </row>
    <row collapsed="false" customFormat="false" customHeight="false" hidden="false" ht="12.75" outlineLevel="0" r="81">
      <c r="A81" s="71027" t="s">
        <v>143</v>
      </c>
      <c r="B81" s="71457" t="s">
        <v>30</v>
      </c>
      <c r="C81" s="71887" t="s">
        <v>21</v>
      </c>
      <c r="D81" s="72317" t="s">
        <v>18</v>
      </c>
      <c r="E81" s="72747" t="n">
        <v>0.0</v>
      </c>
      <c r="F81" s="73177" t="n">
        <v>0.0</v>
      </c>
      <c r="G81" s="73607" t="n">
        <v>0.0</v>
      </c>
      <c r="H81" s="74037" t="n">
        <v>0.0</v>
      </c>
      <c r="I81" s="74467" t="n">
        <v>0.0</v>
      </c>
      <c r="J81" s="74897" t="n">
        <v>0.0</v>
      </c>
    </row>
    <row collapsed="false" customFormat="false" customHeight="false" hidden="false" ht="12.75" outlineLevel="0" r="82">
      <c r="A82" s="71028" t="s">
        <v>143</v>
      </c>
      <c r="B82" s="71458" t="s">
        <v>30</v>
      </c>
      <c r="C82" s="71888" t="s">
        <v>22</v>
      </c>
      <c r="D82" s="72318" t="s">
        <v>20</v>
      </c>
      <c r="E82" s="72748" t="n">
        <v>1.0322847997265</v>
      </c>
      <c r="F82" s="73178" t="n">
        <v>0.6972940615057999</v>
      </c>
      <c r="G82" s="73608" t="n">
        <v>0.5107622645062</v>
      </c>
      <c r="H82" s="74038" t="n">
        <v>0.3669886679161</v>
      </c>
      <c r="I82" s="74468" t="n">
        <v>0.26462675753959997</v>
      </c>
      <c r="J82" s="74898" t="n">
        <v>0.0844822477444</v>
      </c>
    </row>
    <row collapsed="false" customFormat="false" customHeight="false" hidden="false" ht="12.75" outlineLevel="0" r="83">
      <c r="A83" s="71029" t="s">
        <v>143</v>
      </c>
      <c r="B83" s="71459" t="s">
        <v>30</v>
      </c>
      <c r="C83" s="71889" t="s">
        <v>22</v>
      </c>
      <c r="D83" s="72319" t="s">
        <v>13</v>
      </c>
      <c r="E83" s="72749" t="n">
        <v>3.2405986834982</v>
      </c>
      <c r="F83" s="73179" t="n">
        <v>4.1488545788118</v>
      </c>
      <c r="G83" s="73609" t="n">
        <v>4.7229089285222</v>
      </c>
      <c r="H83" s="74039" t="n">
        <v>4.959535691543099</v>
      </c>
      <c r="I83" s="74469" t="n">
        <v>5.1068530583694</v>
      </c>
      <c r="J83" s="74899" t="n">
        <v>4.8663565743588</v>
      </c>
    </row>
    <row collapsed="false" customFormat="false" customHeight="false" hidden="false" ht="12.75" outlineLevel="0" r="84">
      <c r="A84" s="71030" t="s">
        <v>143</v>
      </c>
      <c r="B84" s="71460" t="s">
        <v>30</v>
      </c>
      <c r="C84" s="71890" t="s">
        <v>22</v>
      </c>
      <c r="D84" s="72320" t="s">
        <v>16</v>
      </c>
      <c r="E84" s="72750" t="n">
        <v>0.0562680246503</v>
      </c>
      <c r="F84" s="73180" t="n">
        <v>0.0</v>
      </c>
      <c r="G84" s="73610" t="n">
        <v>0.0</v>
      </c>
      <c r="H84" s="74040" t="n">
        <v>0.0</v>
      </c>
      <c r="I84" s="74470" t="n">
        <v>0.0</v>
      </c>
      <c r="J84" s="74900" t="n">
        <v>0.0</v>
      </c>
    </row>
    <row collapsed="false" customFormat="false" customHeight="false" hidden="false" ht="12.75" outlineLevel="0" r="85">
      <c r="A85" s="71031" t="s">
        <v>143</v>
      </c>
      <c r="B85" s="71461" t="s">
        <v>30</v>
      </c>
      <c r="C85" s="71891" t="s">
        <v>22</v>
      </c>
      <c r="D85" s="72321" t="s">
        <v>14</v>
      </c>
      <c r="E85" s="72751" t="n">
        <v>2.186427108742</v>
      </c>
      <c r="F85" s="73181" t="n">
        <v>1.7294214568023003</v>
      </c>
      <c r="G85" s="73611" t="n">
        <v>1.4327433786654</v>
      </c>
      <c r="H85" s="74041" t="n">
        <v>1.1531328454979</v>
      </c>
      <c r="I85" s="74471" t="n">
        <v>0.9299152540412</v>
      </c>
      <c r="J85" s="74901" t="n">
        <v>0.4098172784566</v>
      </c>
    </row>
    <row collapsed="false" customFormat="false" customHeight="false" hidden="false" ht="12.75" outlineLevel="0" r="86">
      <c r="A86" s="71032" t="s">
        <v>143</v>
      </c>
      <c r="B86" s="71462" t="s">
        <v>30</v>
      </c>
      <c r="C86" s="71892" t="s">
        <v>22</v>
      </c>
      <c r="D86" s="72322" t="s">
        <v>18</v>
      </c>
      <c r="E86" s="72752" t="n">
        <v>0.0</v>
      </c>
      <c r="F86" s="73182" t="n">
        <v>0.0</v>
      </c>
      <c r="G86" s="73612" t="n">
        <v>0.0</v>
      </c>
      <c r="H86" s="74042" t="n">
        <v>0.0</v>
      </c>
      <c r="I86" s="74472" t="n">
        <v>0.0</v>
      </c>
      <c r="J86" s="74902" t="n">
        <v>0.0</v>
      </c>
    </row>
    <row collapsed="false" customFormat="false" customHeight="false" hidden="false" ht="12.75" outlineLevel="0" r="87">
      <c r="A87" s="71033" t="s">
        <v>143</v>
      </c>
      <c r="B87" s="71463" t="s">
        <v>30</v>
      </c>
      <c r="C87" s="71893" t="s">
        <v>23</v>
      </c>
      <c r="D87" s="72323" t="s">
        <v>20</v>
      </c>
      <c r="E87" s="72753" t="n">
        <v>0.0</v>
      </c>
      <c r="F87" s="73183" t="n">
        <v>0.0</v>
      </c>
      <c r="G87" s="73613" t="n">
        <v>0.0</v>
      </c>
      <c r="H87" s="74043" t="n">
        <v>0.0</v>
      </c>
      <c r="I87" s="74473" t="n">
        <v>0.0</v>
      </c>
      <c r="J87" s="74903" t="n">
        <v>0.0</v>
      </c>
    </row>
    <row collapsed="false" customFormat="false" customHeight="false" hidden="false" ht="12.75" outlineLevel="0" r="88">
      <c r="A88" s="71034" t="s">
        <v>143</v>
      </c>
      <c r="B88" s="71464" t="s">
        <v>30</v>
      </c>
      <c r="C88" s="71894" t="s">
        <v>23</v>
      </c>
      <c r="D88" s="72324" t="s">
        <v>13</v>
      </c>
      <c r="E88" s="72754" t="n">
        <v>1.5573356726090002</v>
      </c>
      <c r="F88" s="73184" t="n">
        <v>1.5701270015128999</v>
      </c>
      <c r="G88" s="73614" t="n">
        <v>1.4833762751177002</v>
      </c>
      <c r="H88" s="74044" t="n">
        <v>1.2314138258773</v>
      </c>
      <c r="I88" s="74474" t="n">
        <v>0.9756503301372</v>
      </c>
      <c r="J88" s="74904" t="n">
        <v>0.6246998541740999</v>
      </c>
    </row>
    <row collapsed="false" customFormat="false" customHeight="false" hidden="false" ht="12.75" outlineLevel="0" r="89">
      <c r="A89" s="71035" t="s">
        <v>143</v>
      </c>
      <c r="B89" s="71465" t="s">
        <v>30</v>
      </c>
      <c r="C89" s="71895" t="s">
        <v>23</v>
      </c>
      <c r="D89" s="72325" t="s">
        <v>16</v>
      </c>
      <c r="E89" s="72755" t="n">
        <v>0.0</v>
      </c>
      <c r="F89" s="73185" t="n">
        <v>0.0</v>
      </c>
      <c r="G89" s="73615" t="n">
        <v>0.0</v>
      </c>
      <c r="H89" s="74045" t="n">
        <v>0.0</v>
      </c>
      <c r="I89" s="74475" t="n">
        <v>0.0</v>
      </c>
      <c r="J89" s="74905" t="n">
        <v>0.0</v>
      </c>
    </row>
    <row collapsed="false" customFormat="false" customHeight="false" hidden="false" ht="12.75" outlineLevel="0" r="90">
      <c r="A90" s="71036" t="s">
        <v>143</v>
      </c>
      <c r="B90" s="71466" t="s">
        <v>30</v>
      </c>
      <c r="C90" s="71896" t="s">
        <v>23</v>
      </c>
      <c r="D90" s="72326" t="s">
        <v>14</v>
      </c>
      <c r="E90" s="72756" t="n">
        <v>0.0</v>
      </c>
      <c r="F90" s="73186" t="n">
        <v>0.0</v>
      </c>
      <c r="G90" s="73616" t="n">
        <v>0.0</v>
      </c>
      <c r="H90" s="74046" t="n">
        <v>0.0</v>
      </c>
      <c r="I90" s="74476" t="n">
        <v>0.0</v>
      </c>
      <c r="J90" s="74906" t="n">
        <v>0.0</v>
      </c>
    </row>
    <row collapsed="false" customFormat="false" customHeight="false" hidden="false" ht="12.75" outlineLevel="0" r="91">
      <c r="A91" s="71037" t="s">
        <v>143</v>
      </c>
      <c r="B91" s="71467" t="s">
        <v>30</v>
      </c>
      <c r="C91" s="71897" t="s">
        <v>23</v>
      </c>
      <c r="D91" s="72327" t="s">
        <v>18</v>
      </c>
      <c r="E91" s="72757" t="n">
        <v>0.0</v>
      </c>
      <c r="F91" s="73187" t="n">
        <v>0.0</v>
      </c>
      <c r="G91" s="73617" t="n">
        <v>0.0</v>
      </c>
      <c r="H91" s="74047" t="n">
        <v>0.0</v>
      </c>
      <c r="I91" s="74477" t="n">
        <v>0.0</v>
      </c>
      <c r="J91" s="74907" t="n">
        <v>0.0</v>
      </c>
    </row>
    <row collapsed="false" customFormat="false" customHeight="false" hidden="false" ht="12.75" outlineLevel="0" r="92">
      <c r="A92" s="71038" t="s">
        <v>143</v>
      </c>
      <c r="B92" s="71468" t="s">
        <v>30</v>
      </c>
      <c r="C92" s="71898" t="s">
        <v>24</v>
      </c>
      <c r="D92" s="72328" t="s">
        <v>20</v>
      </c>
      <c r="E92" s="72758" t="n">
        <v>0.2076796638602</v>
      </c>
      <c r="F92" s="73188" t="n">
        <v>0.3744927777372</v>
      </c>
      <c r="G92" s="73618" t="n">
        <v>0.49135872733400004</v>
      </c>
      <c r="H92" s="74048" t="n">
        <v>0.5720679682669</v>
      </c>
      <c r="I92" s="74478" t="n">
        <v>0.5732794535819</v>
      </c>
      <c r="J92" s="74908" t="n">
        <v>0.4979977856258</v>
      </c>
    </row>
    <row collapsed="false" customFormat="false" customHeight="false" hidden="false" ht="12.75" outlineLevel="0" r="93">
      <c r="A93" s="71039" t="s">
        <v>143</v>
      </c>
      <c r="B93" s="71469" t="s">
        <v>30</v>
      </c>
      <c r="C93" s="71899" t="s">
        <v>24</v>
      </c>
      <c r="D93" s="72329" t="s">
        <v>13</v>
      </c>
      <c r="E93" s="72759" t="n">
        <v>0.8040362068342001</v>
      </c>
      <c r="F93" s="73189" t="n">
        <v>1.03893060559</v>
      </c>
      <c r="G93" s="73619" t="n">
        <v>1.151367224915</v>
      </c>
      <c r="H93" s="74049" t="n">
        <v>1.1226940751929</v>
      </c>
      <c r="I93" s="74479" t="n">
        <v>1.0557036807359998</v>
      </c>
      <c r="J93" s="74909" t="n">
        <v>0.5967328816364</v>
      </c>
    </row>
    <row collapsed="false" customFormat="false" customHeight="false" hidden="false" ht="12.75" outlineLevel="0" r="94">
      <c r="A94" s="71040" t="s">
        <v>143</v>
      </c>
      <c r="B94" s="71470" t="s">
        <v>30</v>
      </c>
      <c r="C94" s="71900" t="s">
        <v>24</v>
      </c>
      <c r="D94" s="72330" t="s">
        <v>16</v>
      </c>
      <c r="E94" s="72760" t="n">
        <v>0.5366302065380001</v>
      </c>
      <c r="F94" s="73190" t="n">
        <v>0.3430389377931001</v>
      </c>
      <c r="G94" s="73620" t="n">
        <v>0.1748999731891</v>
      </c>
      <c r="H94" s="74050" t="n">
        <v>0.044579794127400006</v>
      </c>
      <c r="I94" s="74480" t="n">
        <v>0.0283633695087</v>
      </c>
      <c r="J94" s="74910" t="n">
        <v>9.610107961000001E-4</v>
      </c>
    </row>
    <row collapsed="false" customFormat="false" customHeight="false" hidden="false" ht="12.75" outlineLevel="0" r="95">
      <c r="A95" s="71041" t="s">
        <v>143</v>
      </c>
      <c r="B95" s="71471" t="s">
        <v>30</v>
      </c>
      <c r="C95" s="71901" t="s">
        <v>24</v>
      </c>
      <c r="D95" s="72331" t="s">
        <v>14</v>
      </c>
      <c r="E95" s="72761" t="n">
        <v>1.208884719786</v>
      </c>
      <c r="F95" s="73191" t="n">
        <v>0.9652354587746999</v>
      </c>
      <c r="G95" s="73621" t="n">
        <v>0.7453989335721</v>
      </c>
      <c r="H95" s="74051" t="n">
        <v>0.5355147466887</v>
      </c>
      <c r="I95" s="74481" t="n">
        <v>0.41231122788670005</v>
      </c>
      <c r="J95" s="74911" t="n">
        <v>0.1280121441231</v>
      </c>
    </row>
    <row collapsed="false" customFormat="false" customHeight="false" hidden="false" ht="12.75" outlineLevel="0" r="96">
      <c r="A96" s="71042" t="s">
        <v>143</v>
      </c>
      <c r="B96" s="71472" t="s">
        <v>30</v>
      </c>
      <c r="C96" s="71902" t="s">
        <v>24</v>
      </c>
      <c r="D96" s="72332" t="s">
        <v>18</v>
      </c>
      <c r="E96" s="72762" t="n">
        <v>0.21096660354</v>
      </c>
      <c r="F96" s="73192" t="n">
        <v>0.2183035782326</v>
      </c>
      <c r="G96" s="73622" t="n">
        <v>0.21679003718520004</v>
      </c>
      <c r="H96" s="74052" t="n">
        <v>0.20874409119899998</v>
      </c>
      <c r="I96" s="74482" t="n">
        <v>0.19714820914330003</v>
      </c>
      <c r="J96" s="74912" t="n">
        <v>0.1508716597237</v>
      </c>
    </row>
    <row collapsed="false" customFormat="false" customHeight="false" hidden="false" ht="12.75" outlineLevel="0" r="97">
      <c r="A97" s="71043" t="s">
        <v>143</v>
      </c>
      <c r="B97" s="71473" t="s">
        <v>30</v>
      </c>
      <c r="C97" s="71903" t="s">
        <v>25</v>
      </c>
      <c r="D97" s="72333" t="s">
        <v>20</v>
      </c>
      <c r="E97" s="72763" t="n">
        <v>0.0</v>
      </c>
      <c r="F97" s="73193" t="n">
        <v>0.0</v>
      </c>
      <c r="G97" s="73623" t="n">
        <v>0.0</v>
      </c>
      <c r="H97" s="74053" t="n">
        <v>0.0</v>
      </c>
      <c r="I97" s="74483" t="n">
        <v>0.0</v>
      </c>
      <c r="J97" s="74913" t="n">
        <v>0.0</v>
      </c>
    </row>
    <row collapsed="false" customFormat="false" customHeight="false" hidden="false" ht="12.75" outlineLevel="0" r="98">
      <c r="A98" s="71044" t="s">
        <v>143</v>
      </c>
      <c r="B98" s="71474" t="s">
        <v>30</v>
      </c>
      <c r="C98" s="71904" t="s">
        <v>25</v>
      </c>
      <c r="D98" s="72334" t="s">
        <v>13</v>
      </c>
      <c r="E98" s="72764" t="n">
        <v>0.955984259906</v>
      </c>
      <c r="F98" s="73194" t="n">
        <v>0.944874298382</v>
      </c>
      <c r="G98" s="73624" t="n">
        <v>0.9304478801891002</v>
      </c>
      <c r="H98" s="74054" t="n">
        <v>0.9030510095521002</v>
      </c>
      <c r="I98" s="74484" t="n">
        <v>0.8769641682331001</v>
      </c>
      <c r="J98" s="74914" t="n">
        <v>0.7792540415602</v>
      </c>
    </row>
    <row collapsed="false" customFormat="false" customHeight="false" hidden="false" ht="12.75" outlineLevel="0" r="99">
      <c r="A99" s="71045" t="s">
        <v>143</v>
      </c>
      <c r="B99" s="71475" t="s">
        <v>30</v>
      </c>
      <c r="C99" s="71905" t="s">
        <v>25</v>
      </c>
      <c r="D99" s="72335" t="s">
        <v>16</v>
      </c>
      <c r="E99" s="72765" t="n">
        <v>0.0</v>
      </c>
      <c r="F99" s="73195" t="n">
        <v>0.0</v>
      </c>
      <c r="G99" s="73625" t="n">
        <v>0.0</v>
      </c>
      <c r="H99" s="74055" t="n">
        <v>0.0</v>
      </c>
      <c r="I99" s="74485" t="n">
        <v>0.0</v>
      </c>
      <c r="J99" s="74915" t="n">
        <v>0.0</v>
      </c>
    </row>
    <row collapsed="false" customFormat="false" customHeight="false" hidden="false" ht="12.75" outlineLevel="0" r="100">
      <c r="A100" s="71046" t="s">
        <v>143</v>
      </c>
      <c r="B100" s="71476" t="s">
        <v>30</v>
      </c>
      <c r="C100" s="71906" t="s">
        <v>25</v>
      </c>
      <c r="D100" s="72336" t="s">
        <v>14</v>
      </c>
      <c r="E100" s="72766" t="n">
        <v>0.0</v>
      </c>
      <c r="F100" s="73196" t="n">
        <v>0.0</v>
      </c>
      <c r="G100" s="73626" t="n">
        <v>0.0</v>
      </c>
      <c r="H100" s="74056" t="n">
        <v>0.0</v>
      </c>
      <c r="I100" s="74486" t="n">
        <v>0.0</v>
      </c>
      <c r="J100" s="74916" t="n">
        <v>0.0</v>
      </c>
    </row>
    <row collapsed="false" customFormat="false" customHeight="false" hidden="false" ht="12.75" outlineLevel="0" r="101">
      <c r="A101" s="71047" t="s">
        <v>143</v>
      </c>
      <c r="B101" s="71477" t="s">
        <v>30</v>
      </c>
      <c r="C101" s="71907" t="s">
        <v>25</v>
      </c>
      <c r="D101" s="72337" t="s">
        <v>18</v>
      </c>
      <c r="E101" s="72767" t="n">
        <v>0.0</v>
      </c>
      <c r="F101" s="73197" t="n">
        <v>0.0</v>
      </c>
      <c r="G101" s="73627" t="n">
        <v>0.0</v>
      </c>
      <c r="H101" s="74057" t="n">
        <v>0.0</v>
      </c>
      <c r="I101" s="74487" t="n">
        <v>0.0</v>
      </c>
      <c r="J101" s="74917" t="n">
        <v>0.0</v>
      </c>
    </row>
    <row collapsed="false" customFormat="false" customHeight="false" hidden="false" ht="12.75" outlineLevel="0" r="102">
      <c r="A102" s="71048" t="s">
        <v>143</v>
      </c>
      <c r="B102" s="71478" t="s">
        <v>30</v>
      </c>
      <c r="C102" s="71908" t="s">
        <v>26</v>
      </c>
      <c r="D102" s="72338" t="s">
        <v>20</v>
      </c>
      <c r="E102" s="72768" t="n">
        <v>0.0</v>
      </c>
      <c r="F102" s="73198" t="n">
        <v>0.0</v>
      </c>
      <c r="G102" s="73628" t="n">
        <v>0.0</v>
      </c>
      <c r="H102" s="74058" t="n">
        <v>0.0</v>
      </c>
      <c r="I102" s="74488" t="n">
        <v>0.0</v>
      </c>
      <c r="J102" s="74918" t="n">
        <v>0.0</v>
      </c>
    </row>
    <row collapsed="false" customFormat="false" customHeight="false" hidden="false" ht="12.75" outlineLevel="0" r="103">
      <c r="A103" s="71049" t="s">
        <v>143</v>
      </c>
      <c r="B103" s="71479" t="s">
        <v>30</v>
      </c>
      <c r="C103" s="71909" t="s">
        <v>26</v>
      </c>
      <c r="D103" s="72339" t="s">
        <v>13</v>
      </c>
      <c r="E103" s="72769" t="n">
        <v>0.1274645675943</v>
      </c>
      <c r="F103" s="73199" t="n">
        <v>0.1325148487028</v>
      </c>
      <c r="G103" s="73629" t="n">
        <v>0.137105449839</v>
      </c>
      <c r="H103" s="74059" t="n">
        <v>0.1341368917062</v>
      </c>
      <c r="I103" s="74489" t="n">
        <v>0.1313144031131</v>
      </c>
      <c r="J103" s="74919" t="n">
        <v>0.12009773528240002</v>
      </c>
    </row>
    <row collapsed="false" customFormat="false" customHeight="false" hidden="false" ht="12.75" outlineLevel="0" r="104">
      <c r="A104" s="71050" t="s">
        <v>143</v>
      </c>
      <c r="B104" s="71480" t="s">
        <v>30</v>
      </c>
      <c r="C104" s="71910" t="s">
        <v>26</v>
      </c>
      <c r="D104" s="72340" t="s">
        <v>16</v>
      </c>
      <c r="E104" s="72770" t="n">
        <v>0.0</v>
      </c>
      <c r="F104" s="73200" t="n">
        <v>0.0</v>
      </c>
      <c r="G104" s="73630" t="n">
        <v>0.0</v>
      </c>
      <c r="H104" s="74060" t="n">
        <v>0.0</v>
      </c>
      <c r="I104" s="74490" t="n">
        <v>0.0</v>
      </c>
      <c r="J104" s="74920" t="n">
        <v>0.0</v>
      </c>
    </row>
    <row collapsed="false" customFormat="false" customHeight="false" hidden="false" ht="12.75" outlineLevel="0" r="105">
      <c r="A105" s="71051" t="s">
        <v>143</v>
      </c>
      <c r="B105" s="71481" t="s">
        <v>30</v>
      </c>
      <c r="C105" s="71911" t="s">
        <v>26</v>
      </c>
      <c r="D105" s="72341" t="s">
        <v>14</v>
      </c>
      <c r="E105" s="72771" t="n">
        <v>0.0</v>
      </c>
      <c r="F105" s="73201" t="n">
        <v>0.0</v>
      </c>
      <c r="G105" s="73631" t="n">
        <v>0.0</v>
      </c>
      <c r="H105" s="74061" t="n">
        <v>0.0</v>
      </c>
      <c r="I105" s="74491" t="n">
        <v>0.0</v>
      </c>
      <c r="J105" s="74921" t="n">
        <v>0.0</v>
      </c>
    </row>
    <row collapsed="false" customFormat="false" customHeight="false" hidden="false" ht="12.75" outlineLevel="0" r="106">
      <c r="A106" s="71052" t="s">
        <v>143</v>
      </c>
      <c r="B106" s="71482" t="s">
        <v>30</v>
      </c>
      <c r="C106" s="71912" t="s">
        <v>26</v>
      </c>
      <c r="D106" s="72342" t="s">
        <v>18</v>
      </c>
      <c r="E106" s="72772" t="n">
        <v>0.0</v>
      </c>
      <c r="F106" s="73202" t="n">
        <v>0.0</v>
      </c>
      <c r="G106" s="73632" t="n">
        <v>0.0</v>
      </c>
      <c r="H106" s="74062" t="n">
        <v>0.0</v>
      </c>
      <c r="I106" s="74492" t="n">
        <v>0.0</v>
      </c>
      <c r="J106" s="74922" t="n">
        <v>0.0</v>
      </c>
    </row>
    <row collapsed="false" customFormat="false" customHeight="false" hidden="false" ht="12.75" outlineLevel="0" r="107">
      <c r="A107" s="71053" t="s">
        <v>143</v>
      </c>
      <c r="B107" s="71483" t="s">
        <v>30</v>
      </c>
      <c r="C107" s="71913" t="s">
        <v>27</v>
      </c>
      <c r="D107" s="72343" t="s">
        <v>20</v>
      </c>
      <c r="E107" s="72773" t="n">
        <v>0.0</v>
      </c>
      <c r="F107" s="73203" t="n">
        <v>0.0</v>
      </c>
      <c r="G107" s="73633" t="n">
        <v>0.0</v>
      </c>
      <c r="H107" s="74063" t="n">
        <v>0.0</v>
      </c>
      <c r="I107" s="74493" t="n">
        <v>0.0</v>
      </c>
      <c r="J107" s="74923" t="n">
        <v>0.0</v>
      </c>
    </row>
    <row collapsed="false" customFormat="false" customHeight="false" hidden="false" ht="12.75" outlineLevel="0" r="108">
      <c r="A108" s="71054" t="s">
        <v>143</v>
      </c>
      <c r="B108" s="71484" t="s">
        <v>30</v>
      </c>
      <c r="C108" s="71914" t="s">
        <v>27</v>
      </c>
      <c r="D108" s="72344" t="s">
        <v>13</v>
      </c>
      <c r="E108" s="72774" t="n">
        <v>0.6633882761077</v>
      </c>
      <c r="F108" s="73204" t="n">
        <v>0.6938884215555999</v>
      </c>
      <c r="G108" s="73634" t="n">
        <v>0.7218708807554001</v>
      </c>
      <c r="H108" s="74064" t="n">
        <v>0.7321973318216</v>
      </c>
      <c r="I108" s="74494" t="n">
        <v>0.7435707092022998</v>
      </c>
      <c r="J108" s="74924" t="n">
        <v>0.7774757681918999</v>
      </c>
    </row>
    <row collapsed="false" customFormat="false" customHeight="false" hidden="false" ht="12.75" outlineLevel="0" r="109">
      <c r="A109" s="71055" t="s">
        <v>143</v>
      </c>
      <c r="B109" s="71485" t="s">
        <v>30</v>
      </c>
      <c r="C109" s="71915" t="s">
        <v>27</v>
      </c>
      <c r="D109" s="72345" t="s">
        <v>16</v>
      </c>
      <c r="E109" s="72775" t="n">
        <v>0.0</v>
      </c>
      <c r="F109" s="73205" t="n">
        <v>0.0</v>
      </c>
      <c r="G109" s="73635" t="n">
        <v>0.0</v>
      </c>
      <c r="H109" s="74065" t="n">
        <v>0.0</v>
      </c>
      <c r="I109" s="74495" t="n">
        <v>0.0</v>
      </c>
      <c r="J109" s="74925" t="n">
        <v>0.0</v>
      </c>
    </row>
    <row collapsed="false" customFormat="false" customHeight="false" hidden="false" ht="12.75" outlineLevel="0" r="110">
      <c r="A110" s="71056" t="s">
        <v>143</v>
      </c>
      <c r="B110" s="71486" t="s">
        <v>30</v>
      </c>
      <c r="C110" s="71916" t="s">
        <v>27</v>
      </c>
      <c r="D110" s="72346" t="s">
        <v>14</v>
      </c>
      <c r="E110" s="72776" t="n">
        <v>0.0</v>
      </c>
      <c r="F110" s="73206" t="n">
        <v>0.0</v>
      </c>
      <c r="G110" s="73636" t="n">
        <v>0.0</v>
      </c>
      <c r="H110" s="74066" t="n">
        <v>0.0</v>
      </c>
      <c r="I110" s="74496" t="n">
        <v>0.0</v>
      </c>
      <c r="J110" s="74926" t="n">
        <v>0.0</v>
      </c>
    </row>
    <row collapsed="false" customFormat="false" customHeight="false" hidden="false" ht="12.75" outlineLevel="0" r="111">
      <c r="A111" s="71057" t="s">
        <v>143</v>
      </c>
      <c r="B111" s="71487" t="s">
        <v>30</v>
      </c>
      <c r="C111" s="71917" t="s">
        <v>27</v>
      </c>
      <c r="D111" s="72347" t="s">
        <v>18</v>
      </c>
      <c r="E111" s="72777" t="n">
        <v>0.0</v>
      </c>
      <c r="F111" s="73207" t="n">
        <v>0.0</v>
      </c>
      <c r="G111" s="73637" t="n">
        <v>0.0</v>
      </c>
      <c r="H111" s="74067" t="n">
        <v>0.0</v>
      </c>
      <c r="I111" s="74497" t="n">
        <v>0.0</v>
      </c>
      <c r="J111" s="74927" t="n">
        <v>0.0</v>
      </c>
    </row>
    <row collapsed="false" customFormat="false" customHeight="false" hidden="false" ht="12.75" outlineLevel="0" r="112">
      <c r="A112" s="71058" t="s">
        <v>143</v>
      </c>
      <c r="B112" s="71488" t="s">
        <v>31</v>
      </c>
      <c r="C112" s="71918" t="s">
        <v>12</v>
      </c>
      <c r="D112" s="72348" t="s">
        <v>20</v>
      </c>
      <c r="E112" s="72778" t="n">
        <v>0.81864345955</v>
      </c>
      <c r="F112" s="73208" t="n">
        <v>0.6887452890355</v>
      </c>
      <c r="G112" s="73638" t="n">
        <v>0.5936309210980001</v>
      </c>
      <c r="H112" s="74068" t="n">
        <v>0.5013482391311</v>
      </c>
      <c r="I112" s="74498" t="n">
        <v>0.4244527929422</v>
      </c>
      <c r="J112" s="74928" t="n">
        <v>0.22977204146760002</v>
      </c>
    </row>
    <row collapsed="false" customFormat="false" customHeight="false" hidden="false" ht="12.75" outlineLevel="0" r="113">
      <c r="A113" s="71059" t="s">
        <v>143</v>
      </c>
      <c r="B113" s="71489" t="s">
        <v>31</v>
      </c>
      <c r="C113" s="71919" t="s">
        <v>12</v>
      </c>
      <c r="D113" s="72349" t="s">
        <v>13</v>
      </c>
      <c r="E113" s="72779" t="n">
        <v>0.1914704677394</v>
      </c>
      <c r="F113" s="73209" t="n">
        <v>1.3855935699247</v>
      </c>
      <c r="G113" s="73639" t="n">
        <v>2.1381215064857</v>
      </c>
      <c r="H113" s="74069" t="n">
        <v>2.5822139824840997</v>
      </c>
      <c r="I113" s="74499" t="n">
        <v>2.9119159873773</v>
      </c>
      <c r="J113" s="74929" t="n">
        <v>3.4156686573369</v>
      </c>
    </row>
    <row collapsed="false" customFormat="false" customHeight="false" hidden="false" ht="12.75" outlineLevel="0" r="114">
      <c r="A114" s="71060" t="s">
        <v>143</v>
      </c>
      <c r="B114" s="71490" t="s">
        <v>31</v>
      </c>
      <c r="C114" s="71920" t="s">
        <v>12</v>
      </c>
      <c r="D114" s="72350" t="s">
        <v>16</v>
      </c>
      <c r="E114" s="72780" t="n">
        <v>2.08940795947</v>
      </c>
      <c r="F114" s="73210" t="n">
        <v>1.4907334410462</v>
      </c>
      <c r="G114" s="73640" t="n">
        <v>1.128917629522</v>
      </c>
      <c r="H114" s="74070" t="n">
        <v>0.8541082375004999</v>
      </c>
      <c r="I114" s="74500" t="n">
        <v>0.6490340937539999</v>
      </c>
      <c r="J114" s="74930" t="n">
        <v>0.2562942829634</v>
      </c>
    </row>
    <row collapsed="false" customFormat="false" customHeight="false" hidden="false" ht="12.75" outlineLevel="0" r="115">
      <c r="A115" s="71061" t="s">
        <v>143</v>
      </c>
      <c r="B115" s="71491" t="s">
        <v>31</v>
      </c>
      <c r="C115" s="71921" t="s">
        <v>12</v>
      </c>
      <c r="D115" s="72351" t="s">
        <v>14</v>
      </c>
      <c r="E115" s="72781" t="n">
        <v>2.03733251352</v>
      </c>
      <c r="F115" s="73211" t="n">
        <v>1.7140567537688</v>
      </c>
      <c r="G115" s="73641" t="n">
        <v>1.4773463088674</v>
      </c>
      <c r="H115" s="74071" t="n">
        <v>1.2476820829868</v>
      </c>
      <c r="I115" s="74501" t="n">
        <v>1.0563105669026</v>
      </c>
      <c r="J115" s="74931" t="n">
        <v>0.5717995871328</v>
      </c>
    </row>
    <row collapsed="false" customFormat="false" customHeight="false" hidden="false" ht="12.75" outlineLevel="0" r="116">
      <c r="A116" s="71062" t="s">
        <v>143</v>
      </c>
      <c r="B116" s="71492" t="s">
        <v>31</v>
      </c>
      <c r="C116" s="71922" t="s">
        <v>12</v>
      </c>
      <c r="D116" s="72352" t="s">
        <v>18</v>
      </c>
      <c r="E116" s="72782" t="n">
        <v>0.0</v>
      </c>
      <c r="F116" s="73212" t="n">
        <v>0.0</v>
      </c>
      <c r="G116" s="73642" t="n">
        <v>0.0</v>
      </c>
      <c r="H116" s="74072" t="n">
        <v>0.0</v>
      </c>
      <c r="I116" s="74502" t="n">
        <v>0.0</v>
      </c>
      <c r="J116" s="74932" t="n">
        <v>0.0</v>
      </c>
    </row>
    <row collapsed="false" customFormat="false" customHeight="false" hidden="false" ht="12.75" outlineLevel="0" r="117">
      <c r="A117" s="71063" t="s">
        <v>143</v>
      </c>
      <c r="B117" s="71493" t="s">
        <v>31</v>
      </c>
      <c r="C117" s="71923" t="s">
        <v>15</v>
      </c>
      <c r="D117" s="72353" t="s">
        <v>20</v>
      </c>
      <c r="E117" s="72783" t="n">
        <v>0.0</v>
      </c>
      <c r="F117" s="73213" t="n">
        <v>0.0</v>
      </c>
      <c r="G117" s="73643" t="n">
        <v>0.0</v>
      </c>
      <c r="H117" s="74073" t="n">
        <v>0.0</v>
      </c>
      <c r="I117" s="74503" t="n">
        <v>0.0</v>
      </c>
      <c r="J117" s="74933" t="n">
        <v>0.0</v>
      </c>
    </row>
    <row collapsed="false" customFormat="false" customHeight="false" hidden="false" ht="12.75" outlineLevel="0" r="118">
      <c r="A118" s="71064" t="s">
        <v>143</v>
      </c>
      <c r="B118" s="71494" t="s">
        <v>31</v>
      </c>
      <c r="C118" s="71924" t="s">
        <v>15</v>
      </c>
      <c r="D118" s="72354" t="s">
        <v>13</v>
      </c>
      <c r="E118" s="72784" t="n">
        <v>1.3745723504693996</v>
      </c>
      <c r="F118" s="73214" t="n">
        <v>1.6488119414225002</v>
      </c>
      <c r="G118" s="73644" t="n">
        <v>1.6760658623185</v>
      </c>
      <c r="H118" s="74074" t="n">
        <v>1.6845377718952</v>
      </c>
      <c r="I118" s="74504" t="n">
        <v>1.6976424620441999</v>
      </c>
      <c r="J118" s="74934" t="n">
        <v>1.5565799949088999</v>
      </c>
    </row>
    <row collapsed="false" customFormat="false" customHeight="false" hidden="false" ht="12.75" outlineLevel="0" r="119">
      <c r="A119" s="71065" t="s">
        <v>143</v>
      </c>
      <c r="B119" s="71495" t="s">
        <v>31</v>
      </c>
      <c r="C119" s="71925" t="s">
        <v>15</v>
      </c>
      <c r="D119" s="72355" t="s">
        <v>16</v>
      </c>
      <c r="E119" s="72785" t="n">
        <v>0.0</v>
      </c>
      <c r="F119" s="73215" t="n">
        <v>0.0</v>
      </c>
      <c r="G119" s="73645" t="n">
        <v>0.0</v>
      </c>
      <c r="H119" s="74075" t="n">
        <v>0.0</v>
      </c>
      <c r="I119" s="74505" t="n">
        <v>0.0</v>
      </c>
      <c r="J119" s="74935" t="n">
        <v>0.0</v>
      </c>
    </row>
    <row collapsed="false" customFormat="false" customHeight="false" hidden="false" ht="12.75" outlineLevel="0" r="120">
      <c r="A120" s="71066" t="s">
        <v>143</v>
      </c>
      <c r="B120" s="71496" t="s">
        <v>31</v>
      </c>
      <c r="C120" s="71926" t="s">
        <v>15</v>
      </c>
      <c r="D120" s="72356" t="s">
        <v>14</v>
      </c>
      <c r="E120" s="72786" t="n">
        <v>0.0</v>
      </c>
      <c r="F120" s="73216" t="n">
        <v>0.0</v>
      </c>
      <c r="G120" s="73646" t="n">
        <v>0.0</v>
      </c>
      <c r="H120" s="74076" t="n">
        <v>0.0</v>
      </c>
      <c r="I120" s="74506" t="n">
        <v>0.0</v>
      </c>
      <c r="J120" s="74936" t="n">
        <v>0.0</v>
      </c>
    </row>
    <row collapsed="false" customFormat="false" customHeight="false" hidden="false" ht="12.75" outlineLevel="0" r="121">
      <c r="A121" s="71067" t="s">
        <v>143</v>
      </c>
      <c r="B121" s="71497" t="s">
        <v>31</v>
      </c>
      <c r="C121" s="71927" t="s">
        <v>15</v>
      </c>
      <c r="D121" s="72357" t="s">
        <v>18</v>
      </c>
      <c r="E121" s="72787" t="n">
        <v>0.0</v>
      </c>
      <c r="F121" s="73217" t="n">
        <v>0.0</v>
      </c>
      <c r="G121" s="73647" t="n">
        <v>0.0</v>
      </c>
      <c r="H121" s="74077" t="n">
        <v>0.0</v>
      </c>
      <c r="I121" s="74507" t="n">
        <v>0.0</v>
      </c>
      <c r="J121" s="74937" t="n">
        <v>0.0</v>
      </c>
    </row>
    <row collapsed="false" customFormat="false" customHeight="false" hidden="false" ht="12.75" outlineLevel="0" r="122">
      <c r="A122" s="71068" t="s">
        <v>143</v>
      </c>
      <c r="B122" s="71498" t="s">
        <v>31</v>
      </c>
      <c r="C122" s="71928" t="s">
        <v>17</v>
      </c>
      <c r="D122" s="72358" t="s">
        <v>20</v>
      </c>
      <c r="E122" s="72788" t="n">
        <v>0.0</v>
      </c>
      <c r="F122" s="73218" t="n">
        <v>0.0</v>
      </c>
      <c r="G122" s="73648" t="n">
        <v>0.0</v>
      </c>
      <c r="H122" s="74078" t="n">
        <v>0.0</v>
      </c>
      <c r="I122" s="74508" t="n">
        <v>0.0</v>
      </c>
      <c r="J122" s="74938" t="n">
        <v>0.0</v>
      </c>
    </row>
    <row collapsed="false" customFormat="false" customHeight="false" hidden="false" ht="12.75" outlineLevel="0" r="123">
      <c r="A123" s="71069" t="s">
        <v>143</v>
      </c>
      <c r="B123" s="71499" t="s">
        <v>31</v>
      </c>
      <c r="C123" s="71929" t="s">
        <v>17</v>
      </c>
      <c r="D123" s="72359" t="s">
        <v>13</v>
      </c>
      <c r="E123" s="72789" t="n">
        <v>0.6115911013563</v>
      </c>
      <c r="F123" s="73219" t="n">
        <v>0.6704472195934</v>
      </c>
      <c r="G123" s="73649" t="n">
        <v>0.7136035806615</v>
      </c>
      <c r="H123" s="74079" t="n">
        <v>0.64847005957</v>
      </c>
      <c r="I123" s="74509" t="n">
        <v>0.5901223498207</v>
      </c>
      <c r="J123" s="74939" t="n">
        <v>0.4522946818118</v>
      </c>
    </row>
    <row collapsed="false" customFormat="false" customHeight="false" hidden="false" ht="12.75" outlineLevel="0" r="124">
      <c r="A124" s="71070" t="s">
        <v>143</v>
      </c>
      <c r="B124" s="71500" t="s">
        <v>31</v>
      </c>
      <c r="C124" s="71930" t="s">
        <v>17</v>
      </c>
      <c r="D124" s="72360" t="s">
        <v>16</v>
      </c>
      <c r="E124" s="72790" t="n">
        <v>0.0</v>
      </c>
      <c r="F124" s="73220" t="n">
        <v>0.0</v>
      </c>
      <c r="G124" s="73650" t="n">
        <v>0.0</v>
      </c>
      <c r="H124" s="74080" t="n">
        <v>0.0</v>
      </c>
      <c r="I124" s="74510" t="n">
        <v>0.0</v>
      </c>
      <c r="J124" s="74940" t="n">
        <v>0.0</v>
      </c>
    </row>
    <row collapsed="false" customFormat="false" customHeight="false" hidden="false" ht="12.75" outlineLevel="0" r="125">
      <c r="A125" s="71071" t="s">
        <v>143</v>
      </c>
      <c r="B125" s="71501" t="s">
        <v>31</v>
      </c>
      <c r="C125" s="71931" t="s">
        <v>17</v>
      </c>
      <c r="D125" s="72361" t="s">
        <v>14</v>
      </c>
      <c r="E125" s="72791" t="n">
        <v>0.0</v>
      </c>
      <c r="F125" s="73221" t="n">
        <v>0.0</v>
      </c>
      <c r="G125" s="73651" t="n">
        <v>0.0</v>
      </c>
      <c r="H125" s="74081" t="n">
        <v>0.0</v>
      </c>
      <c r="I125" s="74511" t="n">
        <v>0.0</v>
      </c>
      <c r="J125" s="74941" t="n">
        <v>0.0</v>
      </c>
    </row>
    <row collapsed="false" customFormat="false" customHeight="false" hidden="false" ht="12.75" outlineLevel="0" r="126">
      <c r="A126" s="71072" t="s">
        <v>143</v>
      </c>
      <c r="B126" s="71502" t="s">
        <v>31</v>
      </c>
      <c r="C126" s="71932" t="s">
        <v>17</v>
      </c>
      <c r="D126" s="72362" t="s">
        <v>18</v>
      </c>
      <c r="E126" s="72792" t="n">
        <v>0.0</v>
      </c>
      <c r="F126" s="73222" t="n">
        <v>0.0</v>
      </c>
      <c r="G126" s="73652" t="n">
        <v>0.0</v>
      </c>
      <c r="H126" s="74082" t="n">
        <v>0.0</v>
      </c>
      <c r="I126" s="74512" t="n">
        <v>0.0</v>
      </c>
      <c r="J126" s="74942" t="n">
        <v>0.0</v>
      </c>
    </row>
    <row collapsed="false" customFormat="false" customHeight="false" hidden="false" ht="12.75" outlineLevel="0" r="127">
      <c r="A127" s="71073" t="s">
        <v>143</v>
      </c>
      <c r="B127" s="71503" t="s">
        <v>31</v>
      </c>
      <c r="C127" s="71933" t="s">
        <v>19</v>
      </c>
      <c r="D127" s="72363" t="s">
        <v>20</v>
      </c>
      <c r="E127" s="72793" t="n">
        <v>0.45894095027</v>
      </c>
      <c r="F127" s="73223" t="n">
        <v>1.6218039904879002</v>
      </c>
      <c r="G127" s="73653" t="n">
        <v>2.7318602507851004</v>
      </c>
      <c r="H127" s="74083" t="n">
        <v>3.5795887471167998</v>
      </c>
      <c r="I127" s="74513" t="n">
        <v>4.2440353770448995</v>
      </c>
      <c r="J127" s="74943" t="n">
        <v>2.4152028986930003</v>
      </c>
    </row>
    <row collapsed="false" customFormat="false" customHeight="false" hidden="false" ht="12.75" outlineLevel="0" r="128">
      <c r="A128" s="71074" t="s">
        <v>143</v>
      </c>
      <c r="B128" s="71504" t="s">
        <v>31</v>
      </c>
      <c r="C128" s="71934" t="s">
        <v>19</v>
      </c>
      <c r="D128" s="72364" t="s">
        <v>13</v>
      </c>
      <c r="E128" s="72794" t="n">
        <v>4.597512088672</v>
      </c>
      <c r="F128" s="73224" t="n">
        <v>4.255278848</v>
      </c>
      <c r="G128" s="73654" t="n">
        <v>3.5237570808027994</v>
      </c>
      <c r="H128" s="74084" t="n">
        <v>2.9114157428039995</v>
      </c>
      <c r="I128" s="74514" t="n">
        <v>2.3942626621245005</v>
      </c>
      <c r="J128" s="74944" t="n">
        <v>1.9471221494269002</v>
      </c>
    </row>
    <row collapsed="false" customFormat="false" customHeight="false" hidden="false" ht="12.75" outlineLevel="0" r="129">
      <c r="A129" s="71075" t="s">
        <v>143</v>
      </c>
      <c r="B129" s="71505" t="s">
        <v>31</v>
      </c>
      <c r="C129" s="71935" t="s">
        <v>19</v>
      </c>
      <c r="D129" s="72365" t="s">
        <v>16</v>
      </c>
      <c r="E129" s="72795" t="n">
        <v>6.37366961051</v>
      </c>
      <c r="F129" s="73225" t="n">
        <v>4.735599654035201</v>
      </c>
      <c r="G129" s="73655" t="n">
        <v>3.2192469396349</v>
      </c>
      <c r="H129" s="74085" t="n">
        <v>1.9613298013104</v>
      </c>
      <c r="I129" s="74515" t="n">
        <v>0.8235587766165</v>
      </c>
      <c r="J129" s="74945" t="n">
        <v>0.0</v>
      </c>
    </row>
    <row collapsed="false" customFormat="false" customHeight="false" hidden="false" ht="12.75" outlineLevel="0" r="130">
      <c r="A130" s="71076" t="s">
        <v>143</v>
      </c>
      <c r="B130" s="71506" t="s">
        <v>31</v>
      </c>
      <c r="C130" s="71936" t="s">
        <v>19</v>
      </c>
      <c r="D130" s="72366" t="s">
        <v>14</v>
      </c>
      <c r="E130" s="72796" t="n">
        <v>9.410367367020001</v>
      </c>
      <c r="F130" s="73226" t="n">
        <v>8.089892080278299</v>
      </c>
      <c r="G130" s="73656" t="n">
        <v>5.8986793940630005</v>
      </c>
      <c r="H130" s="74086" t="n">
        <v>3.9573769136539</v>
      </c>
      <c r="I130" s="74516" t="n">
        <v>2.2507434460313998</v>
      </c>
      <c r="J130" s="74946" t="n">
        <v>0.011359433871100002</v>
      </c>
    </row>
    <row collapsed="false" customFormat="false" customHeight="false" hidden="false" ht="12.75" outlineLevel="0" r="131">
      <c r="A131" s="71077" t="s">
        <v>143</v>
      </c>
      <c r="B131" s="71507" t="s">
        <v>31</v>
      </c>
      <c r="C131" s="71937" t="s">
        <v>19</v>
      </c>
      <c r="D131" s="72367" t="s">
        <v>18</v>
      </c>
      <c r="E131" s="72797" t="n">
        <v>0.418131279261</v>
      </c>
      <c r="F131" s="73227" t="n">
        <v>0.3674510273475</v>
      </c>
      <c r="G131" s="73657" t="n">
        <v>0.5362627780951001</v>
      </c>
      <c r="H131" s="74087" t="n">
        <v>0.8311156764611999</v>
      </c>
      <c r="I131" s="74517" t="n">
        <v>1.1468160352999999</v>
      </c>
      <c r="J131" s="74947" t="n">
        <v>2.9539691129426005</v>
      </c>
    </row>
    <row collapsed="false" customFormat="false" customHeight="false" hidden="false" ht="12.75" outlineLevel="0" r="132">
      <c r="A132" s="71078" t="s">
        <v>143</v>
      </c>
      <c r="B132" s="71508" t="s">
        <v>31</v>
      </c>
      <c r="C132" s="71938" t="s">
        <v>21</v>
      </c>
      <c r="D132" s="72368" t="s">
        <v>20</v>
      </c>
      <c r="E132" s="72798" t="n">
        <v>0.0</v>
      </c>
      <c r="F132" s="73228" t="n">
        <v>0.0</v>
      </c>
      <c r="G132" s="73658" t="n">
        <v>0.0</v>
      </c>
      <c r="H132" s="74088" t="n">
        <v>0.0</v>
      </c>
      <c r="I132" s="74518" t="n">
        <v>0.0</v>
      </c>
      <c r="J132" s="74948" t="n">
        <v>0.0</v>
      </c>
    </row>
    <row collapsed="false" customFormat="false" customHeight="false" hidden="false" ht="12.75" outlineLevel="0" r="133">
      <c r="A133" s="71079" t="s">
        <v>143</v>
      </c>
      <c r="B133" s="71509" t="s">
        <v>31</v>
      </c>
      <c r="C133" s="71939" t="s">
        <v>21</v>
      </c>
      <c r="D133" s="72369" t="s">
        <v>13</v>
      </c>
      <c r="E133" s="72799" t="n">
        <v>0.825453929398</v>
      </c>
      <c r="F133" s="73229" t="n">
        <v>0.9324418667154001</v>
      </c>
      <c r="G133" s="73659" t="n">
        <v>0.9816210856159998</v>
      </c>
      <c r="H133" s="74089" t="n">
        <v>0.9556553056378</v>
      </c>
      <c r="I133" s="74519" t="n">
        <v>0.9642841014846001</v>
      </c>
      <c r="J133" s="74949" t="n">
        <v>0.9953580453937</v>
      </c>
    </row>
    <row collapsed="false" customFormat="false" customHeight="false" hidden="false" ht="12.75" outlineLevel="0" r="134">
      <c r="A134" s="71080" t="s">
        <v>143</v>
      </c>
      <c r="B134" s="71510" t="s">
        <v>31</v>
      </c>
      <c r="C134" s="71940" t="s">
        <v>21</v>
      </c>
      <c r="D134" s="72370" t="s">
        <v>16</v>
      </c>
      <c r="E134" s="72800" t="n">
        <v>0.0</v>
      </c>
      <c r="F134" s="73230" t="n">
        <v>0.0</v>
      </c>
      <c r="G134" s="73660" t="n">
        <v>0.0</v>
      </c>
      <c r="H134" s="74090" t="n">
        <v>0.0</v>
      </c>
      <c r="I134" s="74520" t="n">
        <v>0.0</v>
      </c>
      <c r="J134" s="74950" t="n">
        <v>0.0</v>
      </c>
    </row>
    <row collapsed="false" customFormat="false" customHeight="false" hidden="false" ht="12.75" outlineLevel="0" r="135">
      <c r="A135" s="71081" t="s">
        <v>143</v>
      </c>
      <c r="B135" s="71511" t="s">
        <v>31</v>
      </c>
      <c r="C135" s="71941" t="s">
        <v>21</v>
      </c>
      <c r="D135" s="72371" t="s">
        <v>14</v>
      </c>
      <c r="E135" s="72801" t="n">
        <v>0.0</v>
      </c>
      <c r="F135" s="73231" t="n">
        <v>0.0</v>
      </c>
      <c r="G135" s="73661" t="n">
        <v>0.0</v>
      </c>
      <c r="H135" s="74091" t="n">
        <v>0.0</v>
      </c>
      <c r="I135" s="74521" t="n">
        <v>0.0</v>
      </c>
      <c r="J135" s="74951" t="n">
        <v>0.0</v>
      </c>
    </row>
    <row collapsed="false" customFormat="false" customHeight="false" hidden="false" ht="12.75" outlineLevel="0" r="136">
      <c r="A136" s="71082" t="s">
        <v>143</v>
      </c>
      <c r="B136" s="71512" t="s">
        <v>31</v>
      </c>
      <c r="C136" s="71942" t="s">
        <v>21</v>
      </c>
      <c r="D136" s="72372" t="s">
        <v>18</v>
      </c>
      <c r="E136" s="72802" t="n">
        <v>0.0</v>
      </c>
      <c r="F136" s="73232" t="n">
        <v>0.0</v>
      </c>
      <c r="G136" s="73662" t="n">
        <v>0.0</v>
      </c>
      <c r="H136" s="74092" t="n">
        <v>0.0</v>
      </c>
      <c r="I136" s="74522" t="n">
        <v>0.0</v>
      </c>
      <c r="J136" s="74952" t="n">
        <v>0.0</v>
      </c>
    </row>
    <row collapsed="false" customFormat="false" customHeight="false" hidden="false" ht="12.75" outlineLevel="0" r="137">
      <c r="A137" s="71083" t="s">
        <v>143</v>
      </c>
      <c r="B137" s="71513" t="s">
        <v>31</v>
      </c>
      <c r="C137" s="71943" t="s">
        <v>22</v>
      </c>
      <c r="D137" s="72373" t="s">
        <v>20</v>
      </c>
      <c r="E137" s="72803" t="n">
        <v>0.1431000269048</v>
      </c>
      <c r="F137" s="73233" t="n">
        <v>0.0956751669574</v>
      </c>
      <c r="G137" s="73663" t="n">
        <v>0.0684471318054</v>
      </c>
      <c r="H137" s="74093" t="n">
        <v>0.04884401845999999</v>
      </c>
      <c r="I137" s="74523" t="n">
        <v>0.035000754779</v>
      </c>
      <c r="J137" s="74953" t="n">
        <v>0.0108293085052</v>
      </c>
    </row>
    <row collapsed="false" customFormat="false" customHeight="false" hidden="false" ht="12.75" outlineLevel="0" r="138">
      <c r="A138" s="71084" t="s">
        <v>143</v>
      </c>
      <c r="B138" s="71514" t="s">
        <v>31</v>
      </c>
      <c r="C138" s="71944" t="s">
        <v>22</v>
      </c>
      <c r="D138" s="72374" t="s">
        <v>13</v>
      </c>
      <c r="E138" s="72804" t="n">
        <v>0.7389265572821</v>
      </c>
      <c r="F138" s="73234" t="n">
        <v>0.8508716605098001</v>
      </c>
      <c r="G138" s="73664" t="n">
        <v>0.9117374452364</v>
      </c>
      <c r="H138" s="74094" t="n">
        <v>0.9230631809235</v>
      </c>
      <c r="I138" s="74524" t="n">
        <v>0.924101455025</v>
      </c>
      <c r="J138" s="74954" t="n">
        <v>0.8207137558943</v>
      </c>
    </row>
    <row collapsed="false" customFormat="false" customHeight="false" hidden="false" ht="12.75" outlineLevel="0" r="139">
      <c r="A139" s="71085" t="s">
        <v>143</v>
      </c>
      <c r="B139" s="71515" t="s">
        <v>31</v>
      </c>
      <c r="C139" s="71945" t="s">
        <v>22</v>
      </c>
      <c r="D139" s="72375" t="s">
        <v>16</v>
      </c>
      <c r="E139" s="72805" t="n">
        <v>0.0150128845364</v>
      </c>
      <c r="F139" s="73235" t="n">
        <v>0.0</v>
      </c>
      <c r="G139" s="73665" t="n">
        <v>0.0</v>
      </c>
      <c r="H139" s="74095" t="n">
        <v>0.0</v>
      </c>
      <c r="I139" s="74525" t="n">
        <v>0.0</v>
      </c>
      <c r="J139" s="74955" t="n">
        <v>0.0</v>
      </c>
    </row>
    <row collapsed="false" customFormat="false" customHeight="false" hidden="false" ht="12.75" outlineLevel="0" r="140">
      <c r="A140" s="71086" t="s">
        <v>143</v>
      </c>
      <c r="B140" s="71516" t="s">
        <v>31</v>
      </c>
      <c r="C140" s="71946" t="s">
        <v>22</v>
      </c>
      <c r="D140" s="72376" t="s">
        <v>14</v>
      </c>
      <c r="E140" s="72806" t="n">
        <v>0.2523161163072</v>
      </c>
      <c r="F140" s="73236" t="n">
        <v>0.1978950468007</v>
      </c>
      <c r="G140" s="73666" t="n">
        <v>0.16059293216729997</v>
      </c>
      <c r="H140" s="74096" t="n">
        <v>0.128295428116</v>
      </c>
      <c r="I140" s="74526" t="n">
        <v>0.10273678425010001</v>
      </c>
      <c r="J140" s="74956" t="n">
        <v>0.043842378176</v>
      </c>
    </row>
    <row collapsed="false" customFormat="false" customHeight="false" hidden="false" ht="12.75" outlineLevel="0" r="141">
      <c r="A141" s="71087" t="s">
        <v>143</v>
      </c>
      <c r="B141" s="71517" t="s">
        <v>31</v>
      </c>
      <c r="C141" s="71947" t="s">
        <v>22</v>
      </c>
      <c r="D141" s="72377" t="s">
        <v>18</v>
      </c>
      <c r="E141" s="72807" t="n">
        <v>0.0</v>
      </c>
      <c r="F141" s="73237" t="n">
        <v>0.0</v>
      </c>
      <c r="G141" s="73667" t="n">
        <v>0.0</v>
      </c>
      <c r="H141" s="74097" t="n">
        <v>0.0</v>
      </c>
      <c r="I141" s="74527" t="n">
        <v>0.0</v>
      </c>
      <c r="J141" s="74957" t="n">
        <v>0.0</v>
      </c>
    </row>
    <row collapsed="false" customFormat="false" customHeight="false" hidden="false" ht="12.75" outlineLevel="0" r="142">
      <c r="A142" s="71088" t="s">
        <v>143</v>
      </c>
      <c r="B142" s="71518" t="s">
        <v>31</v>
      </c>
      <c r="C142" s="71948" t="s">
        <v>23</v>
      </c>
      <c r="D142" s="72378" t="s">
        <v>20</v>
      </c>
      <c r="E142" s="72808" t="n">
        <v>0.0</v>
      </c>
      <c r="F142" s="73238" t="n">
        <v>0.0</v>
      </c>
      <c r="G142" s="73668" t="n">
        <v>0.0</v>
      </c>
      <c r="H142" s="74098" t="n">
        <v>0.0</v>
      </c>
      <c r="I142" s="74528" t="n">
        <v>0.0</v>
      </c>
      <c r="J142" s="74958" t="n">
        <v>0.0</v>
      </c>
    </row>
    <row collapsed="false" customFormat="false" customHeight="false" hidden="false" ht="12.75" outlineLevel="0" r="143">
      <c r="A143" s="71089" t="s">
        <v>143</v>
      </c>
      <c r="B143" s="71519" t="s">
        <v>31</v>
      </c>
      <c r="C143" s="71949" t="s">
        <v>23</v>
      </c>
      <c r="D143" s="72379" t="s">
        <v>13</v>
      </c>
      <c r="E143" s="72809" t="n">
        <v>10.055471949903</v>
      </c>
      <c r="F143" s="73239" t="n">
        <v>10.038402542871902</v>
      </c>
      <c r="G143" s="73669" t="n">
        <v>9.333818567419899</v>
      </c>
      <c r="H143" s="74099" t="n">
        <v>7.6811684529385</v>
      </c>
      <c r="I143" s="74529" t="n">
        <v>6.0383112236597</v>
      </c>
      <c r="J143" s="74959" t="n">
        <v>3.7687431841212002</v>
      </c>
    </row>
    <row collapsed="false" customFormat="false" customHeight="false" hidden="false" ht="12.75" outlineLevel="0" r="144">
      <c r="A144" s="71090" t="s">
        <v>143</v>
      </c>
      <c r="B144" s="71520" t="s">
        <v>31</v>
      </c>
      <c r="C144" s="71950" t="s">
        <v>23</v>
      </c>
      <c r="D144" s="72380" t="s">
        <v>16</v>
      </c>
      <c r="E144" s="72810" t="n">
        <v>0.0</v>
      </c>
      <c r="F144" s="73240" t="n">
        <v>0.0</v>
      </c>
      <c r="G144" s="73670" t="n">
        <v>0.0</v>
      </c>
      <c r="H144" s="74100" t="n">
        <v>0.0</v>
      </c>
      <c r="I144" s="74530" t="n">
        <v>0.0</v>
      </c>
      <c r="J144" s="74960" t="n">
        <v>0.0</v>
      </c>
    </row>
    <row collapsed="false" customFormat="false" customHeight="false" hidden="false" ht="12.75" outlineLevel="0" r="145">
      <c r="A145" s="71091" t="s">
        <v>143</v>
      </c>
      <c r="B145" s="71521" t="s">
        <v>31</v>
      </c>
      <c r="C145" s="71951" t="s">
        <v>23</v>
      </c>
      <c r="D145" s="72381" t="s">
        <v>14</v>
      </c>
      <c r="E145" s="72811" t="n">
        <v>0.0</v>
      </c>
      <c r="F145" s="73241" t="n">
        <v>0.0</v>
      </c>
      <c r="G145" s="73671" t="n">
        <v>0.0</v>
      </c>
      <c r="H145" s="74101" t="n">
        <v>0.0</v>
      </c>
      <c r="I145" s="74531" t="n">
        <v>0.0</v>
      </c>
      <c r="J145" s="74961" t="n">
        <v>0.0</v>
      </c>
    </row>
    <row collapsed="false" customFormat="false" customHeight="false" hidden="false" ht="12.75" outlineLevel="0" r="146">
      <c r="A146" s="71092" t="s">
        <v>143</v>
      </c>
      <c r="B146" s="71522" t="s">
        <v>31</v>
      </c>
      <c r="C146" s="71952" t="s">
        <v>23</v>
      </c>
      <c r="D146" s="72382" t="s">
        <v>18</v>
      </c>
      <c r="E146" s="72812" t="n">
        <v>0.0</v>
      </c>
      <c r="F146" s="73242" t="n">
        <v>0.0</v>
      </c>
      <c r="G146" s="73672" t="n">
        <v>0.0</v>
      </c>
      <c r="H146" s="74102" t="n">
        <v>0.0</v>
      </c>
      <c r="I146" s="74532" t="n">
        <v>0.0</v>
      </c>
      <c r="J146" s="74962" t="n">
        <v>0.0</v>
      </c>
    </row>
    <row collapsed="false" customFormat="false" customHeight="false" hidden="false" ht="12.75" outlineLevel="0" r="147">
      <c r="A147" s="71093" t="s">
        <v>143</v>
      </c>
      <c r="B147" s="71523" t="s">
        <v>31</v>
      </c>
      <c r="C147" s="71953" t="s">
        <v>24</v>
      </c>
      <c r="D147" s="72383" t="s">
        <v>20</v>
      </c>
      <c r="E147" s="72813" t="n">
        <v>0.12562616189200002</v>
      </c>
      <c r="F147" s="73243" t="n">
        <v>0.2346139066217</v>
      </c>
      <c r="G147" s="73673" t="n">
        <v>0.31247488872289997</v>
      </c>
      <c r="H147" s="74103" t="n">
        <v>0.37012188957340003</v>
      </c>
      <c r="I147" s="74533" t="n">
        <v>0.37666905709029996</v>
      </c>
      <c r="J147" s="74963" t="n">
        <v>0.3328631908617</v>
      </c>
    </row>
    <row collapsed="false" customFormat="false" customHeight="false" hidden="false" ht="12.75" outlineLevel="0" r="148">
      <c r="A148" s="71094" t="s">
        <v>143</v>
      </c>
      <c r="B148" s="71524" t="s">
        <v>31</v>
      </c>
      <c r="C148" s="71954" t="s">
        <v>24</v>
      </c>
      <c r="D148" s="72384" t="s">
        <v>13</v>
      </c>
      <c r="E148" s="72814" t="n">
        <v>1.5612554418513</v>
      </c>
      <c r="F148" s="73244" t="n">
        <v>1.7196668431995001</v>
      </c>
      <c r="G148" s="73674" t="n">
        <v>1.7226603753485998</v>
      </c>
      <c r="H148" s="74104" t="n">
        <v>1.5963214594012</v>
      </c>
      <c r="I148" s="74534" t="n">
        <v>1.4713137276619999</v>
      </c>
      <c r="J148" s="74964" t="n">
        <v>0.8159699938766001</v>
      </c>
    </row>
    <row collapsed="false" customFormat="false" customHeight="false" hidden="false" ht="12.75" outlineLevel="0" r="149">
      <c r="A149" s="71095" t="s">
        <v>143</v>
      </c>
      <c r="B149" s="71525" t="s">
        <v>31</v>
      </c>
      <c r="C149" s="71955" t="s">
        <v>24</v>
      </c>
      <c r="D149" s="72385" t="s">
        <v>16</v>
      </c>
      <c r="E149" s="72815" t="n">
        <v>0.5049374555582</v>
      </c>
      <c r="F149" s="73245" t="n">
        <v>0.32284547250740003</v>
      </c>
      <c r="G149" s="73675" t="n">
        <v>0.16494707464009997</v>
      </c>
      <c r="H149" s="74105" t="n">
        <v>0.04272427691979999</v>
      </c>
      <c r="I149" s="74535" t="n">
        <v>0.027458246038099998</v>
      </c>
      <c r="J149" s="74965" t="n">
        <v>9.462613743999997E-4</v>
      </c>
    </row>
    <row collapsed="false" customFormat="false" customHeight="false" hidden="false" ht="12.75" outlineLevel="0" r="150">
      <c r="A150" s="71096" t="s">
        <v>143</v>
      </c>
      <c r="B150" s="71526" t="s">
        <v>31</v>
      </c>
      <c r="C150" s="71956" t="s">
        <v>24</v>
      </c>
      <c r="D150" s="72386" t="s">
        <v>14</v>
      </c>
      <c r="E150" s="72816" t="n">
        <v>0.6761729433639999</v>
      </c>
      <c r="F150" s="73246" t="n">
        <v>0.5589916762258</v>
      </c>
      <c r="G150" s="73676" t="n">
        <v>0.44619381581269996</v>
      </c>
      <c r="H150" s="74106" t="n">
        <v>0.3425007858256</v>
      </c>
      <c r="I150" s="74536" t="n">
        <v>0.26661272424800003</v>
      </c>
      <c r="J150" s="74966" t="n">
        <v>0.0910492509057</v>
      </c>
    </row>
    <row collapsed="false" customFormat="false" customHeight="false" hidden="false" ht="12.75" outlineLevel="0" r="151">
      <c r="A151" s="71097" t="s">
        <v>143</v>
      </c>
      <c r="B151" s="71527" t="s">
        <v>31</v>
      </c>
      <c r="C151" s="71957" t="s">
        <v>24</v>
      </c>
      <c r="D151" s="72387" t="s">
        <v>18</v>
      </c>
      <c r="E151" s="72817" t="n">
        <v>0.11335887151300002</v>
      </c>
      <c r="F151" s="73247" t="n">
        <v>0.117609920944</v>
      </c>
      <c r="G151" s="73677" t="n">
        <v>0.11673167649630001</v>
      </c>
      <c r="H151" s="74107" t="n">
        <v>0.11403585549800001</v>
      </c>
      <c r="I151" s="74537" t="n">
        <v>0.10931460355330001</v>
      </c>
      <c r="J151" s="74967" t="n">
        <v>0.08663598200290001</v>
      </c>
    </row>
    <row collapsed="false" customFormat="false" customHeight="false" hidden="false" ht="12.75" outlineLevel="0" r="152">
      <c r="A152" s="71098" t="s">
        <v>143</v>
      </c>
      <c r="B152" s="71528" t="s">
        <v>31</v>
      </c>
      <c r="C152" s="71958" t="s">
        <v>25</v>
      </c>
      <c r="D152" s="72388" t="s">
        <v>20</v>
      </c>
      <c r="E152" s="72818" t="n">
        <v>0.0</v>
      </c>
      <c r="F152" s="73248" t="n">
        <v>0.0</v>
      </c>
      <c r="G152" s="73678" t="n">
        <v>0.0</v>
      </c>
      <c r="H152" s="74108" t="n">
        <v>0.0</v>
      </c>
      <c r="I152" s="74538" t="n">
        <v>0.0</v>
      </c>
      <c r="J152" s="74968" t="n">
        <v>0.0</v>
      </c>
    </row>
    <row collapsed="false" customFormat="false" customHeight="false" hidden="false" ht="12.75" outlineLevel="0" r="153">
      <c r="A153" s="71099" t="s">
        <v>143</v>
      </c>
      <c r="B153" s="71529" t="s">
        <v>31</v>
      </c>
      <c r="C153" s="71959" t="s">
        <v>25</v>
      </c>
      <c r="D153" s="72389" t="s">
        <v>13</v>
      </c>
      <c r="E153" s="72819" t="n">
        <v>5.005202262570399</v>
      </c>
      <c r="F153" s="73249" t="n">
        <v>4.782690203532</v>
      </c>
      <c r="G153" s="73679" t="n">
        <v>4.537539441642</v>
      </c>
      <c r="H153" s="74109" t="n">
        <v>4.2059240871445</v>
      </c>
      <c r="I153" s="74539" t="n">
        <v>3.9042758935506</v>
      </c>
      <c r="J153" s="74969" t="n">
        <v>3.0104662775303</v>
      </c>
    </row>
    <row collapsed="false" customFormat="false" customHeight="false" hidden="false" ht="12.75" outlineLevel="0" r="154">
      <c r="A154" s="71100" t="s">
        <v>143</v>
      </c>
      <c r="B154" s="71530" t="s">
        <v>31</v>
      </c>
      <c r="C154" s="71960" t="s">
        <v>25</v>
      </c>
      <c r="D154" s="72390" t="s">
        <v>16</v>
      </c>
      <c r="E154" s="72820" t="n">
        <v>0.0</v>
      </c>
      <c r="F154" s="73250" t="n">
        <v>0.0</v>
      </c>
      <c r="G154" s="73680" t="n">
        <v>0.0</v>
      </c>
      <c r="H154" s="74110" t="n">
        <v>0.0</v>
      </c>
      <c r="I154" s="74540" t="n">
        <v>0.0</v>
      </c>
      <c r="J154" s="74970" t="n">
        <v>0.0</v>
      </c>
    </row>
    <row collapsed="false" customFormat="false" customHeight="false" hidden="false" ht="12.75" outlineLevel="0" r="155">
      <c r="A155" s="71101" t="s">
        <v>143</v>
      </c>
      <c r="B155" s="71531" t="s">
        <v>31</v>
      </c>
      <c r="C155" s="71961" t="s">
        <v>25</v>
      </c>
      <c r="D155" s="72391" t="s">
        <v>14</v>
      </c>
      <c r="E155" s="72821" t="n">
        <v>0.0</v>
      </c>
      <c r="F155" s="73251" t="n">
        <v>0.0</v>
      </c>
      <c r="G155" s="73681" t="n">
        <v>0.0</v>
      </c>
      <c r="H155" s="74111" t="n">
        <v>0.0</v>
      </c>
      <c r="I155" s="74541" t="n">
        <v>0.0</v>
      </c>
      <c r="J155" s="74971" t="n">
        <v>0.0</v>
      </c>
    </row>
    <row collapsed="false" customFormat="false" customHeight="false" hidden="false" ht="12.75" outlineLevel="0" r="156">
      <c r="A156" s="71102" t="s">
        <v>143</v>
      </c>
      <c r="B156" s="71532" t="s">
        <v>31</v>
      </c>
      <c r="C156" s="71962" t="s">
        <v>25</v>
      </c>
      <c r="D156" s="72392" t="s">
        <v>18</v>
      </c>
      <c r="E156" s="72822" t="n">
        <v>0.0</v>
      </c>
      <c r="F156" s="73252" t="n">
        <v>0.0</v>
      </c>
      <c r="G156" s="73682" t="n">
        <v>0.0</v>
      </c>
      <c r="H156" s="74112" t="n">
        <v>0.0</v>
      </c>
      <c r="I156" s="74542" t="n">
        <v>0.0</v>
      </c>
      <c r="J156" s="74972" t="n">
        <v>0.0</v>
      </c>
    </row>
    <row collapsed="false" customFormat="false" customHeight="false" hidden="false" ht="12.75" outlineLevel="0" r="157">
      <c r="A157" s="71103" t="s">
        <v>143</v>
      </c>
      <c r="B157" s="71533" t="s">
        <v>31</v>
      </c>
      <c r="C157" s="71963" t="s">
        <v>26</v>
      </c>
      <c r="D157" s="72393" t="s">
        <v>20</v>
      </c>
      <c r="E157" s="72823" t="n">
        <v>0.0</v>
      </c>
      <c r="F157" s="73253" t="n">
        <v>0.0</v>
      </c>
      <c r="G157" s="73683" t="n">
        <v>0.0</v>
      </c>
      <c r="H157" s="74113" t="n">
        <v>0.0</v>
      </c>
      <c r="I157" s="74543" t="n">
        <v>0.0</v>
      </c>
      <c r="J157" s="74973" t="n">
        <v>0.0</v>
      </c>
    </row>
    <row collapsed="false" customFormat="false" customHeight="false" hidden="false" ht="12.75" outlineLevel="0" r="158">
      <c r="A158" s="71104" t="s">
        <v>143</v>
      </c>
      <c r="B158" s="71534" t="s">
        <v>31</v>
      </c>
      <c r="C158" s="71964" t="s">
        <v>26</v>
      </c>
      <c r="D158" s="72394" t="s">
        <v>13</v>
      </c>
      <c r="E158" s="72824" t="n">
        <v>1.6311169299247998</v>
      </c>
      <c r="F158" s="73254" t="n">
        <v>1.6777036511660002</v>
      </c>
      <c r="G158" s="73684" t="n">
        <v>1.6974476325480001</v>
      </c>
      <c r="H158" s="74114" t="n">
        <v>1.6496946354953999</v>
      </c>
      <c r="I158" s="74544" t="n">
        <v>1.6047794727107</v>
      </c>
      <c r="J158" s="74974" t="n">
        <v>1.4255484602625998</v>
      </c>
    </row>
    <row collapsed="false" customFormat="false" customHeight="false" hidden="false" ht="12.75" outlineLevel="0" r="159">
      <c r="A159" s="71105" t="s">
        <v>143</v>
      </c>
      <c r="B159" s="71535" t="s">
        <v>31</v>
      </c>
      <c r="C159" s="71965" t="s">
        <v>26</v>
      </c>
      <c r="D159" s="72395" t="s">
        <v>16</v>
      </c>
      <c r="E159" s="72825" t="n">
        <v>0.0</v>
      </c>
      <c r="F159" s="73255" t="n">
        <v>0.0</v>
      </c>
      <c r="G159" s="73685" t="n">
        <v>0.0</v>
      </c>
      <c r="H159" s="74115" t="n">
        <v>0.0</v>
      </c>
      <c r="I159" s="74545" t="n">
        <v>0.0</v>
      </c>
      <c r="J159" s="74975" t="n">
        <v>0.0</v>
      </c>
    </row>
    <row collapsed="false" customFormat="false" customHeight="false" hidden="false" ht="12.75" outlineLevel="0" r="160">
      <c r="A160" s="71106" t="s">
        <v>143</v>
      </c>
      <c r="B160" s="71536" t="s">
        <v>31</v>
      </c>
      <c r="C160" s="71966" t="s">
        <v>26</v>
      </c>
      <c r="D160" s="72396" t="s">
        <v>14</v>
      </c>
      <c r="E160" s="72826" t="n">
        <v>0.0</v>
      </c>
      <c r="F160" s="73256" t="n">
        <v>0.0</v>
      </c>
      <c r="G160" s="73686" t="n">
        <v>0.0</v>
      </c>
      <c r="H160" s="74116" t="n">
        <v>0.0</v>
      </c>
      <c r="I160" s="74546" t="n">
        <v>0.0</v>
      </c>
      <c r="J160" s="74976" t="n">
        <v>0.0</v>
      </c>
    </row>
    <row collapsed="false" customFormat="false" customHeight="false" hidden="false" ht="12.75" outlineLevel="0" r="161">
      <c r="A161" s="71107" t="s">
        <v>143</v>
      </c>
      <c r="B161" s="71537" t="s">
        <v>31</v>
      </c>
      <c r="C161" s="71967" t="s">
        <v>26</v>
      </c>
      <c r="D161" s="72397" t="s">
        <v>18</v>
      </c>
      <c r="E161" s="72827" t="n">
        <v>0.0</v>
      </c>
      <c r="F161" s="73257" t="n">
        <v>0.0</v>
      </c>
      <c r="G161" s="73687" t="n">
        <v>0.0</v>
      </c>
      <c r="H161" s="74117" t="n">
        <v>0.0</v>
      </c>
      <c r="I161" s="74547" t="n">
        <v>0.0</v>
      </c>
      <c r="J161" s="74977" t="n">
        <v>0.0</v>
      </c>
    </row>
    <row collapsed="false" customFormat="false" customHeight="false" hidden="false" ht="12.75" outlineLevel="0" r="162">
      <c r="A162" s="71108" t="s">
        <v>143</v>
      </c>
      <c r="B162" s="71538" t="s">
        <v>31</v>
      </c>
      <c r="C162" s="71968" t="s">
        <v>27</v>
      </c>
      <c r="D162" s="72398" t="s">
        <v>20</v>
      </c>
      <c r="E162" s="72828" t="n">
        <v>0.0</v>
      </c>
      <c r="F162" s="73258" t="n">
        <v>0.0</v>
      </c>
      <c r="G162" s="73688" t="n">
        <v>0.0</v>
      </c>
      <c r="H162" s="74118" t="n">
        <v>0.0</v>
      </c>
      <c r="I162" s="74548" t="n">
        <v>0.0</v>
      </c>
      <c r="J162" s="74978" t="n">
        <v>0.0</v>
      </c>
    </row>
    <row collapsed="false" customFormat="false" customHeight="false" hidden="false" ht="12.75" outlineLevel="0" r="163">
      <c r="A163" s="71109" t="s">
        <v>143</v>
      </c>
      <c r="B163" s="71539" t="s">
        <v>31</v>
      </c>
      <c r="C163" s="71969" t="s">
        <v>27</v>
      </c>
      <c r="D163" s="72399" t="s">
        <v>13</v>
      </c>
      <c r="E163" s="72829" t="n">
        <v>0.6351073271434999</v>
      </c>
      <c r="F163" s="73259" t="n">
        <v>0.6559803969044</v>
      </c>
      <c r="G163" s="73689" t="n">
        <v>0.6656488596128999</v>
      </c>
      <c r="H163" s="74119" t="n">
        <v>0.6702822032321001</v>
      </c>
      <c r="I163" s="74549" t="n">
        <v>0.6753711373049001</v>
      </c>
      <c r="J163" s="74979" t="n">
        <v>0.6840950359692999</v>
      </c>
    </row>
    <row collapsed="false" customFormat="false" customHeight="false" hidden="false" ht="12.75" outlineLevel="0" r="164">
      <c r="A164" s="71110" t="s">
        <v>143</v>
      </c>
      <c r="B164" s="71540" t="s">
        <v>31</v>
      </c>
      <c r="C164" s="71970" t="s">
        <v>27</v>
      </c>
      <c r="D164" s="72400" t="s">
        <v>16</v>
      </c>
      <c r="E164" s="72830" t="n">
        <v>0.0</v>
      </c>
      <c r="F164" s="73260" t="n">
        <v>0.0</v>
      </c>
      <c r="G164" s="73690" t="n">
        <v>0.0</v>
      </c>
      <c r="H164" s="74120" t="n">
        <v>0.0</v>
      </c>
      <c r="I164" s="74550" t="n">
        <v>0.0</v>
      </c>
      <c r="J164" s="74980" t="n">
        <v>0.0</v>
      </c>
    </row>
    <row collapsed="false" customFormat="false" customHeight="false" hidden="false" ht="12.75" outlineLevel="0" r="165">
      <c r="A165" s="71111" t="s">
        <v>143</v>
      </c>
      <c r="B165" s="71541" t="s">
        <v>31</v>
      </c>
      <c r="C165" s="71971" t="s">
        <v>27</v>
      </c>
      <c r="D165" s="72401" t="s">
        <v>14</v>
      </c>
      <c r="E165" s="72831" t="n">
        <v>0.0</v>
      </c>
      <c r="F165" s="73261" t="n">
        <v>0.0</v>
      </c>
      <c r="G165" s="73691" t="n">
        <v>0.0</v>
      </c>
      <c r="H165" s="74121" t="n">
        <v>0.0</v>
      </c>
      <c r="I165" s="74551" t="n">
        <v>0.0</v>
      </c>
      <c r="J165" s="74981" t="n">
        <v>0.0</v>
      </c>
    </row>
    <row collapsed="false" customFormat="false" customHeight="false" hidden="false" ht="12.75" outlineLevel="0" r="166">
      <c r="A166" s="71112" t="s">
        <v>143</v>
      </c>
      <c r="B166" s="71542" t="s">
        <v>31</v>
      </c>
      <c r="C166" s="71972" t="s">
        <v>27</v>
      </c>
      <c r="D166" s="72402" t="s">
        <v>18</v>
      </c>
      <c r="E166" s="72832" t="n">
        <v>0.0</v>
      </c>
      <c r="F166" s="73262" t="n">
        <v>0.0</v>
      </c>
      <c r="G166" s="73692" t="n">
        <v>0.0</v>
      </c>
      <c r="H166" s="74122" t="n">
        <v>0.0</v>
      </c>
      <c r="I166" s="74552" t="n">
        <v>0.0</v>
      </c>
      <c r="J166" s="74982" t="n">
        <v>0.0</v>
      </c>
    </row>
    <row collapsed="false" customFormat="false" customHeight="false" hidden="false" ht="12.75" outlineLevel="0" r="167">
      <c r="A167" s="71113" t="s">
        <v>143</v>
      </c>
      <c r="B167" s="71543" t="s">
        <v>32</v>
      </c>
      <c r="C167" s="71973" t="s">
        <v>12</v>
      </c>
      <c r="D167" s="72403" t="s">
        <v>20</v>
      </c>
      <c r="E167" s="72833" t="n">
        <v>0.12336416369419999</v>
      </c>
      <c r="F167" s="73263" t="n">
        <v>0.1050126654495</v>
      </c>
      <c r="G167" s="73693" t="n">
        <v>0.09304972584449998</v>
      </c>
      <c r="H167" s="74123" t="n">
        <v>0.0790974567182</v>
      </c>
      <c r="I167" s="74553" t="n">
        <v>0.0673497477507</v>
      </c>
      <c r="J167" s="74983" t="n">
        <v>0.0372357740052</v>
      </c>
    </row>
    <row collapsed="false" customFormat="false" customHeight="false" hidden="false" ht="12.75" outlineLevel="0" r="168">
      <c r="A168" s="71114" t="s">
        <v>143</v>
      </c>
      <c r="B168" s="71544" t="s">
        <v>32</v>
      </c>
      <c r="C168" s="71974" t="s">
        <v>12</v>
      </c>
      <c r="D168" s="72404" t="s">
        <v>13</v>
      </c>
      <c r="E168" s="72834" t="n">
        <v>0.7193912146779999</v>
      </c>
      <c r="F168" s="73264" t="n">
        <v>0.771985314623</v>
      </c>
      <c r="G168" s="73694" t="n">
        <v>0.8158681557723</v>
      </c>
      <c r="H168" s="74124" t="n">
        <v>0.8118613632460999</v>
      </c>
      <c r="I168" s="74554" t="n">
        <v>0.8063337853953</v>
      </c>
      <c r="J168" s="74984" t="n">
        <v>0.7653206611918</v>
      </c>
    </row>
    <row collapsed="false" customFormat="false" customHeight="false" hidden="false" ht="12.75" outlineLevel="0" r="169">
      <c r="A169" s="71115" t="s">
        <v>143</v>
      </c>
      <c r="B169" s="71545" t="s">
        <v>32</v>
      </c>
      <c r="C169" s="71975" t="s">
        <v>12</v>
      </c>
      <c r="D169" s="72405" t="s">
        <v>16</v>
      </c>
      <c r="E169" s="72835" t="n">
        <v>0.0</v>
      </c>
      <c r="F169" s="73265" t="n">
        <v>0.0</v>
      </c>
      <c r="G169" s="73695" t="n">
        <v>0.0</v>
      </c>
      <c r="H169" s="74125" t="n">
        <v>0.0</v>
      </c>
      <c r="I169" s="74555" t="n">
        <v>0.0</v>
      </c>
      <c r="J169" s="74985" t="n">
        <v>0.0</v>
      </c>
    </row>
    <row collapsed="false" customFormat="false" customHeight="false" hidden="false" ht="12.75" outlineLevel="0" r="170">
      <c r="A170" s="71116" t="s">
        <v>143</v>
      </c>
      <c r="B170" s="71546" t="s">
        <v>32</v>
      </c>
      <c r="C170" s="71976" t="s">
        <v>12</v>
      </c>
      <c r="D170" s="72406" t="s">
        <v>14</v>
      </c>
      <c r="E170" s="72836" t="n">
        <v>0.005615352182</v>
      </c>
      <c r="F170" s="73266" t="n">
        <v>0.0047800181977</v>
      </c>
      <c r="G170" s="73696" t="n">
        <v>0.0042354827916000004</v>
      </c>
      <c r="H170" s="74126" t="n">
        <v>0.0036003961571999996</v>
      </c>
      <c r="I170" s="74556" t="n">
        <v>0.0030656566055</v>
      </c>
      <c r="J170" s="74986" t="n">
        <v>0.0016949000295</v>
      </c>
    </row>
    <row collapsed="false" customFormat="false" customHeight="false" hidden="false" ht="12.75" outlineLevel="0" r="171">
      <c r="A171" s="71117" t="s">
        <v>143</v>
      </c>
      <c r="B171" s="71547" t="s">
        <v>32</v>
      </c>
      <c r="C171" s="71977" t="s">
        <v>12</v>
      </c>
      <c r="D171" s="72407" t="s">
        <v>18</v>
      </c>
      <c r="E171" s="72837" t="n">
        <v>0.0</v>
      </c>
      <c r="F171" s="73267" t="n">
        <v>0.0</v>
      </c>
      <c r="G171" s="73697" t="n">
        <v>0.0</v>
      </c>
      <c r="H171" s="74127" t="n">
        <v>0.0</v>
      </c>
      <c r="I171" s="74557" t="n">
        <v>0.0</v>
      </c>
      <c r="J171" s="74987" t="n">
        <v>0.0</v>
      </c>
    </row>
    <row collapsed="false" customFormat="false" customHeight="false" hidden="false" ht="12.75" outlineLevel="0" r="172">
      <c r="A172" s="71118" t="s">
        <v>143</v>
      </c>
      <c r="B172" s="71548" t="s">
        <v>32</v>
      </c>
      <c r="C172" s="71978" t="s">
        <v>15</v>
      </c>
      <c r="D172" s="72408" t="s">
        <v>20</v>
      </c>
      <c r="E172" s="72838" t="n">
        <v>0.0</v>
      </c>
      <c r="F172" s="73268" t="n">
        <v>0.0</v>
      </c>
      <c r="G172" s="73698" t="n">
        <v>0.0</v>
      </c>
      <c r="H172" s="74128" t="n">
        <v>0.0</v>
      </c>
      <c r="I172" s="74558" t="n">
        <v>0.0</v>
      </c>
      <c r="J172" s="74988" t="n">
        <v>0.0</v>
      </c>
    </row>
    <row collapsed="false" customFormat="false" customHeight="false" hidden="false" ht="12.75" outlineLevel="0" r="173">
      <c r="A173" s="71119" t="s">
        <v>143</v>
      </c>
      <c r="B173" s="71549" t="s">
        <v>32</v>
      </c>
      <c r="C173" s="71979" t="s">
        <v>15</v>
      </c>
      <c r="D173" s="72409" t="s">
        <v>13</v>
      </c>
      <c r="E173" s="72839" t="n">
        <v>0.8349441812792</v>
      </c>
      <c r="F173" s="73269" t="n">
        <v>0.8014943231395</v>
      </c>
      <c r="G173" s="73699" t="n">
        <v>0.7036896879919</v>
      </c>
      <c r="H173" s="74129" t="n">
        <v>0.5853493080564</v>
      </c>
      <c r="I173" s="74559" t="n">
        <v>0.4711204481522</v>
      </c>
      <c r="J173" s="74989" t="n">
        <v>0.2260627531248</v>
      </c>
    </row>
    <row collapsed="false" customFormat="false" customHeight="false" hidden="false" ht="12.75" outlineLevel="0" r="174">
      <c r="A174" s="71120" t="s">
        <v>143</v>
      </c>
      <c r="B174" s="71550" t="s">
        <v>32</v>
      </c>
      <c r="C174" s="71980" t="s">
        <v>15</v>
      </c>
      <c r="D174" s="72410" t="s">
        <v>16</v>
      </c>
      <c r="E174" s="72840" t="n">
        <v>0.0</v>
      </c>
      <c r="F174" s="73270" t="n">
        <v>0.0</v>
      </c>
      <c r="G174" s="73700" t="n">
        <v>0.0</v>
      </c>
      <c r="H174" s="74130" t="n">
        <v>0.0</v>
      </c>
      <c r="I174" s="74560" t="n">
        <v>0.0</v>
      </c>
      <c r="J174" s="74990" t="n">
        <v>0.0</v>
      </c>
    </row>
    <row collapsed="false" customFormat="false" customHeight="false" hidden="false" ht="12.75" outlineLevel="0" r="175">
      <c r="A175" s="71121" t="s">
        <v>143</v>
      </c>
      <c r="B175" s="71551" t="s">
        <v>32</v>
      </c>
      <c r="C175" s="71981" t="s">
        <v>15</v>
      </c>
      <c r="D175" s="72411" t="s">
        <v>14</v>
      </c>
      <c r="E175" s="72841" t="n">
        <v>0.0</v>
      </c>
      <c r="F175" s="73271" t="n">
        <v>0.0</v>
      </c>
      <c r="G175" s="73701" t="n">
        <v>0.0</v>
      </c>
      <c r="H175" s="74131" t="n">
        <v>0.0</v>
      </c>
      <c r="I175" s="74561" t="n">
        <v>0.0</v>
      </c>
      <c r="J175" s="74991" t="n">
        <v>0.0</v>
      </c>
    </row>
    <row collapsed="false" customFormat="false" customHeight="false" hidden="false" ht="12.75" outlineLevel="0" r="176">
      <c r="A176" s="71122" t="s">
        <v>143</v>
      </c>
      <c r="B176" s="71552" t="s">
        <v>32</v>
      </c>
      <c r="C176" s="71982" t="s">
        <v>15</v>
      </c>
      <c r="D176" s="72412" t="s">
        <v>18</v>
      </c>
      <c r="E176" s="72842" t="n">
        <v>0.0</v>
      </c>
      <c r="F176" s="73272" t="n">
        <v>0.0</v>
      </c>
      <c r="G176" s="73702" t="n">
        <v>0.0</v>
      </c>
      <c r="H176" s="74132" t="n">
        <v>0.0</v>
      </c>
      <c r="I176" s="74562" t="n">
        <v>0.0</v>
      </c>
      <c r="J176" s="74992" t="n">
        <v>0.0</v>
      </c>
    </row>
    <row collapsed="false" customFormat="false" customHeight="false" hidden="false" ht="12.75" outlineLevel="0" r="177">
      <c r="A177" s="71123" t="s">
        <v>143</v>
      </c>
      <c r="B177" s="71553" t="s">
        <v>32</v>
      </c>
      <c r="C177" s="71983" t="s">
        <v>17</v>
      </c>
      <c r="D177" s="72413" t="s">
        <v>20</v>
      </c>
      <c r="E177" s="72843" t="n">
        <v>0.0</v>
      </c>
      <c r="F177" s="73273" t="n">
        <v>0.0</v>
      </c>
      <c r="G177" s="73703" t="n">
        <v>0.0</v>
      </c>
      <c r="H177" s="74133" t="n">
        <v>0.0</v>
      </c>
      <c r="I177" s="74563" t="n">
        <v>0.0</v>
      </c>
      <c r="J177" s="74993" t="n">
        <v>0.0</v>
      </c>
    </row>
    <row collapsed="false" customFormat="false" customHeight="false" hidden="false" ht="12.75" outlineLevel="0" r="178">
      <c r="A178" s="71124" t="s">
        <v>143</v>
      </c>
      <c r="B178" s="71554" t="s">
        <v>32</v>
      </c>
      <c r="C178" s="71984" t="s">
        <v>17</v>
      </c>
      <c r="D178" s="72414" t="s">
        <v>13</v>
      </c>
      <c r="E178" s="72844" t="n">
        <v>0.46316597098870005</v>
      </c>
      <c r="F178" s="73274" t="n">
        <v>0.5130231428793</v>
      </c>
      <c r="G178" s="73704" t="n">
        <v>0.5589142038535</v>
      </c>
      <c r="H178" s="74134" t="n">
        <v>0.5119686599145</v>
      </c>
      <c r="I178" s="74564" t="n">
        <v>0.4693726547868</v>
      </c>
      <c r="J178" s="74994" t="n">
        <v>0.3706056726707</v>
      </c>
    </row>
    <row collapsed="false" customFormat="false" customHeight="false" hidden="false" ht="12.75" outlineLevel="0" r="179">
      <c r="A179" s="71125" t="s">
        <v>143</v>
      </c>
      <c r="B179" s="71555" t="s">
        <v>32</v>
      </c>
      <c r="C179" s="71985" t="s">
        <v>17</v>
      </c>
      <c r="D179" s="72415" t="s">
        <v>16</v>
      </c>
      <c r="E179" s="72845" t="n">
        <v>0.0</v>
      </c>
      <c r="F179" s="73275" t="n">
        <v>0.0</v>
      </c>
      <c r="G179" s="73705" t="n">
        <v>0.0</v>
      </c>
      <c r="H179" s="74135" t="n">
        <v>0.0</v>
      </c>
      <c r="I179" s="74565" t="n">
        <v>0.0</v>
      </c>
      <c r="J179" s="74995" t="n">
        <v>0.0</v>
      </c>
    </row>
    <row collapsed="false" customFormat="false" customHeight="false" hidden="false" ht="12.75" outlineLevel="0" r="180">
      <c r="A180" s="71126" t="s">
        <v>143</v>
      </c>
      <c r="B180" s="71556" t="s">
        <v>32</v>
      </c>
      <c r="C180" s="71986" t="s">
        <v>17</v>
      </c>
      <c r="D180" s="72416" t="s">
        <v>14</v>
      </c>
      <c r="E180" s="72846" t="n">
        <v>0.0</v>
      </c>
      <c r="F180" s="73276" t="n">
        <v>0.0</v>
      </c>
      <c r="G180" s="73706" t="n">
        <v>0.0</v>
      </c>
      <c r="H180" s="74136" t="n">
        <v>0.0</v>
      </c>
      <c r="I180" s="74566" t="n">
        <v>0.0</v>
      </c>
      <c r="J180" s="74996" t="n">
        <v>0.0</v>
      </c>
    </row>
    <row collapsed="false" customFormat="false" customHeight="false" hidden="false" ht="12.75" outlineLevel="0" r="181">
      <c r="A181" s="71127" t="s">
        <v>143</v>
      </c>
      <c r="B181" s="71557" t="s">
        <v>32</v>
      </c>
      <c r="C181" s="71987" t="s">
        <v>17</v>
      </c>
      <c r="D181" s="72417" t="s">
        <v>18</v>
      </c>
      <c r="E181" s="72847" t="n">
        <v>0.0</v>
      </c>
      <c r="F181" s="73277" t="n">
        <v>0.0</v>
      </c>
      <c r="G181" s="73707" t="n">
        <v>0.0</v>
      </c>
      <c r="H181" s="74137" t="n">
        <v>0.0</v>
      </c>
      <c r="I181" s="74567" t="n">
        <v>0.0</v>
      </c>
      <c r="J181" s="74997" t="n">
        <v>0.0</v>
      </c>
    </row>
    <row collapsed="false" customFormat="false" customHeight="false" hidden="false" ht="12.75" outlineLevel="0" r="182">
      <c r="A182" s="71128" t="s">
        <v>143</v>
      </c>
      <c r="B182" s="71558" t="s">
        <v>32</v>
      </c>
      <c r="C182" s="71988" t="s">
        <v>19</v>
      </c>
      <c r="D182" s="72418" t="s">
        <v>20</v>
      </c>
      <c r="E182" s="72848" t="n">
        <v>0.82992223117</v>
      </c>
      <c r="F182" s="73278" t="n">
        <v>0.6114272870606999</v>
      </c>
      <c r="G182" s="73708" t="n">
        <v>0.46607170446810003</v>
      </c>
      <c r="H182" s="74138" t="n">
        <v>0.6001923786894999</v>
      </c>
      <c r="I182" s="74568" t="n">
        <v>0.8896156258474</v>
      </c>
      <c r="J182" s="74998" t="n">
        <v>1.0749951234719999</v>
      </c>
    </row>
    <row collapsed="false" customFormat="false" customHeight="false" hidden="false" ht="12.75" outlineLevel="0" r="183">
      <c r="A183" s="71129" t="s">
        <v>143</v>
      </c>
      <c r="B183" s="71559" t="s">
        <v>32</v>
      </c>
      <c r="C183" s="71989" t="s">
        <v>19</v>
      </c>
      <c r="D183" s="72419" t="s">
        <v>13</v>
      </c>
      <c r="E183" s="72849" t="n">
        <v>1.117560061047</v>
      </c>
      <c r="F183" s="73279" t="n">
        <v>1.1245111627862001</v>
      </c>
      <c r="G183" s="73709" t="n">
        <v>1.1703285851804</v>
      </c>
      <c r="H183" s="74139" t="n">
        <v>1.5214622033081</v>
      </c>
      <c r="I183" s="74569" t="n">
        <v>1.986034965412</v>
      </c>
      <c r="J183" s="74999" t="n">
        <v>2.8509693000186</v>
      </c>
    </row>
    <row collapsed="false" customFormat="false" customHeight="false" hidden="false" ht="12.75" outlineLevel="0" r="184">
      <c r="A184" s="71130" t="s">
        <v>143</v>
      </c>
      <c r="B184" s="71560" t="s">
        <v>32</v>
      </c>
      <c r="C184" s="71990" t="s">
        <v>19</v>
      </c>
      <c r="D184" s="72420" t="s">
        <v>16</v>
      </c>
      <c r="E184" s="72850" t="n">
        <v>5.033091332640001</v>
      </c>
      <c r="F184" s="73280" t="n">
        <v>3.7059205619995</v>
      </c>
      <c r="G184" s="73710" t="n">
        <v>2.612143785342</v>
      </c>
      <c r="H184" s="74140" t="n">
        <v>1.7722359028371</v>
      </c>
      <c r="I184" s="74570" t="n">
        <v>0.9286666410943999</v>
      </c>
      <c r="J184" s="75000" t="n">
        <v>0.0017683097783</v>
      </c>
    </row>
    <row collapsed="false" customFormat="false" customHeight="false" hidden="false" ht="12.75" outlineLevel="0" r="185">
      <c r="A185" s="71131" t="s">
        <v>143</v>
      </c>
      <c r="B185" s="71561" t="s">
        <v>32</v>
      </c>
      <c r="C185" s="71991" t="s">
        <v>19</v>
      </c>
      <c r="D185" s="72421" t="s">
        <v>14</v>
      </c>
      <c r="E185" s="72851" t="n">
        <v>9.5218338024</v>
      </c>
      <c r="F185" s="73281" t="n">
        <v>10.6017668432134</v>
      </c>
      <c r="G185" s="73711" t="n">
        <v>9.9165359104883</v>
      </c>
      <c r="H185" s="74141" t="n">
        <v>8.1053125042909</v>
      </c>
      <c r="I185" s="74571" t="n">
        <v>6.028832291487601</v>
      </c>
      <c r="J185" s="75001" t="n">
        <v>0.2077555254827</v>
      </c>
    </row>
    <row collapsed="false" customFormat="false" customHeight="false" hidden="false" ht="12.75" outlineLevel="0" r="186">
      <c r="A186" s="71132" t="s">
        <v>143</v>
      </c>
      <c r="B186" s="71562" t="s">
        <v>32</v>
      </c>
      <c r="C186" s="71992" t="s">
        <v>19</v>
      </c>
      <c r="D186" s="72422" t="s">
        <v>18</v>
      </c>
      <c r="E186" s="72852" t="n">
        <v>1.62271861921</v>
      </c>
      <c r="F186" s="73282" t="n">
        <v>1.1800313145275998</v>
      </c>
      <c r="G186" s="73712" t="n">
        <v>0.8333079568439999</v>
      </c>
      <c r="H186" s="74142" t="n">
        <v>0.6408307667456</v>
      </c>
      <c r="I186" s="74572" t="n">
        <v>0.6812014108890001</v>
      </c>
      <c r="J186" s="75002" t="n">
        <v>2.0570358194343004</v>
      </c>
    </row>
    <row collapsed="false" customFormat="false" customHeight="false" hidden="false" ht="12.75" outlineLevel="0" r="187">
      <c r="A187" s="71133" t="s">
        <v>143</v>
      </c>
      <c r="B187" s="71563" t="s">
        <v>32</v>
      </c>
      <c r="C187" s="71993" t="s">
        <v>21</v>
      </c>
      <c r="D187" s="72423" t="s">
        <v>20</v>
      </c>
      <c r="E187" s="72853" t="n">
        <v>0.0</v>
      </c>
      <c r="F187" s="73283" t="n">
        <v>0.0</v>
      </c>
      <c r="G187" s="73713" t="n">
        <v>0.0</v>
      </c>
      <c r="H187" s="74143" t="n">
        <v>0.0</v>
      </c>
      <c r="I187" s="74573" t="n">
        <v>0.0</v>
      </c>
      <c r="J187" s="75003" t="n">
        <v>0.0</v>
      </c>
    </row>
    <row collapsed="false" customFormat="false" customHeight="false" hidden="false" ht="12.75" outlineLevel="0" r="188">
      <c r="A188" s="71134" t="s">
        <v>143</v>
      </c>
      <c r="B188" s="71564" t="s">
        <v>32</v>
      </c>
      <c r="C188" s="71994" t="s">
        <v>21</v>
      </c>
      <c r="D188" s="72424" t="s">
        <v>13</v>
      </c>
      <c r="E188" s="72854" t="n">
        <v>0.07437364587999999</v>
      </c>
      <c r="F188" s="73284" t="n">
        <v>0.078203701428</v>
      </c>
      <c r="G188" s="73714" t="n">
        <v>0.0810643607787</v>
      </c>
      <c r="H188" s="74144" t="n">
        <v>0.0793432827623</v>
      </c>
      <c r="I188" s="74574" t="n">
        <v>0.0807819223669</v>
      </c>
      <c r="J188" s="75004" t="n">
        <v>0.0895885983234</v>
      </c>
    </row>
    <row collapsed="false" customFormat="false" customHeight="false" hidden="false" ht="12.75" outlineLevel="0" r="189">
      <c r="A189" s="71135" t="s">
        <v>143</v>
      </c>
      <c r="B189" s="71565" t="s">
        <v>32</v>
      </c>
      <c r="C189" s="71995" t="s">
        <v>21</v>
      </c>
      <c r="D189" s="72425" t="s">
        <v>16</v>
      </c>
      <c r="E189" s="72855" t="n">
        <v>0.0</v>
      </c>
      <c r="F189" s="73285" t="n">
        <v>0.0</v>
      </c>
      <c r="G189" s="73715" t="n">
        <v>0.0</v>
      </c>
      <c r="H189" s="74145" t="n">
        <v>0.0</v>
      </c>
      <c r="I189" s="74575" t="n">
        <v>0.0</v>
      </c>
      <c r="J189" s="75005" t="n">
        <v>0.0</v>
      </c>
    </row>
    <row collapsed="false" customFormat="false" customHeight="false" hidden="false" ht="12.75" outlineLevel="0" r="190">
      <c r="A190" s="71136" t="s">
        <v>143</v>
      </c>
      <c r="B190" s="71566" t="s">
        <v>32</v>
      </c>
      <c r="C190" s="71996" t="s">
        <v>21</v>
      </c>
      <c r="D190" s="72426" t="s">
        <v>14</v>
      </c>
      <c r="E190" s="72856" t="n">
        <v>0.0</v>
      </c>
      <c r="F190" s="73286" t="n">
        <v>0.0</v>
      </c>
      <c r="G190" s="73716" t="n">
        <v>0.0</v>
      </c>
      <c r="H190" s="74146" t="n">
        <v>0.0</v>
      </c>
      <c r="I190" s="74576" t="n">
        <v>0.0</v>
      </c>
      <c r="J190" s="75006" t="n">
        <v>0.0</v>
      </c>
    </row>
    <row collapsed="false" customFormat="false" customHeight="false" hidden="false" ht="12.75" outlineLevel="0" r="191">
      <c r="A191" s="71137" t="s">
        <v>143</v>
      </c>
      <c r="B191" s="71567" t="s">
        <v>32</v>
      </c>
      <c r="C191" s="71997" t="s">
        <v>21</v>
      </c>
      <c r="D191" s="72427" t="s">
        <v>18</v>
      </c>
      <c r="E191" s="72857" t="n">
        <v>0.0</v>
      </c>
      <c r="F191" s="73287" t="n">
        <v>0.0</v>
      </c>
      <c r="G191" s="73717" t="n">
        <v>0.0</v>
      </c>
      <c r="H191" s="74147" t="n">
        <v>0.0</v>
      </c>
      <c r="I191" s="74577" t="n">
        <v>0.0</v>
      </c>
      <c r="J191" s="75007" t="n">
        <v>0.0</v>
      </c>
    </row>
    <row collapsed="false" customFormat="false" customHeight="false" hidden="false" ht="12.75" outlineLevel="0" r="192">
      <c r="A192" s="71138" t="s">
        <v>143</v>
      </c>
      <c r="B192" s="71568" t="s">
        <v>32</v>
      </c>
      <c r="C192" s="71998" t="s">
        <v>22</v>
      </c>
      <c r="D192" s="72428" t="s">
        <v>20</v>
      </c>
      <c r="E192" s="72858" t="n">
        <v>0.1756374572519</v>
      </c>
      <c r="F192" s="73288" t="n">
        <v>0.1619977393167</v>
      </c>
      <c r="G192" s="73718" t="n">
        <v>0.16300584671329998</v>
      </c>
      <c r="H192" s="74148" t="n">
        <v>0.1386313403205</v>
      </c>
      <c r="I192" s="74578" t="n">
        <v>0.1163632705053</v>
      </c>
      <c r="J192" s="75008" t="n">
        <v>0.07314392494159999</v>
      </c>
    </row>
    <row collapsed="false" customFormat="false" customHeight="false" hidden="false" ht="12.75" outlineLevel="0" r="193">
      <c r="A193" s="71139" t="s">
        <v>143</v>
      </c>
      <c r="B193" s="71569" t="s">
        <v>32</v>
      </c>
      <c r="C193" s="71999" t="s">
        <v>22</v>
      </c>
      <c r="D193" s="72429" t="s">
        <v>13</v>
      </c>
      <c r="E193" s="72859" t="n">
        <v>0.8576773436640001</v>
      </c>
      <c r="F193" s="73289" t="n">
        <v>1.4135322501929</v>
      </c>
      <c r="G193" s="73719" t="n">
        <v>1.9228932891627</v>
      </c>
      <c r="H193" s="74149" t="n">
        <v>2.2049705418088004</v>
      </c>
      <c r="I193" s="74579" t="n">
        <v>2.4793765066141</v>
      </c>
      <c r="J193" s="75009" t="n">
        <v>3.0702646463575003</v>
      </c>
    </row>
    <row collapsed="false" customFormat="false" customHeight="false" hidden="false" ht="12.75" outlineLevel="0" r="194">
      <c r="A194" s="71140" t="s">
        <v>143</v>
      </c>
      <c r="B194" s="71570" t="s">
        <v>32</v>
      </c>
      <c r="C194" s="72000" t="s">
        <v>22</v>
      </c>
      <c r="D194" s="72430" t="s">
        <v>16</v>
      </c>
      <c r="E194" s="72860" t="n">
        <v>0.0201399073007</v>
      </c>
      <c r="F194" s="73290" t="n">
        <v>0.0</v>
      </c>
      <c r="G194" s="73720" t="n">
        <v>0.0</v>
      </c>
      <c r="H194" s="74150" t="n">
        <v>0.0</v>
      </c>
      <c r="I194" s="74580" t="n">
        <v>0.0</v>
      </c>
      <c r="J194" s="75010" t="n">
        <v>0.0</v>
      </c>
    </row>
    <row collapsed="false" customFormat="false" customHeight="false" hidden="false" ht="12.75" outlineLevel="0" r="195">
      <c r="A195" s="71141" t="s">
        <v>143</v>
      </c>
      <c r="B195" s="71571" t="s">
        <v>32</v>
      </c>
      <c r="C195" s="72001" t="s">
        <v>22</v>
      </c>
      <c r="D195" s="72431" t="s">
        <v>14</v>
      </c>
      <c r="E195" s="72861" t="n">
        <v>0.731109586133</v>
      </c>
      <c r="F195" s="73291" t="n">
        <v>0.7763012052364</v>
      </c>
      <c r="G195" s="73721" t="n">
        <v>0.8422169822804</v>
      </c>
      <c r="H195" s="74151" t="n">
        <v>0.7756732592036001</v>
      </c>
      <c r="I195" s="74581" t="n">
        <v>0.7080591809872</v>
      </c>
      <c r="J195" s="75011" t="n">
        <v>0.5162826840489</v>
      </c>
    </row>
    <row collapsed="false" customFormat="false" customHeight="false" hidden="false" ht="12.75" outlineLevel="0" r="196">
      <c r="A196" s="71142" t="s">
        <v>143</v>
      </c>
      <c r="B196" s="71572" t="s">
        <v>32</v>
      </c>
      <c r="C196" s="72002" t="s">
        <v>22</v>
      </c>
      <c r="D196" s="72432" t="s">
        <v>18</v>
      </c>
      <c r="E196" s="72862" t="n">
        <v>0.0</v>
      </c>
      <c r="F196" s="73292" t="n">
        <v>0.0</v>
      </c>
      <c r="G196" s="73722" t="n">
        <v>0.0</v>
      </c>
      <c r="H196" s="74152" t="n">
        <v>0.0</v>
      </c>
      <c r="I196" s="74582" t="n">
        <v>0.0</v>
      </c>
      <c r="J196" s="75012" t="n">
        <v>0.0</v>
      </c>
    </row>
    <row collapsed="false" customFormat="false" customHeight="false" hidden="false" ht="12.75" outlineLevel="0" r="197">
      <c r="A197" s="71143" t="s">
        <v>143</v>
      </c>
      <c r="B197" s="71573" t="s">
        <v>32</v>
      </c>
      <c r="C197" s="72003" t="s">
        <v>23</v>
      </c>
      <c r="D197" s="72433" t="s">
        <v>20</v>
      </c>
      <c r="E197" s="72863" t="n">
        <v>0.0</v>
      </c>
      <c r="F197" s="73293" t="n">
        <v>0.0</v>
      </c>
      <c r="G197" s="73723" t="n">
        <v>0.0</v>
      </c>
      <c r="H197" s="74153" t="n">
        <v>0.0</v>
      </c>
      <c r="I197" s="74583" t="n">
        <v>0.0</v>
      </c>
      <c r="J197" s="75013" t="n">
        <v>0.0</v>
      </c>
    </row>
    <row collapsed="false" customFormat="false" customHeight="false" hidden="false" ht="12.75" outlineLevel="0" r="198">
      <c r="A198" s="71144" t="s">
        <v>143</v>
      </c>
      <c r="B198" s="71574" t="s">
        <v>32</v>
      </c>
      <c r="C198" s="72004" t="s">
        <v>23</v>
      </c>
      <c r="D198" s="72434" t="s">
        <v>13</v>
      </c>
      <c r="E198" s="72864" t="n">
        <v>2.1103539219105</v>
      </c>
      <c r="F198" s="73294" t="n">
        <v>2.1273657902212</v>
      </c>
      <c r="G198" s="73724" t="n">
        <v>2.0025049523861997</v>
      </c>
      <c r="H198" s="74154" t="n">
        <v>1.6557359171957</v>
      </c>
      <c r="I198" s="74584" t="n">
        <v>1.3063944195585</v>
      </c>
      <c r="J198" s="75014" t="n">
        <v>0.8299279730506001</v>
      </c>
    </row>
    <row collapsed="false" customFormat="false" customHeight="false" hidden="false" ht="12.75" outlineLevel="0" r="199">
      <c r="A199" s="71145" t="s">
        <v>143</v>
      </c>
      <c r="B199" s="71575" t="s">
        <v>32</v>
      </c>
      <c r="C199" s="72005" t="s">
        <v>23</v>
      </c>
      <c r="D199" s="72435" t="s">
        <v>16</v>
      </c>
      <c r="E199" s="72865" t="n">
        <v>0.0</v>
      </c>
      <c r="F199" s="73295" t="n">
        <v>0.0</v>
      </c>
      <c r="G199" s="73725" t="n">
        <v>0.0</v>
      </c>
      <c r="H199" s="74155" t="n">
        <v>0.0</v>
      </c>
      <c r="I199" s="74585" t="n">
        <v>0.0</v>
      </c>
      <c r="J199" s="75015" t="n">
        <v>0.0</v>
      </c>
    </row>
    <row collapsed="false" customFormat="false" customHeight="false" hidden="false" ht="12.75" outlineLevel="0" r="200">
      <c r="A200" s="71146" t="s">
        <v>143</v>
      </c>
      <c r="B200" s="71576" t="s">
        <v>32</v>
      </c>
      <c r="C200" s="72006" t="s">
        <v>23</v>
      </c>
      <c r="D200" s="72436" t="s">
        <v>14</v>
      </c>
      <c r="E200" s="72866" t="n">
        <v>0.0</v>
      </c>
      <c r="F200" s="73296" t="n">
        <v>0.0</v>
      </c>
      <c r="G200" s="73726" t="n">
        <v>0.0</v>
      </c>
      <c r="H200" s="74156" t="n">
        <v>0.0</v>
      </c>
      <c r="I200" s="74586" t="n">
        <v>0.0</v>
      </c>
      <c r="J200" s="75016" t="n">
        <v>0.0</v>
      </c>
    </row>
    <row collapsed="false" customFormat="false" customHeight="false" hidden="false" ht="12.75" outlineLevel="0" r="201">
      <c r="A201" s="71147" t="s">
        <v>143</v>
      </c>
      <c r="B201" s="71577" t="s">
        <v>32</v>
      </c>
      <c r="C201" s="72007" t="s">
        <v>23</v>
      </c>
      <c r="D201" s="72437" t="s">
        <v>18</v>
      </c>
      <c r="E201" s="72867" t="n">
        <v>0.0</v>
      </c>
      <c r="F201" s="73297" t="n">
        <v>0.0</v>
      </c>
      <c r="G201" s="73727" t="n">
        <v>0.0</v>
      </c>
      <c r="H201" s="74157" t="n">
        <v>0.0</v>
      </c>
      <c r="I201" s="74587" t="n">
        <v>0.0</v>
      </c>
      <c r="J201" s="75017" t="n">
        <v>0.0</v>
      </c>
    </row>
    <row collapsed="false" customFormat="false" customHeight="false" hidden="false" ht="12.75" outlineLevel="0" r="202">
      <c r="A202" s="71148" t="s">
        <v>143</v>
      </c>
      <c r="B202" s="71578" t="s">
        <v>32</v>
      </c>
      <c r="C202" s="72008" t="s">
        <v>24</v>
      </c>
      <c r="D202" s="72438" t="s">
        <v>20</v>
      </c>
      <c r="E202" s="72868" t="n">
        <v>0.12012319929700001</v>
      </c>
      <c r="F202" s="73298" t="n">
        <v>0.2737882572629</v>
      </c>
      <c r="G202" s="73728" t="n">
        <v>0.38135249250889997</v>
      </c>
      <c r="H202" s="74158" t="n">
        <v>0.454771468311</v>
      </c>
      <c r="I202" s="74588" t="n">
        <v>0.45472541018850005</v>
      </c>
      <c r="J202" s="75018" t="n">
        <v>0.3784662716231</v>
      </c>
    </row>
    <row collapsed="false" customFormat="false" customHeight="false" hidden="false" ht="12.75" outlineLevel="0" r="203">
      <c r="A203" s="71149" t="s">
        <v>143</v>
      </c>
      <c r="B203" s="71579" t="s">
        <v>32</v>
      </c>
      <c r="C203" s="72009" t="s">
        <v>24</v>
      </c>
      <c r="D203" s="72439" t="s">
        <v>13</v>
      </c>
      <c r="E203" s="72869" t="n">
        <v>0.6120908130131</v>
      </c>
      <c r="F203" s="73299" t="n">
        <v>0.8305297753977999</v>
      </c>
      <c r="G203" s="73729" t="n">
        <v>0.9366160119186</v>
      </c>
      <c r="H203" s="74159" t="n">
        <v>0.9189433187586</v>
      </c>
      <c r="I203" s="74589" t="n">
        <v>0.862082377621</v>
      </c>
      <c r="J203" s="75019" t="n">
        <v>0.4699789152876</v>
      </c>
    </row>
    <row collapsed="false" customFormat="false" customHeight="false" hidden="false" ht="12.75" outlineLevel="0" r="204">
      <c r="A204" s="71150" t="s">
        <v>143</v>
      </c>
      <c r="B204" s="71580" t="s">
        <v>32</v>
      </c>
      <c r="C204" s="72010" t="s">
        <v>24</v>
      </c>
      <c r="D204" s="72440" t="s">
        <v>16</v>
      </c>
      <c r="E204" s="72870" t="n">
        <v>0.38825863553600004</v>
      </c>
      <c r="F204" s="73300" t="n">
        <v>0.2477256162892</v>
      </c>
      <c r="G204" s="73730" t="n">
        <v>0.1246735481279</v>
      </c>
      <c r="H204" s="74160" t="n">
        <v>0.0313710211657</v>
      </c>
      <c r="I204" s="74590" t="n">
        <v>0.0195920020274</v>
      </c>
      <c r="J204" s="75020" t="n">
        <v>6.042236389E-4</v>
      </c>
    </row>
    <row collapsed="false" customFormat="false" customHeight="false" hidden="false" ht="12.75" outlineLevel="0" r="205">
      <c r="A205" s="71151" t="s">
        <v>143</v>
      </c>
      <c r="B205" s="71581" t="s">
        <v>32</v>
      </c>
      <c r="C205" s="72011" t="s">
        <v>24</v>
      </c>
      <c r="D205" s="72441" t="s">
        <v>14</v>
      </c>
      <c r="E205" s="72871" t="n">
        <v>1.218078548959</v>
      </c>
      <c r="F205" s="73301" t="n">
        <v>0.9567302015531</v>
      </c>
      <c r="G205" s="73731" t="n">
        <v>0.7172167725851001</v>
      </c>
      <c r="H205" s="74161" t="n">
        <v>0.49988675150490003</v>
      </c>
      <c r="I205" s="74591" t="n">
        <v>0.38760230977</v>
      </c>
      <c r="J205" s="75021" t="n">
        <v>0.1437265138688</v>
      </c>
    </row>
    <row collapsed="false" customFormat="false" customHeight="false" hidden="false" ht="12.75" outlineLevel="0" r="206">
      <c r="A206" s="71152" t="s">
        <v>143</v>
      </c>
      <c r="B206" s="71582" t="s">
        <v>32</v>
      </c>
      <c r="C206" s="72012" t="s">
        <v>24</v>
      </c>
      <c r="D206" s="72442" t="s">
        <v>18</v>
      </c>
      <c r="E206" s="72872" t="n">
        <v>0.20101303818000002</v>
      </c>
      <c r="F206" s="73302" t="n">
        <v>0.2075657534776</v>
      </c>
      <c r="G206" s="73732" t="n">
        <v>0.20485739548350002</v>
      </c>
      <c r="H206" s="74162" t="n">
        <v>0.19629349260319998</v>
      </c>
      <c r="I206" s="74592" t="n">
        <v>0.18466049046869998</v>
      </c>
      <c r="J206" s="75022" t="n">
        <v>0.13777679152199998</v>
      </c>
    </row>
    <row collapsed="false" customFormat="false" customHeight="false" hidden="false" ht="12.75" outlineLevel="0" r="207">
      <c r="A207" s="71153" t="s">
        <v>143</v>
      </c>
      <c r="B207" s="71583" t="s">
        <v>32</v>
      </c>
      <c r="C207" s="72013" t="s">
        <v>25</v>
      </c>
      <c r="D207" s="72443" t="s">
        <v>20</v>
      </c>
      <c r="E207" s="72873" t="n">
        <v>0.0</v>
      </c>
      <c r="F207" s="73303" t="n">
        <v>0.0</v>
      </c>
      <c r="G207" s="73733" t="n">
        <v>0.0</v>
      </c>
      <c r="H207" s="74163" t="n">
        <v>0.0</v>
      </c>
      <c r="I207" s="74593" t="n">
        <v>0.0</v>
      </c>
      <c r="J207" s="75023" t="n">
        <v>0.0</v>
      </c>
    </row>
    <row collapsed="false" customFormat="false" customHeight="false" hidden="false" ht="12.75" outlineLevel="0" r="208">
      <c r="A208" s="71154" t="s">
        <v>143</v>
      </c>
      <c r="B208" s="71584" t="s">
        <v>32</v>
      </c>
      <c r="C208" s="72014" t="s">
        <v>25</v>
      </c>
      <c r="D208" s="72444" t="s">
        <v>13</v>
      </c>
      <c r="E208" s="72874" t="n">
        <v>0.2478253075248</v>
      </c>
      <c r="F208" s="73304" t="n">
        <v>0.2450763177403</v>
      </c>
      <c r="G208" s="73734" t="n">
        <v>0.24181690249239998</v>
      </c>
      <c r="H208" s="74164" t="n">
        <v>0.2352134923536</v>
      </c>
      <c r="I208" s="74594" t="n">
        <v>0.22888885237599998</v>
      </c>
      <c r="J208" s="75024" t="n">
        <v>0.2047198771293</v>
      </c>
    </row>
    <row collapsed="false" customFormat="false" customHeight="false" hidden="false" ht="12.75" outlineLevel="0" r="209">
      <c r="A209" s="71155" t="s">
        <v>143</v>
      </c>
      <c r="B209" s="71585" t="s">
        <v>32</v>
      </c>
      <c r="C209" s="72015" t="s">
        <v>25</v>
      </c>
      <c r="D209" s="72445" t="s">
        <v>16</v>
      </c>
      <c r="E209" s="72875" t="n">
        <v>0.0</v>
      </c>
      <c r="F209" s="73305" t="n">
        <v>0.0</v>
      </c>
      <c r="G209" s="73735" t="n">
        <v>0.0</v>
      </c>
      <c r="H209" s="74165" t="n">
        <v>0.0</v>
      </c>
      <c r="I209" s="74595" t="n">
        <v>0.0</v>
      </c>
      <c r="J209" s="75025" t="n">
        <v>0.0</v>
      </c>
    </row>
    <row collapsed="false" customFormat="false" customHeight="false" hidden="false" ht="12.75" outlineLevel="0" r="210">
      <c r="A210" s="71156" t="s">
        <v>143</v>
      </c>
      <c r="B210" s="71586" t="s">
        <v>32</v>
      </c>
      <c r="C210" s="72016" t="s">
        <v>25</v>
      </c>
      <c r="D210" s="72446" t="s">
        <v>14</v>
      </c>
      <c r="E210" s="72876" t="n">
        <v>0.0</v>
      </c>
      <c r="F210" s="73306" t="n">
        <v>0.0</v>
      </c>
      <c r="G210" s="73736" t="n">
        <v>0.0</v>
      </c>
      <c r="H210" s="74166" t="n">
        <v>0.0</v>
      </c>
      <c r="I210" s="74596" t="n">
        <v>0.0</v>
      </c>
      <c r="J210" s="75026" t="n">
        <v>0.0</v>
      </c>
    </row>
    <row collapsed="false" customFormat="false" customHeight="false" hidden="false" ht="12.75" outlineLevel="0" r="211">
      <c r="A211" s="71157" t="s">
        <v>143</v>
      </c>
      <c r="B211" s="71587" t="s">
        <v>32</v>
      </c>
      <c r="C211" s="72017" t="s">
        <v>25</v>
      </c>
      <c r="D211" s="72447" t="s">
        <v>18</v>
      </c>
      <c r="E211" s="72877" t="n">
        <v>0.0</v>
      </c>
      <c r="F211" s="73307" t="n">
        <v>0.0</v>
      </c>
      <c r="G211" s="73737" t="n">
        <v>0.0</v>
      </c>
      <c r="H211" s="74167" t="n">
        <v>0.0</v>
      </c>
      <c r="I211" s="74597" t="n">
        <v>0.0</v>
      </c>
      <c r="J211" s="75027" t="n">
        <v>0.0</v>
      </c>
    </row>
    <row collapsed="false" customFormat="false" customHeight="false" hidden="false" ht="12.75" outlineLevel="0" r="212">
      <c r="A212" s="71158" t="s">
        <v>143</v>
      </c>
      <c r="B212" s="71588" t="s">
        <v>32</v>
      </c>
      <c r="C212" s="72018" t="s">
        <v>26</v>
      </c>
      <c r="D212" s="72448" t="s">
        <v>20</v>
      </c>
      <c r="E212" s="72878" t="n">
        <v>0.0</v>
      </c>
      <c r="F212" s="73308" t="n">
        <v>0.0</v>
      </c>
      <c r="G212" s="73738" t="n">
        <v>0.0</v>
      </c>
      <c r="H212" s="74168" t="n">
        <v>0.0</v>
      </c>
      <c r="I212" s="74598" t="n">
        <v>0.0</v>
      </c>
      <c r="J212" s="75028" t="n">
        <v>0.0</v>
      </c>
    </row>
    <row collapsed="false" customFormat="false" customHeight="false" hidden="false" ht="12.75" outlineLevel="0" r="213">
      <c r="A213" s="71159" t="s">
        <v>143</v>
      </c>
      <c r="B213" s="71589" t="s">
        <v>32</v>
      </c>
      <c r="C213" s="72019" t="s">
        <v>26</v>
      </c>
      <c r="D213" s="72449" t="s">
        <v>13</v>
      </c>
      <c r="E213" s="72879" t="n">
        <v>0.1976177589352</v>
      </c>
      <c r="F213" s="73309" t="n">
        <v>0.20539971528940001</v>
      </c>
      <c r="G213" s="73739" t="n">
        <v>0.212708379335</v>
      </c>
      <c r="H213" s="74169" t="n">
        <v>0.20837720087099998</v>
      </c>
      <c r="I213" s="74599" t="n">
        <v>0.204228637342</v>
      </c>
      <c r="J213" s="75029" t="n">
        <v>0.1873412523694</v>
      </c>
    </row>
    <row collapsed="false" customFormat="false" customHeight="false" hidden="false" ht="12.75" outlineLevel="0" r="214">
      <c r="A214" s="71160" t="s">
        <v>143</v>
      </c>
      <c r="B214" s="71590" t="s">
        <v>32</v>
      </c>
      <c r="C214" s="72020" t="s">
        <v>26</v>
      </c>
      <c r="D214" s="72450" t="s">
        <v>16</v>
      </c>
      <c r="E214" s="72880" t="n">
        <v>0.0</v>
      </c>
      <c r="F214" s="73310" t="n">
        <v>0.0</v>
      </c>
      <c r="G214" s="73740" t="n">
        <v>0.0</v>
      </c>
      <c r="H214" s="74170" t="n">
        <v>0.0</v>
      </c>
      <c r="I214" s="74600" t="n">
        <v>0.0</v>
      </c>
      <c r="J214" s="75030" t="n">
        <v>0.0</v>
      </c>
    </row>
    <row collapsed="false" customFormat="false" customHeight="false" hidden="false" ht="12.75" outlineLevel="0" r="215">
      <c r="A215" s="71161" t="s">
        <v>143</v>
      </c>
      <c r="B215" s="71591" t="s">
        <v>32</v>
      </c>
      <c r="C215" s="72021" t="s">
        <v>26</v>
      </c>
      <c r="D215" s="72451" t="s">
        <v>14</v>
      </c>
      <c r="E215" s="72881" t="n">
        <v>0.0</v>
      </c>
      <c r="F215" s="73311" t="n">
        <v>0.0</v>
      </c>
      <c r="G215" s="73741" t="n">
        <v>0.0</v>
      </c>
      <c r="H215" s="74171" t="n">
        <v>0.0</v>
      </c>
      <c r="I215" s="74601" t="n">
        <v>0.0</v>
      </c>
      <c r="J215" s="75031" t="n">
        <v>0.0</v>
      </c>
    </row>
    <row collapsed="false" customFormat="false" customHeight="false" hidden="false" ht="12.75" outlineLevel="0" r="216">
      <c r="A216" s="71162" t="s">
        <v>143</v>
      </c>
      <c r="B216" s="71592" t="s">
        <v>32</v>
      </c>
      <c r="C216" s="72022" t="s">
        <v>26</v>
      </c>
      <c r="D216" s="72452" t="s">
        <v>18</v>
      </c>
      <c r="E216" s="72882" t="n">
        <v>0.0</v>
      </c>
      <c r="F216" s="73312" t="n">
        <v>0.0</v>
      </c>
      <c r="G216" s="73742" t="n">
        <v>0.0</v>
      </c>
      <c r="H216" s="74172" t="n">
        <v>0.0</v>
      </c>
      <c r="I216" s="74602" t="n">
        <v>0.0</v>
      </c>
      <c r="J216" s="75032" t="n">
        <v>0.0</v>
      </c>
    </row>
    <row collapsed="false" customFormat="false" customHeight="false" hidden="false" ht="12.75" outlineLevel="0" r="217">
      <c r="A217" s="71163" t="s">
        <v>143</v>
      </c>
      <c r="B217" s="71593" t="s">
        <v>32</v>
      </c>
      <c r="C217" s="72023" t="s">
        <v>27</v>
      </c>
      <c r="D217" s="72453" t="s">
        <v>20</v>
      </c>
      <c r="E217" s="72883" t="n">
        <v>0.0</v>
      </c>
      <c r="F217" s="73313" t="n">
        <v>0.0</v>
      </c>
      <c r="G217" s="73743" t="n">
        <v>0.0</v>
      </c>
      <c r="H217" s="74173" t="n">
        <v>0.0</v>
      </c>
      <c r="I217" s="74603" t="n">
        <v>0.0</v>
      </c>
      <c r="J217" s="75033" t="n">
        <v>0.0</v>
      </c>
    </row>
    <row collapsed="false" customFormat="false" customHeight="false" hidden="false" ht="12.75" outlineLevel="0" r="218">
      <c r="A218" s="71164" t="s">
        <v>143</v>
      </c>
      <c r="B218" s="71594" t="s">
        <v>32</v>
      </c>
      <c r="C218" s="72024" t="s">
        <v>27</v>
      </c>
      <c r="D218" s="72454" t="s">
        <v>13</v>
      </c>
      <c r="E218" s="72884" t="n">
        <v>0.2186715608822</v>
      </c>
      <c r="F218" s="73314" t="n">
        <v>0.2282224162375</v>
      </c>
      <c r="G218" s="73744" t="n">
        <v>0.2377385311191</v>
      </c>
      <c r="H218" s="74174" t="n">
        <v>0.242747581649</v>
      </c>
      <c r="I218" s="74604" t="n">
        <v>0.2498183609977</v>
      </c>
      <c r="J218" s="75034" t="n">
        <v>0.26497445935889996</v>
      </c>
    </row>
    <row collapsed="false" customFormat="false" customHeight="false" hidden="false" ht="12.75" outlineLevel="0" r="219">
      <c r="A219" s="71165" t="s">
        <v>143</v>
      </c>
      <c r="B219" s="71595" t="s">
        <v>32</v>
      </c>
      <c r="C219" s="72025" t="s">
        <v>27</v>
      </c>
      <c r="D219" s="72455" t="s">
        <v>16</v>
      </c>
      <c r="E219" s="72885" t="n">
        <v>0.0</v>
      </c>
      <c r="F219" s="73315" t="n">
        <v>0.0</v>
      </c>
      <c r="G219" s="73745" t="n">
        <v>0.0</v>
      </c>
      <c r="H219" s="74175" t="n">
        <v>0.0</v>
      </c>
      <c r="I219" s="74605" t="n">
        <v>0.0</v>
      </c>
      <c r="J219" s="75035" t="n">
        <v>0.0</v>
      </c>
    </row>
    <row collapsed="false" customFormat="false" customHeight="false" hidden="false" ht="12.75" outlineLevel="0" r="220">
      <c r="A220" s="71166" t="s">
        <v>143</v>
      </c>
      <c r="B220" s="71596" t="s">
        <v>32</v>
      </c>
      <c r="C220" s="72026" t="s">
        <v>27</v>
      </c>
      <c r="D220" s="72456" t="s">
        <v>14</v>
      </c>
      <c r="E220" s="72886" t="n">
        <v>0.0</v>
      </c>
      <c r="F220" s="73316" t="n">
        <v>0.0</v>
      </c>
      <c r="G220" s="73746" t="n">
        <v>0.0</v>
      </c>
      <c r="H220" s="74176" t="n">
        <v>0.0</v>
      </c>
      <c r="I220" s="74606" t="n">
        <v>0.0</v>
      </c>
      <c r="J220" s="75036" t="n">
        <v>0.0</v>
      </c>
    </row>
    <row collapsed="false" customFormat="false" customHeight="false" hidden="false" ht="12.75" outlineLevel="0" r="221">
      <c r="A221" s="71167" t="s">
        <v>143</v>
      </c>
      <c r="B221" s="71597" t="s">
        <v>32</v>
      </c>
      <c r="C221" s="72027" t="s">
        <v>27</v>
      </c>
      <c r="D221" s="72457" t="s">
        <v>18</v>
      </c>
      <c r="E221" s="72887" t="n">
        <v>0.0</v>
      </c>
      <c r="F221" s="73317" t="n">
        <v>0.0</v>
      </c>
      <c r="G221" s="73747" t="n">
        <v>0.0</v>
      </c>
      <c r="H221" s="74177" t="n">
        <v>0.0</v>
      </c>
      <c r="I221" s="74607" t="n">
        <v>0.0</v>
      </c>
      <c r="J221" s="75037" t="n">
        <v>0.0</v>
      </c>
    </row>
    <row collapsed="false" customFormat="false" customHeight="false" hidden="false" ht="12.75" outlineLevel="0" r="222">
      <c r="A222" s="71168" t="s">
        <v>143</v>
      </c>
      <c r="B222" s="71598" t="s">
        <v>33</v>
      </c>
      <c r="C222" s="72028" t="s">
        <v>12</v>
      </c>
      <c r="D222" s="72458" t="s">
        <v>20</v>
      </c>
      <c r="E222" s="72888" t="n">
        <v>0.0414094034996</v>
      </c>
      <c r="F222" s="73318" t="n">
        <v>0.035235462694299995</v>
      </c>
      <c r="G222" s="73748" t="n">
        <v>0.031191586925299997</v>
      </c>
      <c r="H222" s="74178" t="n">
        <v>0.0264991523906</v>
      </c>
      <c r="I222" s="74608" t="n">
        <v>0.0225567983476</v>
      </c>
      <c r="J222" s="75038" t="n">
        <v>0.0125701312899</v>
      </c>
    </row>
    <row collapsed="false" customFormat="false" customHeight="false" hidden="false" ht="12.75" outlineLevel="0" r="223">
      <c r="A223" s="71169" t="s">
        <v>143</v>
      </c>
      <c r="B223" s="71599" t="s">
        <v>33</v>
      </c>
      <c r="C223" s="72029" t="s">
        <v>12</v>
      </c>
      <c r="D223" s="72459" t="s">
        <v>13</v>
      </c>
      <c r="E223" s="72889" t="n">
        <v>0.06492359064150001</v>
      </c>
      <c r="F223" s="73319" t="n">
        <v>0.2120442942198</v>
      </c>
      <c r="G223" s="73749" t="n">
        <v>0.30655572792619995</v>
      </c>
      <c r="H223" s="74179" t="n">
        <v>0.36121434756660004</v>
      </c>
      <c r="I223" s="74609" t="n">
        <v>0.40163221261959997</v>
      </c>
      <c r="J223" s="75039" t="n">
        <v>0.4647110025251</v>
      </c>
    </row>
    <row collapsed="false" customFormat="false" customHeight="false" hidden="false" ht="12.75" outlineLevel="0" r="224">
      <c r="A224" s="71170" t="s">
        <v>143</v>
      </c>
      <c r="B224" s="71600" t="s">
        <v>33</v>
      </c>
      <c r="C224" s="72030" t="s">
        <v>12</v>
      </c>
      <c r="D224" s="72460" t="s">
        <v>16</v>
      </c>
      <c r="E224" s="72890" t="n">
        <v>0.324664981006</v>
      </c>
      <c r="F224" s="73320" t="n">
        <v>0.2343881887484</v>
      </c>
      <c r="G224" s="73750" t="n">
        <v>0.1831291000309</v>
      </c>
      <c r="H224" s="74180" t="n">
        <v>0.1391998946177</v>
      </c>
      <c r="I224" s="74610" t="n">
        <v>0.1061991060927</v>
      </c>
      <c r="J224" s="75040" t="n">
        <v>0.043064920947099995</v>
      </c>
    </row>
    <row collapsed="false" customFormat="false" customHeight="false" hidden="false" ht="12.75" outlineLevel="0" r="225">
      <c r="A225" s="71171" t="s">
        <v>143</v>
      </c>
      <c r="B225" s="71601" t="s">
        <v>33</v>
      </c>
      <c r="C225" s="72031" t="s">
        <v>12</v>
      </c>
      <c r="D225" s="72461" t="s">
        <v>14</v>
      </c>
      <c r="E225" s="72891" t="n">
        <v>0.1805554224893</v>
      </c>
      <c r="F225" s="73321" t="n">
        <v>0.1536354810423</v>
      </c>
      <c r="G225" s="73751" t="n">
        <v>0.13600316489050002</v>
      </c>
      <c r="H225" s="74181" t="n">
        <v>0.11554246702490001</v>
      </c>
      <c r="I225" s="74611" t="n">
        <v>0.0983523675781</v>
      </c>
      <c r="J225" s="75041" t="n">
        <v>0.0548032222143</v>
      </c>
    </row>
    <row collapsed="false" customFormat="false" customHeight="false" hidden="false" ht="12.75" outlineLevel="0" r="226">
      <c r="A226" s="71172" t="s">
        <v>143</v>
      </c>
      <c r="B226" s="71602" t="s">
        <v>33</v>
      </c>
      <c r="C226" s="72032" t="s">
        <v>12</v>
      </c>
      <c r="D226" s="72462" t="s">
        <v>18</v>
      </c>
      <c r="E226" s="72892" t="n">
        <v>0.0</v>
      </c>
      <c r="F226" s="73322" t="n">
        <v>0.0</v>
      </c>
      <c r="G226" s="73752" t="n">
        <v>0.0</v>
      </c>
      <c r="H226" s="74182" t="n">
        <v>0.0</v>
      </c>
      <c r="I226" s="74612" t="n">
        <v>0.0</v>
      </c>
      <c r="J226" s="75042" t="n">
        <v>0.0</v>
      </c>
    </row>
    <row collapsed="false" customFormat="false" customHeight="false" hidden="false" ht="12.75" outlineLevel="0" r="227">
      <c r="A227" s="71173" t="s">
        <v>143</v>
      </c>
      <c r="B227" s="71603" t="s">
        <v>33</v>
      </c>
      <c r="C227" s="72033" t="s">
        <v>15</v>
      </c>
      <c r="D227" s="72463" t="s">
        <v>20</v>
      </c>
      <c r="E227" s="72893" t="n">
        <v>0.0</v>
      </c>
      <c r="F227" s="73323" t="n">
        <v>0.0</v>
      </c>
      <c r="G227" s="73753" t="n">
        <v>0.0</v>
      </c>
      <c r="H227" s="74183" t="n">
        <v>0.0</v>
      </c>
      <c r="I227" s="74613" t="n">
        <v>0.0</v>
      </c>
      <c r="J227" s="75043" t="n">
        <v>0.0</v>
      </c>
    </row>
    <row collapsed="false" customFormat="false" customHeight="false" hidden="false" ht="12.75" outlineLevel="0" r="228">
      <c r="A228" s="71174" t="s">
        <v>143</v>
      </c>
      <c r="B228" s="71604" t="s">
        <v>33</v>
      </c>
      <c r="C228" s="72034" t="s">
        <v>15</v>
      </c>
      <c r="D228" s="72464" t="s">
        <v>13</v>
      </c>
      <c r="E228" s="72894" t="n">
        <v>0.3111841273977</v>
      </c>
      <c r="F228" s="73324" t="n">
        <v>0.3046462659093</v>
      </c>
      <c r="G228" s="73754" t="n">
        <v>0.28007343742979995</v>
      </c>
      <c r="H228" s="74184" t="n">
        <v>0.25752264775030004</v>
      </c>
      <c r="I228" s="74614" t="n">
        <v>0.234936128243</v>
      </c>
      <c r="J228" s="75044" t="n">
        <v>0.16908871801390002</v>
      </c>
    </row>
    <row collapsed="false" customFormat="false" customHeight="false" hidden="false" ht="12.75" outlineLevel="0" r="229">
      <c r="A229" s="71175" t="s">
        <v>143</v>
      </c>
      <c r="B229" s="71605" t="s">
        <v>33</v>
      </c>
      <c r="C229" s="72035" t="s">
        <v>15</v>
      </c>
      <c r="D229" s="72465" t="s">
        <v>16</v>
      </c>
      <c r="E229" s="72895" t="n">
        <v>0.0</v>
      </c>
      <c r="F229" s="73325" t="n">
        <v>0.0</v>
      </c>
      <c r="G229" s="73755" t="n">
        <v>0.0</v>
      </c>
      <c r="H229" s="74185" t="n">
        <v>0.0</v>
      </c>
      <c r="I229" s="74615" t="n">
        <v>0.0</v>
      </c>
      <c r="J229" s="75045" t="n">
        <v>0.0</v>
      </c>
    </row>
    <row collapsed="false" customFormat="false" customHeight="false" hidden="false" ht="12.75" outlineLevel="0" r="230">
      <c r="A230" s="71176" t="s">
        <v>143</v>
      </c>
      <c r="B230" s="71606" t="s">
        <v>33</v>
      </c>
      <c r="C230" s="72036" t="s">
        <v>15</v>
      </c>
      <c r="D230" s="72466" t="s">
        <v>14</v>
      </c>
      <c r="E230" s="72896" t="n">
        <v>0.0</v>
      </c>
      <c r="F230" s="73326" t="n">
        <v>0.0</v>
      </c>
      <c r="G230" s="73756" t="n">
        <v>0.0</v>
      </c>
      <c r="H230" s="74186" t="n">
        <v>0.0</v>
      </c>
      <c r="I230" s="74616" t="n">
        <v>0.0</v>
      </c>
      <c r="J230" s="75046" t="n">
        <v>0.0</v>
      </c>
    </row>
    <row collapsed="false" customFormat="false" customHeight="false" hidden="false" ht="12.75" outlineLevel="0" r="231">
      <c r="A231" s="71177" t="s">
        <v>143</v>
      </c>
      <c r="B231" s="71607" t="s">
        <v>33</v>
      </c>
      <c r="C231" s="72037" t="s">
        <v>15</v>
      </c>
      <c r="D231" s="72467" t="s">
        <v>18</v>
      </c>
      <c r="E231" s="72897" t="n">
        <v>0.0</v>
      </c>
      <c r="F231" s="73327" t="n">
        <v>0.0</v>
      </c>
      <c r="G231" s="73757" t="n">
        <v>0.0</v>
      </c>
      <c r="H231" s="74187" t="n">
        <v>0.0</v>
      </c>
      <c r="I231" s="74617" t="n">
        <v>0.0</v>
      </c>
      <c r="J231" s="75047" t="n">
        <v>0.0</v>
      </c>
    </row>
    <row collapsed="false" customFormat="false" customHeight="false" hidden="false" ht="12.75" outlineLevel="0" r="232">
      <c r="A232" s="71178" t="s">
        <v>143</v>
      </c>
      <c r="B232" s="71608" t="s">
        <v>33</v>
      </c>
      <c r="C232" s="72038" t="s">
        <v>17</v>
      </c>
      <c r="D232" s="72468" t="s">
        <v>20</v>
      </c>
      <c r="E232" s="72898" t="n">
        <v>0.0</v>
      </c>
      <c r="F232" s="73328" t="n">
        <v>0.0</v>
      </c>
      <c r="G232" s="73758" t="n">
        <v>0.0</v>
      </c>
      <c r="H232" s="74188" t="n">
        <v>0.0</v>
      </c>
      <c r="I232" s="74618" t="n">
        <v>0.0</v>
      </c>
      <c r="J232" s="75048" t="n">
        <v>0.0</v>
      </c>
    </row>
    <row collapsed="false" customFormat="false" customHeight="false" hidden="false" ht="12.75" outlineLevel="0" r="233">
      <c r="A233" s="71179" t="s">
        <v>143</v>
      </c>
      <c r="B233" s="71609" t="s">
        <v>33</v>
      </c>
      <c r="C233" s="72039" t="s">
        <v>17</v>
      </c>
      <c r="D233" s="72469" t="s">
        <v>13</v>
      </c>
      <c r="E233" s="72899" t="n">
        <v>0.06492359064150001</v>
      </c>
      <c r="F233" s="73329" t="n">
        <v>0.07189326223129999</v>
      </c>
      <c r="G233" s="73759" t="n">
        <v>0.0782085598727</v>
      </c>
      <c r="H233" s="74189" t="n">
        <v>0.0715235156127</v>
      </c>
      <c r="I233" s="74619" t="n">
        <v>0.0654798079891</v>
      </c>
      <c r="J233" s="75049" t="n">
        <v>0.051659968980000005</v>
      </c>
    </row>
    <row collapsed="false" customFormat="false" customHeight="false" hidden="false" ht="12.75" outlineLevel="0" r="234">
      <c r="A234" s="71180" t="s">
        <v>143</v>
      </c>
      <c r="B234" s="71610" t="s">
        <v>33</v>
      </c>
      <c r="C234" s="72040" t="s">
        <v>17</v>
      </c>
      <c r="D234" s="72470" t="s">
        <v>16</v>
      </c>
      <c r="E234" s="72900" t="n">
        <v>0.0</v>
      </c>
      <c r="F234" s="73330" t="n">
        <v>0.0</v>
      </c>
      <c r="G234" s="73760" t="n">
        <v>0.0</v>
      </c>
      <c r="H234" s="74190" t="n">
        <v>0.0</v>
      </c>
      <c r="I234" s="74620" t="n">
        <v>0.0</v>
      </c>
      <c r="J234" s="75050" t="n">
        <v>0.0</v>
      </c>
    </row>
    <row collapsed="false" customFormat="false" customHeight="false" hidden="false" ht="12.75" outlineLevel="0" r="235">
      <c r="A235" s="71181" t="s">
        <v>143</v>
      </c>
      <c r="B235" s="71611" t="s">
        <v>33</v>
      </c>
      <c r="C235" s="72041" t="s">
        <v>17</v>
      </c>
      <c r="D235" s="72471" t="s">
        <v>14</v>
      </c>
      <c r="E235" s="72901" t="n">
        <v>0.0</v>
      </c>
      <c r="F235" s="73331" t="n">
        <v>0.0</v>
      </c>
      <c r="G235" s="73761" t="n">
        <v>0.0</v>
      </c>
      <c r="H235" s="74191" t="n">
        <v>0.0</v>
      </c>
      <c r="I235" s="74621" t="n">
        <v>0.0</v>
      </c>
      <c r="J235" s="75051" t="n">
        <v>0.0</v>
      </c>
    </row>
    <row collapsed="false" customFormat="false" customHeight="false" hidden="false" ht="12.75" outlineLevel="0" r="236">
      <c r="A236" s="71182" t="s">
        <v>143</v>
      </c>
      <c r="B236" s="71612" t="s">
        <v>33</v>
      </c>
      <c r="C236" s="72042" t="s">
        <v>17</v>
      </c>
      <c r="D236" s="72472" t="s">
        <v>18</v>
      </c>
      <c r="E236" s="72902" t="n">
        <v>0.0</v>
      </c>
      <c r="F236" s="73332" t="n">
        <v>0.0</v>
      </c>
      <c r="G236" s="73762" t="n">
        <v>0.0</v>
      </c>
      <c r="H236" s="74192" t="n">
        <v>0.0</v>
      </c>
      <c r="I236" s="74622" t="n">
        <v>0.0</v>
      </c>
      <c r="J236" s="75052" t="n">
        <v>0.0</v>
      </c>
    </row>
    <row collapsed="false" customFormat="false" customHeight="false" hidden="false" ht="12.75" outlineLevel="0" r="237">
      <c r="A237" s="71183" t="s">
        <v>143</v>
      </c>
      <c r="B237" s="71613" t="s">
        <v>33</v>
      </c>
      <c r="C237" s="72043" t="s">
        <v>19</v>
      </c>
      <c r="D237" s="72473" t="s">
        <v>20</v>
      </c>
      <c r="E237" s="72903" t="n">
        <v>0.10034645605399999</v>
      </c>
      <c r="F237" s="73333" t="n">
        <v>0.8796838645271</v>
      </c>
      <c r="G237" s="73763" t="n">
        <v>1.1111424479164</v>
      </c>
      <c r="H237" s="74193" t="n">
        <v>1.2465104025151998</v>
      </c>
      <c r="I237" s="74623" t="n">
        <v>1.3293184998301</v>
      </c>
      <c r="J237" s="75053" t="n">
        <v>0.3799178715819</v>
      </c>
    </row>
    <row collapsed="false" customFormat="false" customHeight="false" hidden="false" ht="12.75" outlineLevel="0" r="238">
      <c r="A238" s="71184" t="s">
        <v>143</v>
      </c>
      <c r="B238" s="71614" t="s">
        <v>33</v>
      </c>
      <c r="C238" s="72044" t="s">
        <v>19</v>
      </c>
      <c r="D238" s="72474" t="s">
        <v>13</v>
      </c>
      <c r="E238" s="72904" t="n">
        <v>0.996168369077</v>
      </c>
      <c r="F238" s="73334" t="n">
        <v>0.7788670721486</v>
      </c>
      <c r="G238" s="73764" t="n">
        <v>0.5191845183638</v>
      </c>
      <c r="H238" s="74194" t="n">
        <v>0.37550586806350006</v>
      </c>
      <c r="I238" s="74624" t="n">
        <v>0.2644494338032</v>
      </c>
      <c r="J238" s="75054" t="n">
        <v>0.1225285997465</v>
      </c>
    </row>
    <row collapsed="false" customFormat="false" customHeight="false" hidden="false" ht="12.75" outlineLevel="0" r="239">
      <c r="A239" s="71185" t="s">
        <v>143</v>
      </c>
      <c r="B239" s="71615" t="s">
        <v>33</v>
      </c>
      <c r="C239" s="72045" t="s">
        <v>19</v>
      </c>
      <c r="D239" s="72475" t="s">
        <v>16</v>
      </c>
      <c r="E239" s="72905" t="n">
        <v>2.74490326023</v>
      </c>
      <c r="F239" s="73335" t="n">
        <v>1.9747492688444</v>
      </c>
      <c r="G239" s="73765" t="n">
        <v>1.354474312624</v>
      </c>
      <c r="H239" s="74195" t="n">
        <v>0.8451797890519</v>
      </c>
      <c r="I239" s="74625" t="n">
        <v>0.3674126771844</v>
      </c>
      <c r="J239" s="75055" t="n">
        <v>8.195E-10</v>
      </c>
    </row>
    <row collapsed="false" customFormat="false" customHeight="false" hidden="false" ht="12.75" outlineLevel="0" r="240">
      <c r="A240" s="71186" t="s">
        <v>143</v>
      </c>
      <c r="B240" s="71616" t="s">
        <v>33</v>
      </c>
      <c r="C240" s="72046" t="s">
        <v>19</v>
      </c>
      <c r="D240" s="72476" t="s">
        <v>14</v>
      </c>
      <c r="E240" s="72906" t="n">
        <v>3.393867954935</v>
      </c>
      <c r="F240" s="73336" t="n">
        <v>2.5507703170028</v>
      </c>
      <c r="G240" s="73766" t="n">
        <v>1.7248410558158997</v>
      </c>
      <c r="H240" s="74196" t="n">
        <v>1.0492817500187</v>
      </c>
      <c r="I240" s="74626" t="n">
        <v>0.4625541933727</v>
      </c>
      <c r="J240" s="75056" t="n">
        <v>0.0039225988589</v>
      </c>
    </row>
    <row collapsed="false" customFormat="false" customHeight="false" hidden="false" ht="12.75" outlineLevel="0" r="241">
      <c r="A241" s="71187" t="s">
        <v>143</v>
      </c>
      <c r="B241" s="71617" t="s">
        <v>33</v>
      </c>
      <c r="C241" s="72047" t="s">
        <v>19</v>
      </c>
      <c r="D241" s="72477" t="s">
        <v>18</v>
      </c>
      <c r="E241" s="72907" t="n">
        <v>0.17038151414000002</v>
      </c>
      <c r="F241" s="73337" t="n">
        <v>0.1610583372731</v>
      </c>
      <c r="G241" s="73767" t="n">
        <v>0.37910884696989994</v>
      </c>
      <c r="H241" s="74197" t="n">
        <v>0.569426277505</v>
      </c>
      <c r="I241" s="74627" t="n">
        <v>0.7478237546315</v>
      </c>
      <c r="J241" s="75057" t="n">
        <v>1.2999741759997</v>
      </c>
    </row>
    <row collapsed="false" customFormat="false" customHeight="false" hidden="false" ht="12.75" outlineLevel="0" r="242">
      <c r="A242" s="71188" t="s">
        <v>143</v>
      </c>
      <c r="B242" s="71618" t="s">
        <v>33</v>
      </c>
      <c r="C242" s="72048" t="s">
        <v>21</v>
      </c>
      <c r="D242" s="72478" t="s">
        <v>20</v>
      </c>
      <c r="E242" s="72908" t="n">
        <v>0.0</v>
      </c>
      <c r="F242" s="73338" t="n">
        <v>0.0</v>
      </c>
      <c r="G242" s="73768" t="n">
        <v>0.0</v>
      </c>
      <c r="H242" s="74198" t="n">
        <v>0.0</v>
      </c>
      <c r="I242" s="74628" t="n">
        <v>0.0</v>
      </c>
      <c r="J242" s="75058" t="n">
        <v>0.0</v>
      </c>
    </row>
    <row collapsed="false" customFormat="false" customHeight="false" hidden="false" ht="12.75" outlineLevel="0" r="243">
      <c r="A243" s="71189" t="s">
        <v>143</v>
      </c>
      <c r="B243" s="71619" t="s">
        <v>33</v>
      </c>
      <c r="C243" s="72049" t="s">
        <v>21</v>
      </c>
      <c r="D243" s="72479" t="s">
        <v>13</v>
      </c>
      <c r="E243" s="72909" t="n">
        <v>0.135226950917</v>
      </c>
      <c r="F243" s="73339" t="n">
        <v>0.17040694914779997</v>
      </c>
      <c r="G243" s="73769" t="n">
        <v>0.19537720374970002</v>
      </c>
      <c r="H243" s="74199" t="n">
        <v>0.1975754888964</v>
      </c>
      <c r="I243" s="74629" t="n">
        <v>0.2054269741506</v>
      </c>
      <c r="J243" s="75059" t="n">
        <v>0.2112676049326</v>
      </c>
    </row>
    <row collapsed="false" customFormat="false" customHeight="false" hidden="false" ht="12.75" outlineLevel="0" r="244">
      <c r="A244" s="71190" t="s">
        <v>143</v>
      </c>
      <c r="B244" s="71620" t="s">
        <v>33</v>
      </c>
      <c r="C244" s="72050" t="s">
        <v>21</v>
      </c>
      <c r="D244" s="72480" t="s">
        <v>16</v>
      </c>
      <c r="E244" s="72910" t="n">
        <v>0.0</v>
      </c>
      <c r="F244" s="73340" t="n">
        <v>0.0</v>
      </c>
      <c r="G244" s="73770" t="n">
        <v>0.0</v>
      </c>
      <c r="H244" s="74200" t="n">
        <v>0.0</v>
      </c>
      <c r="I244" s="74630" t="n">
        <v>0.0</v>
      </c>
      <c r="J244" s="75060" t="n">
        <v>0.0</v>
      </c>
    </row>
    <row collapsed="false" customFormat="false" customHeight="false" hidden="false" ht="12.75" outlineLevel="0" r="245">
      <c r="A245" s="71191" t="s">
        <v>143</v>
      </c>
      <c r="B245" s="71621" t="s">
        <v>33</v>
      </c>
      <c r="C245" s="72051" t="s">
        <v>21</v>
      </c>
      <c r="D245" s="72481" t="s">
        <v>14</v>
      </c>
      <c r="E245" s="72911" t="n">
        <v>0.0</v>
      </c>
      <c r="F245" s="73341" t="n">
        <v>0.0</v>
      </c>
      <c r="G245" s="73771" t="n">
        <v>0.0</v>
      </c>
      <c r="H245" s="74201" t="n">
        <v>0.0</v>
      </c>
      <c r="I245" s="74631" t="n">
        <v>0.0</v>
      </c>
      <c r="J245" s="75061" t="n">
        <v>0.0</v>
      </c>
    </row>
    <row collapsed="false" customFormat="false" customHeight="false" hidden="false" ht="12.75" outlineLevel="0" r="246">
      <c r="A246" s="71192" t="s">
        <v>143</v>
      </c>
      <c r="B246" s="71622" t="s">
        <v>33</v>
      </c>
      <c r="C246" s="72052" t="s">
        <v>21</v>
      </c>
      <c r="D246" s="72482" t="s">
        <v>18</v>
      </c>
      <c r="E246" s="72912" t="n">
        <v>0.0</v>
      </c>
      <c r="F246" s="73342" t="n">
        <v>0.0</v>
      </c>
      <c r="G246" s="73772" t="n">
        <v>0.0</v>
      </c>
      <c r="H246" s="74202" t="n">
        <v>0.0</v>
      </c>
      <c r="I246" s="74632" t="n">
        <v>0.0</v>
      </c>
      <c r="J246" s="75062" t="n">
        <v>0.0</v>
      </c>
    </row>
    <row collapsed="false" customFormat="false" customHeight="false" hidden="false" ht="12.75" outlineLevel="0" r="247">
      <c r="A247" s="71193" t="s">
        <v>143</v>
      </c>
      <c r="B247" s="71623" t="s">
        <v>33</v>
      </c>
      <c r="C247" s="72053" t="s">
        <v>22</v>
      </c>
      <c r="D247" s="72483" t="s">
        <v>20</v>
      </c>
      <c r="E247" s="72913" t="n">
        <v>0.356016591333</v>
      </c>
      <c r="F247" s="73343" t="n">
        <v>0.2403036841878</v>
      </c>
      <c r="G247" s="73773" t="n">
        <v>0.175833273344</v>
      </c>
      <c r="H247" s="74203" t="n">
        <v>0.12624229547149998</v>
      </c>
      <c r="I247" s="74633" t="n">
        <v>0.0909557880643</v>
      </c>
      <c r="J247" s="75063" t="n">
        <v>0.0288865350833</v>
      </c>
    </row>
    <row collapsed="false" customFormat="false" customHeight="false" hidden="false" ht="12.75" outlineLevel="0" r="248">
      <c r="A248" s="71194" t="s">
        <v>143</v>
      </c>
      <c r="B248" s="71624" t="s">
        <v>33</v>
      </c>
      <c r="C248" s="72054" t="s">
        <v>22</v>
      </c>
      <c r="D248" s="72484" t="s">
        <v>13</v>
      </c>
      <c r="E248" s="72914" t="n">
        <v>0.58979589195</v>
      </c>
      <c r="F248" s="73344" t="n">
        <v>0.868760635675</v>
      </c>
      <c r="G248" s="73774" t="n">
        <v>1.042893076183</v>
      </c>
      <c r="H248" s="74204" t="n">
        <v>1.1289467682582</v>
      </c>
      <c r="I248" s="74634" t="n">
        <v>1.186058807894</v>
      </c>
      <c r="J248" s="75064" t="n">
        <v>1.171100506483</v>
      </c>
    </row>
    <row collapsed="false" customFormat="false" customHeight="false" hidden="false" ht="12.75" outlineLevel="0" r="249">
      <c r="A249" s="71195" t="s">
        <v>143</v>
      </c>
      <c r="B249" s="71625" t="s">
        <v>33</v>
      </c>
      <c r="C249" s="72055" t="s">
        <v>22</v>
      </c>
      <c r="D249" s="72485" t="s">
        <v>16</v>
      </c>
      <c r="E249" s="72915" t="n">
        <v>0.0065776490727</v>
      </c>
      <c r="F249" s="73345" t="n">
        <v>0.0</v>
      </c>
      <c r="G249" s="73775" t="n">
        <v>0.0</v>
      </c>
      <c r="H249" s="74205" t="n">
        <v>0.0</v>
      </c>
      <c r="I249" s="74635" t="n">
        <v>0.0</v>
      </c>
      <c r="J249" s="75065" t="n">
        <v>0.0</v>
      </c>
    </row>
    <row collapsed="false" customFormat="false" customHeight="false" hidden="false" ht="12.75" outlineLevel="0" r="250">
      <c r="A250" s="71196" t="s">
        <v>143</v>
      </c>
      <c r="B250" s="71626" t="s">
        <v>33</v>
      </c>
      <c r="C250" s="72056" t="s">
        <v>22</v>
      </c>
      <c r="D250" s="72486" t="s">
        <v>14</v>
      </c>
      <c r="E250" s="72916" t="n">
        <v>0.648171175776</v>
      </c>
      <c r="F250" s="73346" t="n">
        <v>0.5119973690163</v>
      </c>
      <c r="G250" s="73776" t="n">
        <v>0.42382097038230004</v>
      </c>
      <c r="H250" s="74206" t="n">
        <v>0.3409370293894</v>
      </c>
      <c r="I250" s="74636" t="n">
        <v>0.27479181436879996</v>
      </c>
      <c r="J250" s="75066" t="n">
        <v>0.1208463824645</v>
      </c>
    </row>
    <row collapsed="false" customFormat="false" customHeight="false" hidden="false" ht="12.75" outlineLevel="0" r="251">
      <c r="A251" s="71197" t="s">
        <v>143</v>
      </c>
      <c r="B251" s="71627" t="s">
        <v>33</v>
      </c>
      <c r="C251" s="72057" t="s">
        <v>22</v>
      </c>
      <c r="D251" s="72487" t="s">
        <v>18</v>
      </c>
      <c r="E251" s="72917" t="n">
        <v>0.0</v>
      </c>
      <c r="F251" s="73347" t="n">
        <v>0.0</v>
      </c>
      <c r="G251" s="73777" t="n">
        <v>0.0</v>
      </c>
      <c r="H251" s="74207" t="n">
        <v>0.0</v>
      </c>
      <c r="I251" s="74637" t="n">
        <v>0.0</v>
      </c>
      <c r="J251" s="75067" t="n">
        <v>0.0</v>
      </c>
    </row>
    <row collapsed="false" customFormat="false" customHeight="false" hidden="false" ht="12.75" outlineLevel="0" r="252">
      <c r="A252" s="71198" t="s">
        <v>143</v>
      </c>
      <c r="B252" s="71628" t="s">
        <v>33</v>
      </c>
      <c r="C252" s="72058" t="s">
        <v>23</v>
      </c>
      <c r="D252" s="72488" t="s">
        <v>20</v>
      </c>
      <c r="E252" s="72918" t="n">
        <v>0.0</v>
      </c>
      <c r="F252" s="73348" t="n">
        <v>0.0</v>
      </c>
      <c r="G252" s="73778" t="n">
        <v>0.0</v>
      </c>
      <c r="H252" s="74208" t="n">
        <v>0.0</v>
      </c>
      <c r="I252" s="74638" t="n">
        <v>0.0</v>
      </c>
      <c r="J252" s="75068" t="n">
        <v>0.0</v>
      </c>
    </row>
    <row collapsed="false" customFormat="false" customHeight="false" hidden="false" ht="12.75" outlineLevel="0" r="253">
      <c r="A253" s="71199" t="s">
        <v>143</v>
      </c>
      <c r="B253" s="71629" t="s">
        <v>33</v>
      </c>
      <c r="C253" s="72059" t="s">
        <v>23</v>
      </c>
      <c r="D253" s="72489" t="s">
        <v>13</v>
      </c>
      <c r="E253" s="72919" t="n">
        <v>1.089781544146</v>
      </c>
      <c r="F253" s="73349" t="n">
        <v>1.0942110320732998</v>
      </c>
      <c r="G253" s="73779" t="n">
        <v>1.0252794201866</v>
      </c>
      <c r="H253" s="74209" t="n">
        <v>0.8485338143435001</v>
      </c>
      <c r="I253" s="74639" t="n">
        <v>0.6688811815567</v>
      </c>
      <c r="J253" s="75069" t="n">
        <v>0.4273083578327</v>
      </c>
    </row>
    <row collapsed="false" customFormat="false" customHeight="false" hidden="false" ht="12.75" outlineLevel="0" r="254">
      <c r="A254" s="71200" t="s">
        <v>143</v>
      </c>
      <c r="B254" s="71630" t="s">
        <v>33</v>
      </c>
      <c r="C254" s="72060" t="s">
        <v>23</v>
      </c>
      <c r="D254" s="72490" t="s">
        <v>16</v>
      </c>
      <c r="E254" s="72920" t="n">
        <v>0.0</v>
      </c>
      <c r="F254" s="73350" t="n">
        <v>0.0</v>
      </c>
      <c r="G254" s="73780" t="n">
        <v>0.0</v>
      </c>
      <c r="H254" s="74210" t="n">
        <v>0.0</v>
      </c>
      <c r="I254" s="74640" t="n">
        <v>0.0</v>
      </c>
      <c r="J254" s="75070" t="n">
        <v>0.0</v>
      </c>
    </row>
    <row collapsed="false" customFormat="false" customHeight="false" hidden="false" ht="12.75" outlineLevel="0" r="255">
      <c r="A255" s="71201" t="s">
        <v>143</v>
      </c>
      <c r="B255" s="71631" t="s">
        <v>33</v>
      </c>
      <c r="C255" s="72061" t="s">
        <v>23</v>
      </c>
      <c r="D255" s="72491" t="s">
        <v>14</v>
      </c>
      <c r="E255" s="72921" t="n">
        <v>0.0</v>
      </c>
      <c r="F255" s="73351" t="n">
        <v>0.0</v>
      </c>
      <c r="G255" s="73781" t="n">
        <v>0.0</v>
      </c>
      <c r="H255" s="74211" t="n">
        <v>0.0</v>
      </c>
      <c r="I255" s="74641" t="n">
        <v>0.0</v>
      </c>
      <c r="J255" s="75071" t="n">
        <v>0.0</v>
      </c>
    </row>
    <row collapsed="false" customFormat="false" customHeight="false" hidden="false" ht="12.75" outlineLevel="0" r="256">
      <c r="A256" s="71202" t="s">
        <v>143</v>
      </c>
      <c r="B256" s="71632" t="s">
        <v>33</v>
      </c>
      <c r="C256" s="72062" t="s">
        <v>23</v>
      </c>
      <c r="D256" s="72492" t="s">
        <v>18</v>
      </c>
      <c r="E256" s="72922" t="n">
        <v>0.0</v>
      </c>
      <c r="F256" s="73352" t="n">
        <v>0.0</v>
      </c>
      <c r="G256" s="73782" t="n">
        <v>0.0</v>
      </c>
      <c r="H256" s="74212" t="n">
        <v>0.0</v>
      </c>
      <c r="I256" s="74642" t="n">
        <v>0.0</v>
      </c>
      <c r="J256" s="75072" t="n">
        <v>0.0</v>
      </c>
    </row>
    <row collapsed="false" customFormat="false" customHeight="false" hidden="false" ht="12.75" outlineLevel="0" r="257">
      <c r="A257" s="71203" t="s">
        <v>143</v>
      </c>
      <c r="B257" s="71633" t="s">
        <v>33</v>
      </c>
      <c r="C257" s="72063" t="s">
        <v>24</v>
      </c>
      <c r="D257" s="72493" t="s">
        <v>20</v>
      </c>
      <c r="E257" s="72923" t="n">
        <v>0.066831657475</v>
      </c>
      <c r="F257" s="73353" t="n">
        <v>0.2527559146567</v>
      </c>
      <c r="G257" s="73783" t="n">
        <v>0.3835568785535</v>
      </c>
      <c r="H257" s="74213" t="n">
        <v>0.4764327805187</v>
      </c>
      <c r="I257" s="74643" t="n">
        <v>0.4849405479316</v>
      </c>
      <c r="J257" s="75073" t="n">
        <v>0.4034484263626</v>
      </c>
    </row>
    <row collapsed="false" customFormat="false" customHeight="false" hidden="false" ht="12.75" outlineLevel="0" r="258">
      <c r="A258" s="71204" t="s">
        <v>143</v>
      </c>
      <c r="B258" s="71634" t="s">
        <v>33</v>
      </c>
      <c r="C258" s="72064" t="s">
        <v>24</v>
      </c>
      <c r="D258" s="72494" t="s">
        <v>13</v>
      </c>
      <c r="E258" s="72924" t="n">
        <v>0.40914976248199997</v>
      </c>
      <c r="F258" s="73354" t="n">
        <v>0.6782765545125999</v>
      </c>
      <c r="G258" s="73784" t="n">
        <v>0.8319077931802</v>
      </c>
      <c r="H258" s="74214" t="n">
        <v>0.8521195168715</v>
      </c>
      <c r="I258" s="74644" t="n">
        <v>0.8213807697351999</v>
      </c>
      <c r="J258" s="75074" t="n">
        <v>0.4699395992313</v>
      </c>
    </row>
    <row collapsed="false" customFormat="false" customHeight="false" hidden="false" ht="12.75" outlineLevel="0" r="259">
      <c r="A259" s="71205" t="s">
        <v>143</v>
      </c>
      <c r="B259" s="71635" t="s">
        <v>33</v>
      </c>
      <c r="C259" s="72065" t="s">
        <v>24</v>
      </c>
      <c r="D259" s="72495" t="s">
        <v>16</v>
      </c>
      <c r="E259" s="72925" t="n">
        <v>0.77952433184</v>
      </c>
      <c r="F259" s="73355" t="n">
        <v>0.495779930556</v>
      </c>
      <c r="G259" s="73785" t="n">
        <v>0.24797007325909998</v>
      </c>
      <c r="H259" s="74215" t="n">
        <v>0.06259308671739999</v>
      </c>
      <c r="I259" s="74645" t="n">
        <v>0.0393368215526</v>
      </c>
      <c r="J259" s="75075" t="n">
        <v>0.0011852096033</v>
      </c>
    </row>
    <row collapsed="false" customFormat="false" customHeight="false" hidden="false" ht="12.75" outlineLevel="0" r="260">
      <c r="A260" s="71206" t="s">
        <v>143</v>
      </c>
      <c r="B260" s="71636" t="s">
        <v>33</v>
      </c>
      <c r="C260" s="72066" t="s">
        <v>24</v>
      </c>
      <c r="D260" s="72496" t="s">
        <v>14</v>
      </c>
      <c r="E260" s="72926" t="n">
        <v>1.283245917582</v>
      </c>
      <c r="F260" s="73356" t="n">
        <v>1.044246793348</v>
      </c>
      <c r="G260" s="73786" t="n">
        <v>0.8253077059318</v>
      </c>
      <c r="H260" s="74216" t="n">
        <v>0.6151935207834</v>
      </c>
      <c r="I260" s="74646" t="n">
        <v>0.4760290301584</v>
      </c>
      <c r="J260" s="75076" t="n">
        <v>0.2074198663251</v>
      </c>
    </row>
    <row collapsed="false" customFormat="false" customHeight="false" hidden="false" ht="12.75" outlineLevel="0" r="261">
      <c r="A261" s="71207" t="s">
        <v>143</v>
      </c>
      <c r="B261" s="71637" t="s">
        <v>33</v>
      </c>
      <c r="C261" s="72067" t="s">
        <v>24</v>
      </c>
      <c r="D261" s="72497" t="s">
        <v>18</v>
      </c>
      <c r="E261" s="72927" t="n">
        <v>0.069402444537</v>
      </c>
      <c r="F261" s="73357" t="n">
        <v>0.0717714640571</v>
      </c>
      <c r="G261" s="73787" t="n">
        <v>0.071017060776</v>
      </c>
      <c r="H261" s="74217" t="n">
        <v>0.06823284856900001</v>
      </c>
      <c r="I261" s="74647" t="n">
        <v>0.0644413684965</v>
      </c>
      <c r="J261" s="75077" t="n">
        <v>0.049308426013800005</v>
      </c>
    </row>
    <row collapsed="false" customFormat="false" customHeight="false" hidden="false" ht="12.75" outlineLevel="0" r="262">
      <c r="A262" s="71208" t="s">
        <v>143</v>
      </c>
      <c r="B262" s="71638" t="s">
        <v>33</v>
      </c>
      <c r="C262" s="72068" t="s">
        <v>25</v>
      </c>
      <c r="D262" s="72498" t="s">
        <v>20</v>
      </c>
      <c r="E262" s="72928" t="n">
        <v>0.0</v>
      </c>
      <c r="F262" s="73358" t="n">
        <v>0.0</v>
      </c>
      <c r="G262" s="73788" t="n">
        <v>0.0</v>
      </c>
      <c r="H262" s="74218" t="n">
        <v>0.0</v>
      </c>
      <c r="I262" s="74648" t="n">
        <v>0.0</v>
      </c>
      <c r="J262" s="75078" t="n">
        <v>0.0</v>
      </c>
    </row>
    <row collapsed="false" customFormat="false" customHeight="false" hidden="false" ht="12.75" outlineLevel="0" r="263">
      <c r="A263" s="71209" t="s">
        <v>143</v>
      </c>
      <c r="B263" s="71639" t="s">
        <v>33</v>
      </c>
      <c r="C263" s="72069" t="s">
        <v>25</v>
      </c>
      <c r="D263" s="72499" t="s">
        <v>13</v>
      </c>
      <c r="E263" s="72929" t="n">
        <v>0.259694350176</v>
      </c>
      <c r="F263" s="73359" t="n">
        <v>0.2565277210316</v>
      </c>
      <c r="G263" s="73789" t="n">
        <v>0.2525090807626</v>
      </c>
      <c r="H263" s="74219" t="n">
        <v>0.24502967509800003</v>
      </c>
      <c r="I263" s="74649" t="n">
        <v>0.2379074805731</v>
      </c>
      <c r="J263" s="75079" t="n">
        <v>0.21155074157690001</v>
      </c>
    </row>
    <row collapsed="false" customFormat="false" customHeight="false" hidden="false" ht="12.75" outlineLevel="0" r="264">
      <c r="A264" s="71210" t="s">
        <v>143</v>
      </c>
      <c r="B264" s="71640" t="s">
        <v>33</v>
      </c>
      <c r="C264" s="72070" t="s">
        <v>25</v>
      </c>
      <c r="D264" s="72500" t="s">
        <v>16</v>
      </c>
      <c r="E264" s="72930" t="n">
        <v>0.0</v>
      </c>
      <c r="F264" s="73360" t="n">
        <v>0.0</v>
      </c>
      <c r="G264" s="73790" t="n">
        <v>0.0</v>
      </c>
      <c r="H264" s="74220" t="n">
        <v>0.0</v>
      </c>
      <c r="I264" s="74650" t="n">
        <v>0.0</v>
      </c>
      <c r="J264" s="75080" t="n">
        <v>0.0</v>
      </c>
    </row>
    <row collapsed="false" customFormat="false" customHeight="false" hidden="false" ht="12.75" outlineLevel="0" r="265">
      <c r="A265" s="71211" t="s">
        <v>143</v>
      </c>
      <c r="B265" s="71641" t="s">
        <v>33</v>
      </c>
      <c r="C265" s="72071" t="s">
        <v>25</v>
      </c>
      <c r="D265" s="72501" t="s">
        <v>14</v>
      </c>
      <c r="E265" s="72931" t="n">
        <v>0.0</v>
      </c>
      <c r="F265" s="73361" t="n">
        <v>0.0</v>
      </c>
      <c r="G265" s="73791" t="n">
        <v>0.0</v>
      </c>
      <c r="H265" s="74221" t="n">
        <v>0.0</v>
      </c>
      <c r="I265" s="74651" t="n">
        <v>0.0</v>
      </c>
      <c r="J265" s="75081" t="n">
        <v>0.0</v>
      </c>
    </row>
    <row collapsed="false" customFormat="false" customHeight="false" hidden="false" ht="12.75" outlineLevel="0" r="266">
      <c r="A266" s="71212" t="s">
        <v>143</v>
      </c>
      <c r="B266" s="71642" t="s">
        <v>33</v>
      </c>
      <c r="C266" s="72072" t="s">
        <v>25</v>
      </c>
      <c r="D266" s="72502" t="s">
        <v>18</v>
      </c>
      <c r="E266" s="72932" t="n">
        <v>0.0</v>
      </c>
      <c r="F266" s="73362" t="n">
        <v>0.0</v>
      </c>
      <c r="G266" s="73792" t="n">
        <v>0.0</v>
      </c>
      <c r="H266" s="74222" t="n">
        <v>0.0</v>
      </c>
      <c r="I266" s="74652" t="n">
        <v>0.0</v>
      </c>
      <c r="J266" s="75082" t="n">
        <v>0.0</v>
      </c>
    </row>
    <row collapsed="false" customFormat="false" customHeight="false" hidden="false" ht="12.75" outlineLevel="0" r="267">
      <c r="A267" s="71213" t="s">
        <v>143</v>
      </c>
      <c r="B267" s="71643" t="s">
        <v>33</v>
      </c>
      <c r="C267" s="72073" t="s">
        <v>26</v>
      </c>
      <c r="D267" s="72503" t="s">
        <v>20</v>
      </c>
      <c r="E267" s="72933" t="n">
        <v>0.0</v>
      </c>
      <c r="F267" s="73363" t="n">
        <v>0.0</v>
      </c>
      <c r="G267" s="73793" t="n">
        <v>0.0</v>
      </c>
      <c r="H267" s="74223" t="n">
        <v>0.0</v>
      </c>
      <c r="I267" s="74653" t="n">
        <v>0.0</v>
      </c>
      <c r="J267" s="75083" t="n">
        <v>0.0</v>
      </c>
    </row>
    <row collapsed="false" customFormat="false" customHeight="false" hidden="false" ht="12.75" outlineLevel="0" r="268">
      <c r="A268" s="71214" t="s">
        <v>143</v>
      </c>
      <c r="B268" s="71644" t="s">
        <v>33</v>
      </c>
      <c r="C268" s="72074" t="s">
        <v>26</v>
      </c>
      <c r="D268" s="72504" t="s">
        <v>13</v>
      </c>
      <c r="E268" s="72934" t="n">
        <v>0.389541554197</v>
      </c>
      <c r="F268" s="73364" t="n">
        <v>0.404669583166</v>
      </c>
      <c r="G268" s="73794" t="n">
        <v>0.418412924167</v>
      </c>
      <c r="H268" s="74224" t="n">
        <v>0.4092254501284</v>
      </c>
      <c r="I268" s="74654" t="n">
        <v>0.400489142056</v>
      </c>
      <c r="J268" s="75084" t="n">
        <v>0.366353099986</v>
      </c>
    </row>
    <row collapsed="false" customFormat="false" customHeight="false" hidden="false" ht="12.75" outlineLevel="0" r="269">
      <c r="A269" s="71215" t="s">
        <v>143</v>
      </c>
      <c r="B269" s="71645" t="s">
        <v>33</v>
      </c>
      <c r="C269" s="72075" t="s">
        <v>26</v>
      </c>
      <c r="D269" s="72505" t="s">
        <v>16</v>
      </c>
      <c r="E269" s="72935" t="n">
        <v>0.0</v>
      </c>
      <c r="F269" s="73365" t="n">
        <v>0.0</v>
      </c>
      <c r="G269" s="73795" t="n">
        <v>0.0</v>
      </c>
      <c r="H269" s="74225" t="n">
        <v>0.0</v>
      </c>
      <c r="I269" s="74655" t="n">
        <v>0.0</v>
      </c>
      <c r="J269" s="75085" t="n">
        <v>0.0</v>
      </c>
    </row>
    <row collapsed="false" customFormat="false" customHeight="false" hidden="false" ht="12.75" outlineLevel="0" r="270">
      <c r="A270" s="71216" t="s">
        <v>143</v>
      </c>
      <c r="B270" s="71646" t="s">
        <v>33</v>
      </c>
      <c r="C270" s="72076" t="s">
        <v>26</v>
      </c>
      <c r="D270" s="72506" t="s">
        <v>14</v>
      </c>
      <c r="E270" s="72936" t="n">
        <v>0.0</v>
      </c>
      <c r="F270" s="73366" t="n">
        <v>0.0</v>
      </c>
      <c r="G270" s="73796" t="n">
        <v>0.0</v>
      </c>
      <c r="H270" s="74226" t="n">
        <v>0.0</v>
      </c>
      <c r="I270" s="74656" t="n">
        <v>0.0</v>
      </c>
      <c r="J270" s="75086" t="n">
        <v>0.0</v>
      </c>
    </row>
    <row collapsed="false" customFormat="false" customHeight="false" hidden="false" ht="12.75" outlineLevel="0" r="271">
      <c r="A271" s="71217" t="s">
        <v>143</v>
      </c>
      <c r="B271" s="71647" t="s">
        <v>33</v>
      </c>
      <c r="C271" s="72077" t="s">
        <v>26</v>
      </c>
      <c r="D271" s="72507" t="s">
        <v>18</v>
      </c>
      <c r="E271" s="72937" t="n">
        <v>0.0</v>
      </c>
      <c r="F271" s="73367" t="n">
        <v>0.0</v>
      </c>
      <c r="G271" s="73797" t="n">
        <v>0.0</v>
      </c>
      <c r="H271" s="74227" t="n">
        <v>0.0</v>
      </c>
      <c r="I271" s="74657" t="n">
        <v>0.0</v>
      </c>
      <c r="J271" s="75087" t="n">
        <v>0.0</v>
      </c>
    </row>
    <row collapsed="false" customFormat="false" customHeight="false" hidden="false" ht="12.75" outlineLevel="0" r="272">
      <c r="A272" s="71218" t="s">
        <v>143</v>
      </c>
      <c r="B272" s="71648" t="s">
        <v>33</v>
      </c>
      <c r="C272" s="72078" t="s">
        <v>27</v>
      </c>
      <c r="D272" s="72508" t="s">
        <v>20</v>
      </c>
      <c r="E272" s="72938" t="n">
        <v>0.0</v>
      </c>
      <c r="F272" s="73368" t="n">
        <v>0.0</v>
      </c>
      <c r="G272" s="73798" t="n">
        <v>0.0</v>
      </c>
      <c r="H272" s="74228" t="n">
        <v>0.0</v>
      </c>
      <c r="I272" s="74658" t="n">
        <v>0.0</v>
      </c>
      <c r="J272" s="75088" t="n">
        <v>0.0</v>
      </c>
    </row>
    <row collapsed="false" customFormat="false" customHeight="false" hidden="false" ht="12.75" outlineLevel="0" r="273">
      <c r="A273" s="71219" t="s">
        <v>143</v>
      </c>
      <c r="B273" s="71649" t="s">
        <v>33</v>
      </c>
      <c r="C273" s="72079" t="s">
        <v>27</v>
      </c>
      <c r="D273" s="72509" t="s">
        <v>13</v>
      </c>
      <c r="E273" s="72939" t="n">
        <v>0.4275178034619</v>
      </c>
      <c r="F273" s="73369" t="n">
        <v>0.4468016774929</v>
      </c>
      <c r="G273" s="73799" t="n">
        <v>0.465356324115</v>
      </c>
      <c r="H273" s="74229" t="n">
        <v>0.4736669719805</v>
      </c>
      <c r="I273" s="74659" t="n">
        <v>0.4832040431045</v>
      </c>
      <c r="J273" s="75089" t="n">
        <v>0.5071186245892</v>
      </c>
    </row>
    <row collapsed="false" customFormat="false" customHeight="false" hidden="false" ht="12.75" outlineLevel="0" r="274">
      <c r="A274" s="71220" t="s">
        <v>143</v>
      </c>
      <c r="B274" s="71650" t="s">
        <v>33</v>
      </c>
      <c r="C274" s="72080" t="s">
        <v>27</v>
      </c>
      <c r="D274" s="72510" t="s">
        <v>16</v>
      </c>
      <c r="E274" s="72940" t="n">
        <v>0.0</v>
      </c>
      <c r="F274" s="73370" t="n">
        <v>0.0</v>
      </c>
      <c r="G274" s="73800" t="n">
        <v>0.0</v>
      </c>
      <c r="H274" s="74230" t="n">
        <v>0.0</v>
      </c>
      <c r="I274" s="74660" t="n">
        <v>0.0</v>
      </c>
      <c r="J274" s="75090" t="n">
        <v>0.0</v>
      </c>
    </row>
    <row collapsed="false" customFormat="false" customHeight="false" hidden="false" ht="12.75" outlineLevel="0" r="275">
      <c r="A275" s="71221" t="s">
        <v>143</v>
      </c>
      <c r="B275" s="71651" t="s">
        <v>33</v>
      </c>
      <c r="C275" s="72081" t="s">
        <v>27</v>
      </c>
      <c r="D275" s="72511" t="s">
        <v>14</v>
      </c>
      <c r="E275" s="72941" t="n">
        <v>0.0</v>
      </c>
      <c r="F275" s="73371" t="n">
        <v>0.0</v>
      </c>
      <c r="G275" s="73801" t="n">
        <v>0.0</v>
      </c>
      <c r="H275" s="74231" t="n">
        <v>0.0</v>
      </c>
      <c r="I275" s="74661" t="n">
        <v>0.0</v>
      </c>
      <c r="J275" s="75091" t="n">
        <v>0.0</v>
      </c>
    </row>
    <row collapsed="false" customFormat="false" customHeight="false" hidden="false" ht="12.75" outlineLevel="0" r="276">
      <c r="A276" s="71222" t="s">
        <v>143</v>
      </c>
      <c r="B276" s="71652" t="s">
        <v>33</v>
      </c>
      <c r="C276" s="72082" t="s">
        <v>27</v>
      </c>
      <c r="D276" s="72512" t="s">
        <v>18</v>
      </c>
      <c r="E276" s="72942" t="n">
        <v>0.0</v>
      </c>
      <c r="F276" s="73372" t="n">
        <v>0.0</v>
      </c>
      <c r="G276" s="73802" t="n">
        <v>0.0</v>
      </c>
      <c r="H276" s="74232" t="n">
        <v>0.0</v>
      </c>
      <c r="I276" s="74662" t="n">
        <v>0.0</v>
      </c>
      <c r="J276" s="75092" t="n">
        <v>0.0</v>
      </c>
    </row>
    <row collapsed="false" customFormat="false" customHeight="false" hidden="false" ht="12.75" outlineLevel="0" r="277">
      <c r="A277" s="71223" t="s">
        <v>143</v>
      </c>
      <c r="B277" s="71653" t="s">
        <v>34</v>
      </c>
      <c r="C277" s="72083" t="s">
        <v>12</v>
      </c>
      <c r="D277" s="72513" t="s">
        <v>20</v>
      </c>
      <c r="E277" s="72943" t="n">
        <v>0.0786299268654</v>
      </c>
      <c r="F277" s="73373" t="n">
        <v>0.0692164161368</v>
      </c>
      <c r="G277" s="73803" t="n">
        <v>0.063022807594</v>
      </c>
      <c r="H277" s="74233" t="n">
        <v>0.0562202538318</v>
      </c>
      <c r="I277" s="74663" t="n">
        <v>0.0503144810013</v>
      </c>
      <c r="J277" s="75093" t="n">
        <v>0.0358805744717</v>
      </c>
    </row>
    <row collapsed="false" customFormat="false" customHeight="false" hidden="false" ht="12.75" outlineLevel="0" r="278">
      <c r="A278" s="71224" t="s">
        <v>143</v>
      </c>
      <c r="B278" s="71654" t="s">
        <v>34</v>
      </c>
      <c r="C278" s="72084" t="s">
        <v>12</v>
      </c>
      <c r="D278" s="72514" t="s">
        <v>13</v>
      </c>
      <c r="E278" s="72944" t="n">
        <v>0.106012564536</v>
      </c>
      <c r="F278" s="73374" t="n">
        <v>0.5456274643037999</v>
      </c>
      <c r="G278" s="73804" t="n">
        <v>0.8373702906179</v>
      </c>
      <c r="H278" s="74234" t="n">
        <v>1.0235063347427</v>
      </c>
      <c r="I278" s="74664" t="n">
        <v>1.1834048438933</v>
      </c>
      <c r="J278" s="75094" t="n">
        <v>1.543746368342</v>
      </c>
    </row>
    <row collapsed="false" customFormat="false" customHeight="false" hidden="false" ht="12.75" outlineLevel="0" r="279">
      <c r="A279" s="71225" t="s">
        <v>143</v>
      </c>
      <c r="B279" s="71655" t="s">
        <v>34</v>
      </c>
      <c r="C279" s="72085" t="s">
        <v>12</v>
      </c>
      <c r="D279" s="72515" t="s">
        <v>16</v>
      </c>
      <c r="E279" s="72945" t="n">
        <v>0.958190304414</v>
      </c>
      <c r="F279" s="73375" t="n">
        <v>0.7172704777462999</v>
      </c>
      <c r="G279" s="73805" t="n">
        <v>0.5799281303703999</v>
      </c>
      <c r="H279" s="74235" t="n">
        <v>0.47087545109280005</v>
      </c>
      <c r="I279" s="74665" t="n">
        <v>0.3840500684929</v>
      </c>
      <c r="J279" s="75095" t="n">
        <v>0.2257457115021</v>
      </c>
    </row>
    <row collapsed="false" customFormat="false" customHeight="false" hidden="false" ht="12.75" outlineLevel="0" r="280">
      <c r="A280" s="71226" t="s">
        <v>143</v>
      </c>
      <c r="B280" s="71656" t="s">
        <v>34</v>
      </c>
      <c r="C280" s="72086" t="s">
        <v>12</v>
      </c>
      <c r="D280" s="72516" t="s">
        <v>14</v>
      </c>
      <c r="E280" s="72946" t="n">
        <v>0.5584646827690001</v>
      </c>
      <c r="F280" s="73376" t="n">
        <v>0.4916057357107</v>
      </c>
      <c r="G280" s="73806" t="n">
        <v>0.4476159510367</v>
      </c>
      <c r="H280" s="74236" t="n">
        <v>0.39930093157859997</v>
      </c>
      <c r="I280" s="74666" t="n">
        <v>0.3573552565178</v>
      </c>
      <c r="J280" s="75096" t="n">
        <v>0.25477164656580004</v>
      </c>
    </row>
    <row collapsed="false" customFormat="false" customHeight="false" hidden="false" ht="12.75" outlineLevel="0" r="281">
      <c r="A281" s="71227" t="s">
        <v>143</v>
      </c>
      <c r="B281" s="71657" t="s">
        <v>34</v>
      </c>
      <c r="C281" s="72087" t="s">
        <v>12</v>
      </c>
      <c r="D281" s="72517" t="s">
        <v>18</v>
      </c>
      <c r="E281" s="72947" t="n">
        <v>0.0</v>
      </c>
      <c r="F281" s="73377" t="n">
        <v>0.0</v>
      </c>
      <c r="G281" s="73807" t="n">
        <v>0.0</v>
      </c>
      <c r="H281" s="74237" t="n">
        <v>0.0</v>
      </c>
      <c r="I281" s="74667" t="n">
        <v>0.0</v>
      </c>
      <c r="J281" s="75097" t="n">
        <v>0.0</v>
      </c>
    </row>
    <row collapsed="false" customFormat="false" customHeight="false" hidden="false" ht="12.75" outlineLevel="0" r="282">
      <c r="A282" s="71228" t="s">
        <v>143</v>
      </c>
      <c r="B282" s="71658" t="s">
        <v>34</v>
      </c>
      <c r="C282" s="72088" t="s">
        <v>15</v>
      </c>
      <c r="D282" s="72518" t="s">
        <v>20</v>
      </c>
      <c r="E282" s="72948" t="n">
        <v>0.0</v>
      </c>
      <c r="F282" s="73378" t="n">
        <v>0.0</v>
      </c>
      <c r="G282" s="73808" t="n">
        <v>0.0</v>
      </c>
      <c r="H282" s="74238" t="n">
        <v>0.0</v>
      </c>
      <c r="I282" s="74668" t="n">
        <v>0.0</v>
      </c>
      <c r="J282" s="75098" t="n">
        <v>0.0</v>
      </c>
    </row>
    <row collapsed="false" customFormat="false" customHeight="false" hidden="false" ht="12.75" outlineLevel="0" r="283">
      <c r="A283" s="71229" t="s">
        <v>143</v>
      </c>
      <c r="B283" s="71659" t="s">
        <v>34</v>
      </c>
      <c r="C283" s="72089" t="s">
        <v>15</v>
      </c>
      <c r="D283" s="72519" t="s">
        <v>13</v>
      </c>
      <c r="E283" s="72949" t="n">
        <v>0.6250705406416001</v>
      </c>
      <c r="F283" s="73379" t="n">
        <v>0.6360033283963</v>
      </c>
      <c r="G283" s="73809" t="n">
        <v>0.5713122076474</v>
      </c>
      <c r="H283" s="74239" t="n">
        <v>0.4865199163785</v>
      </c>
      <c r="I283" s="74669" t="n">
        <v>0.3808896316242</v>
      </c>
      <c r="J283" s="75099" t="n">
        <v>0.1678365524779</v>
      </c>
    </row>
    <row collapsed="false" customFormat="false" customHeight="false" hidden="false" ht="12.75" outlineLevel="0" r="284">
      <c r="A284" s="71230" t="s">
        <v>143</v>
      </c>
      <c r="B284" s="71660" t="s">
        <v>34</v>
      </c>
      <c r="C284" s="72090" t="s">
        <v>15</v>
      </c>
      <c r="D284" s="72520" t="s">
        <v>16</v>
      </c>
      <c r="E284" s="72950" t="n">
        <v>0.0</v>
      </c>
      <c r="F284" s="73380" t="n">
        <v>0.0</v>
      </c>
      <c r="G284" s="73810" t="n">
        <v>0.0</v>
      </c>
      <c r="H284" s="74240" t="n">
        <v>0.0</v>
      </c>
      <c r="I284" s="74670" t="n">
        <v>0.0</v>
      </c>
      <c r="J284" s="75100" t="n">
        <v>0.0</v>
      </c>
    </row>
    <row collapsed="false" customFormat="false" customHeight="false" hidden="false" ht="12.75" outlineLevel="0" r="285">
      <c r="A285" s="71231" t="s">
        <v>143</v>
      </c>
      <c r="B285" s="71661" t="s">
        <v>34</v>
      </c>
      <c r="C285" s="72091" t="s">
        <v>15</v>
      </c>
      <c r="D285" s="72521" t="s">
        <v>14</v>
      </c>
      <c r="E285" s="72951" t="n">
        <v>0.0</v>
      </c>
      <c r="F285" s="73381" t="n">
        <v>0.0</v>
      </c>
      <c r="G285" s="73811" t="n">
        <v>0.0</v>
      </c>
      <c r="H285" s="74241" t="n">
        <v>0.0</v>
      </c>
      <c r="I285" s="74671" t="n">
        <v>0.0</v>
      </c>
      <c r="J285" s="75101" t="n">
        <v>0.0</v>
      </c>
    </row>
    <row collapsed="false" customFormat="false" customHeight="false" hidden="false" ht="12.75" outlineLevel="0" r="286">
      <c r="A286" s="71232" t="s">
        <v>143</v>
      </c>
      <c r="B286" s="71662" t="s">
        <v>34</v>
      </c>
      <c r="C286" s="72092" t="s">
        <v>15</v>
      </c>
      <c r="D286" s="72522" t="s">
        <v>18</v>
      </c>
      <c r="E286" s="72952" t="n">
        <v>0.0</v>
      </c>
      <c r="F286" s="73382" t="n">
        <v>0.0</v>
      </c>
      <c r="G286" s="73812" t="n">
        <v>0.0</v>
      </c>
      <c r="H286" s="74242" t="n">
        <v>0.0</v>
      </c>
      <c r="I286" s="74672" t="n">
        <v>0.0</v>
      </c>
      <c r="J286" s="75102" t="n">
        <v>0.0</v>
      </c>
    </row>
    <row collapsed="false" customFormat="false" customHeight="false" hidden="false" ht="12.75" outlineLevel="0" r="287">
      <c r="A287" s="71233" t="s">
        <v>143</v>
      </c>
      <c r="B287" s="71663" t="s">
        <v>34</v>
      </c>
      <c r="C287" s="72093" t="s">
        <v>17</v>
      </c>
      <c r="D287" s="72523" t="s">
        <v>20</v>
      </c>
      <c r="E287" s="72953" t="n">
        <v>0.0</v>
      </c>
      <c r="F287" s="73383" t="n">
        <v>0.0</v>
      </c>
      <c r="G287" s="73813" t="n">
        <v>0.0</v>
      </c>
      <c r="H287" s="74243" t="n">
        <v>0.0</v>
      </c>
      <c r="I287" s="74673" t="n">
        <v>0.0</v>
      </c>
      <c r="J287" s="75103" t="n">
        <v>0.0</v>
      </c>
    </row>
    <row collapsed="false" customFormat="false" customHeight="false" hidden="false" ht="12.75" outlineLevel="0" r="288">
      <c r="A288" s="71234" t="s">
        <v>143</v>
      </c>
      <c r="B288" s="71664" t="s">
        <v>34</v>
      </c>
      <c r="C288" s="72094" t="s">
        <v>17</v>
      </c>
      <c r="D288" s="72524" t="s">
        <v>13</v>
      </c>
      <c r="E288" s="72954" t="n">
        <v>0.106012564536</v>
      </c>
      <c r="F288" s="73384" t="n">
        <v>0.1214226957977</v>
      </c>
      <c r="G288" s="73814" t="n">
        <v>0.135078269537</v>
      </c>
      <c r="H288" s="74244" t="n">
        <v>0.1278188451562</v>
      </c>
      <c r="I288" s="74674" t="n">
        <v>0.12125241278219999</v>
      </c>
      <c r="J288" s="75104" t="n">
        <v>0.11178741931939999</v>
      </c>
    </row>
    <row collapsed="false" customFormat="false" customHeight="false" hidden="false" ht="12.75" outlineLevel="0" r="289">
      <c r="A289" s="71235" t="s">
        <v>143</v>
      </c>
      <c r="B289" s="71665" t="s">
        <v>34</v>
      </c>
      <c r="C289" s="72095" t="s">
        <v>17</v>
      </c>
      <c r="D289" s="72525" t="s">
        <v>16</v>
      </c>
      <c r="E289" s="72955" t="n">
        <v>0.0</v>
      </c>
      <c r="F289" s="73385" t="n">
        <v>0.0</v>
      </c>
      <c r="G289" s="73815" t="n">
        <v>0.0</v>
      </c>
      <c r="H289" s="74245" t="n">
        <v>0.0</v>
      </c>
      <c r="I289" s="74675" t="n">
        <v>0.0</v>
      </c>
      <c r="J289" s="75105" t="n">
        <v>0.0</v>
      </c>
    </row>
    <row collapsed="false" customFormat="false" customHeight="false" hidden="false" ht="12.75" outlineLevel="0" r="290">
      <c r="A290" s="71236" t="s">
        <v>143</v>
      </c>
      <c r="B290" s="71666" t="s">
        <v>34</v>
      </c>
      <c r="C290" s="72096" t="s">
        <v>17</v>
      </c>
      <c r="D290" s="72526" t="s">
        <v>14</v>
      </c>
      <c r="E290" s="72956" t="n">
        <v>0.0</v>
      </c>
      <c r="F290" s="73386" t="n">
        <v>0.0</v>
      </c>
      <c r="G290" s="73816" t="n">
        <v>0.0</v>
      </c>
      <c r="H290" s="74246" t="n">
        <v>0.0</v>
      </c>
      <c r="I290" s="74676" t="n">
        <v>0.0</v>
      </c>
      <c r="J290" s="75106" t="n">
        <v>0.0</v>
      </c>
    </row>
    <row collapsed="false" customFormat="false" customHeight="false" hidden="false" ht="12.75" outlineLevel="0" r="291">
      <c r="A291" s="71237" t="s">
        <v>143</v>
      </c>
      <c r="B291" s="71667" t="s">
        <v>34</v>
      </c>
      <c r="C291" s="72097" t="s">
        <v>17</v>
      </c>
      <c r="D291" s="72527" t="s">
        <v>18</v>
      </c>
      <c r="E291" s="72957" t="n">
        <v>0.0</v>
      </c>
      <c r="F291" s="73387" t="n">
        <v>0.0</v>
      </c>
      <c r="G291" s="73817" t="n">
        <v>0.0</v>
      </c>
      <c r="H291" s="74247" t="n">
        <v>0.0</v>
      </c>
      <c r="I291" s="74677" t="n">
        <v>0.0</v>
      </c>
      <c r="J291" s="75107" t="n">
        <v>0.0</v>
      </c>
    </row>
    <row collapsed="false" customFormat="false" customHeight="false" hidden="false" ht="12.75" outlineLevel="0" r="292">
      <c r="A292" s="71238" t="s">
        <v>143</v>
      </c>
      <c r="B292" s="71668" t="s">
        <v>34</v>
      </c>
      <c r="C292" s="72098" t="s">
        <v>19</v>
      </c>
      <c r="D292" s="72528" t="s">
        <v>20</v>
      </c>
      <c r="E292" s="72958" t="n">
        <v>0.37702978761</v>
      </c>
      <c r="F292" s="73388" t="n">
        <v>0.2902088311111</v>
      </c>
      <c r="G292" s="73818" t="n">
        <v>0.21350356250810001</v>
      </c>
      <c r="H292" s="74248" t="n">
        <v>0.1743326431184</v>
      </c>
      <c r="I292" s="74678" t="n">
        <v>0.2685674210033</v>
      </c>
      <c r="J292" s="75108" t="n">
        <v>0.4323965372929</v>
      </c>
    </row>
    <row collapsed="false" customFormat="false" customHeight="false" hidden="false" ht="12.75" outlineLevel="0" r="293">
      <c r="A293" s="71239" t="s">
        <v>143</v>
      </c>
      <c r="B293" s="71669" t="s">
        <v>34</v>
      </c>
      <c r="C293" s="72099" t="s">
        <v>19</v>
      </c>
      <c r="D293" s="72529" t="s">
        <v>13</v>
      </c>
      <c r="E293" s="72959" t="n">
        <v>1.3384734208</v>
      </c>
      <c r="F293" s="73389" t="n">
        <v>1.2702526007549</v>
      </c>
      <c r="G293" s="73819" t="n">
        <v>1.1584948476447001</v>
      </c>
      <c r="H293" s="74249" t="n">
        <v>1.3147735432151</v>
      </c>
      <c r="I293" s="74679" t="n">
        <v>1.6331639538553</v>
      </c>
      <c r="J293" s="75109" t="n">
        <v>2.0225156488052</v>
      </c>
    </row>
    <row collapsed="false" customFormat="false" customHeight="false" hidden="false" ht="12.75" outlineLevel="0" r="294">
      <c r="A294" s="71240" t="s">
        <v>143</v>
      </c>
      <c r="B294" s="71670" t="s">
        <v>34</v>
      </c>
      <c r="C294" s="72100" t="s">
        <v>19</v>
      </c>
      <c r="D294" s="72530" t="s">
        <v>16</v>
      </c>
      <c r="E294" s="72960" t="n">
        <v>3.8438929081</v>
      </c>
      <c r="F294" s="73390" t="n">
        <v>2.8857025066213002</v>
      </c>
      <c r="G294" s="73820" t="n">
        <v>1.9661977359184</v>
      </c>
      <c r="H294" s="74250" t="n">
        <v>1.1874478697005</v>
      </c>
      <c r="I294" s="74680" t="n">
        <v>0.5014769125434</v>
      </c>
      <c r="J294" s="75110" t="n">
        <v>0.0</v>
      </c>
    </row>
    <row collapsed="false" customFormat="false" customHeight="false" hidden="false" ht="12.75" outlineLevel="0" r="295">
      <c r="A295" s="71241" t="s">
        <v>143</v>
      </c>
      <c r="B295" s="71671" t="s">
        <v>34</v>
      </c>
      <c r="C295" s="72101" t="s">
        <v>19</v>
      </c>
      <c r="D295" s="72531" t="s">
        <v>14</v>
      </c>
      <c r="E295" s="72961" t="n">
        <v>6.88114265974</v>
      </c>
      <c r="F295" s="73391" t="n">
        <v>8.264899863485601</v>
      </c>
      <c r="G295" s="73821" t="n">
        <v>8.0914421918413</v>
      </c>
      <c r="H295" s="74251" t="n">
        <v>7.1968559317763</v>
      </c>
      <c r="I295" s="74681" t="n">
        <v>5.5439099322278</v>
      </c>
      <c r="J295" s="75111" t="n">
        <v>0.3795262467183</v>
      </c>
    </row>
    <row collapsed="false" customFormat="false" customHeight="false" hidden="false" ht="12.75" outlineLevel="0" r="296">
      <c r="A296" s="71242" t="s">
        <v>143</v>
      </c>
      <c r="B296" s="71672" t="s">
        <v>34</v>
      </c>
      <c r="C296" s="72102" t="s">
        <v>19</v>
      </c>
      <c r="D296" s="72532" t="s">
        <v>18</v>
      </c>
      <c r="E296" s="72962" t="n">
        <v>1.3881201903</v>
      </c>
      <c r="F296" s="73392" t="n">
        <v>1.0461433792211</v>
      </c>
      <c r="G296" s="73822" t="n">
        <v>0.7231931310398001</v>
      </c>
      <c r="H296" s="74252" t="n">
        <v>0.4636775843473</v>
      </c>
      <c r="I296" s="74682" t="n">
        <v>0.3244338601801</v>
      </c>
      <c r="J296" s="75112" t="n">
        <v>1.5669574167948999</v>
      </c>
    </row>
    <row collapsed="false" customFormat="false" customHeight="false" hidden="false" ht="12.75" outlineLevel="0" r="297">
      <c r="A297" s="71243" t="s">
        <v>143</v>
      </c>
      <c r="B297" s="71673" t="s">
        <v>34</v>
      </c>
      <c r="C297" s="72103" t="s">
        <v>21</v>
      </c>
      <c r="D297" s="72533" t="s">
        <v>20</v>
      </c>
      <c r="E297" s="72963" t="n">
        <v>0.0</v>
      </c>
      <c r="F297" s="73393" t="n">
        <v>0.0</v>
      </c>
      <c r="G297" s="73823" t="n">
        <v>0.0</v>
      </c>
      <c r="H297" s="74253" t="n">
        <v>0.0</v>
      </c>
      <c r="I297" s="74683" t="n">
        <v>0.0</v>
      </c>
      <c r="J297" s="75113" t="n">
        <v>0.0</v>
      </c>
    </row>
    <row collapsed="false" customFormat="false" customHeight="false" hidden="false" ht="12.75" outlineLevel="0" r="298">
      <c r="A298" s="71244" t="s">
        <v>143</v>
      </c>
      <c r="B298" s="71674" t="s">
        <v>34</v>
      </c>
      <c r="C298" s="72104" t="s">
        <v>21</v>
      </c>
      <c r="D298" s="72534" t="s">
        <v>13</v>
      </c>
      <c r="E298" s="72964" t="n">
        <v>0.427188244518</v>
      </c>
      <c r="F298" s="73394" t="n">
        <v>0.46022277306219994</v>
      </c>
      <c r="G298" s="73824" t="n">
        <v>0.4831505831387</v>
      </c>
      <c r="H298" s="74254" t="n">
        <v>0.4705942252403</v>
      </c>
      <c r="I298" s="74684" t="n">
        <v>0.47740216669589997</v>
      </c>
      <c r="J298" s="75114" t="n">
        <v>0.5216959106574001</v>
      </c>
    </row>
    <row collapsed="false" customFormat="false" customHeight="false" hidden="false" ht="12.75" outlineLevel="0" r="299">
      <c r="A299" s="71245" t="s">
        <v>143</v>
      </c>
      <c r="B299" s="71675" t="s">
        <v>34</v>
      </c>
      <c r="C299" s="72105" t="s">
        <v>21</v>
      </c>
      <c r="D299" s="72535" t="s">
        <v>16</v>
      </c>
      <c r="E299" s="72965" t="n">
        <v>0.0</v>
      </c>
      <c r="F299" s="73395" t="n">
        <v>0.0</v>
      </c>
      <c r="G299" s="73825" t="n">
        <v>0.0</v>
      </c>
      <c r="H299" s="74255" t="n">
        <v>0.0</v>
      </c>
      <c r="I299" s="74685" t="n">
        <v>0.0</v>
      </c>
      <c r="J299" s="75115" t="n">
        <v>0.0</v>
      </c>
    </row>
    <row collapsed="false" customFormat="false" customHeight="false" hidden="false" ht="12.75" outlineLevel="0" r="300">
      <c r="A300" s="71246" t="s">
        <v>143</v>
      </c>
      <c r="B300" s="71676" t="s">
        <v>34</v>
      </c>
      <c r="C300" s="72106" t="s">
        <v>21</v>
      </c>
      <c r="D300" s="72536" t="s">
        <v>14</v>
      </c>
      <c r="E300" s="72966" t="n">
        <v>0.0</v>
      </c>
      <c r="F300" s="73396" t="n">
        <v>0.0</v>
      </c>
      <c r="G300" s="73826" t="n">
        <v>0.0</v>
      </c>
      <c r="H300" s="74256" t="n">
        <v>0.0</v>
      </c>
      <c r="I300" s="74686" t="n">
        <v>0.0</v>
      </c>
      <c r="J300" s="75116" t="n">
        <v>0.0</v>
      </c>
    </row>
    <row collapsed="false" customFormat="false" customHeight="false" hidden="false" ht="12.75" outlineLevel="0" r="301">
      <c r="A301" s="71247" t="s">
        <v>143</v>
      </c>
      <c r="B301" s="71677" t="s">
        <v>34</v>
      </c>
      <c r="C301" s="72107" t="s">
        <v>21</v>
      </c>
      <c r="D301" s="72537" t="s">
        <v>18</v>
      </c>
      <c r="E301" s="72967" t="n">
        <v>0.0</v>
      </c>
      <c r="F301" s="73397" t="n">
        <v>0.0</v>
      </c>
      <c r="G301" s="73827" t="n">
        <v>0.0</v>
      </c>
      <c r="H301" s="74257" t="n">
        <v>0.0</v>
      </c>
      <c r="I301" s="74687" t="n">
        <v>0.0</v>
      </c>
      <c r="J301" s="75117" t="n">
        <v>0.0</v>
      </c>
    </row>
    <row collapsed="false" customFormat="false" customHeight="false" hidden="false" ht="12.75" outlineLevel="0" r="302">
      <c r="A302" s="71248" t="s">
        <v>143</v>
      </c>
      <c r="B302" s="71678" t="s">
        <v>34</v>
      </c>
      <c r="C302" s="72108" t="s">
        <v>22</v>
      </c>
      <c r="D302" s="72538" t="s">
        <v>20</v>
      </c>
      <c r="E302" s="72968" t="n">
        <v>0.18362366255919998</v>
      </c>
      <c r="F302" s="73398" t="n">
        <v>0.1267158187472</v>
      </c>
      <c r="G302" s="73828" t="n">
        <v>0.0949282185898</v>
      </c>
      <c r="H302" s="74258" t="n">
        <v>0.0714381442383</v>
      </c>
      <c r="I302" s="74688" t="n">
        <v>0.0541413670031</v>
      </c>
      <c r="J302" s="75118" t="n">
        <v>0.0244695127487</v>
      </c>
    </row>
    <row collapsed="false" customFormat="false" customHeight="false" hidden="false" ht="12.75" outlineLevel="0" r="303">
      <c r="A303" s="71249" t="s">
        <v>143</v>
      </c>
      <c r="B303" s="71679" t="s">
        <v>34</v>
      </c>
      <c r="C303" s="72109" t="s">
        <v>22</v>
      </c>
      <c r="D303" s="72539" t="s">
        <v>13</v>
      </c>
      <c r="E303" s="72969" t="n">
        <v>0.486281990554</v>
      </c>
      <c r="F303" s="73399" t="n">
        <v>0.7065688655498</v>
      </c>
      <c r="G303" s="73829" t="n">
        <v>0.8509838476770001</v>
      </c>
      <c r="H303" s="74259" t="n">
        <v>0.9331145273398</v>
      </c>
      <c r="I303" s="74689" t="n">
        <v>0.998648543944</v>
      </c>
      <c r="J303" s="75119" t="n">
        <v>1.0673362094091</v>
      </c>
    </row>
    <row collapsed="false" customFormat="false" customHeight="false" hidden="false" ht="12.75" outlineLevel="0" r="304">
      <c r="A304" s="71250" t="s">
        <v>143</v>
      </c>
      <c r="B304" s="71680" t="s">
        <v>34</v>
      </c>
      <c r="C304" s="72110" t="s">
        <v>22</v>
      </c>
      <c r="D304" s="72540" t="s">
        <v>16</v>
      </c>
      <c r="E304" s="72970" t="n">
        <v>0.0154212046506</v>
      </c>
      <c r="F304" s="73400" t="n">
        <v>0.0</v>
      </c>
      <c r="G304" s="73830" t="n">
        <v>0.0</v>
      </c>
      <c r="H304" s="74260" t="n">
        <v>0.0</v>
      </c>
      <c r="I304" s="74690" t="n">
        <v>0.0</v>
      </c>
      <c r="J304" s="75120" t="n">
        <v>0.0</v>
      </c>
    </row>
    <row collapsed="false" customFormat="false" customHeight="false" hidden="false" ht="12.75" outlineLevel="0" r="305">
      <c r="A305" s="71251" t="s">
        <v>143</v>
      </c>
      <c r="B305" s="71681" t="s">
        <v>34</v>
      </c>
      <c r="C305" s="72111" t="s">
        <v>22</v>
      </c>
      <c r="D305" s="72541" t="s">
        <v>14</v>
      </c>
      <c r="E305" s="72971" t="n">
        <v>0.6028578097339999</v>
      </c>
      <c r="F305" s="73401" t="n">
        <v>0.4865127509766</v>
      </c>
      <c r="G305" s="73831" t="n">
        <v>0.4106158471329</v>
      </c>
      <c r="H305" s="74261" t="n">
        <v>0.3419990464168</v>
      </c>
      <c r="I305" s="74691" t="n">
        <v>0.2861441958459</v>
      </c>
      <c r="J305" s="75121" t="n">
        <v>0.15744848015649998</v>
      </c>
    </row>
    <row collapsed="false" customFormat="false" customHeight="false" hidden="false" ht="12.75" outlineLevel="0" r="306">
      <c r="A306" s="71252" t="s">
        <v>143</v>
      </c>
      <c r="B306" s="71682" t="s">
        <v>34</v>
      </c>
      <c r="C306" s="72112" t="s">
        <v>22</v>
      </c>
      <c r="D306" s="72542" t="s">
        <v>18</v>
      </c>
      <c r="E306" s="72972" t="n">
        <v>0.0</v>
      </c>
      <c r="F306" s="73402" t="n">
        <v>0.0</v>
      </c>
      <c r="G306" s="73832" t="n">
        <v>0.0</v>
      </c>
      <c r="H306" s="74262" t="n">
        <v>0.0</v>
      </c>
      <c r="I306" s="74692" t="n">
        <v>0.0</v>
      </c>
      <c r="J306" s="75122" t="n">
        <v>0.0</v>
      </c>
    </row>
    <row collapsed="false" customFormat="false" customHeight="false" hidden="false" ht="12.75" outlineLevel="0" r="307">
      <c r="A307" s="71253" t="s">
        <v>143</v>
      </c>
      <c r="B307" s="71683" t="s">
        <v>34</v>
      </c>
      <c r="C307" s="72113" t="s">
        <v>23</v>
      </c>
      <c r="D307" s="72543" t="s">
        <v>20</v>
      </c>
      <c r="E307" s="72973" t="n">
        <v>0.0</v>
      </c>
      <c r="F307" s="73403" t="n">
        <v>0.0</v>
      </c>
      <c r="G307" s="73833" t="n">
        <v>0.0</v>
      </c>
      <c r="H307" s="74263" t="n">
        <v>0.0</v>
      </c>
      <c r="I307" s="74693" t="n">
        <v>0.0</v>
      </c>
      <c r="J307" s="75123" t="n">
        <v>0.0</v>
      </c>
    </row>
    <row collapsed="false" customFormat="false" customHeight="false" hidden="false" ht="12.75" outlineLevel="0" r="308">
      <c r="A308" s="71254" t="s">
        <v>143</v>
      </c>
      <c r="B308" s="71684" t="s">
        <v>34</v>
      </c>
      <c r="C308" s="72114" t="s">
        <v>23</v>
      </c>
      <c r="D308" s="72544" t="s">
        <v>13</v>
      </c>
      <c r="E308" s="72974" t="n">
        <v>2.13903204976</v>
      </c>
      <c r="F308" s="73404" t="n">
        <v>2.1960606987682</v>
      </c>
      <c r="G308" s="73834" t="n">
        <v>2.0884810216745002</v>
      </c>
      <c r="H308" s="74264" t="n">
        <v>1.7580204114047</v>
      </c>
      <c r="I308" s="74694" t="n">
        <v>1.3988200236422998</v>
      </c>
      <c r="J308" s="75124" t="n">
        <v>0.9903315278233</v>
      </c>
    </row>
    <row collapsed="false" customFormat="false" customHeight="false" hidden="false" ht="12.75" outlineLevel="0" r="309">
      <c r="A309" s="71255" t="s">
        <v>143</v>
      </c>
      <c r="B309" s="71685" t="s">
        <v>34</v>
      </c>
      <c r="C309" s="72115" t="s">
        <v>23</v>
      </c>
      <c r="D309" s="72545" t="s">
        <v>16</v>
      </c>
      <c r="E309" s="72975" t="n">
        <v>0.0</v>
      </c>
      <c r="F309" s="73405" t="n">
        <v>0.0</v>
      </c>
      <c r="G309" s="73835" t="n">
        <v>0.0</v>
      </c>
      <c r="H309" s="74265" t="n">
        <v>0.0</v>
      </c>
      <c r="I309" s="74695" t="n">
        <v>0.0</v>
      </c>
      <c r="J309" s="75125" t="n">
        <v>0.0</v>
      </c>
    </row>
    <row collapsed="false" customFormat="false" customHeight="false" hidden="false" ht="12.75" outlineLevel="0" r="310">
      <c r="A310" s="71256" t="s">
        <v>143</v>
      </c>
      <c r="B310" s="71686" t="s">
        <v>34</v>
      </c>
      <c r="C310" s="72116" t="s">
        <v>23</v>
      </c>
      <c r="D310" s="72546" t="s">
        <v>14</v>
      </c>
      <c r="E310" s="72976" t="n">
        <v>0.0</v>
      </c>
      <c r="F310" s="73406" t="n">
        <v>0.0</v>
      </c>
      <c r="G310" s="73836" t="n">
        <v>0.0</v>
      </c>
      <c r="H310" s="74266" t="n">
        <v>0.0</v>
      </c>
      <c r="I310" s="74696" t="n">
        <v>0.0</v>
      </c>
      <c r="J310" s="75126" t="n">
        <v>0.0</v>
      </c>
    </row>
    <row collapsed="false" customFormat="false" customHeight="false" hidden="false" ht="12.75" outlineLevel="0" r="311">
      <c r="A311" s="71257" t="s">
        <v>143</v>
      </c>
      <c r="B311" s="71687" t="s">
        <v>34</v>
      </c>
      <c r="C311" s="72117" t="s">
        <v>23</v>
      </c>
      <c r="D311" s="72547" t="s">
        <v>18</v>
      </c>
      <c r="E311" s="72977" t="n">
        <v>0.0</v>
      </c>
      <c r="F311" s="73407" t="n">
        <v>0.0</v>
      </c>
      <c r="G311" s="73837" t="n">
        <v>0.0</v>
      </c>
      <c r="H311" s="74267" t="n">
        <v>0.0</v>
      </c>
      <c r="I311" s="74697" t="n">
        <v>0.0</v>
      </c>
      <c r="J311" s="75127" t="n">
        <v>0.0</v>
      </c>
    </row>
    <row collapsed="false" customFormat="false" customHeight="false" hidden="false" ht="12.75" outlineLevel="0" r="312">
      <c r="A312" s="71258" t="s">
        <v>143</v>
      </c>
      <c r="B312" s="71688" t="s">
        <v>34</v>
      </c>
      <c r="C312" s="72118" t="s">
        <v>24</v>
      </c>
      <c r="D312" s="72548" t="s">
        <v>20</v>
      </c>
      <c r="E312" s="72978" t="n">
        <v>0.09093138489</v>
      </c>
      <c r="F312" s="73408" t="n">
        <v>0.3684128552713</v>
      </c>
      <c r="G312" s="73838" t="n">
        <v>0.5701418703087001</v>
      </c>
      <c r="H312" s="74268" t="n">
        <v>0.7157813015033999</v>
      </c>
      <c r="I312" s="74698" t="n">
        <v>0.7253175275194</v>
      </c>
      <c r="J312" s="75128" t="n">
        <v>0.6528693710074001</v>
      </c>
    </row>
    <row collapsed="false" customFormat="false" customHeight="false" hidden="false" ht="12.75" outlineLevel="0" r="313">
      <c r="A313" s="71259" t="s">
        <v>143</v>
      </c>
      <c r="B313" s="71689" t="s">
        <v>34</v>
      </c>
      <c r="C313" s="72119" t="s">
        <v>24</v>
      </c>
      <c r="D313" s="72549" t="s">
        <v>13</v>
      </c>
      <c r="E313" s="72979" t="n">
        <v>0.820185005898</v>
      </c>
      <c r="F313" s="73409" t="n">
        <v>1.2457832938842002</v>
      </c>
      <c r="G313" s="73839" t="n">
        <v>1.4826943021525</v>
      </c>
      <c r="H313" s="74269" t="n">
        <v>1.5088235979523001</v>
      </c>
      <c r="I313" s="74699" t="n">
        <v>1.4504762965344</v>
      </c>
      <c r="J313" s="75129" t="n">
        <v>0.9420888847508</v>
      </c>
    </row>
    <row collapsed="false" customFormat="false" customHeight="false" hidden="false" ht="12.75" outlineLevel="0" r="314">
      <c r="A314" s="71260" t="s">
        <v>143</v>
      </c>
      <c r="B314" s="71690" t="s">
        <v>34</v>
      </c>
      <c r="C314" s="72120" t="s">
        <v>24</v>
      </c>
      <c r="D314" s="72550" t="s">
        <v>16</v>
      </c>
      <c r="E314" s="72980" t="n">
        <v>0.68682328386</v>
      </c>
      <c r="F314" s="73410" t="n">
        <v>0.43904935657599997</v>
      </c>
      <c r="G314" s="73840" t="n">
        <v>0.2228998804997</v>
      </c>
      <c r="H314" s="74270" t="n">
        <v>0.0562934623846</v>
      </c>
      <c r="I314" s="74700" t="n">
        <v>0.034574438924699996</v>
      </c>
      <c r="J314" s="75130" t="n">
        <v>9.582084403E-4</v>
      </c>
    </row>
    <row collapsed="false" customFormat="false" customHeight="false" hidden="false" ht="12.75" outlineLevel="0" r="315">
      <c r="A315" s="71261" t="s">
        <v>143</v>
      </c>
      <c r="B315" s="71691" t="s">
        <v>34</v>
      </c>
      <c r="C315" s="72121" t="s">
        <v>24</v>
      </c>
      <c r="D315" s="72551" t="s">
        <v>14</v>
      </c>
      <c r="E315" s="72981" t="n">
        <v>2.2197464538169998</v>
      </c>
      <c r="F315" s="73411" t="n">
        <v>1.8167402950545</v>
      </c>
      <c r="G315" s="73841" t="n">
        <v>1.4341785552908002</v>
      </c>
      <c r="H315" s="74271" t="n">
        <v>1.1005462458541</v>
      </c>
      <c r="I315" s="74701" t="n">
        <v>0.9464638836834001</v>
      </c>
      <c r="J315" s="75131" t="n">
        <v>0.6600504820374</v>
      </c>
    </row>
    <row collapsed="false" customFormat="false" customHeight="false" hidden="false" ht="12.75" outlineLevel="0" r="316">
      <c r="A316" s="71262" t="s">
        <v>143</v>
      </c>
      <c r="B316" s="71692" t="s">
        <v>34</v>
      </c>
      <c r="C316" s="72122" t="s">
        <v>24</v>
      </c>
      <c r="D316" s="72552" t="s">
        <v>18</v>
      </c>
      <c r="E316" s="72982" t="n">
        <v>0.34340077223000004</v>
      </c>
      <c r="F316" s="73412" t="n">
        <v>0.3653701014559</v>
      </c>
      <c r="G316" s="73842" t="n">
        <v>0.3677273548167</v>
      </c>
      <c r="H316" s="74272" t="n">
        <v>0.3612658515125</v>
      </c>
      <c r="I316" s="74702" t="n">
        <v>0.34531977565280003</v>
      </c>
      <c r="J316" s="75132" t="n">
        <v>0.2837323891375</v>
      </c>
    </row>
    <row collapsed="false" customFormat="false" customHeight="false" hidden="false" ht="12.75" outlineLevel="0" r="317">
      <c r="A317" s="71263" t="s">
        <v>143</v>
      </c>
      <c r="B317" s="71693" t="s">
        <v>34</v>
      </c>
      <c r="C317" s="72123" t="s">
        <v>25</v>
      </c>
      <c r="D317" s="72553" t="s">
        <v>20</v>
      </c>
      <c r="E317" s="72983" t="n">
        <v>0.0</v>
      </c>
      <c r="F317" s="73413" t="n">
        <v>0.0</v>
      </c>
      <c r="G317" s="73843" t="n">
        <v>0.0</v>
      </c>
      <c r="H317" s="74273" t="n">
        <v>0.0</v>
      </c>
      <c r="I317" s="74703" t="n">
        <v>0.0</v>
      </c>
      <c r="J317" s="75133" t="n">
        <v>0.0</v>
      </c>
    </row>
    <row collapsed="false" customFormat="false" customHeight="false" hidden="false" ht="12.75" outlineLevel="0" r="318">
      <c r="A318" s="71264" t="s">
        <v>143</v>
      </c>
      <c r="B318" s="71694" t="s">
        <v>34</v>
      </c>
      <c r="C318" s="72124" t="s">
        <v>25</v>
      </c>
      <c r="D318" s="72554" t="s">
        <v>13</v>
      </c>
      <c r="E318" s="72984" t="n">
        <v>0.848100485397</v>
      </c>
      <c r="F318" s="73414" t="n">
        <v>0.8592856206013</v>
      </c>
      <c r="G318" s="73844" t="n">
        <v>0.8592708061353</v>
      </c>
      <c r="H318" s="74274" t="n">
        <v>0.8543074480965</v>
      </c>
      <c r="I318" s="74704" t="n">
        <v>0.8508868152443</v>
      </c>
      <c r="J318" s="75134" t="n">
        <v>0.8376629380305001</v>
      </c>
    </row>
    <row collapsed="false" customFormat="false" customHeight="false" hidden="false" ht="12.75" outlineLevel="0" r="319">
      <c r="A319" s="71265" t="s">
        <v>143</v>
      </c>
      <c r="B319" s="71695" t="s">
        <v>34</v>
      </c>
      <c r="C319" s="72125" t="s">
        <v>25</v>
      </c>
      <c r="D319" s="72555" t="s">
        <v>16</v>
      </c>
      <c r="E319" s="72985" t="n">
        <v>0.0</v>
      </c>
      <c r="F319" s="73415" t="n">
        <v>0.0</v>
      </c>
      <c r="G319" s="73845" t="n">
        <v>0.0</v>
      </c>
      <c r="H319" s="74275" t="n">
        <v>0.0</v>
      </c>
      <c r="I319" s="74705" t="n">
        <v>0.0</v>
      </c>
      <c r="J319" s="75135" t="n">
        <v>0.0</v>
      </c>
    </row>
    <row collapsed="false" customFormat="false" customHeight="false" hidden="false" ht="12.75" outlineLevel="0" r="320">
      <c r="A320" s="71266" t="s">
        <v>143</v>
      </c>
      <c r="B320" s="71696" t="s">
        <v>34</v>
      </c>
      <c r="C320" s="72126" t="s">
        <v>25</v>
      </c>
      <c r="D320" s="72556" t="s">
        <v>14</v>
      </c>
      <c r="E320" s="72986" t="n">
        <v>0.0</v>
      </c>
      <c r="F320" s="73416" t="n">
        <v>0.0</v>
      </c>
      <c r="G320" s="73846" t="n">
        <v>0.0</v>
      </c>
      <c r="H320" s="74276" t="n">
        <v>0.0</v>
      </c>
      <c r="I320" s="74706" t="n">
        <v>0.0</v>
      </c>
      <c r="J320" s="75136" t="n">
        <v>0.0</v>
      </c>
    </row>
    <row collapsed="false" customFormat="false" customHeight="false" hidden="false" ht="12.75" outlineLevel="0" r="321">
      <c r="A321" s="71267" t="s">
        <v>143</v>
      </c>
      <c r="B321" s="71697" t="s">
        <v>34</v>
      </c>
      <c r="C321" s="72127" t="s">
        <v>25</v>
      </c>
      <c r="D321" s="72557" t="s">
        <v>18</v>
      </c>
      <c r="E321" s="72987" t="n">
        <v>0.0</v>
      </c>
      <c r="F321" s="73417" t="n">
        <v>0.0</v>
      </c>
      <c r="G321" s="73847" t="n">
        <v>0.0</v>
      </c>
      <c r="H321" s="74277" t="n">
        <v>0.0</v>
      </c>
      <c r="I321" s="74707" t="n">
        <v>0.0</v>
      </c>
      <c r="J321" s="75137" t="n">
        <v>0.0</v>
      </c>
    </row>
    <row collapsed="false" customFormat="false" customHeight="false" hidden="false" ht="12.75" outlineLevel="0" r="322">
      <c r="A322" s="71268" t="s">
        <v>143</v>
      </c>
      <c r="B322" s="71698" t="s">
        <v>34</v>
      </c>
      <c r="C322" s="72128" t="s">
        <v>26</v>
      </c>
      <c r="D322" s="72558" t="s">
        <v>20</v>
      </c>
      <c r="E322" s="72988" t="n">
        <v>0.0</v>
      </c>
      <c r="F322" s="73418" t="n">
        <v>0.0</v>
      </c>
      <c r="G322" s="73848" t="n">
        <v>0.0</v>
      </c>
      <c r="H322" s="74278" t="n">
        <v>0.0</v>
      </c>
      <c r="I322" s="74708" t="n">
        <v>0.0</v>
      </c>
      <c r="J322" s="75138" t="n">
        <v>0.0</v>
      </c>
    </row>
    <row collapsed="false" customFormat="false" customHeight="false" hidden="false" ht="12.75" outlineLevel="0" r="323">
      <c r="A323" s="71269" t="s">
        <v>143</v>
      </c>
      <c r="B323" s="71699" t="s">
        <v>34</v>
      </c>
      <c r="C323" s="72129" t="s">
        <v>26</v>
      </c>
      <c r="D323" s="72559" t="s">
        <v>13</v>
      </c>
      <c r="E323" s="72989" t="n">
        <v>0.42405024614</v>
      </c>
      <c r="F323" s="73419" t="n">
        <v>0.4545642099326</v>
      </c>
      <c r="G323" s="73849" t="n">
        <v>0.480540374931</v>
      </c>
      <c r="H323" s="74279" t="n">
        <v>0.486015362244</v>
      </c>
      <c r="I323" s="74709" t="n">
        <v>0.4923018674068</v>
      </c>
      <c r="J323" s="75139" t="n">
        <v>0.5134930451533</v>
      </c>
    </row>
    <row collapsed="false" customFormat="false" customHeight="false" hidden="false" ht="12.75" outlineLevel="0" r="324">
      <c r="A324" s="71270" t="s">
        <v>143</v>
      </c>
      <c r="B324" s="71700" t="s">
        <v>34</v>
      </c>
      <c r="C324" s="72130" t="s">
        <v>26</v>
      </c>
      <c r="D324" s="72560" t="s">
        <v>16</v>
      </c>
      <c r="E324" s="72990" t="n">
        <v>0.0</v>
      </c>
      <c r="F324" s="73420" t="n">
        <v>0.0</v>
      </c>
      <c r="G324" s="73850" t="n">
        <v>0.0</v>
      </c>
      <c r="H324" s="74280" t="n">
        <v>0.0</v>
      </c>
      <c r="I324" s="74710" t="n">
        <v>0.0</v>
      </c>
      <c r="J324" s="75140" t="n">
        <v>0.0</v>
      </c>
    </row>
    <row collapsed="false" customFormat="false" customHeight="false" hidden="false" ht="12.75" outlineLevel="0" r="325">
      <c r="A325" s="71271" t="s">
        <v>143</v>
      </c>
      <c r="B325" s="71701" t="s">
        <v>34</v>
      </c>
      <c r="C325" s="72131" t="s">
        <v>26</v>
      </c>
      <c r="D325" s="72561" t="s">
        <v>14</v>
      </c>
      <c r="E325" s="72991" t="n">
        <v>0.0</v>
      </c>
      <c r="F325" s="73421" t="n">
        <v>0.0</v>
      </c>
      <c r="G325" s="73851" t="n">
        <v>0.0</v>
      </c>
      <c r="H325" s="74281" t="n">
        <v>0.0</v>
      </c>
      <c r="I325" s="74711" t="n">
        <v>0.0</v>
      </c>
      <c r="J325" s="75141" t="n">
        <v>0.0</v>
      </c>
    </row>
    <row collapsed="false" customFormat="false" customHeight="false" hidden="false" ht="12.75" outlineLevel="0" r="326">
      <c r="A326" s="71272" t="s">
        <v>143</v>
      </c>
      <c r="B326" s="71702" t="s">
        <v>34</v>
      </c>
      <c r="C326" s="72132" t="s">
        <v>26</v>
      </c>
      <c r="D326" s="72562" t="s">
        <v>18</v>
      </c>
      <c r="E326" s="72992" t="n">
        <v>0.0</v>
      </c>
      <c r="F326" s="73422" t="n">
        <v>0.0</v>
      </c>
      <c r="G326" s="73852" t="n">
        <v>0.0</v>
      </c>
      <c r="H326" s="74282" t="n">
        <v>0.0</v>
      </c>
      <c r="I326" s="74712" t="n">
        <v>0.0</v>
      </c>
      <c r="J326" s="75142" t="n">
        <v>0.0</v>
      </c>
    </row>
    <row collapsed="false" customFormat="false" customHeight="false" hidden="false" ht="12.75" outlineLevel="0" r="327">
      <c r="A327" s="71273" t="s">
        <v>143</v>
      </c>
      <c r="B327" s="71703" t="s">
        <v>34</v>
      </c>
      <c r="C327" s="72133" t="s">
        <v>27</v>
      </c>
      <c r="D327" s="72563" t="s">
        <v>20</v>
      </c>
      <c r="E327" s="72993" t="n">
        <v>0.0</v>
      </c>
      <c r="F327" s="73423" t="n">
        <v>0.0</v>
      </c>
      <c r="G327" s="73853" t="n">
        <v>0.0</v>
      </c>
      <c r="H327" s="74283" t="n">
        <v>0.0</v>
      </c>
      <c r="I327" s="74713" t="n">
        <v>0.0</v>
      </c>
      <c r="J327" s="75143" t="n">
        <v>0.0</v>
      </c>
    </row>
    <row collapsed="false" customFormat="false" customHeight="false" hidden="false" ht="12.75" outlineLevel="0" r="328">
      <c r="A328" s="71274" t="s">
        <v>143</v>
      </c>
      <c r="B328" s="71704" t="s">
        <v>34</v>
      </c>
      <c r="C328" s="72134" t="s">
        <v>27</v>
      </c>
      <c r="D328" s="72564" t="s">
        <v>13</v>
      </c>
      <c r="E328" s="72994" t="n">
        <v>3.188637921603</v>
      </c>
      <c r="F328" s="73424" t="n">
        <v>3.3595304339207</v>
      </c>
      <c r="G328" s="73854" t="n">
        <v>3.5043033310807</v>
      </c>
      <c r="H328" s="74284" t="n">
        <v>3.6322538492285</v>
      </c>
      <c r="I328" s="74714" t="n">
        <v>3.798529008127</v>
      </c>
      <c r="J328" s="75144" t="n">
        <v>4.2762681183254</v>
      </c>
    </row>
    <row collapsed="false" customFormat="false" customHeight="false" hidden="false" ht="12.75" outlineLevel="0" r="329">
      <c r="A329" s="71275" t="s">
        <v>143</v>
      </c>
      <c r="B329" s="71705" t="s">
        <v>34</v>
      </c>
      <c r="C329" s="72135" t="s">
        <v>27</v>
      </c>
      <c r="D329" s="72565" t="s">
        <v>16</v>
      </c>
      <c r="E329" s="72995" t="n">
        <v>0.0</v>
      </c>
      <c r="F329" s="73425" t="n">
        <v>0.0</v>
      </c>
      <c r="G329" s="73855" t="n">
        <v>0.0</v>
      </c>
      <c r="H329" s="74285" t="n">
        <v>0.0</v>
      </c>
      <c r="I329" s="74715" t="n">
        <v>0.0</v>
      </c>
      <c r="J329" s="75145" t="n">
        <v>0.0</v>
      </c>
    </row>
    <row collapsed="false" customFormat="false" customHeight="false" hidden="false" ht="12.75" outlineLevel="0" r="330">
      <c r="A330" s="71276" t="s">
        <v>143</v>
      </c>
      <c r="B330" s="71706" t="s">
        <v>34</v>
      </c>
      <c r="C330" s="72136" t="s">
        <v>27</v>
      </c>
      <c r="D330" s="72566" t="s">
        <v>14</v>
      </c>
      <c r="E330" s="72996" t="n">
        <v>0.0</v>
      </c>
      <c r="F330" s="73426" t="n">
        <v>0.0</v>
      </c>
      <c r="G330" s="73856" t="n">
        <v>0.0</v>
      </c>
      <c r="H330" s="74286" t="n">
        <v>0.0</v>
      </c>
      <c r="I330" s="74716" t="n">
        <v>0.0</v>
      </c>
      <c r="J330" s="75146" t="n">
        <v>0.0</v>
      </c>
    </row>
    <row collapsed="false" customFormat="false" customHeight="false" hidden="false" ht="12.75" outlineLevel="0" r="331">
      <c r="A331" s="71277" t="s">
        <v>143</v>
      </c>
      <c r="B331" s="71707" t="s">
        <v>34</v>
      </c>
      <c r="C331" s="72137" t="s">
        <v>27</v>
      </c>
      <c r="D331" s="72567" t="s">
        <v>18</v>
      </c>
      <c r="E331" s="72997" t="n">
        <v>0.0</v>
      </c>
      <c r="F331" s="73427" t="n">
        <v>0.0</v>
      </c>
      <c r="G331" s="73857" t="n">
        <v>0.0</v>
      </c>
      <c r="H331" s="74287" t="n">
        <v>0.0</v>
      </c>
      <c r="I331" s="74717" t="n">
        <v>0.0</v>
      </c>
      <c r="J331" s="75147" t="n">
        <v>0.0</v>
      </c>
    </row>
    <row collapsed="false" customFormat="false" customHeight="false" hidden="false" ht="12.75" outlineLevel="0" r="332">
      <c r="A332" s="71278" t="s">
        <v>143</v>
      </c>
      <c r="B332" s="71708" t="s">
        <v>35</v>
      </c>
      <c r="C332" s="72138" t="s">
        <v>12</v>
      </c>
      <c r="D332" s="72568" t="s">
        <v>20</v>
      </c>
      <c r="E332" s="72998" t="n">
        <v>0.0</v>
      </c>
      <c r="F332" s="73428" t="n">
        <v>0.0</v>
      </c>
      <c r="G332" s="73858" t="n">
        <v>0.0</v>
      </c>
      <c r="H332" s="74288" t="n">
        <v>0.0</v>
      </c>
      <c r="I332" s="74718" t="n">
        <v>0.0</v>
      </c>
      <c r="J332" s="75148" t="n">
        <v>0.0</v>
      </c>
    </row>
    <row collapsed="false" customFormat="false" customHeight="false" hidden="false" ht="12.75" outlineLevel="0" r="333">
      <c r="A333" s="71279" t="s">
        <v>143</v>
      </c>
      <c r="B333" s="71709" t="s">
        <v>35</v>
      </c>
      <c r="C333" s="72139" t="s">
        <v>12</v>
      </c>
      <c r="D333" s="72569" t="s">
        <v>13</v>
      </c>
      <c r="E333" s="72999" t="n">
        <v>0.068338179367</v>
      </c>
      <c r="F333" s="73429" t="n">
        <v>0.0719356879602</v>
      </c>
      <c r="G333" s="73859" t="n">
        <v>0.07535875421379999</v>
      </c>
      <c r="H333" s="74289" t="n">
        <v>0.0742398072759</v>
      </c>
      <c r="I333" s="74719" t="n">
        <v>0.0731660260704</v>
      </c>
      <c r="J333" s="75149" t="n">
        <v>0.0684187836476</v>
      </c>
    </row>
    <row collapsed="false" customFormat="false" customHeight="false" hidden="false" ht="12.75" outlineLevel="0" r="334">
      <c r="A334" s="71280" t="s">
        <v>143</v>
      </c>
      <c r="B334" s="71710" t="s">
        <v>35</v>
      </c>
      <c r="C334" s="72140" t="s">
        <v>12</v>
      </c>
      <c r="D334" s="72570" t="s">
        <v>16</v>
      </c>
      <c r="E334" s="73000" t="n">
        <v>0.0</v>
      </c>
      <c r="F334" s="73430" t="n">
        <v>0.0</v>
      </c>
      <c r="G334" s="73860" t="n">
        <v>0.0</v>
      </c>
      <c r="H334" s="74290" t="n">
        <v>0.0</v>
      </c>
      <c r="I334" s="74720" t="n">
        <v>0.0</v>
      </c>
      <c r="J334" s="75150" t="n">
        <v>0.0</v>
      </c>
    </row>
    <row collapsed="false" customFormat="false" customHeight="false" hidden="false" ht="12.75" outlineLevel="0" r="335">
      <c r="A335" s="71281" t="s">
        <v>143</v>
      </c>
      <c r="B335" s="71711" t="s">
        <v>35</v>
      </c>
      <c r="C335" s="72141" t="s">
        <v>12</v>
      </c>
      <c r="D335" s="72571" t="s">
        <v>14</v>
      </c>
      <c r="E335" s="73001" t="n">
        <v>0.0</v>
      </c>
      <c r="F335" s="73431" t="n">
        <v>0.0</v>
      </c>
      <c r="G335" s="73861" t="n">
        <v>0.0</v>
      </c>
      <c r="H335" s="74291" t="n">
        <v>0.0</v>
      </c>
      <c r="I335" s="74721" t="n">
        <v>0.0</v>
      </c>
      <c r="J335" s="75151" t="n">
        <v>0.0</v>
      </c>
    </row>
    <row collapsed="false" customFormat="false" customHeight="false" hidden="false" ht="12.75" outlineLevel="0" r="336">
      <c r="A336" s="71282" t="s">
        <v>143</v>
      </c>
      <c r="B336" s="71712" t="s">
        <v>35</v>
      </c>
      <c r="C336" s="72142" t="s">
        <v>12</v>
      </c>
      <c r="D336" s="72572" t="s">
        <v>18</v>
      </c>
      <c r="E336" s="73002" t="n">
        <v>0.0</v>
      </c>
      <c r="F336" s="73432" t="n">
        <v>0.0</v>
      </c>
      <c r="G336" s="73862" t="n">
        <v>0.0</v>
      </c>
      <c r="H336" s="74292" t="n">
        <v>0.0</v>
      </c>
      <c r="I336" s="74722" t="n">
        <v>0.0</v>
      </c>
      <c r="J336" s="75152" t="n">
        <v>0.0</v>
      </c>
    </row>
    <row collapsed="false" customFormat="false" customHeight="false" hidden="false" ht="12.75" outlineLevel="0" r="337">
      <c r="A337" s="71283" t="s">
        <v>143</v>
      </c>
      <c r="B337" s="71713" t="s">
        <v>35</v>
      </c>
      <c r="C337" s="72143" t="s">
        <v>15</v>
      </c>
      <c r="D337" s="72573" t="s">
        <v>20</v>
      </c>
      <c r="E337" s="73003" t="n">
        <v>0.0</v>
      </c>
      <c r="F337" s="73433" t="n">
        <v>0.0</v>
      </c>
      <c r="G337" s="73863" t="n">
        <v>0.0</v>
      </c>
      <c r="H337" s="74293" t="n">
        <v>0.0</v>
      </c>
      <c r="I337" s="74723" t="n">
        <v>0.0</v>
      </c>
      <c r="J337" s="75153" t="n">
        <v>0.0</v>
      </c>
    </row>
    <row collapsed="false" customFormat="false" customHeight="false" hidden="false" ht="12.75" outlineLevel="0" r="338">
      <c r="A338" s="71284" t="s">
        <v>143</v>
      </c>
      <c r="B338" s="71714" t="s">
        <v>35</v>
      </c>
      <c r="C338" s="72144" t="s">
        <v>15</v>
      </c>
      <c r="D338" s="72574" t="s">
        <v>13</v>
      </c>
      <c r="E338" s="73004" t="n">
        <v>0.27544051361989996</v>
      </c>
      <c r="F338" s="73434" t="n">
        <v>0.44882168483699997</v>
      </c>
      <c r="G338" s="73864" t="n">
        <v>0.5532608000925</v>
      </c>
      <c r="H338" s="74294" t="n">
        <v>0.6491331277233001</v>
      </c>
      <c r="I338" s="74724" t="n">
        <v>0.7318649244594998</v>
      </c>
      <c r="J338" s="75154" t="n">
        <v>0.6211561773638999</v>
      </c>
    </row>
    <row collapsed="false" customFormat="false" customHeight="false" hidden="false" ht="12.75" outlineLevel="0" r="339">
      <c r="A339" s="71285" t="s">
        <v>143</v>
      </c>
      <c r="B339" s="71715" t="s">
        <v>35</v>
      </c>
      <c r="C339" s="72145" t="s">
        <v>15</v>
      </c>
      <c r="D339" s="72575" t="s">
        <v>16</v>
      </c>
      <c r="E339" s="73005" t="n">
        <v>0.0</v>
      </c>
      <c r="F339" s="73435" t="n">
        <v>0.0</v>
      </c>
      <c r="G339" s="73865" t="n">
        <v>0.0</v>
      </c>
      <c r="H339" s="74295" t="n">
        <v>0.0</v>
      </c>
      <c r="I339" s="74725" t="n">
        <v>0.0</v>
      </c>
      <c r="J339" s="75155" t="n">
        <v>0.0</v>
      </c>
    </row>
    <row collapsed="false" customFormat="false" customHeight="false" hidden="false" ht="12.75" outlineLevel="0" r="340">
      <c r="A340" s="71286" t="s">
        <v>143</v>
      </c>
      <c r="B340" s="71716" t="s">
        <v>35</v>
      </c>
      <c r="C340" s="72146" t="s">
        <v>15</v>
      </c>
      <c r="D340" s="72576" t="s">
        <v>14</v>
      </c>
      <c r="E340" s="73006" t="n">
        <v>0.0</v>
      </c>
      <c r="F340" s="73436" t="n">
        <v>0.0</v>
      </c>
      <c r="G340" s="73866" t="n">
        <v>0.0</v>
      </c>
      <c r="H340" s="74296" t="n">
        <v>0.0</v>
      </c>
      <c r="I340" s="74726" t="n">
        <v>0.0</v>
      </c>
      <c r="J340" s="75156" t="n">
        <v>0.0</v>
      </c>
    </row>
    <row collapsed="false" customFormat="false" customHeight="false" hidden="false" ht="12.75" outlineLevel="0" r="341">
      <c r="A341" s="71287" t="s">
        <v>143</v>
      </c>
      <c r="B341" s="71717" t="s">
        <v>35</v>
      </c>
      <c r="C341" s="72147" t="s">
        <v>15</v>
      </c>
      <c r="D341" s="72577" t="s">
        <v>18</v>
      </c>
      <c r="E341" s="73007" t="n">
        <v>0.0</v>
      </c>
      <c r="F341" s="73437" t="n">
        <v>0.0</v>
      </c>
      <c r="G341" s="73867" t="n">
        <v>0.0</v>
      </c>
      <c r="H341" s="74297" t="n">
        <v>0.0</v>
      </c>
      <c r="I341" s="74727" t="n">
        <v>0.0</v>
      </c>
      <c r="J341" s="75157" t="n">
        <v>0.0</v>
      </c>
    </row>
    <row collapsed="false" customFormat="false" customHeight="false" hidden="false" ht="12.75" outlineLevel="0" r="342">
      <c r="A342" s="71288" t="s">
        <v>143</v>
      </c>
      <c r="B342" s="71718" t="s">
        <v>35</v>
      </c>
      <c r="C342" s="72148" t="s">
        <v>17</v>
      </c>
      <c r="D342" s="72578" t="s">
        <v>20</v>
      </c>
      <c r="E342" s="73008" t="n">
        <v>0.0</v>
      </c>
      <c r="F342" s="73438" t="n">
        <v>0.0</v>
      </c>
      <c r="G342" s="73868" t="n">
        <v>0.0</v>
      </c>
      <c r="H342" s="74298" t="n">
        <v>0.0</v>
      </c>
      <c r="I342" s="74728" t="n">
        <v>0.0</v>
      </c>
      <c r="J342" s="75158" t="n">
        <v>0.0</v>
      </c>
    </row>
    <row collapsed="false" customFormat="false" customHeight="false" hidden="false" ht="12.75" outlineLevel="0" r="343">
      <c r="A343" s="71289" t="s">
        <v>143</v>
      </c>
      <c r="B343" s="71719" t="s">
        <v>35</v>
      </c>
      <c r="C343" s="72149" t="s">
        <v>17</v>
      </c>
      <c r="D343" s="72579" t="s">
        <v>13</v>
      </c>
      <c r="E343" s="73009" t="n">
        <v>0.24441536212099998</v>
      </c>
      <c r="F343" s="73439" t="n">
        <v>0.2718390117352</v>
      </c>
      <c r="G343" s="73869" t="n">
        <v>0.2971970361419</v>
      </c>
      <c r="H343" s="74299" t="n">
        <v>0.272694186122</v>
      </c>
      <c r="I343" s="74729" t="n">
        <v>0.2504269216807</v>
      </c>
      <c r="J343" s="75159" t="n">
        <v>0.1992609010487</v>
      </c>
    </row>
    <row collapsed="false" customFormat="false" customHeight="false" hidden="false" ht="12.75" outlineLevel="0" r="344">
      <c r="A344" s="71290" t="s">
        <v>143</v>
      </c>
      <c r="B344" s="71720" t="s">
        <v>35</v>
      </c>
      <c r="C344" s="72150" t="s">
        <v>17</v>
      </c>
      <c r="D344" s="72580" t="s">
        <v>16</v>
      </c>
      <c r="E344" s="73010" t="n">
        <v>0.0</v>
      </c>
      <c r="F344" s="73440" t="n">
        <v>0.0</v>
      </c>
      <c r="G344" s="73870" t="n">
        <v>0.0</v>
      </c>
      <c r="H344" s="74300" t="n">
        <v>0.0</v>
      </c>
      <c r="I344" s="74730" t="n">
        <v>0.0</v>
      </c>
      <c r="J344" s="75160" t="n">
        <v>0.0</v>
      </c>
    </row>
    <row collapsed="false" customFormat="false" customHeight="false" hidden="false" ht="12.75" outlineLevel="0" r="345">
      <c r="A345" s="71291" t="s">
        <v>143</v>
      </c>
      <c r="B345" s="71721" t="s">
        <v>35</v>
      </c>
      <c r="C345" s="72151" t="s">
        <v>17</v>
      </c>
      <c r="D345" s="72581" t="s">
        <v>14</v>
      </c>
      <c r="E345" s="73011" t="n">
        <v>0.0</v>
      </c>
      <c r="F345" s="73441" t="n">
        <v>0.0</v>
      </c>
      <c r="G345" s="73871" t="n">
        <v>0.0</v>
      </c>
      <c r="H345" s="74301" t="n">
        <v>0.0</v>
      </c>
      <c r="I345" s="74731" t="n">
        <v>0.0</v>
      </c>
      <c r="J345" s="75161" t="n">
        <v>0.0</v>
      </c>
    </row>
    <row collapsed="false" customFormat="false" customHeight="false" hidden="false" ht="12.75" outlineLevel="0" r="346">
      <c r="A346" s="71292" t="s">
        <v>143</v>
      </c>
      <c r="B346" s="71722" t="s">
        <v>35</v>
      </c>
      <c r="C346" s="72152" t="s">
        <v>17</v>
      </c>
      <c r="D346" s="72582" t="s">
        <v>18</v>
      </c>
      <c r="E346" s="73012" t="n">
        <v>0.0</v>
      </c>
      <c r="F346" s="73442" t="n">
        <v>0.0</v>
      </c>
      <c r="G346" s="73872" t="n">
        <v>0.0</v>
      </c>
      <c r="H346" s="74302" t="n">
        <v>0.0</v>
      </c>
      <c r="I346" s="74732" t="n">
        <v>0.0</v>
      </c>
      <c r="J346" s="75162" t="n">
        <v>0.0</v>
      </c>
    </row>
    <row collapsed="false" customFormat="false" customHeight="false" hidden="false" ht="12.75" outlineLevel="0" r="347">
      <c r="A347" s="71293" t="s">
        <v>143</v>
      </c>
      <c r="B347" s="71723" t="s">
        <v>35</v>
      </c>
      <c r="C347" s="72153" t="s">
        <v>19</v>
      </c>
      <c r="D347" s="72583" t="s">
        <v>20</v>
      </c>
      <c r="E347" s="73013" t="n">
        <v>0.300445584315</v>
      </c>
      <c r="F347" s="73443" t="n">
        <v>0.4324830839467</v>
      </c>
      <c r="G347" s="73873" t="n">
        <v>0.45679846545890007</v>
      </c>
      <c r="H347" s="74303" t="n">
        <v>0.4612457074006</v>
      </c>
      <c r="I347" s="74733" t="n">
        <v>0.45447225077919995</v>
      </c>
      <c r="J347" s="75163" t="n">
        <v>0.2566064765866</v>
      </c>
    </row>
    <row collapsed="false" customFormat="false" customHeight="false" hidden="false" ht="12.75" outlineLevel="0" r="348">
      <c r="A348" s="71294" t="s">
        <v>143</v>
      </c>
      <c r="B348" s="71724" t="s">
        <v>35</v>
      </c>
      <c r="C348" s="72154" t="s">
        <v>19</v>
      </c>
      <c r="D348" s="72584" t="s">
        <v>13</v>
      </c>
      <c r="E348" s="73014" t="n">
        <v>1.2847706836634</v>
      </c>
      <c r="F348" s="73444" t="n">
        <v>1.2803214721724998</v>
      </c>
      <c r="G348" s="73874" t="n">
        <v>1.2753661316387996</v>
      </c>
      <c r="H348" s="74304" t="n">
        <v>1.3247981680574</v>
      </c>
      <c r="I348" s="74734" t="n">
        <v>1.4007349362858</v>
      </c>
      <c r="J348" s="75164" t="n">
        <v>1.4075411594815004</v>
      </c>
    </row>
    <row collapsed="false" customFormat="false" customHeight="false" hidden="false" ht="12.75" outlineLevel="0" r="349">
      <c r="A349" s="71295" t="s">
        <v>143</v>
      </c>
      <c r="B349" s="71725" t="s">
        <v>35</v>
      </c>
      <c r="C349" s="72155" t="s">
        <v>19</v>
      </c>
      <c r="D349" s="72585" t="s">
        <v>16</v>
      </c>
      <c r="E349" s="73015" t="n">
        <v>1.5070659021400001</v>
      </c>
      <c r="F349" s="73445" t="n">
        <v>1.0312246978586</v>
      </c>
      <c r="G349" s="73875" t="n">
        <v>0.7065532705188999</v>
      </c>
      <c r="H349" s="74305" t="n">
        <v>0.4345202815873</v>
      </c>
      <c r="I349" s="74735" t="n">
        <v>0.18440772675470002</v>
      </c>
      <c r="J349" s="75165" t="n">
        <v>2.36181835E-5</v>
      </c>
    </row>
    <row collapsed="false" customFormat="false" customHeight="false" hidden="false" ht="12.75" outlineLevel="0" r="350">
      <c r="A350" s="71296" t="s">
        <v>143</v>
      </c>
      <c r="B350" s="71726" t="s">
        <v>35</v>
      </c>
      <c r="C350" s="72156" t="s">
        <v>19</v>
      </c>
      <c r="D350" s="72586" t="s">
        <v>14</v>
      </c>
      <c r="E350" s="73016" t="n">
        <v>5.072069728421</v>
      </c>
      <c r="F350" s="73446" t="n">
        <v>4.220801133751799</v>
      </c>
      <c r="G350" s="73876" t="n">
        <v>3.2587572645159</v>
      </c>
      <c r="H350" s="74306" t="n">
        <v>2.3956681930162005</v>
      </c>
      <c r="I350" s="74736" t="n">
        <v>1.5226054268836997</v>
      </c>
      <c r="J350" s="75166" t="n">
        <v>0.09398198571810001</v>
      </c>
    </row>
    <row collapsed="false" customFormat="false" customHeight="false" hidden="false" ht="12.75" outlineLevel="0" r="351">
      <c r="A351" s="71297" t="s">
        <v>143</v>
      </c>
      <c r="B351" s="71727" t="s">
        <v>35</v>
      </c>
      <c r="C351" s="72157" t="s">
        <v>19</v>
      </c>
      <c r="D351" s="72587" t="s">
        <v>18</v>
      </c>
      <c r="E351" s="73017" t="n">
        <v>0.29852773187700005</v>
      </c>
      <c r="F351" s="73447" t="n">
        <v>0.22383697047199996</v>
      </c>
      <c r="G351" s="73877" t="n">
        <v>0.1600281612938</v>
      </c>
      <c r="H351" s="74307" t="n">
        <v>0.1103280897075</v>
      </c>
      <c r="I351" s="74737" t="n">
        <v>0.07380940686660001</v>
      </c>
      <c r="J351" s="75167" t="n">
        <v>0.1218434344218</v>
      </c>
    </row>
    <row collapsed="false" customFormat="false" customHeight="false" hidden="false" ht="12.75" outlineLevel="0" r="352">
      <c r="A352" s="71298" t="s">
        <v>143</v>
      </c>
      <c r="B352" s="71728" t="s">
        <v>35</v>
      </c>
      <c r="C352" s="72158" t="s">
        <v>21</v>
      </c>
      <c r="D352" s="72588" t="s">
        <v>20</v>
      </c>
      <c r="E352" s="73018" t="n">
        <v>0.0</v>
      </c>
      <c r="F352" s="73448" t="n">
        <v>0.0</v>
      </c>
      <c r="G352" s="73878" t="n">
        <v>0.0</v>
      </c>
      <c r="H352" s="74308" t="n">
        <v>0.0</v>
      </c>
      <c r="I352" s="74738" t="n">
        <v>0.0</v>
      </c>
      <c r="J352" s="75168" t="n">
        <v>0.0</v>
      </c>
    </row>
    <row collapsed="false" customFormat="false" customHeight="false" hidden="false" ht="12.75" outlineLevel="0" r="353">
      <c r="A353" s="71299" t="s">
        <v>143</v>
      </c>
      <c r="B353" s="71729" t="s">
        <v>35</v>
      </c>
      <c r="C353" s="72159" t="s">
        <v>21</v>
      </c>
      <c r="D353" s="72589" t="s">
        <v>13</v>
      </c>
      <c r="E353" s="73019" t="n">
        <v>0.86216892251</v>
      </c>
      <c r="F353" s="73449" t="n">
        <v>0.9907076270962999</v>
      </c>
      <c r="G353" s="73879" t="n">
        <v>1.0755606419273</v>
      </c>
      <c r="H353" s="74309" t="n">
        <v>1.0712154020173998</v>
      </c>
      <c r="I353" s="74739" t="n">
        <v>1.10121472143</v>
      </c>
      <c r="J353" s="75169" t="n">
        <v>1.1379744293477</v>
      </c>
    </row>
    <row collapsed="false" customFormat="false" customHeight="false" hidden="false" ht="12.75" outlineLevel="0" r="354">
      <c r="A354" s="71300" t="s">
        <v>143</v>
      </c>
      <c r="B354" s="71730" t="s">
        <v>35</v>
      </c>
      <c r="C354" s="72160" t="s">
        <v>21</v>
      </c>
      <c r="D354" s="72590" t="s">
        <v>16</v>
      </c>
      <c r="E354" s="73020" t="n">
        <v>0.0</v>
      </c>
      <c r="F354" s="73450" t="n">
        <v>0.0</v>
      </c>
      <c r="G354" s="73880" t="n">
        <v>0.0</v>
      </c>
      <c r="H354" s="74310" t="n">
        <v>0.0</v>
      </c>
      <c r="I354" s="74740" t="n">
        <v>0.0</v>
      </c>
      <c r="J354" s="75170" t="n">
        <v>0.0</v>
      </c>
    </row>
    <row collapsed="false" customFormat="false" customHeight="false" hidden="false" ht="12.75" outlineLevel="0" r="355">
      <c r="A355" s="71301" t="s">
        <v>143</v>
      </c>
      <c r="B355" s="71731" t="s">
        <v>35</v>
      </c>
      <c r="C355" s="72161" t="s">
        <v>21</v>
      </c>
      <c r="D355" s="72591" t="s">
        <v>14</v>
      </c>
      <c r="E355" s="73021" t="n">
        <v>0.0</v>
      </c>
      <c r="F355" s="73451" t="n">
        <v>0.0</v>
      </c>
      <c r="G355" s="73881" t="n">
        <v>0.0</v>
      </c>
      <c r="H355" s="74311" t="n">
        <v>0.0</v>
      </c>
      <c r="I355" s="74741" t="n">
        <v>0.0</v>
      </c>
      <c r="J355" s="75171" t="n">
        <v>0.0</v>
      </c>
    </row>
    <row collapsed="false" customFormat="false" customHeight="false" hidden="false" ht="12.75" outlineLevel="0" r="356">
      <c r="A356" s="71302" t="s">
        <v>143</v>
      </c>
      <c r="B356" s="71732" t="s">
        <v>35</v>
      </c>
      <c r="C356" s="72162" t="s">
        <v>21</v>
      </c>
      <c r="D356" s="72592" t="s">
        <v>18</v>
      </c>
      <c r="E356" s="73022" t="n">
        <v>0.0</v>
      </c>
      <c r="F356" s="73452" t="n">
        <v>0.0</v>
      </c>
      <c r="G356" s="73882" t="n">
        <v>0.0</v>
      </c>
      <c r="H356" s="74312" t="n">
        <v>0.0</v>
      </c>
      <c r="I356" s="74742" t="n">
        <v>0.0</v>
      </c>
      <c r="J356" s="75172" t="n">
        <v>0.0</v>
      </c>
    </row>
    <row collapsed="false" customFormat="false" customHeight="false" hidden="false" ht="12.75" outlineLevel="0" r="357">
      <c r="A357" s="71303" t="s">
        <v>143</v>
      </c>
      <c r="B357" s="71733" t="s">
        <v>35</v>
      </c>
      <c r="C357" s="72163" t="s">
        <v>22</v>
      </c>
      <c r="D357" s="72593" t="s">
        <v>20</v>
      </c>
      <c r="E357" s="73023" t="n">
        <v>0.0870632440063</v>
      </c>
      <c r="F357" s="73453" t="n">
        <v>0.058988544662600007</v>
      </c>
      <c r="G357" s="73883" t="n">
        <v>0.0433664992926</v>
      </c>
      <c r="H357" s="74313" t="n">
        <v>0.0312263454778</v>
      </c>
      <c r="I357" s="74743" t="n">
        <v>0.0225546579426</v>
      </c>
      <c r="J357" s="75173" t="n">
        <v>0.007154973031</v>
      </c>
    </row>
    <row collapsed="false" customFormat="false" customHeight="false" hidden="false" ht="12.75" outlineLevel="0" r="358">
      <c r="A358" s="71304" t="s">
        <v>143</v>
      </c>
      <c r="B358" s="71734" t="s">
        <v>35</v>
      </c>
      <c r="C358" s="72164" t="s">
        <v>22</v>
      </c>
      <c r="D358" s="72594" t="s">
        <v>13</v>
      </c>
      <c r="E358" s="73024" t="n">
        <v>0.1533350264507</v>
      </c>
      <c r="F358" s="73454" t="n">
        <v>0.2179020772322</v>
      </c>
      <c r="G358" s="73884" t="n">
        <v>0.2588771605249</v>
      </c>
      <c r="H358" s="74314" t="n">
        <v>0.2788653973196</v>
      </c>
      <c r="I358" s="74744" t="n">
        <v>0.292245592434</v>
      </c>
      <c r="J358" s="75174" t="n">
        <v>0.28867922555110004</v>
      </c>
    </row>
    <row collapsed="false" customFormat="false" customHeight="false" hidden="false" ht="12.75" outlineLevel="0" r="359">
      <c r="A359" s="71305" t="s">
        <v>143</v>
      </c>
      <c r="B359" s="71735" t="s">
        <v>35</v>
      </c>
      <c r="C359" s="72165" t="s">
        <v>22</v>
      </c>
      <c r="D359" s="72595" t="s">
        <v>16</v>
      </c>
      <c r="E359" s="73025" t="n">
        <v>0.0</v>
      </c>
      <c r="F359" s="73455" t="n">
        <v>0.0</v>
      </c>
      <c r="G359" s="73885" t="n">
        <v>0.0</v>
      </c>
      <c r="H359" s="74315" t="n">
        <v>0.0</v>
      </c>
      <c r="I359" s="74745" t="n">
        <v>0.0</v>
      </c>
      <c r="J359" s="75175" t="n">
        <v>0.0</v>
      </c>
    </row>
    <row collapsed="false" customFormat="false" customHeight="false" hidden="false" ht="12.75" outlineLevel="0" r="360">
      <c r="A360" s="71306" t="s">
        <v>143</v>
      </c>
      <c r="B360" s="71736" t="s">
        <v>35</v>
      </c>
      <c r="C360" s="72166" t="s">
        <v>22</v>
      </c>
      <c r="D360" s="72596" t="s">
        <v>14</v>
      </c>
      <c r="E360" s="73026" t="n">
        <v>0.13887875284690002</v>
      </c>
      <c r="F360" s="73456" t="n">
        <v>0.11005846710000002</v>
      </c>
      <c r="G360" s="73886" t="n">
        <v>0.0915196864953</v>
      </c>
      <c r="H360" s="74316" t="n">
        <v>0.0738573193807</v>
      </c>
      <c r="I360" s="74746" t="n">
        <v>0.0597014203653</v>
      </c>
      <c r="J360" s="75176" t="n">
        <v>0.0263932455648</v>
      </c>
    </row>
    <row collapsed="false" customFormat="false" customHeight="false" hidden="false" ht="12.75" outlineLevel="0" r="361">
      <c r="A361" s="71307" t="s">
        <v>143</v>
      </c>
      <c r="B361" s="71737" t="s">
        <v>35</v>
      </c>
      <c r="C361" s="72167" t="s">
        <v>22</v>
      </c>
      <c r="D361" s="72597" t="s">
        <v>18</v>
      </c>
      <c r="E361" s="73027" t="n">
        <v>0.0</v>
      </c>
      <c r="F361" s="73457" t="n">
        <v>0.0</v>
      </c>
      <c r="G361" s="73887" t="n">
        <v>0.0</v>
      </c>
      <c r="H361" s="74317" t="n">
        <v>0.0</v>
      </c>
      <c r="I361" s="74747" t="n">
        <v>0.0</v>
      </c>
      <c r="J361" s="75177" t="n">
        <v>0.0</v>
      </c>
    </row>
    <row collapsed="false" customFormat="false" customHeight="false" hidden="false" ht="12.75" outlineLevel="0" r="362">
      <c r="A362" s="71308" t="s">
        <v>143</v>
      </c>
      <c r="B362" s="71738" t="s">
        <v>35</v>
      </c>
      <c r="C362" s="72168" t="s">
        <v>23</v>
      </c>
      <c r="D362" s="72598" t="s">
        <v>20</v>
      </c>
      <c r="E362" s="73028" t="n">
        <v>0.0</v>
      </c>
      <c r="F362" s="73458" t="n">
        <v>0.0</v>
      </c>
      <c r="G362" s="73888" t="n">
        <v>0.0</v>
      </c>
      <c r="H362" s="74318" t="n">
        <v>0.0</v>
      </c>
      <c r="I362" s="74748" t="n">
        <v>0.0</v>
      </c>
      <c r="J362" s="75178" t="n">
        <v>0.0</v>
      </c>
    </row>
    <row collapsed="false" customFormat="false" customHeight="false" hidden="false" ht="12.75" outlineLevel="0" r="363">
      <c r="A363" s="71309" t="s">
        <v>143</v>
      </c>
      <c r="B363" s="71739" t="s">
        <v>35</v>
      </c>
      <c r="C363" s="72169" t="s">
        <v>23</v>
      </c>
      <c r="D363" s="72599" t="s">
        <v>13</v>
      </c>
      <c r="E363" s="73029" t="n">
        <v>1.919471809615</v>
      </c>
      <c r="F363" s="73459" t="n">
        <v>1.9370876942453001</v>
      </c>
      <c r="G363" s="73889" t="n">
        <v>1.8257952693682002</v>
      </c>
      <c r="H363" s="74319" t="n">
        <v>1.5129769810608</v>
      </c>
      <c r="I363" s="74749" t="n">
        <v>1.1956049599632</v>
      </c>
      <c r="J363" s="75179" t="n">
        <v>0.77021064824</v>
      </c>
    </row>
    <row collapsed="false" customFormat="false" customHeight="false" hidden="false" ht="12.75" outlineLevel="0" r="364">
      <c r="A364" s="71310" t="s">
        <v>143</v>
      </c>
      <c r="B364" s="71740" t="s">
        <v>35</v>
      </c>
      <c r="C364" s="72170" t="s">
        <v>23</v>
      </c>
      <c r="D364" s="72600" t="s">
        <v>16</v>
      </c>
      <c r="E364" s="73030" t="n">
        <v>0.0</v>
      </c>
      <c r="F364" s="73460" t="n">
        <v>0.0</v>
      </c>
      <c r="G364" s="73890" t="n">
        <v>0.0</v>
      </c>
      <c r="H364" s="74320" t="n">
        <v>0.0</v>
      </c>
      <c r="I364" s="74750" t="n">
        <v>0.0</v>
      </c>
      <c r="J364" s="75180" t="n">
        <v>0.0</v>
      </c>
    </row>
    <row collapsed="false" customFormat="false" customHeight="false" hidden="false" ht="12.75" outlineLevel="0" r="365">
      <c r="A365" s="71311" t="s">
        <v>143</v>
      </c>
      <c r="B365" s="71741" t="s">
        <v>35</v>
      </c>
      <c r="C365" s="72171" t="s">
        <v>23</v>
      </c>
      <c r="D365" s="72601" t="s">
        <v>14</v>
      </c>
      <c r="E365" s="73031" t="n">
        <v>0.0</v>
      </c>
      <c r="F365" s="73461" t="n">
        <v>0.0</v>
      </c>
      <c r="G365" s="73891" t="n">
        <v>0.0</v>
      </c>
      <c r="H365" s="74321" t="n">
        <v>0.0</v>
      </c>
      <c r="I365" s="74751" t="n">
        <v>0.0</v>
      </c>
      <c r="J365" s="75181" t="n">
        <v>0.0</v>
      </c>
    </row>
    <row collapsed="false" customFormat="false" customHeight="false" hidden="false" ht="12.75" outlineLevel="0" r="366">
      <c r="A366" s="71312" t="s">
        <v>143</v>
      </c>
      <c r="B366" s="71742" t="s">
        <v>35</v>
      </c>
      <c r="C366" s="72172" t="s">
        <v>23</v>
      </c>
      <c r="D366" s="72602" t="s">
        <v>18</v>
      </c>
      <c r="E366" s="73032" t="n">
        <v>0.0</v>
      </c>
      <c r="F366" s="73462" t="n">
        <v>0.0</v>
      </c>
      <c r="G366" s="73892" t="n">
        <v>0.0</v>
      </c>
      <c r="H366" s="74322" t="n">
        <v>0.0</v>
      </c>
      <c r="I366" s="74752" t="n">
        <v>0.0</v>
      </c>
      <c r="J366" s="75182" t="n">
        <v>0.0</v>
      </c>
    </row>
    <row collapsed="false" customFormat="false" customHeight="false" hidden="false" ht="12.75" outlineLevel="0" r="367">
      <c r="A367" s="71313" t="s">
        <v>143</v>
      </c>
      <c r="B367" s="71743" t="s">
        <v>35</v>
      </c>
      <c r="C367" s="72173" t="s">
        <v>24</v>
      </c>
      <c r="D367" s="72603" t="s">
        <v>20</v>
      </c>
      <c r="E367" s="73033" t="n">
        <v>0.1051996537197</v>
      </c>
      <c r="F367" s="73463" t="n">
        <v>0.404651938113</v>
      </c>
      <c r="G367" s="73893" t="n">
        <v>0.6310101764607</v>
      </c>
      <c r="H367" s="74323" t="n">
        <v>0.8046271664837</v>
      </c>
      <c r="I367" s="74753" t="n">
        <v>0.8420211382592</v>
      </c>
      <c r="J367" s="75183" t="n">
        <v>0.8243641228492</v>
      </c>
    </row>
    <row collapsed="false" customFormat="false" customHeight="false" hidden="false" ht="12.75" outlineLevel="0" r="368">
      <c r="A368" s="71314" t="s">
        <v>143</v>
      </c>
      <c r="B368" s="71744" t="s">
        <v>35</v>
      </c>
      <c r="C368" s="72174" t="s">
        <v>24</v>
      </c>
      <c r="D368" s="72604" t="s">
        <v>13</v>
      </c>
      <c r="E368" s="73034" t="n">
        <v>1.0896252423622</v>
      </c>
      <c r="F368" s="73464" t="n">
        <v>1.5752351543399998</v>
      </c>
      <c r="G368" s="73894" t="n">
        <v>1.8401324460696997</v>
      </c>
      <c r="H368" s="74324" t="n">
        <v>1.8531337833298998</v>
      </c>
      <c r="I368" s="74754" t="n">
        <v>1.7663214632052</v>
      </c>
      <c r="J368" s="75184" t="n">
        <v>1.02460646227</v>
      </c>
    </row>
    <row collapsed="false" customFormat="false" customHeight="false" hidden="false" ht="12.75" outlineLevel="0" r="369">
      <c r="A369" s="71315" t="s">
        <v>143</v>
      </c>
      <c r="B369" s="71745" t="s">
        <v>35</v>
      </c>
      <c r="C369" s="72175" t="s">
        <v>24</v>
      </c>
      <c r="D369" s="72605" t="s">
        <v>16</v>
      </c>
      <c r="E369" s="73035" t="n">
        <v>0.4246274886885</v>
      </c>
      <c r="F369" s="73465" t="n">
        <v>0.270474242108</v>
      </c>
      <c r="G369" s="73895" t="n">
        <v>0.1377389044829</v>
      </c>
      <c r="H369" s="74325" t="n">
        <v>0.036103564997</v>
      </c>
      <c r="I369" s="74755" t="n">
        <v>0.023326362101600003</v>
      </c>
      <c r="J369" s="75185" t="n">
        <v>8.646064318E-4</v>
      </c>
    </row>
    <row collapsed="false" customFormat="false" customHeight="false" hidden="false" ht="12.75" outlineLevel="0" r="370">
      <c r="A370" s="71316" t="s">
        <v>143</v>
      </c>
      <c r="B370" s="71746" t="s">
        <v>35</v>
      </c>
      <c r="C370" s="72176" t="s">
        <v>24</v>
      </c>
      <c r="D370" s="72606" t="s">
        <v>14</v>
      </c>
      <c r="E370" s="73036" t="n">
        <v>2.7090908095060002</v>
      </c>
      <c r="F370" s="73466" t="n">
        <v>2.1155253188834</v>
      </c>
      <c r="G370" s="73896" t="n">
        <v>1.5818444587626</v>
      </c>
      <c r="H370" s="74326" t="n">
        <v>1.0995073808628</v>
      </c>
      <c r="I370" s="74756" t="n">
        <v>0.8605757112937</v>
      </c>
      <c r="J370" s="75186" t="n">
        <v>0.30940902880779997</v>
      </c>
    </row>
    <row collapsed="false" customFormat="false" customHeight="false" hidden="false" ht="12.75" outlineLevel="0" r="371">
      <c r="A371" s="71317" t="s">
        <v>143</v>
      </c>
      <c r="B371" s="71747" t="s">
        <v>35</v>
      </c>
      <c r="C371" s="72177" t="s">
        <v>24</v>
      </c>
      <c r="D371" s="72607" t="s">
        <v>18</v>
      </c>
      <c r="E371" s="73037" t="n">
        <v>0.09931070957100001</v>
      </c>
      <c r="F371" s="73467" t="n">
        <v>0.1024711134171</v>
      </c>
      <c r="G371" s="73897" t="n">
        <v>0.1025355767378</v>
      </c>
      <c r="H371" s="74327" t="n">
        <v>0.10044497478820001</v>
      </c>
      <c r="I371" s="74757" t="n">
        <v>0.09657317141949999</v>
      </c>
      <c r="J371" s="75187" t="n">
        <v>0.0772787592364</v>
      </c>
    </row>
    <row collapsed="false" customFormat="false" customHeight="false" hidden="false" ht="12.75" outlineLevel="0" r="372">
      <c r="A372" s="71318" t="s">
        <v>143</v>
      </c>
      <c r="B372" s="71748" t="s">
        <v>35</v>
      </c>
      <c r="C372" s="72178" t="s">
        <v>25</v>
      </c>
      <c r="D372" s="72608" t="s">
        <v>20</v>
      </c>
      <c r="E372" s="73038" t="n">
        <v>0.0</v>
      </c>
      <c r="F372" s="73468" t="n">
        <v>0.0</v>
      </c>
      <c r="G372" s="73898" t="n">
        <v>0.0</v>
      </c>
      <c r="H372" s="74328" t="n">
        <v>0.0</v>
      </c>
      <c r="I372" s="74758" t="n">
        <v>0.0</v>
      </c>
      <c r="J372" s="75188" t="n">
        <v>0.0</v>
      </c>
    </row>
    <row collapsed="false" customFormat="false" customHeight="false" hidden="false" ht="12.75" outlineLevel="0" r="373">
      <c r="A373" s="71319" t="s">
        <v>143</v>
      </c>
      <c r="B373" s="71749" t="s">
        <v>35</v>
      </c>
      <c r="C373" s="72179" t="s">
        <v>25</v>
      </c>
      <c r="D373" s="72609" t="s">
        <v>13</v>
      </c>
      <c r="E373" s="73039" t="n">
        <v>0.13692991755529998</v>
      </c>
      <c r="F373" s="73469" t="n">
        <v>0.1361112305078</v>
      </c>
      <c r="G373" s="73899" t="n">
        <v>0.1348397891209</v>
      </c>
      <c r="H373" s="74329" t="n">
        <v>0.1314207401653</v>
      </c>
      <c r="I373" s="74759" t="n">
        <v>0.1281413554549</v>
      </c>
      <c r="J373" s="75189" t="n">
        <v>0.1155358851918</v>
      </c>
    </row>
    <row collapsed="false" customFormat="false" customHeight="false" hidden="false" ht="12.75" outlineLevel="0" r="374">
      <c r="A374" s="71320" t="s">
        <v>143</v>
      </c>
      <c r="B374" s="71750" t="s">
        <v>35</v>
      </c>
      <c r="C374" s="72180" t="s">
        <v>25</v>
      </c>
      <c r="D374" s="72610" t="s">
        <v>16</v>
      </c>
      <c r="E374" s="73040" t="n">
        <v>0.0</v>
      </c>
      <c r="F374" s="73470" t="n">
        <v>0.0</v>
      </c>
      <c r="G374" s="73900" t="n">
        <v>0.0</v>
      </c>
      <c r="H374" s="74330" t="n">
        <v>0.0</v>
      </c>
      <c r="I374" s="74760" t="n">
        <v>0.0</v>
      </c>
      <c r="J374" s="75190" t="n">
        <v>0.0</v>
      </c>
    </row>
    <row collapsed="false" customFormat="false" customHeight="false" hidden="false" ht="12.75" outlineLevel="0" r="375">
      <c r="A375" s="71321" t="s">
        <v>143</v>
      </c>
      <c r="B375" s="71751" t="s">
        <v>35</v>
      </c>
      <c r="C375" s="72181" t="s">
        <v>25</v>
      </c>
      <c r="D375" s="72611" t="s">
        <v>14</v>
      </c>
      <c r="E375" s="73041" t="n">
        <v>0.0</v>
      </c>
      <c r="F375" s="73471" t="n">
        <v>0.0</v>
      </c>
      <c r="G375" s="73901" t="n">
        <v>0.0</v>
      </c>
      <c r="H375" s="74331" t="n">
        <v>0.0</v>
      </c>
      <c r="I375" s="74761" t="n">
        <v>0.0</v>
      </c>
      <c r="J375" s="75191" t="n">
        <v>0.0</v>
      </c>
    </row>
    <row collapsed="false" customFormat="false" customHeight="false" hidden="false" ht="12.75" outlineLevel="0" r="376">
      <c r="A376" s="71322" t="s">
        <v>143</v>
      </c>
      <c r="B376" s="71752" t="s">
        <v>35</v>
      </c>
      <c r="C376" s="72182" t="s">
        <v>25</v>
      </c>
      <c r="D376" s="72612" t="s">
        <v>18</v>
      </c>
      <c r="E376" s="73042" t="n">
        <v>0.0</v>
      </c>
      <c r="F376" s="73472" t="n">
        <v>0.0</v>
      </c>
      <c r="G376" s="73902" t="n">
        <v>0.0</v>
      </c>
      <c r="H376" s="74332" t="n">
        <v>0.0</v>
      </c>
      <c r="I376" s="74762" t="n">
        <v>0.0</v>
      </c>
      <c r="J376" s="75192" t="n">
        <v>0.0</v>
      </c>
    </row>
    <row collapsed="false" customFormat="false" customHeight="false" hidden="false" ht="12.75" outlineLevel="0" r="377">
      <c r="A377" s="71323" t="s">
        <v>143</v>
      </c>
      <c r="B377" s="71753" t="s">
        <v>35</v>
      </c>
      <c r="C377" s="72183" t="s">
        <v>26</v>
      </c>
      <c r="D377" s="72613" t="s">
        <v>20</v>
      </c>
      <c r="E377" s="73043" t="n">
        <v>0.0</v>
      </c>
      <c r="F377" s="73473" t="n">
        <v>0.0</v>
      </c>
      <c r="G377" s="73903" t="n">
        <v>0.0</v>
      </c>
      <c r="H377" s="74333" t="n">
        <v>0.0</v>
      </c>
      <c r="I377" s="74763" t="n">
        <v>0.0</v>
      </c>
      <c r="J377" s="75193" t="n">
        <v>0.0</v>
      </c>
    </row>
    <row collapsed="false" customFormat="false" customHeight="false" hidden="false" ht="12.75" outlineLevel="0" r="378">
      <c r="A378" s="71324" t="s">
        <v>143</v>
      </c>
      <c r="B378" s="71754" t="s">
        <v>35</v>
      </c>
      <c r="C378" s="72184" t="s">
        <v>26</v>
      </c>
      <c r="D378" s="72614" t="s">
        <v>13</v>
      </c>
      <c r="E378" s="73044" t="n">
        <v>1.19329919458</v>
      </c>
      <c r="F378" s="73474" t="n">
        <v>1.240522049526</v>
      </c>
      <c r="G378" s="73904" t="n">
        <v>1.284889524569</v>
      </c>
      <c r="H378" s="74334" t="n">
        <v>1.2588449996500002</v>
      </c>
      <c r="I378" s="74764" t="n">
        <v>1.233901630722</v>
      </c>
      <c r="J378" s="75194" t="n">
        <v>1.130663296977</v>
      </c>
    </row>
    <row collapsed="false" customFormat="false" customHeight="false" hidden="false" ht="12.75" outlineLevel="0" r="379">
      <c r="A379" s="71325" t="s">
        <v>143</v>
      </c>
      <c r="B379" s="71755" t="s">
        <v>35</v>
      </c>
      <c r="C379" s="72185" t="s">
        <v>26</v>
      </c>
      <c r="D379" s="72615" t="s">
        <v>16</v>
      </c>
      <c r="E379" s="73045" t="n">
        <v>0.0</v>
      </c>
      <c r="F379" s="73475" t="n">
        <v>0.0</v>
      </c>
      <c r="G379" s="73905" t="n">
        <v>0.0</v>
      </c>
      <c r="H379" s="74335" t="n">
        <v>0.0</v>
      </c>
      <c r="I379" s="74765" t="n">
        <v>0.0</v>
      </c>
      <c r="J379" s="75195" t="n">
        <v>0.0</v>
      </c>
    </row>
    <row collapsed="false" customFormat="false" customHeight="false" hidden="false" ht="12.75" outlineLevel="0" r="380">
      <c r="A380" s="71326" t="s">
        <v>143</v>
      </c>
      <c r="B380" s="71756" t="s">
        <v>35</v>
      </c>
      <c r="C380" s="72186" t="s">
        <v>26</v>
      </c>
      <c r="D380" s="72616" t="s">
        <v>14</v>
      </c>
      <c r="E380" s="73046" t="n">
        <v>0.0</v>
      </c>
      <c r="F380" s="73476" t="n">
        <v>0.0</v>
      </c>
      <c r="G380" s="73906" t="n">
        <v>0.0</v>
      </c>
      <c r="H380" s="74336" t="n">
        <v>0.0</v>
      </c>
      <c r="I380" s="74766" t="n">
        <v>0.0</v>
      </c>
      <c r="J380" s="75196" t="n">
        <v>0.0</v>
      </c>
    </row>
    <row collapsed="false" customFormat="false" customHeight="false" hidden="false" ht="12.75" outlineLevel="0" r="381">
      <c r="A381" s="71327" t="s">
        <v>143</v>
      </c>
      <c r="B381" s="71757" t="s">
        <v>35</v>
      </c>
      <c r="C381" s="72187" t="s">
        <v>26</v>
      </c>
      <c r="D381" s="72617" t="s">
        <v>18</v>
      </c>
      <c r="E381" s="73047" t="n">
        <v>0.0</v>
      </c>
      <c r="F381" s="73477" t="n">
        <v>0.0</v>
      </c>
      <c r="G381" s="73907" t="n">
        <v>0.0</v>
      </c>
      <c r="H381" s="74337" t="n">
        <v>0.0</v>
      </c>
      <c r="I381" s="74767" t="n">
        <v>0.0</v>
      </c>
      <c r="J381" s="75197" t="n">
        <v>0.0</v>
      </c>
    </row>
    <row collapsed="false" customFormat="false" customHeight="false" hidden="false" ht="12.75" outlineLevel="0" r="382">
      <c r="A382" s="71328" t="s">
        <v>143</v>
      </c>
      <c r="B382" s="71758" t="s">
        <v>35</v>
      </c>
      <c r="C382" s="72188" t="s">
        <v>27</v>
      </c>
      <c r="D382" s="72618" t="s">
        <v>20</v>
      </c>
      <c r="E382" s="73048" t="n">
        <v>0.0</v>
      </c>
      <c r="F382" s="73478" t="n">
        <v>0.0</v>
      </c>
      <c r="G382" s="73908" t="n">
        <v>0.0</v>
      </c>
      <c r="H382" s="74338" t="n">
        <v>0.0</v>
      </c>
      <c r="I382" s="74768" t="n">
        <v>0.0</v>
      </c>
      <c r="J382" s="75198" t="n">
        <v>0.0</v>
      </c>
    </row>
    <row collapsed="false" customFormat="false" customHeight="false" hidden="false" ht="12.75" outlineLevel="0" r="383">
      <c r="A383" s="71329" t="s">
        <v>143</v>
      </c>
      <c r="B383" s="71759" t="s">
        <v>35</v>
      </c>
      <c r="C383" s="72189" t="s">
        <v>27</v>
      </c>
      <c r="D383" s="72619" t="s">
        <v>13</v>
      </c>
      <c r="E383" s="73049" t="n">
        <v>0.2799224409529</v>
      </c>
      <c r="F383" s="73479" t="n">
        <v>0.2952833736567</v>
      </c>
      <c r="G383" s="73909" t="n">
        <v>0.3093889919928</v>
      </c>
      <c r="H383" s="74339" t="n">
        <v>0.3153070979333</v>
      </c>
      <c r="I383" s="74769" t="n">
        <v>0.32159335212240003</v>
      </c>
      <c r="J383" s="75199" t="n">
        <v>0.33837130999619996</v>
      </c>
    </row>
    <row collapsed="false" customFormat="false" customHeight="false" hidden="false" ht="12.75" outlineLevel="0" r="384">
      <c r="A384" s="71330" t="s">
        <v>143</v>
      </c>
      <c r="B384" s="71760" t="s">
        <v>35</v>
      </c>
      <c r="C384" s="72190" t="s">
        <v>27</v>
      </c>
      <c r="D384" s="72620" t="s">
        <v>16</v>
      </c>
      <c r="E384" s="73050" t="n">
        <v>0.0</v>
      </c>
      <c r="F384" s="73480" t="n">
        <v>0.0</v>
      </c>
      <c r="G384" s="73910" t="n">
        <v>0.0</v>
      </c>
      <c r="H384" s="74340" t="n">
        <v>0.0</v>
      </c>
      <c r="I384" s="74770" t="n">
        <v>0.0</v>
      </c>
      <c r="J384" s="75200" t="n">
        <v>0.0</v>
      </c>
    </row>
    <row collapsed="false" customFormat="false" customHeight="false" hidden="false" ht="12.75" outlineLevel="0" r="385">
      <c r="A385" s="71331" t="s">
        <v>143</v>
      </c>
      <c r="B385" s="71761" t="s">
        <v>35</v>
      </c>
      <c r="C385" s="72191" t="s">
        <v>27</v>
      </c>
      <c r="D385" s="72621" t="s">
        <v>14</v>
      </c>
      <c r="E385" s="73051" t="n">
        <v>0.0</v>
      </c>
      <c r="F385" s="73481" t="n">
        <v>0.0</v>
      </c>
      <c r="G385" s="73911" t="n">
        <v>0.0</v>
      </c>
      <c r="H385" s="74341" t="n">
        <v>0.0</v>
      </c>
      <c r="I385" s="74771" t="n">
        <v>0.0</v>
      </c>
      <c r="J385" s="75201" t="n">
        <v>0.0</v>
      </c>
    </row>
    <row collapsed="false" customFormat="false" customHeight="false" hidden="false" ht="12.75" outlineLevel="0" r="386">
      <c r="A386" s="71332" t="s">
        <v>143</v>
      </c>
      <c r="B386" s="71762" t="s">
        <v>35</v>
      </c>
      <c r="C386" s="72192" t="s">
        <v>27</v>
      </c>
      <c r="D386" s="72622" t="s">
        <v>18</v>
      </c>
      <c r="E386" s="73052" t="n">
        <v>0.0</v>
      </c>
      <c r="F386" s="73482" t="n">
        <v>0.0</v>
      </c>
      <c r="G386" s="73912" t="n">
        <v>0.0</v>
      </c>
      <c r="H386" s="74342" t="n">
        <v>0.0</v>
      </c>
      <c r="I386" s="74772" t="n">
        <v>0.0</v>
      </c>
      <c r="J386" s="75202" t="n">
        <v>0.0</v>
      </c>
    </row>
    <row collapsed="false" customFormat="false" customHeight="false" hidden="false" ht="12.75" outlineLevel="0" r="387">
      <c r="A387" s="71333" t="s">
        <v>143</v>
      </c>
      <c r="B387" s="71763" t="s">
        <v>36</v>
      </c>
      <c r="C387" s="72193" t="s">
        <v>12</v>
      </c>
      <c r="D387" s="72623" t="s">
        <v>20</v>
      </c>
      <c r="E387" s="73053" t="n">
        <v>0.191692847162</v>
      </c>
      <c r="F387" s="73483" t="n">
        <v>0.1631860475452</v>
      </c>
      <c r="G387" s="73913" t="n">
        <v>0.1445470164936</v>
      </c>
      <c r="H387" s="74343" t="n">
        <v>0.12284161180640002</v>
      </c>
      <c r="I387" s="74773" t="n">
        <v>0.10458852103409999</v>
      </c>
      <c r="J387" s="75203" t="n">
        <v>0.0580818142769</v>
      </c>
    </row>
    <row collapsed="false" customFormat="false" customHeight="false" hidden="false" ht="12.75" outlineLevel="0" r="388">
      <c r="A388" s="71334" t="s">
        <v>143</v>
      </c>
      <c r="B388" s="71764" t="s">
        <v>36</v>
      </c>
      <c r="C388" s="72194" t="s">
        <v>12</v>
      </c>
      <c r="D388" s="72624" t="s">
        <v>13</v>
      </c>
      <c r="E388" s="73054" t="n">
        <v>0.0250171753583</v>
      </c>
      <c r="F388" s="73484" t="n">
        <v>0.4403235599518</v>
      </c>
      <c r="G388" s="73914" t="n">
        <v>0.6979322448274</v>
      </c>
      <c r="H388" s="74344" t="n">
        <v>0.8487820039464</v>
      </c>
      <c r="I388" s="74774" t="n">
        <v>0.957536734731</v>
      </c>
      <c r="J388" s="75204" t="n">
        <v>1.1124006756652</v>
      </c>
    </row>
    <row collapsed="false" customFormat="false" customHeight="false" hidden="false" ht="12.75" outlineLevel="0" r="389">
      <c r="A389" s="71335" t="s">
        <v>143</v>
      </c>
      <c r="B389" s="71765" t="s">
        <v>36</v>
      </c>
      <c r="C389" s="72195" t="s">
        <v>12</v>
      </c>
      <c r="D389" s="72625" t="s">
        <v>16</v>
      </c>
      <c r="E389" s="73055" t="n">
        <v>1.1925397473700001</v>
      </c>
      <c r="F389" s="73485" t="n">
        <v>0.8613190196867001</v>
      </c>
      <c r="G389" s="73915" t="n">
        <v>0.6732981689859999</v>
      </c>
      <c r="H389" s="74345" t="n">
        <v>0.511808458334</v>
      </c>
      <c r="I389" s="74775" t="n">
        <v>0.390431585046</v>
      </c>
      <c r="J389" s="75205" t="n">
        <v>0.15727301214199998</v>
      </c>
    </row>
    <row collapsed="false" customFormat="false" customHeight="false" hidden="false" ht="12.75" outlineLevel="0" r="390">
      <c r="A390" s="71336" t="s">
        <v>143</v>
      </c>
      <c r="B390" s="71766" t="s">
        <v>36</v>
      </c>
      <c r="C390" s="72196" t="s">
        <v>12</v>
      </c>
      <c r="D390" s="72626" t="s">
        <v>14</v>
      </c>
      <c r="E390" s="73056" t="n">
        <v>9.098026654000001E-4</v>
      </c>
      <c r="F390" s="73486" t="n">
        <v>7.745052194E-4</v>
      </c>
      <c r="G390" s="73916" t="n">
        <v>6.860429235E-4</v>
      </c>
      <c r="H390" s="74346" t="n">
        <v>5.8302721E-4</v>
      </c>
      <c r="I390" s="74776" t="n">
        <v>4.963958159E-4</v>
      </c>
      <c r="J390" s="75206" t="n">
        <v>2.756673811E-4</v>
      </c>
    </row>
    <row collapsed="false" customFormat="false" customHeight="false" hidden="false" ht="12.75" outlineLevel="0" r="391">
      <c r="A391" s="71337" t="s">
        <v>143</v>
      </c>
      <c r="B391" s="71767" t="s">
        <v>36</v>
      </c>
      <c r="C391" s="72197" t="s">
        <v>12</v>
      </c>
      <c r="D391" s="72627" t="s">
        <v>18</v>
      </c>
      <c r="E391" s="73057" t="n">
        <v>0.0</v>
      </c>
      <c r="F391" s="73487" t="n">
        <v>0.0</v>
      </c>
      <c r="G391" s="73917" t="n">
        <v>0.0</v>
      </c>
      <c r="H391" s="74347" t="n">
        <v>0.0</v>
      </c>
      <c r="I391" s="74777" t="n">
        <v>0.0</v>
      </c>
      <c r="J391" s="75207" t="n">
        <v>0.0</v>
      </c>
    </row>
    <row collapsed="false" customFormat="false" customHeight="false" hidden="false" ht="12.75" outlineLevel="0" r="392">
      <c r="A392" s="71338" t="s">
        <v>143</v>
      </c>
      <c r="B392" s="71768" t="s">
        <v>36</v>
      </c>
      <c r="C392" s="72198" t="s">
        <v>17</v>
      </c>
      <c r="D392" s="72628" t="s">
        <v>20</v>
      </c>
      <c r="E392" s="73058" t="n">
        <v>0.0</v>
      </c>
      <c r="F392" s="73488" t="n">
        <v>0.0</v>
      </c>
      <c r="G392" s="73918" t="n">
        <v>0.0</v>
      </c>
      <c r="H392" s="74348" t="n">
        <v>0.0</v>
      </c>
      <c r="I392" s="74778" t="n">
        <v>0.0</v>
      </c>
      <c r="J392" s="75208" t="n">
        <v>0.0</v>
      </c>
    </row>
    <row collapsed="false" customFormat="false" customHeight="false" hidden="false" ht="12.75" outlineLevel="0" r="393">
      <c r="A393" s="71339" t="s">
        <v>143</v>
      </c>
      <c r="B393" s="71769" t="s">
        <v>36</v>
      </c>
      <c r="C393" s="72199" t="s">
        <v>17</v>
      </c>
      <c r="D393" s="72629" t="s">
        <v>13</v>
      </c>
      <c r="E393" s="73059" t="n">
        <v>0.0250171753583</v>
      </c>
      <c r="F393" s="73489" t="n">
        <v>0.027714233841199996</v>
      </c>
      <c r="G393" s="73919" t="n">
        <v>0.030169688697</v>
      </c>
      <c r="H393" s="74349" t="n">
        <v>0.0276066293366</v>
      </c>
      <c r="I393" s="74779" t="n">
        <v>0.0252861332216</v>
      </c>
      <c r="J393" s="75209" t="n">
        <v>0.019922299284899997</v>
      </c>
    </row>
    <row collapsed="false" customFormat="false" customHeight="false" hidden="false" ht="12.75" outlineLevel="0" r="394">
      <c r="A394" s="71340" t="s">
        <v>143</v>
      </c>
      <c r="B394" s="71770" t="s">
        <v>36</v>
      </c>
      <c r="C394" s="72200" t="s">
        <v>17</v>
      </c>
      <c r="D394" s="72630" t="s">
        <v>16</v>
      </c>
      <c r="E394" s="73060" t="n">
        <v>0.0</v>
      </c>
      <c r="F394" s="73490" t="n">
        <v>0.0</v>
      </c>
      <c r="G394" s="73920" t="n">
        <v>0.0</v>
      </c>
      <c r="H394" s="74350" t="n">
        <v>0.0</v>
      </c>
      <c r="I394" s="74780" t="n">
        <v>0.0</v>
      </c>
      <c r="J394" s="75210" t="n">
        <v>0.0</v>
      </c>
    </row>
    <row collapsed="false" customFormat="false" customHeight="false" hidden="false" ht="12.75" outlineLevel="0" r="395">
      <c r="A395" s="71341" t="s">
        <v>143</v>
      </c>
      <c r="B395" s="71771" t="s">
        <v>36</v>
      </c>
      <c r="C395" s="72201" t="s">
        <v>17</v>
      </c>
      <c r="D395" s="72631" t="s">
        <v>14</v>
      </c>
      <c r="E395" s="73061" t="n">
        <v>0.0</v>
      </c>
      <c r="F395" s="73491" t="n">
        <v>0.0</v>
      </c>
      <c r="G395" s="73921" t="n">
        <v>0.0</v>
      </c>
      <c r="H395" s="74351" t="n">
        <v>0.0</v>
      </c>
      <c r="I395" s="74781" t="n">
        <v>0.0</v>
      </c>
      <c r="J395" s="75211" t="n">
        <v>0.0</v>
      </c>
    </row>
    <row collapsed="false" customFormat="false" customHeight="false" hidden="false" ht="12.75" outlineLevel="0" r="396">
      <c r="A396" s="71342" t="s">
        <v>143</v>
      </c>
      <c r="B396" s="71772" t="s">
        <v>36</v>
      </c>
      <c r="C396" s="72202" t="s">
        <v>17</v>
      </c>
      <c r="D396" s="72632" t="s">
        <v>18</v>
      </c>
      <c r="E396" s="73062" t="n">
        <v>0.0</v>
      </c>
      <c r="F396" s="73492" t="n">
        <v>0.0</v>
      </c>
      <c r="G396" s="73922" t="n">
        <v>0.0</v>
      </c>
      <c r="H396" s="74352" t="n">
        <v>0.0</v>
      </c>
      <c r="I396" s="74782" t="n">
        <v>0.0</v>
      </c>
      <c r="J396" s="75212" t="n">
        <v>0.0</v>
      </c>
    </row>
    <row collapsed="false" customFormat="false" customHeight="false" hidden="false" ht="12.75" outlineLevel="0" r="397">
      <c r="A397" s="71343" t="s">
        <v>143</v>
      </c>
      <c r="B397" s="71773" t="s">
        <v>36</v>
      </c>
      <c r="C397" s="72203" t="s">
        <v>19</v>
      </c>
      <c r="D397" s="72633" t="s">
        <v>20</v>
      </c>
      <c r="E397" s="73063" t="n">
        <v>0.17996171144</v>
      </c>
      <c r="F397" s="73493" t="n">
        <v>0.1534518004752</v>
      </c>
      <c r="G397" s="73923" t="n">
        <v>0.1910015966598</v>
      </c>
      <c r="H397" s="74353" t="n">
        <v>0.3664905181882</v>
      </c>
      <c r="I397" s="74783" t="n">
        <v>0.6167653777481</v>
      </c>
      <c r="J397" s="75213" t="n">
        <v>1.0911485811571</v>
      </c>
    </row>
    <row collapsed="false" customFormat="false" customHeight="false" hidden="false" ht="12.75" outlineLevel="0" r="398">
      <c r="A398" s="71344" t="s">
        <v>143</v>
      </c>
      <c r="B398" s="71774" t="s">
        <v>36</v>
      </c>
      <c r="C398" s="72204" t="s">
        <v>19</v>
      </c>
      <c r="D398" s="72634" t="s">
        <v>13</v>
      </c>
      <c r="E398" s="73064" t="n">
        <v>0.333775946952</v>
      </c>
      <c r="F398" s="73494" t="n">
        <v>0.25227559994020005</v>
      </c>
      <c r="G398" s="73924" t="n">
        <v>0.18076701293209999</v>
      </c>
      <c r="H398" s="74354" t="n">
        <v>0.1182649287808</v>
      </c>
      <c r="I398" s="74784" t="n">
        <v>0.0679395968441</v>
      </c>
      <c r="J398" s="75214" t="n">
        <v>0.06677321219020001</v>
      </c>
    </row>
    <row collapsed="false" customFormat="false" customHeight="false" hidden="false" ht="12.75" outlineLevel="0" r="399">
      <c r="A399" s="71345" t="s">
        <v>143</v>
      </c>
      <c r="B399" s="71775" t="s">
        <v>36</v>
      </c>
      <c r="C399" s="72205" t="s">
        <v>19</v>
      </c>
      <c r="D399" s="72635" t="s">
        <v>16</v>
      </c>
      <c r="E399" s="73065" t="n">
        <v>1.16208350496</v>
      </c>
      <c r="F399" s="73495" t="n">
        <v>0.869831632134</v>
      </c>
      <c r="G399" s="73925" t="n">
        <v>0.5985880879945</v>
      </c>
      <c r="H399" s="74355" t="n">
        <v>0.3641342882737</v>
      </c>
      <c r="I399" s="74785" t="n">
        <v>0.1559950781569</v>
      </c>
      <c r="J399" s="75215" t="n">
        <v>3.7402503769999997E-4</v>
      </c>
    </row>
    <row collapsed="false" customFormat="false" customHeight="false" hidden="false" ht="12.75" outlineLevel="0" r="400">
      <c r="A400" s="71346" t="s">
        <v>143</v>
      </c>
      <c r="B400" s="71776" t="s">
        <v>36</v>
      </c>
      <c r="C400" s="72206" t="s">
        <v>19</v>
      </c>
      <c r="D400" s="72636" t="s">
        <v>14</v>
      </c>
      <c r="E400" s="73066" t="n">
        <v>1.66818313171</v>
      </c>
      <c r="F400" s="73496" t="n">
        <v>2.1800449409435996</v>
      </c>
      <c r="G400" s="73926" t="n">
        <v>2.2961141925360997</v>
      </c>
      <c r="H400" s="74356" t="n">
        <v>2.1214684237514</v>
      </c>
      <c r="I400" s="74786" t="n">
        <v>1.7901953095529997</v>
      </c>
      <c r="J400" s="75216" t="n">
        <v>0.1249217224731</v>
      </c>
    </row>
    <row collapsed="false" customFormat="false" customHeight="false" hidden="false" ht="12.75" outlineLevel="0" r="401">
      <c r="A401" s="71347" t="s">
        <v>143</v>
      </c>
      <c r="B401" s="71777" t="s">
        <v>36</v>
      </c>
      <c r="C401" s="72207" t="s">
        <v>19</v>
      </c>
      <c r="D401" s="72637" t="s">
        <v>18</v>
      </c>
      <c r="E401" s="73067" t="n">
        <v>0.19113531612</v>
      </c>
      <c r="F401" s="73497" t="n">
        <v>0.15595756933110003</v>
      </c>
      <c r="G401" s="73927" t="n">
        <v>0.1265139690955</v>
      </c>
      <c r="H401" s="74357" t="n">
        <v>0.1969127332026</v>
      </c>
      <c r="I401" s="74787" t="n">
        <v>0.3301950441443</v>
      </c>
      <c r="J401" s="75217" t="n">
        <v>1.112760285629</v>
      </c>
    </row>
    <row collapsed="false" customFormat="false" customHeight="false" hidden="false" ht="12.75" outlineLevel="0" r="402">
      <c r="A402" s="71348" t="s">
        <v>143</v>
      </c>
      <c r="B402" s="71778" t="s">
        <v>36</v>
      </c>
      <c r="C402" s="72208" t="s">
        <v>21</v>
      </c>
      <c r="D402" s="72638" t="s">
        <v>20</v>
      </c>
      <c r="E402" s="73068" t="n">
        <v>0.0</v>
      </c>
      <c r="F402" s="73498" t="n">
        <v>0.0</v>
      </c>
      <c r="G402" s="73928" t="n">
        <v>0.0</v>
      </c>
      <c r="H402" s="74358" t="n">
        <v>0.0</v>
      </c>
      <c r="I402" s="74788" t="n">
        <v>0.0</v>
      </c>
      <c r="J402" s="75218" t="n">
        <v>0.0</v>
      </c>
    </row>
    <row collapsed="false" customFormat="false" customHeight="false" hidden="false" ht="12.75" outlineLevel="0" r="403">
      <c r="A403" s="71349" t="s">
        <v>143</v>
      </c>
      <c r="B403" s="71779" t="s">
        <v>36</v>
      </c>
      <c r="C403" s="72209" t="s">
        <v>21</v>
      </c>
      <c r="D403" s="72639" t="s">
        <v>13</v>
      </c>
      <c r="E403" s="73069" t="n">
        <v>0.1500985703121</v>
      </c>
      <c r="F403" s="73499" t="n">
        <v>0.1455356873113</v>
      </c>
      <c r="G403" s="73929" t="n">
        <v>0.1407025514032</v>
      </c>
      <c r="H403" s="74359" t="n">
        <v>0.1314345811546</v>
      </c>
      <c r="I403" s="74789" t="n">
        <v>0.1289856630356</v>
      </c>
      <c r="J403" s="75219" t="n">
        <v>0.1290626939228</v>
      </c>
    </row>
    <row collapsed="false" customFormat="false" customHeight="false" hidden="false" ht="12.75" outlineLevel="0" r="404">
      <c r="A404" s="71350" t="s">
        <v>143</v>
      </c>
      <c r="B404" s="71780" t="s">
        <v>36</v>
      </c>
      <c r="C404" s="72210" t="s">
        <v>21</v>
      </c>
      <c r="D404" s="72640" t="s">
        <v>16</v>
      </c>
      <c r="E404" s="73070" t="n">
        <v>0.0</v>
      </c>
      <c r="F404" s="73500" t="n">
        <v>0.0</v>
      </c>
      <c r="G404" s="73930" t="n">
        <v>0.0</v>
      </c>
      <c r="H404" s="74360" t="n">
        <v>0.0</v>
      </c>
      <c r="I404" s="74790" t="n">
        <v>0.0</v>
      </c>
      <c r="J404" s="75220" t="n">
        <v>0.0</v>
      </c>
    </row>
    <row collapsed="false" customFormat="false" customHeight="false" hidden="false" ht="12.75" outlineLevel="0" r="405">
      <c r="A405" s="71351" t="s">
        <v>143</v>
      </c>
      <c r="B405" s="71781" t="s">
        <v>36</v>
      </c>
      <c r="C405" s="72211" t="s">
        <v>21</v>
      </c>
      <c r="D405" s="72641" t="s">
        <v>14</v>
      </c>
      <c r="E405" s="73071" t="n">
        <v>0.0</v>
      </c>
      <c r="F405" s="73501" t="n">
        <v>0.0</v>
      </c>
      <c r="G405" s="73931" t="n">
        <v>0.0</v>
      </c>
      <c r="H405" s="74361" t="n">
        <v>0.0</v>
      </c>
      <c r="I405" s="74791" t="n">
        <v>0.0</v>
      </c>
      <c r="J405" s="75221" t="n">
        <v>0.0</v>
      </c>
    </row>
    <row collapsed="false" customFormat="false" customHeight="false" hidden="false" ht="12.75" outlineLevel="0" r="406">
      <c r="A406" s="71352" t="s">
        <v>143</v>
      </c>
      <c r="B406" s="71782" t="s">
        <v>36</v>
      </c>
      <c r="C406" s="72212" t="s">
        <v>21</v>
      </c>
      <c r="D406" s="72642" t="s">
        <v>18</v>
      </c>
      <c r="E406" s="73072" t="n">
        <v>0.0</v>
      </c>
      <c r="F406" s="73502" t="n">
        <v>0.0</v>
      </c>
      <c r="G406" s="73932" t="n">
        <v>0.0</v>
      </c>
      <c r="H406" s="74362" t="n">
        <v>0.0</v>
      </c>
      <c r="I406" s="74792" t="n">
        <v>0.0</v>
      </c>
      <c r="J406" s="75222" t="n">
        <v>0.0</v>
      </c>
    </row>
    <row collapsed="false" customFormat="false" customHeight="false" hidden="false" ht="12.75" outlineLevel="0" r="407">
      <c r="A407" s="71353" t="s">
        <v>143</v>
      </c>
      <c r="B407" s="71783" t="s">
        <v>36</v>
      </c>
      <c r="C407" s="72213" t="s">
        <v>22</v>
      </c>
      <c r="D407" s="72643" t="s">
        <v>20</v>
      </c>
      <c r="E407" s="73073" t="n">
        <v>0.0298014363624</v>
      </c>
      <c r="F407" s="73503" t="n">
        <v>0.020126864331100003</v>
      </c>
      <c r="G407" s="73933" t="n">
        <v>0.014736088368500001</v>
      </c>
      <c r="H407" s="74363" t="n">
        <v>0.010583344449</v>
      </c>
      <c r="I407" s="74793" t="n">
        <v>0.0076263642787000015</v>
      </c>
      <c r="J407" s="75223" t="n">
        <v>0.0024061019381</v>
      </c>
    </row>
    <row collapsed="false" customFormat="false" customHeight="false" hidden="false" ht="12.75" outlineLevel="0" r="408">
      <c r="A408" s="71354" t="s">
        <v>143</v>
      </c>
      <c r="B408" s="71784" t="s">
        <v>36</v>
      </c>
      <c r="C408" s="72214" t="s">
        <v>22</v>
      </c>
      <c r="D408" s="72644" t="s">
        <v>13</v>
      </c>
      <c r="E408" s="73074" t="n">
        <v>0.087650236307</v>
      </c>
      <c r="F408" s="73504" t="n">
        <v>0.1201874862454</v>
      </c>
      <c r="G408" s="73934" t="n">
        <v>0.14101015389680002</v>
      </c>
      <c r="H408" s="74364" t="n">
        <v>0.1509380327121</v>
      </c>
      <c r="I408" s="74794" t="n">
        <v>0.1575677818367</v>
      </c>
      <c r="J408" s="75224" t="n">
        <v>0.1542498443964</v>
      </c>
    </row>
    <row collapsed="false" customFormat="false" customHeight="false" hidden="false" ht="12.75" outlineLevel="0" r="409">
      <c r="A409" s="71355" t="s">
        <v>143</v>
      </c>
      <c r="B409" s="71785" t="s">
        <v>36</v>
      </c>
      <c r="C409" s="72215" t="s">
        <v>22</v>
      </c>
      <c r="D409" s="72645" t="s">
        <v>16</v>
      </c>
      <c r="E409" s="73075" t="n">
        <v>0.0</v>
      </c>
      <c r="F409" s="73505" t="n">
        <v>0.0</v>
      </c>
      <c r="G409" s="73935" t="n">
        <v>0.0</v>
      </c>
      <c r="H409" s="74365" t="n">
        <v>0.0</v>
      </c>
      <c r="I409" s="74795" t="n">
        <v>0.0</v>
      </c>
      <c r="J409" s="75225" t="n">
        <v>0.0</v>
      </c>
    </row>
    <row collapsed="false" customFormat="false" customHeight="false" hidden="false" ht="12.75" outlineLevel="0" r="410">
      <c r="A410" s="71356" t="s">
        <v>143</v>
      </c>
      <c r="B410" s="71786" t="s">
        <v>36</v>
      </c>
      <c r="C410" s="72216" t="s">
        <v>22</v>
      </c>
      <c r="D410" s="72646" t="s">
        <v>14</v>
      </c>
      <c r="E410" s="73076" t="n">
        <v>0.09171366047929999</v>
      </c>
      <c r="F410" s="73506" t="n">
        <v>0.0724563933924</v>
      </c>
      <c r="G410" s="73936" t="n">
        <v>0.0600215736049</v>
      </c>
      <c r="H410" s="74366" t="n">
        <v>0.0483105058992</v>
      </c>
      <c r="I410" s="74796" t="n">
        <v>0.038955048219</v>
      </c>
      <c r="J410" s="75226" t="n">
        <v>0.0170793074212</v>
      </c>
    </row>
    <row collapsed="false" customFormat="false" customHeight="false" hidden="false" ht="12.75" outlineLevel="0" r="411">
      <c r="A411" s="71357" t="s">
        <v>143</v>
      </c>
      <c r="B411" s="71787" t="s">
        <v>36</v>
      </c>
      <c r="C411" s="72217" t="s">
        <v>22</v>
      </c>
      <c r="D411" s="72647" t="s">
        <v>18</v>
      </c>
      <c r="E411" s="73077" t="n">
        <v>0.0</v>
      </c>
      <c r="F411" s="73507" t="n">
        <v>0.0</v>
      </c>
      <c r="G411" s="73937" t="n">
        <v>0.0</v>
      </c>
      <c r="H411" s="74367" t="n">
        <v>0.0</v>
      </c>
      <c r="I411" s="74797" t="n">
        <v>0.0</v>
      </c>
      <c r="J411" s="75227" t="n">
        <v>0.0</v>
      </c>
    </row>
    <row collapsed="false" customFormat="false" customHeight="false" hidden="false" ht="12.75" outlineLevel="0" r="412">
      <c r="A412" s="71358" t="s">
        <v>143</v>
      </c>
      <c r="B412" s="71788" t="s">
        <v>36</v>
      </c>
      <c r="C412" s="72218" t="s">
        <v>23</v>
      </c>
      <c r="D412" s="72648" t="s">
        <v>20</v>
      </c>
      <c r="E412" s="73078" t="n">
        <v>0.0</v>
      </c>
      <c r="F412" s="73508" t="n">
        <v>0.0</v>
      </c>
      <c r="G412" s="73938" t="n">
        <v>0.0</v>
      </c>
      <c r="H412" s="74368" t="n">
        <v>0.0</v>
      </c>
      <c r="I412" s="74798" t="n">
        <v>0.0</v>
      </c>
      <c r="J412" s="75228" t="n">
        <v>0.0</v>
      </c>
    </row>
    <row collapsed="false" customFormat="false" customHeight="false" hidden="false" ht="12.75" outlineLevel="0" r="413">
      <c r="A413" s="71359" t="s">
        <v>143</v>
      </c>
      <c r="B413" s="71789" t="s">
        <v>36</v>
      </c>
      <c r="C413" s="72219" t="s">
        <v>23</v>
      </c>
      <c r="D413" s="72649" t="s">
        <v>13</v>
      </c>
      <c r="E413" s="73079" t="n">
        <v>1.6010514796470001</v>
      </c>
      <c r="F413" s="73509" t="n">
        <v>1.6143077179898002</v>
      </c>
      <c r="G413" s="73939" t="n">
        <v>1.5247231393472997</v>
      </c>
      <c r="H413" s="74369" t="n">
        <v>1.2642403829503002</v>
      </c>
      <c r="I413" s="74799" t="n">
        <v>1.0012213470859002</v>
      </c>
      <c r="J413" s="75229" t="n">
        <v>0.6422579752765999</v>
      </c>
    </row>
    <row collapsed="false" customFormat="false" customHeight="false" hidden="false" ht="12.75" outlineLevel="0" r="414">
      <c r="A414" s="71360" t="s">
        <v>143</v>
      </c>
      <c r="B414" s="71790" t="s">
        <v>36</v>
      </c>
      <c r="C414" s="72220" t="s">
        <v>23</v>
      </c>
      <c r="D414" s="72650" t="s">
        <v>16</v>
      </c>
      <c r="E414" s="73080" t="n">
        <v>0.0</v>
      </c>
      <c r="F414" s="73510" t="n">
        <v>0.0</v>
      </c>
      <c r="G414" s="73940" t="n">
        <v>0.0</v>
      </c>
      <c r="H414" s="74370" t="n">
        <v>0.0</v>
      </c>
      <c r="I414" s="74800" t="n">
        <v>0.0</v>
      </c>
      <c r="J414" s="75230" t="n">
        <v>0.0</v>
      </c>
    </row>
    <row collapsed="false" customFormat="false" customHeight="false" hidden="false" ht="12.75" outlineLevel="0" r="415">
      <c r="A415" s="71361" t="s">
        <v>143</v>
      </c>
      <c r="B415" s="71791" t="s">
        <v>36</v>
      </c>
      <c r="C415" s="72221" t="s">
        <v>23</v>
      </c>
      <c r="D415" s="72651" t="s">
        <v>14</v>
      </c>
      <c r="E415" s="73081" t="n">
        <v>0.0</v>
      </c>
      <c r="F415" s="73511" t="n">
        <v>0.0</v>
      </c>
      <c r="G415" s="73941" t="n">
        <v>0.0</v>
      </c>
      <c r="H415" s="74371" t="n">
        <v>0.0</v>
      </c>
      <c r="I415" s="74801" t="n">
        <v>0.0</v>
      </c>
      <c r="J415" s="75231" t="n">
        <v>0.0</v>
      </c>
    </row>
    <row collapsed="false" customFormat="false" customHeight="false" hidden="false" ht="12.75" outlineLevel="0" r="416">
      <c r="A416" s="71362" t="s">
        <v>143</v>
      </c>
      <c r="B416" s="71792" t="s">
        <v>36</v>
      </c>
      <c r="C416" s="72222" t="s">
        <v>23</v>
      </c>
      <c r="D416" s="72652" t="s">
        <v>18</v>
      </c>
      <c r="E416" s="73082" t="n">
        <v>0.0</v>
      </c>
      <c r="F416" s="73512" t="n">
        <v>0.0</v>
      </c>
      <c r="G416" s="73942" t="n">
        <v>0.0</v>
      </c>
      <c r="H416" s="74372" t="n">
        <v>0.0</v>
      </c>
      <c r="I416" s="74802" t="n">
        <v>0.0</v>
      </c>
      <c r="J416" s="75232" t="n">
        <v>0.0</v>
      </c>
    </row>
    <row collapsed="false" customFormat="false" customHeight="false" hidden="false" ht="12.75" outlineLevel="0" r="417">
      <c r="A417" s="71363" t="s">
        <v>143</v>
      </c>
      <c r="B417" s="71793" t="s">
        <v>36</v>
      </c>
      <c r="C417" s="72223" t="s">
        <v>24</v>
      </c>
      <c r="D417" s="72653" t="s">
        <v>20</v>
      </c>
      <c r="E417" s="73083" t="n">
        <v>0.0221307897886</v>
      </c>
      <c r="F417" s="73513" t="n">
        <v>0.050946838451799994</v>
      </c>
      <c r="G417" s="73943" t="n">
        <v>0.0717265514428</v>
      </c>
      <c r="H417" s="74373" t="n">
        <v>0.0864276882014</v>
      </c>
      <c r="I417" s="74803" t="n">
        <v>0.08667285419120001</v>
      </c>
      <c r="J417" s="75233" t="n">
        <v>0.0714059397806</v>
      </c>
    </row>
    <row collapsed="false" customFormat="false" customHeight="false" hidden="false" ht="12.75" outlineLevel="0" r="418">
      <c r="A418" s="71364" t="s">
        <v>143</v>
      </c>
      <c r="B418" s="71794" t="s">
        <v>36</v>
      </c>
      <c r="C418" s="72224" t="s">
        <v>24</v>
      </c>
      <c r="D418" s="72654" t="s">
        <v>13</v>
      </c>
      <c r="E418" s="73084" t="n">
        <v>0.1292097172634</v>
      </c>
      <c r="F418" s="73514" t="n">
        <v>0.1701377661471</v>
      </c>
      <c r="G418" s="73944" t="n">
        <v>0.1906343259355</v>
      </c>
      <c r="H418" s="74374" t="n">
        <v>0.1868555979168</v>
      </c>
      <c r="I418" s="74804" t="n">
        <v>0.1756562305276</v>
      </c>
      <c r="J418" s="75234" t="n">
        <v>0.09895946403</v>
      </c>
    </row>
    <row collapsed="false" customFormat="false" customHeight="false" hidden="false" ht="12.75" outlineLevel="0" r="419">
      <c r="A419" s="71365" t="s">
        <v>143</v>
      </c>
      <c r="B419" s="71795" t="s">
        <v>36</v>
      </c>
      <c r="C419" s="72225" t="s">
        <v>24</v>
      </c>
      <c r="D419" s="72655" t="s">
        <v>16</v>
      </c>
      <c r="E419" s="73085" t="n">
        <v>0.17670688992140002</v>
      </c>
      <c r="F419" s="73515" t="n">
        <v>0.1129592584183</v>
      </c>
      <c r="G419" s="73945" t="n">
        <v>0.0575866183302</v>
      </c>
      <c r="H419" s="74375" t="n">
        <v>0.0146365724156</v>
      </c>
      <c r="I419" s="74805" t="n">
        <v>0.0091834872008</v>
      </c>
      <c r="J419" s="75235" t="n">
        <v>2.829418432E-4</v>
      </c>
    </row>
    <row collapsed="false" customFormat="false" customHeight="false" hidden="false" ht="12.75" outlineLevel="0" r="420">
      <c r="A420" s="71366" t="s">
        <v>143</v>
      </c>
      <c r="B420" s="71796" t="s">
        <v>36</v>
      </c>
      <c r="C420" s="72226" t="s">
        <v>24</v>
      </c>
      <c r="D420" s="72656" t="s">
        <v>14</v>
      </c>
      <c r="E420" s="73086" t="n">
        <v>0.15318648094839998</v>
      </c>
      <c r="F420" s="73516" t="n">
        <v>0.131725267833</v>
      </c>
      <c r="G420" s="73946" t="n">
        <v>0.11138386240880001</v>
      </c>
      <c r="H420" s="74376" t="n">
        <v>0.08933343442670001</v>
      </c>
      <c r="I420" s="74806" t="n">
        <v>0.06856075533330001</v>
      </c>
      <c r="J420" s="75236" t="n">
        <v>0.0244222726396</v>
      </c>
    </row>
    <row collapsed="false" customFormat="false" customHeight="false" hidden="false" ht="12.75" outlineLevel="0" r="421">
      <c r="A421" s="71367" t="s">
        <v>143</v>
      </c>
      <c r="B421" s="71797" t="s">
        <v>36</v>
      </c>
      <c r="C421" s="72227" t="s">
        <v>24</v>
      </c>
      <c r="D421" s="72657" t="s">
        <v>18</v>
      </c>
      <c r="E421" s="73087" t="n">
        <v>0.0237255518203</v>
      </c>
      <c r="F421" s="73517" t="n">
        <v>0.024594414906999998</v>
      </c>
      <c r="G421" s="73947" t="n">
        <v>0.024485472099</v>
      </c>
      <c r="H421" s="74377" t="n">
        <v>0.023601174398500003</v>
      </c>
      <c r="I421" s="74807" t="n">
        <v>0.022130087984999994</v>
      </c>
      <c r="J421" s="75237" t="n">
        <v>0.016654142869</v>
      </c>
    </row>
    <row collapsed="false" customFormat="false" customHeight="false" hidden="false" ht="12.75" outlineLevel="0" r="422">
      <c r="A422" s="71368" t="s">
        <v>143</v>
      </c>
      <c r="B422" s="71798" t="s">
        <v>36</v>
      </c>
      <c r="C422" s="72228" t="s">
        <v>25</v>
      </c>
      <c r="D422" s="72658" t="s">
        <v>20</v>
      </c>
      <c r="E422" s="73088" t="n">
        <v>0.0</v>
      </c>
      <c r="F422" s="73518" t="n">
        <v>0.0</v>
      </c>
      <c r="G422" s="73948" t="n">
        <v>0.0</v>
      </c>
      <c r="H422" s="74378" t="n">
        <v>0.0</v>
      </c>
      <c r="I422" s="74808" t="n">
        <v>0.0</v>
      </c>
      <c r="J422" s="75238" t="n">
        <v>0.0</v>
      </c>
    </row>
    <row collapsed="false" customFormat="false" customHeight="false" hidden="false" ht="12.75" outlineLevel="0" r="423">
      <c r="A423" s="71369" t="s">
        <v>143</v>
      </c>
      <c r="B423" s="71799" t="s">
        <v>36</v>
      </c>
      <c r="C423" s="72229" t="s">
        <v>25</v>
      </c>
      <c r="D423" s="72659" t="s">
        <v>13</v>
      </c>
      <c r="E423" s="73089" t="n">
        <v>0.250171753583</v>
      </c>
      <c r="F423" s="73519" t="n">
        <v>0.2472638872352</v>
      </c>
      <c r="G423" s="73949" t="n">
        <v>0.24360309746270004</v>
      </c>
      <c r="H423" s="74379" t="n">
        <v>0.2365656065</v>
      </c>
      <c r="I423" s="74809" t="n">
        <v>0.22984621260989999</v>
      </c>
      <c r="J423" s="75239" t="n">
        <v>0.2043378677814</v>
      </c>
    </row>
    <row collapsed="false" customFormat="false" customHeight="false" hidden="false" ht="12.75" outlineLevel="0" r="424">
      <c r="A424" s="71370" t="s">
        <v>143</v>
      </c>
      <c r="B424" s="71800" t="s">
        <v>36</v>
      </c>
      <c r="C424" s="72230" t="s">
        <v>25</v>
      </c>
      <c r="D424" s="72660" t="s">
        <v>16</v>
      </c>
      <c r="E424" s="73090" t="n">
        <v>0.0</v>
      </c>
      <c r="F424" s="73520" t="n">
        <v>0.0</v>
      </c>
      <c r="G424" s="73950" t="n">
        <v>0.0</v>
      </c>
      <c r="H424" s="74380" t="n">
        <v>0.0</v>
      </c>
      <c r="I424" s="74810" t="n">
        <v>0.0</v>
      </c>
      <c r="J424" s="75240" t="n">
        <v>0.0</v>
      </c>
    </row>
    <row collapsed="false" customFormat="false" customHeight="false" hidden="false" ht="12.75" outlineLevel="0" r="425">
      <c r="A425" s="71371" t="s">
        <v>143</v>
      </c>
      <c r="B425" s="71801" t="s">
        <v>36</v>
      </c>
      <c r="C425" s="72231" t="s">
        <v>25</v>
      </c>
      <c r="D425" s="72661" t="s">
        <v>14</v>
      </c>
      <c r="E425" s="73091" t="n">
        <v>0.0</v>
      </c>
      <c r="F425" s="73521" t="n">
        <v>0.0</v>
      </c>
      <c r="G425" s="73951" t="n">
        <v>0.0</v>
      </c>
      <c r="H425" s="74381" t="n">
        <v>0.0</v>
      </c>
      <c r="I425" s="74811" t="n">
        <v>0.0</v>
      </c>
      <c r="J425" s="75241" t="n">
        <v>0.0</v>
      </c>
    </row>
    <row collapsed="false" customFormat="false" customHeight="false" hidden="false" ht="12.75" outlineLevel="0" r="426">
      <c r="A426" s="71372" t="s">
        <v>143</v>
      </c>
      <c r="B426" s="71802" t="s">
        <v>36</v>
      </c>
      <c r="C426" s="72232" t="s">
        <v>25</v>
      </c>
      <c r="D426" s="72662" t="s">
        <v>18</v>
      </c>
      <c r="E426" s="73092" t="n">
        <v>0.0</v>
      </c>
      <c r="F426" s="73522" t="n">
        <v>0.0</v>
      </c>
      <c r="G426" s="73952" t="n">
        <v>0.0</v>
      </c>
      <c r="H426" s="74382" t="n">
        <v>0.0</v>
      </c>
      <c r="I426" s="74812" t="n">
        <v>0.0</v>
      </c>
      <c r="J426" s="75242" t="n">
        <v>0.0</v>
      </c>
    </row>
    <row collapsed="false" customFormat="false" customHeight="false" hidden="false" ht="12.75" outlineLevel="0" r="427">
      <c r="A427" s="71373" t="s">
        <v>143</v>
      </c>
      <c r="B427" s="71803" t="s">
        <v>36</v>
      </c>
      <c r="C427" s="72233" t="s">
        <v>27</v>
      </c>
      <c r="D427" s="72663" t="s">
        <v>20</v>
      </c>
      <c r="E427" s="73093" t="n">
        <v>0.0</v>
      </c>
      <c r="F427" s="73523" t="n">
        <v>0.0</v>
      </c>
      <c r="G427" s="73953" t="n">
        <v>0.0</v>
      </c>
      <c r="H427" s="74383" t="n">
        <v>0.0</v>
      </c>
      <c r="I427" s="74813" t="n">
        <v>0.0</v>
      </c>
      <c r="J427" s="75243" t="n">
        <v>0.0</v>
      </c>
    </row>
    <row collapsed="false" customFormat="false" customHeight="false" hidden="false" ht="12.75" outlineLevel="0" r="428">
      <c r="A428" s="71374" t="s">
        <v>143</v>
      </c>
      <c r="B428" s="71804" t="s">
        <v>36</v>
      </c>
      <c r="C428" s="72234" t="s">
        <v>27</v>
      </c>
      <c r="D428" s="72664" t="s">
        <v>13</v>
      </c>
      <c r="E428" s="73094" t="n">
        <v>0.37524645572399995</v>
      </c>
      <c r="F428" s="73524" t="n">
        <v>0.39211319721680005</v>
      </c>
      <c r="G428" s="73954" t="n">
        <v>0.40782938017439996</v>
      </c>
      <c r="H428" s="74384" t="n">
        <v>0.41391057987960006</v>
      </c>
      <c r="I428" s="74814" t="n">
        <v>0.42032044668330004</v>
      </c>
      <c r="J428" s="75244" t="n">
        <v>0.43836943530949996</v>
      </c>
    </row>
    <row collapsed="false" customFormat="false" customHeight="false" hidden="false" ht="12.75" outlineLevel="0" r="429">
      <c r="A429" s="71375" t="s">
        <v>143</v>
      </c>
      <c r="B429" s="71805" t="s">
        <v>36</v>
      </c>
      <c r="C429" s="72235" t="s">
        <v>27</v>
      </c>
      <c r="D429" s="72665" t="s">
        <v>16</v>
      </c>
      <c r="E429" s="73095" t="n">
        <v>0.0</v>
      </c>
      <c r="F429" s="73525" t="n">
        <v>0.0</v>
      </c>
      <c r="G429" s="73955" t="n">
        <v>0.0</v>
      </c>
      <c r="H429" s="74385" t="n">
        <v>0.0</v>
      </c>
      <c r="I429" s="74815" t="n">
        <v>0.0</v>
      </c>
      <c r="J429" s="75245" t="n">
        <v>0.0</v>
      </c>
    </row>
    <row collapsed="false" customFormat="false" customHeight="false" hidden="false" ht="12.75" outlineLevel="0" r="430">
      <c r="A430" s="71376" t="s">
        <v>143</v>
      </c>
      <c r="B430" s="71806" t="s">
        <v>36</v>
      </c>
      <c r="C430" s="72236" t="s">
        <v>27</v>
      </c>
      <c r="D430" s="72666" t="s">
        <v>14</v>
      </c>
      <c r="E430" s="73096" t="n">
        <v>0.0</v>
      </c>
      <c r="F430" s="73526" t="n">
        <v>0.0</v>
      </c>
      <c r="G430" s="73956" t="n">
        <v>0.0</v>
      </c>
      <c r="H430" s="74386" t="n">
        <v>0.0</v>
      </c>
      <c r="I430" s="74816" t="n">
        <v>0.0</v>
      </c>
      <c r="J430" s="75246" t="n">
        <v>0.0</v>
      </c>
    </row>
    <row collapsed="false" customFormat="false" customHeight="false" hidden="false" ht="12.75" outlineLevel="0" r="431">
      <c r="A431" s="71377" t="s">
        <v>143</v>
      </c>
      <c r="B431" s="71807" t="s">
        <v>36</v>
      </c>
      <c r="C431" s="72237" t="s">
        <v>27</v>
      </c>
      <c r="D431" s="72667" t="s">
        <v>18</v>
      </c>
      <c r="E431" s="73097" t="n">
        <v>0.0</v>
      </c>
      <c r="F431" s="73527" t="n">
        <v>0.0</v>
      </c>
      <c r="G431" s="73957" t="n">
        <v>0.0</v>
      </c>
      <c r="H431" s="74387" t="n">
        <v>0.0</v>
      </c>
      <c r="I431" s="74817" t="n">
        <v>0.0</v>
      </c>
      <c r="J431" s="75247" t="n">
        <v>0.0</v>
      </c>
    </row>
    <row collapsed="false" customFormat="false" customHeight="false" hidden="false" ht="12.75" outlineLevel="0" r="449">
      <c r="A449" s="0" t="s">
        <v>37</v>
      </c>
    </row>
    <row collapsed="false" customFormat="false" customHeight="false" hidden="false" ht="12.75" outlineLevel="0" r="450">
      <c r="A450" s="75248" t="s">
        <v>0</v>
      </c>
      <c r="B450" s="75249" t="s">
        <v>38</v>
      </c>
      <c r="C450" s="75250" t="s">
        <v>39</v>
      </c>
      <c r="D450" s="75251" t="s">
        <v>40</v>
      </c>
      <c r="E450" s="75252" t="s">
        <v>41</v>
      </c>
      <c r="F450" s="75253" t="s">
        <v>42</v>
      </c>
      <c r="G450" s="75254" t="s">
        <v>43</v>
      </c>
      <c r="H450" s="75255" t="s">
        <v>44</v>
      </c>
      <c r="I450" s="8"/>
      <c r="J450" s="8"/>
    </row>
    <row collapsed="false" customFormat="false" customHeight="false" hidden="false" ht="13.4" outlineLevel="0" r="451">
      <c r="A451" s="75256" t="s">
        <v>143</v>
      </c>
      <c r="B451" s="75272" t="s">
        <v>45</v>
      </c>
      <c r="C451" s="75288" t="s">
        <v>19</v>
      </c>
      <c r="D451" s="75304" t="n">
        <v>0.6906250364843001</v>
      </c>
      <c r="E451" s="75320" t="n">
        <v>6.785610490937099</v>
      </c>
      <c r="F451" s="75336" t="n">
        <v>3.9803818114303997</v>
      </c>
      <c r="G451" s="75352" t="n">
        <v>16.310147770816897</v>
      </c>
      <c r="H451" s="75368" t="n">
        <v>2.3675569808617998</v>
      </c>
    </row>
    <row collapsed="false" customFormat="false" customHeight="false" hidden="false" ht="12.75" outlineLevel="0" r="452">
      <c r="A452" s="75257" t="s">
        <v>143</v>
      </c>
      <c r="B452" s="75273" t="s">
        <v>45</v>
      </c>
      <c r="C452" s="75289" t="s">
        <v>46</v>
      </c>
      <c r="D452" s="75305" t="n">
        <v>0.33096508457810003</v>
      </c>
      <c r="E452" s="75321" t="n">
        <v>6.6205481541641</v>
      </c>
      <c r="F452" s="75337" t="n">
        <v>0.15219331651069998</v>
      </c>
      <c r="G452" s="75353" t="n">
        <v>0.6895168408181</v>
      </c>
      <c r="H452" s="75369" t="n">
        <v>0.1293459771996</v>
      </c>
    </row>
    <row collapsed="false" customFormat="false" customHeight="false" hidden="false" ht="12.75" outlineLevel="0" r="453">
      <c r="A453" s="75258" t="s">
        <v>143</v>
      </c>
      <c r="B453" s="75274" t="s">
        <v>45</v>
      </c>
      <c r="C453" s="75290" t="s">
        <v>47</v>
      </c>
      <c r="D453" s="75306" t="n">
        <v>0.0</v>
      </c>
      <c r="E453" s="75322" t="n">
        <v>15.1663993856879</v>
      </c>
      <c r="F453" s="75338" t="n">
        <v>0.0</v>
      </c>
      <c r="G453" s="75354" t="n">
        <v>0.0</v>
      </c>
      <c r="H453" s="75370" t="n">
        <v>0.0</v>
      </c>
    </row>
    <row collapsed="false" customFormat="false" customHeight="false" hidden="false" ht="12.75" outlineLevel="0" r="454">
      <c r="A454" s="75259" t="s">
        <v>143</v>
      </c>
      <c r="B454" s="75275" t="s">
        <v>45</v>
      </c>
      <c r="C454" s="75291" t="s">
        <v>21</v>
      </c>
      <c r="D454" s="75307" t="n">
        <v>0.0</v>
      </c>
      <c r="E454" s="75323" t="n">
        <v>2.5533827742505997</v>
      </c>
      <c r="F454" s="75339" t="n">
        <v>0.0</v>
      </c>
      <c r="G454" s="75355" t="n">
        <v>0.0</v>
      </c>
      <c r="H454" s="75371" t="n">
        <v>0.0</v>
      </c>
    </row>
    <row collapsed="false" customFormat="false" customHeight="false" hidden="false" ht="12.75" outlineLevel="0" r="455">
      <c r="A455" s="75260" t="s">
        <v>143</v>
      </c>
      <c r="B455" s="75276" t="s">
        <v>48</v>
      </c>
      <c r="C455" s="75292" t="s">
        <v>19</v>
      </c>
      <c r="D455" s="75308" t="n">
        <v>1.6218039904879002</v>
      </c>
      <c r="E455" s="75324" t="n">
        <v>4.255278848</v>
      </c>
      <c r="F455" s="75340" t="n">
        <v>4.735599654035201</v>
      </c>
      <c r="G455" s="75356" t="n">
        <v>8.089892080278299</v>
      </c>
      <c r="H455" s="75372" t="n">
        <v>0.3674510273475</v>
      </c>
    </row>
    <row collapsed="false" customFormat="false" customHeight="false" hidden="false" ht="12.75" outlineLevel="0" r="456">
      <c r="A456" s="75261" t="s">
        <v>143</v>
      </c>
      <c r="B456" s="75277" t="s">
        <v>48</v>
      </c>
      <c r="C456" s="75293" t="s">
        <v>46</v>
      </c>
      <c r="D456" s="75309" t="n">
        <v>1.0190343626146001</v>
      </c>
      <c r="E456" s="75325" t="n">
        <v>3.9561320736340004</v>
      </c>
      <c r="F456" s="75341" t="n">
        <v>1.8135789135536</v>
      </c>
      <c r="G456" s="75357" t="n">
        <v>2.4709434767953002</v>
      </c>
      <c r="H456" s="75373" t="n">
        <v>0.117609920944</v>
      </c>
    </row>
    <row collapsed="false" customFormat="false" customHeight="false" hidden="false" ht="12.75" outlineLevel="0" r="457">
      <c r="A457" s="75262" t="s">
        <v>143</v>
      </c>
      <c r="B457" s="75278" t="s">
        <v>48</v>
      </c>
      <c r="C457" s="75294" t="s">
        <v>47</v>
      </c>
      <c r="D457" s="75310" t="n">
        <v>0.0</v>
      </c>
      <c r="E457" s="75326" t="n">
        <v>19.4740359554902</v>
      </c>
      <c r="F457" s="75342" t="n">
        <v>0.0</v>
      </c>
      <c r="G457" s="75358" t="n">
        <v>0.0</v>
      </c>
      <c r="H457" s="75374" t="n">
        <v>0.0</v>
      </c>
    </row>
    <row collapsed="false" customFormat="false" customHeight="false" hidden="false" ht="12.75" outlineLevel="0" r="458">
      <c r="A458" s="75263" t="s">
        <v>143</v>
      </c>
      <c r="B458" s="75279" t="s">
        <v>48</v>
      </c>
      <c r="C458" s="75295" t="s">
        <v>21</v>
      </c>
      <c r="D458" s="75311" t="n">
        <v>0.0</v>
      </c>
      <c r="E458" s="75327" t="n">
        <v>0.9324418667154001</v>
      </c>
      <c r="F458" s="75343" t="n">
        <v>0.0</v>
      </c>
      <c r="G458" s="75359" t="n">
        <v>0.0</v>
      </c>
      <c r="H458" s="75375" t="n">
        <v>0.0</v>
      </c>
    </row>
    <row collapsed="false" customFormat="false" customHeight="false" hidden="false" ht="12.75" outlineLevel="0" r="459">
      <c r="A459" s="75264" t="s">
        <v>143</v>
      </c>
      <c r="B459" s="75280" t="s">
        <v>49</v>
      </c>
      <c r="C459" s="75296" t="s">
        <v>19</v>
      </c>
      <c r="D459" s="75312" t="n">
        <v>0.2902088311111</v>
      </c>
      <c r="E459" s="75328" t="n">
        <v>1.2702526007549</v>
      </c>
      <c r="F459" s="75344" t="n">
        <v>2.8857025066213002</v>
      </c>
      <c r="G459" s="75360" t="n">
        <v>8.264899863485601</v>
      </c>
      <c r="H459" s="75376" t="n">
        <v>1.0461433792211</v>
      </c>
    </row>
    <row collapsed="false" customFormat="false" customHeight="false" hidden="false" ht="12.75" outlineLevel="0" r="460">
      <c r="A460" s="75265" t="s">
        <v>143</v>
      </c>
      <c r="B460" s="75281" t="s">
        <v>49</v>
      </c>
      <c r="C460" s="75297" t="s">
        <v>46</v>
      </c>
      <c r="D460" s="75313" t="n">
        <v>0.5643450901553</v>
      </c>
      <c r="E460" s="75329" t="n">
        <v>2.4979796237378</v>
      </c>
      <c r="F460" s="75345" t="n">
        <v>1.1563198343223</v>
      </c>
      <c r="G460" s="75361" t="n">
        <v>2.7948587817418</v>
      </c>
      <c r="H460" s="75377" t="n">
        <v>0.3653701014559</v>
      </c>
    </row>
    <row collapsed="false" customFormat="false" customHeight="false" hidden="false" ht="12.75" outlineLevel="0" r="461">
      <c r="A461" s="75266" t="s">
        <v>143</v>
      </c>
      <c r="B461" s="75282" t="s">
        <v>49</v>
      </c>
      <c r="C461" s="75298" t="s">
        <v>47</v>
      </c>
      <c r="D461" s="75314" t="n">
        <v>0.0</v>
      </c>
      <c r="E461" s="75330" t="n">
        <v>7.6268669874168005</v>
      </c>
      <c r="F461" s="75346" t="n">
        <v>0.0</v>
      </c>
      <c r="G461" s="75362" t="n">
        <v>0.0</v>
      </c>
      <c r="H461" s="75378" t="n">
        <v>0.0</v>
      </c>
    </row>
    <row collapsed="false" customFormat="false" customHeight="false" hidden="false" ht="12.75" outlineLevel="0" r="462">
      <c r="A462" s="75267" t="s">
        <v>143</v>
      </c>
      <c r="B462" s="75283" t="s">
        <v>49</v>
      </c>
      <c r="C462" s="75299" t="s">
        <v>21</v>
      </c>
      <c r="D462" s="75315" t="n">
        <v>0.0</v>
      </c>
      <c r="E462" s="75331" t="n">
        <v>0.46022277306219994</v>
      </c>
      <c r="F462" s="75347" t="n">
        <v>0.0</v>
      </c>
      <c r="G462" s="75363" t="n">
        <v>0.0</v>
      </c>
      <c r="H462" s="75379" t="n">
        <v>0.0</v>
      </c>
    </row>
    <row collapsed="false" customFormat="false" customHeight="false" hidden="false" ht="12.75" outlineLevel="0" r="463">
      <c r="A463" s="75268" t="s">
        <v>143</v>
      </c>
      <c r="B463" s="75284" t="s">
        <v>20</v>
      </c>
      <c r="C463" s="75300" t="s">
        <v>19</v>
      </c>
      <c r="D463" s="75316" t="n">
        <v>2.2975463599698998</v>
      </c>
      <c r="E463" s="75332" t="n">
        <v>5.5278277553415</v>
      </c>
      <c r="F463" s="75348" t="n">
        <v>9.5046119283526</v>
      </c>
      <c r="G463" s="75364" t="n">
        <v>22.512467408697496</v>
      </c>
      <c r="H463" s="75380" t="n">
        <v>2.2629399177335</v>
      </c>
    </row>
    <row collapsed="false" customFormat="false" customHeight="false" hidden="false" ht="12.75" outlineLevel="0" r="464">
      <c r="A464" s="75269" t="s">
        <v>143</v>
      </c>
      <c r="B464" s="75285" t="s">
        <v>20</v>
      </c>
      <c r="C464" s="75301" t="s">
        <v>46</v>
      </c>
      <c r="D464" s="75317" t="n">
        <v>2.8899087018061</v>
      </c>
      <c r="E464" s="75333" t="n">
        <v>12.721346144363</v>
      </c>
      <c r="F464" s="75349" t="n">
        <v>2.6680832774792003</v>
      </c>
      <c r="G464" s="75365" t="n">
        <v>8.7551393428628</v>
      </c>
      <c r="H464" s="75381" t="n">
        <v>0.6247063240914</v>
      </c>
    </row>
    <row collapsed="false" customFormat="false" customHeight="false" hidden="false" ht="12.75" outlineLevel="0" r="465">
      <c r="A465" s="75270" t="s">
        <v>143</v>
      </c>
      <c r="B465" s="75286" t="s">
        <v>20</v>
      </c>
      <c r="C465" s="75302" t="s">
        <v>47</v>
      </c>
      <c r="D465" s="75318" t="n">
        <v>0.0</v>
      </c>
      <c r="E465" s="75334" t="n">
        <v>17.6743125967365</v>
      </c>
      <c r="F465" s="75350" t="n">
        <v>0.0</v>
      </c>
      <c r="G465" s="75366" t="n">
        <v>0.0</v>
      </c>
      <c r="H465" s="75382" t="n">
        <v>0.0</v>
      </c>
    </row>
    <row collapsed="false" customFormat="false" customHeight="false" hidden="false" ht="12.75" outlineLevel="0" r="466">
      <c r="A466" s="75271" t="s">
        <v>143</v>
      </c>
      <c r="B466" s="75287" t="s">
        <v>20</v>
      </c>
      <c r="C466" s="75303" t="s">
        <v>21</v>
      </c>
      <c r="D466" s="75319" t="n">
        <v>0.0</v>
      </c>
      <c r="E466" s="75335" t="n">
        <v>1.9663936330031</v>
      </c>
      <c r="F466" s="75351" t="n">
        <v>0.0</v>
      </c>
      <c r="G466" s="75367" t="n">
        <v>0.0</v>
      </c>
      <c r="H466" s="75383" t="n">
        <v>0.0</v>
      </c>
    </row>
    <row collapsed="false" customFormat="false" customHeight="false" hidden="false" ht="12.8" outlineLevel="0" r="467">
      <c r="D467" s="0" t="n">
        <f aca="false">SUM($D451:$D466)</f>
        <v>9.7044374572073</v>
      </c>
      <c r="E467" s="0" t="n">
        <f aca="false">SUM($E451:$E466)</f>
        <v>109.489031663295</v>
      </c>
      <c r="F467" s="0" t="n">
        <f aca="false">SUM($F451:$F466)</f>
        <v>26.8964712423053</v>
      </c>
      <c r="G467" s="0" t="n">
        <f aca="false">SUM($G451:$G466)</f>
        <v>69.8878655654963</v>
      </c>
      <c r="H467" s="0" t="n">
        <f aca="false">SUM($H451:$H466)</f>
        <v>7.2811236288548</v>
      </c>
      <c r="I467" s="9" t="n">
        <f aca="false">SUM($D467:$H467)</f>
        <v>223.258929557159</v>
      </c>
    </row>
    <row collapsed="false" customFormat="false" customHeight="false" hidden="false" ht="12.8" outlineLevel="0" r="469">
      <c r="A469" s="0" t="s">
        <v>50</v>
      </c>
    </row>
    <row collapsed="false" customFormat="false" customHeight="false" hidden="false" ht="12.75" outlineLevel="0" r="470">
      <c r="A470" s="75384" t="s">
        <v>0</v>
      </c>
      <c r="B470" s="75385" t="s">
        <v>38</v>
      </c>
      <c r="C470" s="75386" t="s">
        <v>39</v>
      </c>
      <c r="D470" s="75387" t="s">
        <v>51</v>
      </c>
      <c r="E470" s="75388" t="s">
        <v>52</v>
      </c>
      <c r="F470" s="75389" t="s">
        <v>53</v>
      </c>
      <c r="G470" s="75390" t="s">
        <v>54</v>
      </c>
      <c r="H470" s="75391" t="s">
        <v>55</v>
      </c>
    </row>
    <row collapsed="false" customFormat="false" customHeight="false" hidden="false" ht="13.4" outlineLevel="0" r="471">
      <c r="A471" s="75392" t="s">
        <v>143</v>
      </c>
      <c r="B471" s="75408" t="s">
        <v>45</v>
      </c>
      <c r="C471" s="75424" t="s">
        <v>19</v>
      </c>
      <c r="D471" s="75440" t="n">
        <v>0.7132988583755</v>
      </c>
      <c r="E471" s="75456" t="n">
        <v>6.83421882521</v>
      </c>
      <c r="F471" s="75472" t="n">
        <v>4.4261162821883</v>
      </c>
      <c r="G471" s="75488" t="n">
        <v>15.489677445803</v>
      </c>
      <c r="H471" s="75504" t="n">
        <v>2.5999844707957003</v>
      </c>
    </row>
    <row collapsed="false" customFormat="false" customHeight="false" hidden="false" ht="12.75" outlineLevel="0" r="472">
      <c r="A472" s="75393" t="s">
        <v>143</v>
      </c>
      <c r="B472" s="75409" t="s">
        <v>45</v>
      </c>
      <c r="C472" s="75425" t="s">
        <v>46</v>
      </c>
      <c r="D472" s="75441" t="n">
        <v>0.3195287342265</v>
      </c>
      <c r="E472" s="75457" t="n">
        <v>6.3886345644741</v>
      </c>
      <c r="F472" s="75473" t="n">
        <v>0.1808643758771</v>
      </c>
      <c r="G472" s="75489" t="n">
        <v>0.7341875458847</v>
      </c>
      <c r="H472" s="75505" t="n">
        <v>0.1262848284545</v>
      </c>
    </row>
    <row collapsed="false" customFormat="false" customHeight="false" hidden="false" ht="12.75" outlineLevel="0" r="473">
      <c r="A473" s="75394" t="s">
        <v>143</v>
      </c>
      <c r="B473" s="75410" t="s">
        <v>45</v>
      </c>
      <c r="C473" s="75426" t="s">
        <v>47</v>
      </c>
      <c r="D473" s="75442" t="n">
        <v>0.0</v>
      </c>
      <c r="E473" s="75458" t="n">
        <v>14.6521214066625</v>
      </c>
      <c r="F473" s="75474" t="n">
        <v>0.0</v>
      </c>
      <c r="G473" s="75490" t="n">
        <v>0.0</v>
      </c>
      <c r="H473" s="75506" t="n">
        <v>0.0</v>
      </c>
    </row>
    <row collapsed="false" customFormat="false" customHeight="false" hidden="false" ht="12.75" outlineLevel="0" r="474">
      <c r="A474" s="75395" t="s">
        <v>143</v>
      </c>
      <c r="B474" s="75411" t="s">
        <v>45</v>
      </c>
      <c r="C474" s="75427" t="s">
        <v>21</v>
      </c>
      <c r="D474" s="75443" t="n">
        <v>0.0</v>
      </c>
      <c r="E474" s="75459" t="n">
        <v>2.5011223171736003</v>
      </c>
      <c r="F474" s="75475" t="n">
        <v>0.0</v>
      </c>
      <c r="G474" s="75491" t="n">
        <v>0.0</v>
      </c>
      <c r="H474" s="75507" t="n">
        <v>0.0</v>
      </c>
    </row>
    <row collapsed="false" customFormat="false" customHeight="false" hidden="false" ht="12.75" outlineLevel="0" r="475">
      <c r="A475" s="75396" t="s">
        <v>143</v>
      </c>
      <c r="B475" s="75412" t="s">
        <v>48</v>
      </c>
      <c r="C475" s="75428" t="s">
        <v>19</v>
      </c>
      <c r="D475" s="75444" t="n">
        <v>1.1581246876839002</v>
      </c>
      <c r="E475" s="75460" t="n">
        <v>4.4455652890062</v>
      </c>
      <c r="F475" s="75476" t="n">
        <v>5.2749567169352</v>
      </c>
      <c r="G475" s="75492" t="n">
        <v>8.5184314987292</v>
      </c>
      <c r="H475" s="75508" t="n">
        <v>0.3773544240326</v>
      </c>
    </row>
    <row collapsed="false" customFormat="false" customHeight="false" hidden="false" ht="12.75" outlineLevel="0" r="476">
      <c r="A476" s="75397" t="s">
        <v>143</v>
      </c>
      <c r="B476" s="75413" t="s">
        <v>48</v>
      </c>
      <c r="C476" s="75429" t="s">
        <v>46</v>
      </c>
      <c r="D476" s="75445" t="n">
        <v>1.0368166250408</v>
      </c>
      <c r="E476" s="75461" t="n">
        <v>3.5043206407911995</v>
      </c>
      <c r="F476" s="75477" t="n">
        <v>2.0503025973138</v>
      </c>
      <c r="G476" s="75493" t="n">
        <v>2.627450069103</v>
      </c>
      <c r="H476" s="75509" t="n">
        <v>0.11619453806340002</v>
      </c>
    </row>
    <row collapsed="false" customFormat="false" customHeight="false" hidden="false" ht="12.75" outlineLevel="0" r="477">
      <c r="A477" s="75398" t="s">
        <v>143</v>
      </c>
      <c r="B477" s="75414" t="s">
        <v>48</v>
      </c>
      <c r="C477" s="75430" t="s">
        <v>47</v>
      </c>
      <c r="D477" s="75446" t="n">
        <v>0.0</v>
      </c>
      <c r="E477" s="75462" t="n">
        <v>19.4353133326085</v>
      </c>
      <c r="F477" s="75478" t="n">
        <v>0.0</v>
      </c>
      <c r="G477" s="75494" t="n">
        <v>0.0</v>
      </c>
      <c r="H477" s="75510" t="n">
        <v>0.0</v>
      </c>
    </row>
    <row collapsed="false" customFormat="false" customHeight="false" hidden="false" ht="12.75" outlineLevel="0" r="478">
      <c r="A478" s="75399" t="s">
        <v>143</v>
      </c>
      <c r="B478" s="75415" t="s">
        <v>48</v>
      </c>
      <c r="C478" s="75431" t="s">
        <v>21</v>
      </c>
      <c r="D478" s="75447" t="n">
        <v>0.0</v>
      </c>
      <c r="E478" s="75463" t="n">
        <v>0.8968879716839999</v>
      </c>
      <c r="F478" s="75479" t="n">
        <v>0.0</v>
      </c>
      <c r="G478" s="75495" t="n">
        <v>0.0</v>
      </c>
      <c r="H478" s="75511" t="n">
        <v>0.0</v>
      </c>
    </row>
    <row collapsed="false" customFormat="false" customHeight="false" hidden="false" ht="12.75" outlineLevel="0" r="479">
      <c r="A479" s="75400" t="s">
        <v>143</v>
      </c>
      <c r="B479" s="75416" t="s">
        <v>49</v>
      </c>
      <c r="C479" s="75432" t="s">
        <v>19</v>
      </c>
      <c r="D479" s="75448" t="n">
        <v>0.31913678760860004</v>
      </c>
      <c r="E479" s="75464" t="n">
        <v>1.3148066119969999</v>
      </c>
      <c r="F479" s="75480" t="n">
        <v>3.2022658695326</v>
      </c>
      <c r="G479" s="75496" t="n">
        <v>7.785459564098001</v>
      </c>
      <c r="H479" s="75512" t="n">
        <v>1.1591169884449999</v>
      </c>
    </row>
    <row collapsed="false" customFormat="false" customHeight="false" hidden="false" ht="12.75" outlineLevel="0" r="480">
      <c r="A480" s="75401" t="s">
        <v>143</v>
      </c>
      <c r="B480" s="75417" t="s">
        <v>49</v>
      </c>
      <c r="C480" s="75433" t="s">
        <v>46</v>
      </c>
      <c r="D480" s="75449" t="n">
        <v>0.49123419777030003</v>
      </c>
      <c r="E480" s="75465" t="n">
        <v>2.1499991862602</v>
      </c>
      <c r="F480" s="75481" t="n">
        <v>1.3104255996138</v>
      </c>
      <c r="G480" s="75497" t="n">
        <v>2.9842097439584</v>
      </c>
      <c r="H480" s="75513" t="n">
        <v>0.35779475613989997</v>
      </c>
    </row>
    <row collapsed="false" customFormat="false" customHeight="false" hidden="false" ht="12.75" outlineLevel="0" r="481">
      <c r="A481" s="75402" t="s">
        <v>143</v>
      </c>
      <c r="B481" s="75418" t="s">
        <v>49</v>
      </c>
      <c r="C481" s="75434" t="s">
        <v>47</v>
      </c>
      <c r="D481" s="75450" t="n">
        <v>0.0</v>
      </c>
      <c r="E481" s="75466" t="n">
        <v>7.5247397443574995</v>
      </c>
      <c r="F481" s="75482" t="n">
        <v>0.0</v>
      </c>
      <c r="G481" s="75498" t="n">
        <v>0.0</v>
      </c>
      <c r="H481" s="75514" t="n">
        <v>0.0</v>
      </c>
    </row>
    <row collapsed="false" customFormat="false" customHeight="false" hidden="false" ht="12.75" outlineLevel="0" r="482">
      <c r="A482" s="75403" t="s">
        <v>143</v>
      </c>
      <c r="B482" s="75419" t="s">
        <v>49</v>
      </c>
      <c r="C482" s="75435" t="s">
        <v>21</v>
      </c>
      <c r="D482" s="75451" t="n">
        <v>0.0</v>
      </c>
      <c r="E482" s="75467" t="n">
        <v>0.4486227447139</v>
      </c>
      <c r="F482" s="75483" t="n">
        <v>0.0</v>
      </c>
      <c r="G482" s="75499" t="n">
        <v>0.0</v>
      </c>
      <c r="H482" s="75515" t="n">
        <v>0.0</v>
      </c>
    </row>
    <row collapsed="false" customFormat="false" customHeight="false" hidden="false" ht="12.75" outlineLevel="0" r="483">
      <c r="A483" s="75404" t="s">
        <v>143</v>
      </c>
      <c r="B483" s="75420" t="s">
        <v>20</v>
      </c>
      <c r="C483" s="75436" t="s">
        <v>19</v>
      </c>
      <c r="D483" s="75452" t="n">
        <v>2.1128322131018002</v>
      </c>
      <c r="E483" s="75468" t="n">
        <v>5.545931507527801</v>
      </c>
      <c r="F483" s="75484" t="n">
        <v>10.5991172802336</v>
      </c>
      <c r="G483" s="75500" t="n">
        <v>22.8480227735633</v>
      </c>
      <c r="H483" s="75516" t="n">
        <v>2.4955755030616</v>
      </c>
    </row>
    <row collapsed="false" customFormat="false" customHeight="false" hidden="false" ht="12.75" outlineLevel="0" r="484">
      <c r="A484" s="75405" t="s">
        <v>143</v>
      </c>
      <c r="B484" s="75421" t="s">
        <v>20</v>
      </c>
      <c r="C484" s="75437" t="s">
        <v>46</v>
      </c>
      <c r="D484" s="75453" t="n">
        <v>2.7777757123076</v>
      </c>
      <c r="E484" s="75469" t="n">
        <v>11.5038764416453</v>
      </c>
      <c r="F484" s="75485" t="n">
        <v>3.0814286041341</v>
      </c>
      <c r="G484" s="75501" t="n">
        <v>9.4128316735729</v>
      </c>
      <c r="H484" s="75517" t="n">
        <v>0.6177817570698999</v>
      </c>
    </row>
    <row collapsed="false" customFormat="false" customHeight="false" hidden="false" ht="12.75" outlineLevel="0" r="485">
      <c r="A485" s="75406" t="s">
        <v>143</v>
      </c>
      <c r="B485" s="75422" t="s">
        <v>20</v>
      </c>
      <c r="C485" s="75438" t="s">
        <v>47</v>
      </c>
      <c r="D485" s="75454" t="n">
        <v>0.0</v>
      </c>
      <c r="E485" s="75470" t="n">
        <v>17.416856680178</v>
      </c>
      <c r="F485" s="75486" t="n">
        <v>0.0</v>
      </c>
      <c r="G485" s="75502" t="n">
        <v>0.0</v>
      </c>
      <c r="H485" s="75518" t="n">
        <v>0.0</v>
      </c>
    </row>
    <row collapsed="false" customFormat="false" customHeight="false" hidden="false" ht="12.75" outlineLevel="0" r="486">
      <c r="A486" s="75407" t="s">
        <v>143</v>
      </c>
      <c r="B486" s="75423" t="s">
        <v>20</v>
      </c>
      <c r="C486" s="75439" t="s">
        <v>21</v>
      </c>
      <c r="D486" s="75455" t="n">
        <v>0.0</v>
      </c>
      <c r="E486" s="75471" t="n">
        <v>1.8988725297849</v>
      </c>
      <c r="F486" s="75487" t="n">
        <v>0.0</v>
      </c>
      <c r="G486" s="75503" t="n">
        <v>0.0</v>
      </c>
      <c r="H486" s="75519" t="n">
        <v>0.0</v>
      </c>
    </row>
    <row collapsed="false" customFormat="false" customHeight="false" hidden="false" ht="12.8" outlineLevel="0" r="487">
      <c r="D487" s="0" t="n">
        <f aca="false">SUM($D471:$D486)</f>
        <v>8.928747816115</v>
      </c>
      <c r="E487" s="0" t="n">
        <f aca="false">SUM($E471:$E486)</f>
        <v>106.461889794075</v>
      </c>
      <c r="F487" s="0" t="n">
        <f aca="false">SUM($F471:$F486)</f>
        <v>30.1254773258285</v>
      </c>
      <c r="G487" s="0" t="n">
        <f aca="false">SUM($G471:$G486)</f>
        <v>70.4002703147125</v>
      </c>
      <c r="H487" s="0" t="n">
        <f aca="false">SUM($H471:$H486)</f>
        <v>7.8500872660626</v>
      </c>
      <c r="I487" s="9" t="n">
        <f aca="false">SUM($D487:$H487)</f>
        <v>223.766472516793</v>
      </c>
    </row>
    <row collapsed="false" customFormat="false" customHeight="false" hidden="false" ht="12.8" outlineLevel="0" r="491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80" zoomScaleNormal="80" zoomScalePageLayoutView="100">
      <selection activeCell="I33" activeCellId="0" pane="topLeft" sqref="I33"/>
    </sheetView>
  </sheetViews>
  <sheetFormatPr defaultRowHeight="12.75"/>
  <cols>
    <col min="1" max="1" hidden="false" style="0" width="11.5714285714286" collapsed="true"/>
    <col min="2" max="2" hidden="false" style="0" width="32.0102040816327" collapsed="true"/>
    <col min="3" max="3" hidden="false" style="0" width="15.2295918367347" collapsed="true"/>
    <col min="4" max="10" hidden="false" style="0" width="11.5714285714286" collapsed="true"/>
    <col min="11" max="11" hidden="false" style="0" width="17.0255102040816" collapsed="true"/>
    <col min="12" max="12" hidden="false" style="0" width="18.0102040816327" collapsed="true"/>
    <col min="13" max="21" hidden="false" style="0" width="11.5714285714286" collapsed="true"/>
    <col min="22" max="22" hidden="false" style="0" width="21.3112244897959" collapsed="true"/>
    <col min="23" max="1025" hidden="false" style="0" width="11.5714285714286" collapsed="true"/>
  </cols>
  <sheetData>
    <row collapsed="false" customFormat="false" customHeight="false" hidden="false" ht="14.9" outlineLevel="0" r="1">
      <c r="A1" s="75520" t="s">
        <v>0</v>
      </c>
      <c r="B1" s="75521" t="s">
        <v>56</v>
      </c>
      <c r="C1" s="75522" t="s">
        <v>57</v>
      </c>
      <c r="D1" s="75523" t="s">
        <v>58</v>
      </c>
      <c r="E1" s="75524" t="s">
        <v>4</v>
      </c>
      <c r="F1" s="75525" t="s">
        <v>5</v>
      </c>
      <c r="G1" s="75526" t="s">
        <v>6</v>
      </c>
      <c r="H1" s="75527" t="s">
        <v>7</v>
      </c>
      <c r="I1" s="75528" t="s">
        <v>8</v>
      </c>
      <c r="J1" s="0" t="s">
        <v>59</v>
      </c>
      <c r="K1" s="75754" t="s">
        <v>0</v>
      </c>
      <c r="L1" s="75755" t="s">
        <v>56</v>
      </c>
      <c r="M1" s="75756" t="s">
        <v>57</v>
      </c>
      <c r="N1" s="75757" t="s">
        <v>58</v>
      </c>
      <c r="O1" s="75758" t="s">
        <v>4</v>
      </c>
      <c r="P1" s="75759" t="s">
        <v>5</v>
      </c>
      <c r="Q1" s="75760" t="s">
        <v>6</v>
      </c>
      <c r="R1" s="75761" t="s">
        <v>7</v>
      </c>
      <c r="S1" s="75762" t="s">
        <v>8</v>
      </c>
      <c r="T1" s="0" t="s">
        <v>60</v>
      </c>
      <c r="U1" s="10" t="s">
        <v>0</v>
      </c>
      <c r="V1" s="10" t="s">
        <v>56</v>
      </c>
      <c r="W1" s="10" t="s">
        <v>57</v>
      </c>
      <c r="X1" s="10" t="s">
        <v>58</v>
      </c>
      <c r="Y1" s="10" t="s">
        <v>4</v>
      </c>
      <c r="Z1" s="10" t="s">
        <v>5</v>
      </c>
      <c r="AA1" s="10" t="s">
        <v>6</v>
      </c>
      <c r="AB1" s="10" t="s">
        <v>7</v>
      </c>
      <c r="AC1" s="10" t="s">
        <v>8</v>
      </c>
    </row>
    <row collapsed="false" customFormat="false" customHeight="false" hidden="false" ht="37.3" outlineLevel="0" r="2">
      <c r="A2" s="75529" t="s">
        <v>143</v>
      </c>
      <c r="B2" s="75554" t="s">
        <v>61</v>
      </c>
      <c r="C2" s="75579" t="s">
        <v>18</v>
      </c>
      <c r="D2" s="75604" t="n">
        <v>7.3902532756643</v>
      </c>
      <c r="E2" s="75629" t="n">
        <v>5.8535485765269</v>
      </c>
      <c r="F2" s="75654" t="n">
        <v>4.6119861523571</v>
      </c>
      <c r="G2" s="75679" t="n">
        <v>3.8325038838351992</v>
      </c>
      <c r="H2" s="75704" t="n">
        <v>3.6072498988959003</v>
      </c>
      <c r="I2" s="75729" t="n">
        <v>9.2491602505674</v>
      </c>
      <c r="K2" s="75763" t="s">
        <v>143</v>
      </c>
      <c r="L2" s="75788" t="s">
        <v>61</v>
      </c>
      <c r="M2" s="75813" t="s">
        <v>18</v>
      </c>
      <c r="N2" s="75838" t="n">
        <v>6.258350841184299</v>
      </c>
      <c r="O2" s="75863" t="n">
        <v>5.0078103176659</v>
      </c>
      <c r="P2" s="75888" t="n">
        <v>4.4149740152467</v>
      </c>
      <c r="Q2" s="75913" t="n">
        <v>4.287387266164</v>
      </c>
      <c r="R2" s="75938" t="n">
        <v>4.589926640886601</v>
      </c>
      <c r="S2" s="75963" t="n">
        <v>11.2016239822076</v>
      </c>
      <c r="U2" s="4" t="s">
        <v>62</v>
      </c>
      <c r="V2" s="4" t="s">
        <v>61</v>
      </c>
      <c r="W2" s="4" t="s">
        <v>18</v>
      </c>
      <c r="X2" s="0" t="n">
        <f aca="false">N2/D2</f>
        <v>0.846838478701766</v>
      </c>
      <c r="Y2" s="0" t="n">
        <f aca="false">O2/E2</f>
        <v>0.855517000020729</v>
      </c>
      <c r="Z2" s="0" t="n">
        <f aca="false">P2/F2</f>
        <v>0.994193284485453</v>
      </c>
      <c r="AA2" s="0" t="n">
        <f aca="false">Q2/G2</f>
        <v>1.16487852530391</v>
      </c>
      <c r="AB2" s="0" t="n">
        <f aca="false">R2/H2</f>
        <v>1.24961921628541</v>
      </c>
      <c r="AC2" s="0" t="n">
        <f aca="false">S2/I2</f>
        <v>1.19752721588563</v>
      </c>
    </row>
    <row collapsed="false" customFormat="false" customHeight="false" hidden="false" ht="37.3" outlineLevel="0" r="3">
      <c r="A3" s="75530" t="s">
        <v>143</v>
      </c>
      <c r="B3" s="75555" t="s">
        <v>61</v>
      </c>
      <c r="C3" s="75580" t="s">
        <v>20</v>
      </c>
      <c r="D3" s="75605" t="n">
        <v>3.2636026263352003</v>
      </c>
      <c r="E3" s="75630" t="n">
        <v>4.554865199676001</v>
      </c>
      <c r="F3" s="75655" t="n">
        <v>5.4378753031487</v>
      </c>
      <c r="G3" s="75680" t="n">
        <v>6.492821374442299</v>
      </c>
      <c r="H3" s="75705" t="n">
        <v>7.7719181920829</v>
      </c>
      <c r="I3" s="75730" t="n">
        <v>5.4292069624354</v>
      </c>
      <c r="K3" s="75764" t="s">
        <v>143</v>
      </c>
      <c r="L3" s="75789" t="s">
        <v>61</v>
      </c>
      <c r="M3" s="75814" t="s">
        <v>20</v>
      </c>
      <c r="N3" s="75839" t="n">
        <v>3.3641977648352004</v>
      </c>
      <c r="O3" s="75864" t="n">
        <v>5.8115039680125</v>
      </c>
      <c r="P3" s="75889" t="n">
        <v>7.684429339029699</v>
      </c>
      <c r="Q3" s="75914" t="n">
        <v>9.4151255035885</v>
      </c>
      <c r="R3" s="75939" t="n">
        <v>11.087778215765601</v>
      </c>
      <c r="S3" s="75964" t="n">
        <v>6.7810629606088</v>
      </c>
      <c r="U3" s="4" t="s">
        <v>62</v>
      </c>
      <c r="V3" s="4" t="s">
        <v>61</v>
      </c>
      <c r="W3" s="4" t="s">
        <v>20</v>
      </c>
      <c r="X3" s="0" t="n">
        <f aca="false">N3/D3</f>
        <v>1.03082334156991</v>
      </c>
      <c r="Y3" s="0" t="n">
        <f aca="false">O3/E3</f>
        <v>1.27588934320732</v>
      </c>
      <c r="Z3" s="0" t="n">
        <f aca="false">P3/F3</f>
        <v>1.39875329376207</v>
      </c>
      <c r="AA3" s="0" t="n">
        <f aca="false">Q3/G3</f>
        <v>1.45052108643239</v>
      </c>
      <c r="AB3" s="0" t="n">
        <f aca="false">R3/H3</f>
        <v>1.46037909308728</v>
      </c>
      <c r="AC3" s="0" t="n">
        <f aca="false">S3/I3</f>
        <v>1.19083133207854</v>
      </c>
    </row>
    <row collapsed="false" customFormat="false" customHeight="false" hidden="false" ht="49.25" outlineLevel="0" r="4">
      <c r="A4" s="75531" t="s">
        <v>143</v>
      </c>
      <c r="B4" s="75556" t="s">
        <v>63</v>
      </c>
      <c r="C4" s="75581" t="s">
        <v>18</v>
      </c>
      <c r="D4" s="75606" t="n">
        <v>0.0035332709121</v>
      </c>
      <c r="E4" s="75631" t="n">
        <v>0.0345851593059</v>
      </c>
      <c r="F4" s="75656" t="n">
        <v>0.0627380134165</v>
      </c>
      <c r="G4" s="75681" t="n">
        <v>0.11541142976049999</v>
      </c>
      <c r="H4" s="75706" t="n">
        <v>0.2423268363141</v>
      </c>
      <c r="I4" s="75731" t="n">
        <v>1.7321411147449999</v>
      </c>
      <c r="K4" s="75765" t="s">
        <v>143</v>
      </c>
      <c r="L4" s="75790" t="s">
        <v>63</v>
      </c>
      <c r="M4" s="75815" t="s">
        <v>18</v>
      </c>
      <c r="N4" s="75840" t="n">
        <v>0.0037658440103000004</v>
      </c>
      <c r="O4" s="75865" t="n">
        <v>0.0431386527611</v>
      </c>
      <c r="P4" s="75890" t="n">
        <v>0.0895699069345</v>
      </c>
      <c r="Q4" s="75915" t="n">
        <v>0.17827647107539998</v>
      </c>
      <c r="R4" s="75940" t="n">
        <v>0.36168981935359995</v>
      </c>
      <c r="S4" s="75965" t="n">
        <v>1.9079311725764</v>
      </c>
      <c r="U4" s="4" t="s">
        <v>62</v>
      </c>
      <c r="V4" s="4" t="s">
        <v>63</v>
      </c>
      <c r="W4" s="4" t="s">
        <v>18</v>
      </c>
      <c r="X4" s="0" t="n">
        <f aca="false">N4/D4</f>
        <v>1.06582373782988</v>
      </c>
      <c r="Y4" s="0" t="n">
        <f aca="false">O4/E4</f>
        <v>1.24731687309998</v>
      </c>
      <c r="Z4" s="0" t="n">
        <f aca="false">P4/F4</f>
        <v>1.56444095318139</v>
      </c>
      <c r="AA4" s="0" t="n">
        <f aca="false">Q4/G4</f>
        <v>1.6322249049727</v>
      </c>
      <c r="AB4" s="0" t="n">
        <f aca="false">R4/H4</f>
        <v>1.32596682821056</v>
      </c>
      <c r="AC4" s="0" t="n">
        <f aca="false">S4/I4</f>
        <v>1.09215292696642</v>
      </c>
    </row>
    <row collapsed="false" customFormat="false" customHeight="false" hidden="false" ht="49.25" outlineLevel="0" r="5">
      <c r="A5" s="75532" t="s">
        <v>143</v>
      </c>
      <c r="B5" s="75557" t="s">
        <v>63</v>
      </c>
      <c r="C5" s="75582" t="s">
        <v>20</v>
      </c>
      <c r="D5" s="75607" t="n">
        <v>0.0331635976088</v>
      </c>
      <c r="E5" s="75632" t="n">
        <v>0.191867217902</v>
      </c>
      <c r="F5" s="75657" t="n">
        <v>0.2720000333579</v>
      </c>
      <c r="G5" s="75682" t="n">
        <v>0.33753451744759994</v>
      </c>
      <c r="H5" s="75707" t="n">
        <v>0.42854998451669996</v>
      </c>
      <c r="I5" s="75732" t="n">
        <v>0.6517685507925999</v>
      </c>
      <c r="K5" s="75766" t="s">
        <v>143</v>
      </c>
      <c r="L5" s="75791" t="s">
        <v>63</v>
      </c>
      <c r="M5" s="75816" t="s">
        <v>20</v>
      </c>
      <c r="N5" s="75841" t="n">
        <v>0.043206809825600004</v>
      </c>
      <c r="O5" s="75866" t="n">
        <v>0.24870642267360002</v>
      </c>
      <c r="P5" s="75891" t="n">
        <v>0.35557055330419995</v>
      </c>
      <c r="Q5" s="75916" t="n">
        <v>0.4444809519958</v>
      </c>
      <c r="R5" s="75941" t="n">
        <v>0.5547830352485</v>
      </c>
      <c r="S5" s="75966" t="n">
        <v>0.711540774294</v>
      </c>
      <c r="U5" s="4" t="s">
        <v>62</v>
      </c>
      <c r="V5" s="4" t="s">
        <v>63</v>
      </c>
      <c r="W5" s="4" t="s">
        <v>20</v>
      </c>
      <c r="X5" s="0" t="n">
        <f aca="false">N5/D5</f>
        <v>1.30283844157291</v>
      </c>
      <c r="Y5" s="0" t="n">
        <f aca="false">O5/E5</f>
        <v>1.29624239822267</v>
      </c>
      <c r="Z5" s="0" t="n">
        <f aca="false">P5/F5</f>
        <v>1.33613583845766</v>
      </c>
      <c r="AA5" s="0" t="n">
        <f aca="false">Q5/G5</f>
        <v>1.372885913553</v>
      </c>
      <c r="AB5" s="0" t="n">
        <f aca="false">R5/H5</f>
        <v>1.35537894145626</v>
      </c>
      <c r="AC5" s="0" t="n">
        <f aca="false">S5/I5</f>
        <v>1.12601759799481</v>
      </c>
    </row>
    <row collapsed="false" customFormat="false" customHeight="false" hidden="false" ht="25.35" outlineLevel="0" r="6">
      <c r="A6" s="75533" t="s">
        <v>143</v>
      </c>
      <c r="B6" s="75558" t="s">
        <v>64</v>
      </c>
      <c r="C6" s="75583" t="s">
        <v>13</v>
      </c>
      <c r="D6" s="75608" t="n">
        <v>0.3708589979238</v>
      </c>
      <c r="E6" s="75633" t="n">
        <v>0.2805119112154</v>
      </c>
      <c r="F6" s="75658" t="n">
        <v>0.19281230257580004</v>
      </c>
      <c r="G6" s="75683" t="n">
        <v>0.12963411966170002</v>
      </c>
      <c r="H6" s="75708" t="n">
        <v>0.07046249406180004</v>
      </c>
      <c r="I6" s="75733" t="n">
        <v>0.0299465768498</v>
      </c>
      <c r="K6" s="75767" t="s">
        <v>143</v>
      </c>
      <c r="L6" s="75792" t="s">
        <v>64</v>
      </c>
      <c r="M6" s="75817" t="s">
        <v>13</v>
      </c>
      <c r="N6" s="75842" t="n">
        <v>0.31152156100750006</v>
      </c>
      <c r="O6" s="75867" t="n">
        <v>0.2356300048541</v>
      </c>
      <c r="P6" s="75892" t="n">
        <v>0.1620775765328</v>
      </c>
      <c r="Q6" s="75917" t="n">
        <v>0.1092058540661</v>
      </c>
      <c r="R6" s="75942" t="n">
        <v>0.059723617456500004</v>
      </c>
      <c r="S6" s="75967" t="n">
        <v>0.026341551400299996</v>
      </c>
      <c r="U6" s="4" t="s">
        <v>62</v>
      </c>
      <c r="V6" s="4" t="s">
        <v>64</v>
      </c>
      <c r="W6" s="4" t="s">
        <v>13</v>
      </c>
      <c r="X6" s="0" t="n">
        <f aca="false">N6/D6</f>
        <v>0.840000007419283</v>
      </c>
      <c r="Y6" s="0" t="n">
        <f aca="false">O6/E6</f>
        <v>0.83999999797928</v>
      </c>
      <c r="Z6" s="0" t="n">
        <f aca="false">P6/F6</f>
        <v>0.840568039250913</v>
      </c>
      <c r="AA6" s="0" t="n">
        <f aca="false">Q6/G6</f>
        <v>0.842481238487085</v>
      </c>
      <c r="AB6" s="0" t="n">
        <f aca="false">R6/H6</f>
        <v>0.847292416504524</v>
      </c>
      <c r="AC6" s="0" t="n">
        <f aca="false">S6/I6</f>
        <v>0.878128173176127</v>
      </c>
    </row>
    <row collapsed="false" customFormat="false" customHeight="false" hidden="false" ht="37.3" outlineLevel="0" r="7">
      <c r="A7" s="75534" t="s">
        <v>143</v>
      </c>
      <c r="B7" s="75559" t="s">
        <v>65</v>
      </c>
      <c r="C7" s="75584" t="s">
        <v>13</v>
      </c>
      <c r="D7" s="75609" t="n">
        <v>1.18909144E-4</v>
      </c>
      <c r="E7" s="75634" t="n">
        <v>5.603749998999999E-4</v>
      </c>
      <c r="F7" s="75659" t="n">
        <v>6.453656731999999E-4</v>
      </c>
      <c r="G7" s="75684" t="n">
        <v>7.251728849E-4</v>
      </c>
      <c r="H7" s="75709" t="n">
        <v>0.0025486054753</v>
      </c>
      <c r="I7" s="75734" t="n">
        <v>0.013321574669600001</v>
      </c>
      <c r="K7" s="75768" t="s">
        <v>143</v>
      </c>
      <c r="L7" s="75793" t="s">
        <v>65</v>
      </c>
      <c r="M7" s="75818" t="s">
        <v>13</v>
      </c>
      <c r="N7" s="75843" t="n">
        <v>1.189091399E-4</v>
      </c>
      <c r="O7" s="75868" t="n">
        <v>5.603749973E-4</v>
      </c>
      <c r="P7" s="75893" t="n">
        <v>6.453656906E-4</v>
      </c>
      <c r="Q7" s="75918" t="n">
        <v>7.251728784E-4</v>
      </c>
      <c r="R7" s="75943" t="n">
        <v>0.0025486053762999996</v>
      </c>
      <c r="S7" s="75968" t="n">
        <v>0.013321574820000001</v>
      </c>
      <c r="U7" s="4" t="s">
        <v>62</v>
      </c>
      <c r="V7" s="4" t="s">
        <v>65</v>
      </c>
      <c r="W7" s="4" t="s">
        <v>13</v>
      </c>
      <c r="X7" s="0" t="n">
        <f aca="false">N7/D7</f>
        <v>0.999999965519893</v>
      </c>
      <c r="Y7" s="0" t="n">
        <f aca="false">O7/E7</f>
        <v>0.99999999536025</v>
      </c>
      <c r="Z7" s="0" t="n">
        <f aca="false">P7/F7</f>
        <v>1.00000002091302</v>
      </c>
      <c r="AA7" s="0" t="n">
        <f aca="false">Q7/G7</f>
        <v>0.999999993392835</v>
      </c>
      <c r="AB7" s="0" t="n">
        <f aca="false">R7/H7</f>
        <v>0.99999997906208</v>
      </c>
      <c r="AC7" s="0" t="n">
        <f aca="false">S7/I7</f>
        <v>1.00000000586361</v>
      </c>
    </row>
    <row collapsed="false" customFormat="false" customHeight="false" hidden="false" ht="37.3" outlineLevel="0" r="8">
      <c r="A8" s="75535" t="s">
        <v>143</v>
      </c>
      <c r="B8" s="75560" t="s">
        <v>66</v>
      </c>
      <c r="C8" s="75585" t="s">
        <v>16</v>
      </c>
      <c r="D8" s="75610" t="n">
        <v>0.0</v>
      </c>
      <c r="E8" s="75635" t="n">
        <v>0.0020027699377999997</v>
      </c>
      <c r="F8" s="75660" t="n">
        <v>0.004222640998100001</v>
      </c>
      <c r="G8" s="75685" t="n">
        <v>0.005453051421800001</v>
      </c>
      <c r="H8" s="75710" t="n">
        <v>0.0054519940366</v>
      </c>
      <c r="I8" s="75735" t="n">
        <v>1.791714627E-4</v>
      </c>
      <c r="K8" s="75769" t="s">
        <v>143</v>
      </c>
      <c r="L8" s="75794" t="s">
        <v>66</v>
      </c>
      <c r="M8" s="75819" t="s">
        <v>16</v>
      </c>
      <c r="N8" s="75844" t="n">
        <v>0.0</v>
      </c>
      <c r="O8" s="75869" t="n">
        <v>0.0014539320308999998</v>
      </c>
      <c r="P8" s="75894" t="n">
        <v>0.0030821083260999995</v>
      </c>
      <c r="Q8" s="75919" t="n">
        <v>0.003979193721</v>
      </c>
      <c r="R8" s="75944" t="n">
        <v>0.0039791888973</v>
      </c>
      <c r="S8" s="75969" t="n">
        <v>1.3150752570000002E-4</v>
      </c>
      <c r="U8" s="4" t="s">
        <v>62</v>
      </c>
      <c r="V8" s="4" t="s">
        <v>66</v>
      </c>
      <c r="W8" s="4" t="s">
        <v>16</v>
      </c>
      <c r="X8" s="0" t="e">
        <f aca="false">N8/D8</f>
        <v>#DIV/0!</v>
      </c>
      <c r="Y8" s="0" t="n">
        <f aca="false">O8/E8</f>
        <v>0.725960582620445</v>
      </c>
      <c r="Z8" s="0" t="n">
        <f aca="false">P8/F8</f>
        <v>0.730143780284002</v>
      </c>
      <c r="AA8" s="0" t="n">
        <f aca="false">Q8/G8</f>
        <v>0.730409206813964</v>
      </c>
      <c r="AB8" s="0" t="n">
        <f aca="false">R8/H8</f>
        <v>0.730355519348429</v>
      </c>
      <c r="AC8" s="0" t="e">
        <f aca="false">S8/I8</f>
        <v>#DIV/0!</v>
      </c>
    </row>
    <row collapsed="false" customFormat="false" customHeight="false" hidden="false" ht="37.3" outlineLevel="0" r="9">
      <c r="A9" s="75536" t="s">
        <v>143</v>
      </c>
      <c r="B9" s="75561" t="s">
        <v>67</v>
      </c>
      <c r="C9" s="75586" t="s">
        <v>14</v>
      </c>
      <c r="D9" s="75611" t="n">
        <v>0.31722014840650004</v>
      </c>
      <c r="E9" s="75636" t="n">
        <v>2.6726492974128</v>
      </c>
      <c r="F9" s="75661" t="n">
        <v>4.900028357757701</v>
      </c>
      <c r="G9" s="75686" t="n">
        <v>5.781564979587601</v>
      </c>
      <c r="H9" s="75711" t="n">
        <v>5.3484098861246</v>
      </c>
      <c r="I9" s="75736" t="n">
        <v>0.6899488296263001</v>
      </c>
      <c r="K9" s="75770" t="s">
        <v>143</v>
      </c>
      <c r="L9" s="75795" t="s">
        <v>67</v>
      </c>
      <c r="M9" s="75820" t="s">
        <v>14</v>
      </c>
      <c r="N9" s="75845" t="n">
        <v>0.298597690745</v>
      </c>
      <c r="O9" s="75870" t="n">
        <v>2.5087979382891</v>
      </c>
      <c r="P9" s="75895" t="n">
        <v>4.591443776526201</v>
      </c>
      <c r="Q9" s="75920" t="n">
        <v>5.4113212194016</v>
      </c>
      <c r="R9" s="75945" t="n">
        <v>5.0046448287602</v>
      </c>
      <c r="S9" s="75970" t="n">
        <v>0.6429436828145</v>
      </c>
      <c r="U9" s="4" t="s">
        <v>62</v>
      </c>
      <c r="V9" s="4" t="s">
        <v>67</v>
      </c>
      <c r="W9" s="4" t="s">
        <v>14</v>
      </c>
      <c r="X9" s="0" t="n">
        <f aca="false">N9/D9</f>
        <v>0.941294846008216</v>
      </c>
      <c r="Y9" s="0" t="n">
        <f aca="false">O9/E9</f>
        <v>0.938693281126591</v>
      </c>
      <c r="Z9" s="0" t="n">
        <f aca="false">P9/F9</f>
        <v>0.937324925590503</v>
      </c>
      <c r="AA9" s="0" t="n">
        <f aca="false">Q9/G9</f>
        <v>0.936807733367723</v>
      </c>
      <c r="AB9" s="0" t="n">
        <f aca="false">R9/H9</f>
        <v>0.937327789710257</v>
      </c>
      <c r="AC9" s="0" t="n">
        <f aca="false">S9/I9</f>
        <v>0.933458272609705</v>
      </c>
    </row>
    <row collapsed="false" customFormat="false" customHeight="false" hidden="false" ht="25.35" outlineLevel="0" r="10">
      <c r="A10" s="75537" t="s">
        <v>143</v>
      </c>
      <c r="B10" s="75562" t="s">
        <v>68</v>
      </c>
      <c r="C10" s="75587" t="s">
        <v>16</v>
      </c>
      <c r="D10" s="75612" t="n">
        <v>26.177027429126696</v>
      </c>
      <c r="E10" s="75637" t="n">
        <v>20.234461498367704</v>
      </c>
      <c r="F10" s="75662" t="n">
        <v>13.830218583463502</v>
      </c>
      <c r="G10" s="75687" t="n">
        <v>8.6243399662577</v>
      </c>
      <c r="H10" s="75712" t="n">
        <v>3.8393218554815998</v>
      </c>
      <c r="I10" s="75737" t="n">
        <v>0.009355191395399998</v>
      </c>
      <c r="K10" s="75771" t="s">
        <v>143</v>
      </c>
      <c r="L10" s="75796" t="s">
        <v>68</v>
      </c>
      <c r="M10" s="75821" t="s">
        <v>16</v>
      </c>
      <c r="N10" s="75846" t="n">
        <v>16.3947850392575</v>
      </c>
      <c r="O10" s="75871" t="n">
        <v>12.668235610885299</v>
      </c>
      <c r="P10" s="75896" t="n">
        <v>8.6616531065856</v>
      </c>
      <c r="Q10" s="75921" t="n">
        <v>5.3990571566884</v>
      </c>
      <c r="R10" s="75946" t="n">
        <v>2.4000668810765</v>
      </c>
      <c r="S10" s="75971" t="n">
        <v>0.005704949167600001</v>
      </c>
      <c r="U10" s="4" t="s">
        <v>62</v>
      </c>
      <c r="V10" s="4" t="s">
        <v>68</v>
      </c>
      <c r="W10" s="4" t="s">
        <v>16</v>
      </c>
      <c r="X10" s="0" t="n">
        <f aca="false">N10/D10</f>
        <v>0.626304307608866</v>
      </c>
      <c r="Y10" s="0" t="n">
        <f aca="false">O10/E10</f>
        <v>0.626072288205309</v>
      </c>
      <c r="Z10" s="0" t="n">
        <f aca="false">P10/F10</f>
        <v>0.626810893574509</v>
      </c>
      <c r="AA10" s="0" t="n">
        <f aca="false">Q10/G10</f>
        <v>0.626661626456604</v>
      </c>
      <c r="AB10" s="0" t="n">
        <f aca="false">R10/H10</f>
        <v>0.626342460023819</v>
      </c>
      <c r="AC10" s="0" t="n">
        <f aca="false">S10/I10</f>
        <v>0.6035263600534</v>
      </c>
    </row>
    <row collapsed="false" customFormat="false" customHeight="false" hidden="false" ht="25.35" outlineLevel="0" r="11">
      <c r="A11" s="75538" t="s">
        <v>143</v>
      </c>
      <c r="B11" s="75563" t="s">
        <v>69</v>
      </c>
      <c r="C11" s="75588" t="s">
        <v>14</v>
      </c>
      <c r="D11" s="75613" t="n">
        <v>50.676596845185905</v>
      </c>
      <c r="E11" s="75638" t="n">
        <v>48.561457049645696</v>
      </c>
      <c r="F11" s="75663" t="n">
        <v>39.8056955062213</v>
      </c>
      <c r="G11" s="75688" t="n">
        <v>29.7186837372597</v>
      </c>
      <c r="H11" s="75713" t="n">
        <v>19.515756323485704</v>
      </c>
      <c r="I11" s="75738" t="n">
        <v>0.7164053528630999</v>
      </c>
      <c r="K11" s="75772" t="s">
        <v>143</v>
      </c>
      <c r="L11" s="75797" t="s">
        <v>69</v>
      </c>
      <c r="M11" s="75822" t="s">
        <v>14</v>
      </c>
      <c r="N11" s="75847" t="n">
        <v>40.218463975175304</v>
      </c>
      <c r="O11" s="75872" t="n">
        <v>38.7601767473636</v>
      </c>
      <c r="P11" s="75897" t="n">
        <v>32.1053642236471</v>
      </c>
      <c r="Q11" s="75922" t="n">
        <v>24.243383192651798</v>
      </c>
      <c r="R11" s="75947" t="n">
        <v>16.123950180829002</v>
      </c>
      <c r="S11" s="75972" t="n">
        <v>0.6220105984541</v>
      </c>
      <c r="U11" s="4" t="s">
        <v>62</v>
      </c>
      <c r="V11" s="4" t="s">
        <v>69</v>
      </c>
      <c r="W11" s="4" t="s">
        <v>14</v>
      </c>
      <c r="X11" s="0" t="n">
        <f aca="false">N11/D11</f>
        <v>0.793629929374311</v>
      </c>
      <c r="Y11" s="0" t="n">
        <f aca="false">O11/E11</f>
        <v>0.798167499540593</v>
      </c>
      <c r="Z11" s="0" t="n">
        <f aca="false">P11/F11</f>
        <v>0.806111950753838</v>
      </c>
      <c r="AA11" s="0" t="n">
        <f aca="false">Q11/G11</f>
        <v>0.816293094308328</v>
      </c>
      <c r="AB11" s="0" t="n">
        <f aca="false">R11/H11</f>
        <v>0.827604622846494</v>
      </c>
      <c r="AC11" s="0" t="n">
        <f aca="false">S11/I11</f>
        <v>0.846714015137797</v>
      </c>
    </row>
    <row collapsed="false" customFormat="false" customHeight="false" hidden="false" ht="13.4" outlineLevel="0" r="12">
      <c r="A12" s="75539" t="s">
        <v>143</v>
      </c>
      <c r="B12" s="75564" t="s">
        <v>70</v>
      </c>
      <c r="C12" s="75589" t="s">
        <v>13</v>
      </c>
      <c r="D12" s="75614" t="n">
        <v>0.4469240524513</v>
      </c>
      <c r="E12" s="75639" t="n">
        <v>0.38514932168370003</v>
      </c>
      <c r="F12" s="75664" t="n">
        <v>0.38683158645390003</v>
      </c>
      <c r="G12" s="75689" t="n">
        <v>0.5257725742442</v>
      </c>
      <c r="H12" s="75714" t="n">
        <v>0.6647670502788001</v>
      </c>
      <c r="I12" s="75739" t="n">
        <v>0.5511782707873999</v>
      </c>
      <c r="K12" s="75773" t="s">
        <v>143</v>
      </c>
      <c r="L12" s="75798" t="s">
        <v>70</v>
      </c>
      <c r="M12" s="75823" t="s">
        <v>13</v>
      </c>
      <c r="N12" s="75848" t="n">
        <v>0.922629985094</v>
      </c>
      <c r="O12" s="75873" t="n">
        <v>0.7951022585467</v>
      </c>
      <c r="P12" s="75898" t="n">
        <v>0.8069560443963001</v>
      </c>
      <c r="Q12" s="75923" t="n">
        <v>1.1185490963266</v>
      </c>
      <c r="R12" s="75948" t="n">
        <v>1.4288693949853</v>
      </c>
      <c r="S12" s="75973" t="n">
        <v>1.1936665284454</v>
      </c>
      <c r="U12" s="4" t="s">
        <v>62</v>
      </c>
      <c r="V12" s="4" t="s">
        <v>70</v>
      </c>
      <c r="W12" s="4" t="s">
        <v>13</v>
      </c>
      <c r="X12" s="0" t="n">
        <f aca="false">N12/D12</f>
        <v>2.06439993558981</v>
      </c>
      <c r="Y12" s="0" t="n">
        <f aca="false">O12/E12</f>
        <v>2.06439999704756</v>
      </c>
      <c r="Z12" s="0" t="n">
        <f aca="false">P12/F12</f>
        <v>2.09028808432027</v>
      </c>
      <c r="AA12" s="0" t="n">
        <f aca="false">Q12/G12</f>
        <v>2.12970321465888</v>
      </c>
      <c r="AB12" s="0" t="n">
        <f aca="false">R12/H12</f>
        <v>2.15193981087942</v>
      </c>
      <c r="AC12" s="0" t="n">
        <f aca="false">S12/I12</f>
        <v>2.16549455281345</v>
      </c>
    </row>
    <row collapsed="false" customFormat="false" customHeight="false" hidden="false" ht="25.35" outlineLevel="0" r="13">
      <c r="A13" s="75540" t="s">
        <v>143</v>
      </c>
      <c r="B13" s="75565" t="s">
        <v>71</v>
      </c>
      <c r="C13" s="75590" t="s">
        <v>13</v>
      </c>
      <c r="D13" s="75615" t="n">
        <v>1.343654E-7</v>
      </c>
      <c r="E13" s="75640" t="n">
        <v>3.51627926E-5</v>
      </c>
      <c r="F13" s="75665" t="n">
        <v>0.0059373975388</v>
      </c>
      <c r="G13" s="75690" t="n">
        <v>0.021427156855399997</v>
      </c>
      <c r="H13" s="75715" t="n">
        <v>0.0375418640196</v>
      </c>
      <c r="I13" s="75740" t="n">
        <v>0.022567420194800004</v>
      </c>
      <c r="K13" s="75774" t="s">
        <v>143</v>
      </c>
      <c r="L13" s="75799" t="s">
        <v>71</v>
      </c>
      <c r="M13" s="75824" t="s">
        <v>13</v>
      </c>
      <c r="N13" s="75849" t="n">
        <v>3.8193349999999997E-7</v>
      </c>
      <c r="O13" s="75874" t="n">
        <v>9.995023749999999E-5</v>
      </c>
      <c r="P13" s="75899" t="n">
        <v>0.016877054242</v>
      </c>
      <c r="Q13" s="75924" t="n">
        <v>0.0609066951253</v>
      </c>
      <c r="R13" s="75949" t="n">
        <v>0.1067127474212</v>
      </c>
      <c r="S13" s="75974" t="n">
        <v>0.0641478922092</v>
      </c>
      <c r="U13" s="4" t="s">
        <v>62</v>
      </c>
      <c r="V13" s="4" t="s">
        <v>71</v>
      </c>
      <c r="W13" s="4" t="s">
        <v>13</v>
      </c>
      <c r="X13" s="0" t="n">
        <f aca="false">N13/D13</f>
        <v>2.84249888736237</v>
      </c>
      <c r="Y13" s="0" t="n">
        <f aca="false">O13/E13</f>
        <v>2.84249998676157</v>
      </c>
      <c r="Z13" s="0" t="n">
        <f aca="false">P13/F13</f>
        <v>2.84250004053532</v>
      </c>
      <c r="AA13" s="0" t="n">
        <f aca="false">Q13/G13</f>
        <v>2.84249984969789</v>
      </c>
      <c r="AB13" s="0" t="n">
        <f aca="false">R13/H13</f>
        <v>2.84250030200799</v>
      </c>
      <c r="AC13" s="0" t="n">
        <f aca="false">S13/I13</f>
        <v>2.84250000817314</v>
      </c>
    </row>
    <row collapsed="false" customFormat="false" customHeight="false" hidden="false" ht="25.35" outlineLevel="0" r="14">
      <c r="A14" s="75541" t="s">
        <v>143</v>
      </c>
      <c r="B14" s="75566" t="s">
        <v>72</v>
      </c>
      <c r="C14" s="75591" t="s">
        <v>13</v>
      </c>
      <c r="D14" s="75616" t="n">
        <v>13.123156297118399</v>
      </c>
      <c r="E14" s="75641" t="n">
        <v>11.660066534260098</v>
      </c>
      <c r="F14" s="75666" t="n">
        <v>9.420818230667198</v>
      </c>
      <c r="G14" s="75691" t="n">
        <v>7.930034300591201</v>
      </c>
      <c r="H14" s="75716" t="n">
        <v>6.7525718340215</v>
      </c>
      <c r="I14" s="75741" t="n">
        <v>4.6151484542856</v>
      </c>
      <c r="K14" s="75775" t="s">
        <v>143</v>
      </c>
      <c r="L14" s="75800" t="s">
        <v>72</v>
      </c>
      <c r="M14" s="75825" t="s">
        <v>13</v>
      </c>
      <c r="N14" s="75850" t="n">
        <v>12.066186215658501</v>
      </c>
      <c r="O14" s="75875" t="n">
        <v>10.721744450388</v>
      </c>
      <c r="P14" s="75900" t="n">
        <v>8.691591499401401</v>
      </c>
      <c r="Q14" s="75925" t="n">
        <v>7.371328476994001</v>
      </c>
      <c r="R14" s="75950" t="n">
        <v>6.345376272925201</v>
      </c>
      <c r="S14" s="75975" t="n">
        <v>4.452954008009</v>
      </c>
      <c r="U14" s="4" t="s">
        <v>62</v>
      </c>
      <c r="V14" s="4" t="s">
        <v>72</v>
      </c>
      <c r="W14" s="4" t="s">
        <v>13</v>
      </c>
      <c r="X14" s="0" t="n">
        <f aca="false">N14/D14</f>
        <v>0.919457632178625</v>
      </c>
      <c r="Y14" s="0" t="n">
        <f aca="false">O14/E14</f>
        <v>0.919526867096763</v>
      </c>
      <c r="Z14" s="0" t="n">
        <f aca="false">P14/F14</f>
        <v>0.9221836163779</v>
      </c>
      <c r="AA14" s="0" t="n">
        <f aca="false">Q14/G14</f>
        <v>0.927066308073927</v>
      </c>
      <c r="AB14" s="0" t="n">
        <f aca="false">R14/H14</f>
        <v>0.933824623042487</v>
      </c>
      <c r="AC14" s="0" t="n">
        <f aca="false">S14/I14</f>
        <v>0.962446924137657</v>
      </c>
    </row>
    <row collapsed="false" customFormat="false" customHeight="false" hidden="false" ht="37.3" outlineLevel="0" r="15">
      <c r="A15" s="75542" t="s">
        <v>143</v>
      </c>
      <c r="B15" s="75567" t="s">
        <v>73</v>
      </c>
      <c r="C15" s="75592" t="s">
        <v>13</v>
      </c>
      <c r="D15" s="75617" t="n">
        <v>0.0685389095634</v>
      </c>
      <c r="E15" s="75642" t="n">
        <v>0.3585183946041</v>
      </c>
      <c r="F15" s="75667" t="n">
        <v>0.5792328760371999</v>
      </c>
      <c r="G15" s="75692" t="n">
        <v>0.7931539841894001</v>
      </c>
      <c r="H15" s="75717" t="n">
        <v>1.0930581611497</v>
      </c>
      <c r="I15" s="75742" t="n">
        <v>1.1271742361222998</v>
      </c>
      <c r="K15" s="75776" t="s">
        <v>143</v>
      </c>
      <c r="L15" s="75801" t="s">
        <v>73</v>
      </c>
      <c r="M15" s="75826" t="s">
        <v>13</v>
      </c>
      <c r="N15" s="75851" t="n">
        <v>0.0685388998541</v>
      </c>
      <c r="O15" s="75876" t="n">
        <v>0.358518340694</v>
      </c>
      <c r="P15" s="75901" t="n">
        <v>0.5792328140473</v>
      </c>
      <c r="Q15" s="75926" t="n">
        <v>0.7931539156098</v>
      </c>
      <c r="R15" s="75951" t="n">
        <v>1.093057514561</v>
      </c>
      <c r="S15" s="75976" t="n">
        <v>1.1271721472272</v>
      </c>
      <c r="U15" s="4" t="s">
        <v>62</v>
      </c>
      <c r="V15" s="4" t="s">
        <v>73</v>
      </c>
      <c r="W15" s="4" t="s">
        <v>13</v>
      </c>
      <c r="X15" s="0" t="n">
        <f aca="false">N15/D15</f>
        <v>0.999999858338861</v>
      </c>
      <c r="Y15" s="0" t="n">
        <f aca="false">O15/E15</f>
        <v>0.999999849630867</v>
      </c>
      <c r="Z15" s="0" t="n">
        <f aca="false">P15/F15</f>
        <v>0.999999882003016</v>
      </c>
      <c r="AA15" s="0" t="n">
        <f aca="false">Q15/G15</f>
        <v>0.999999885175156</v>
      </c>
      <c r="AB15" s="0" t="n">
        <f aca="false">R15/H15</f>
        <v>0.999999096976078</v>
      </c>
      <c r="AC15" s="0" t="n">
        <f aca="false">S15/I15</f>
        <v>0.999993473059573</v>
      </c>
    </row>
    <row collapsed="false" customFormat="false" customHeight="false" hidden="false" ht="13.4" outlineLevel="0" r="16">
      <c r="A16" s="75543" t="s">
        <v>143</v>
      </c>
      <c r="B16" s="75568" t="s">
        <v>74</v>
      </c>
      <c r="C16" s="75593" t="s">
        <v>13</v>
      </c>
      <c r="D16" s="75618" t="n">
        <v>2.5100472782001995</v>
      </c>
      <c r="E16" s="75643" t="n">
        <v>2.6684762261112005</v>
      </c>
      <c r="F16" s="75668" t="n">
        <v>2.8412295102703</v>
      </c>
      <c r="G16" s="75693" t="n">
        <v>3.5803140043969996</v>
      </c>
      <c r="H16" s="75718" t="n">
        <v>4.6227536284342</v>
      </c>
      <c r="I16" s="75743" t="n">
        <v>5.2443718884203</v>
      </c>
      <c r="K16" s="75777" t="s">
        <v>143</v>
      </c>
      <c r="L16" s="75802" t="s">
        <v>74</v>
      </c>
      <c r="M16" s="75827" t="s">
        <v>13</v>
      </c>
      <c r="N16" s="75852" t="n">
        <v>6.2598584509211</v>
      </c>
      <c r="O16" s="75877" t="n">
        <v>6.665280480052</v>
      </c>
      <c r="P16" s="75902" t="n">
        <v>7.1441670836452</v>
      </c>
      <c r="Q16" s="75927" t="n">
        <v>9.1009879488008</v>
      </c>
      <c r="R16" s="75952" t="n">
        <v>11.8203455492876</v>
      </c>
      <c r="S16" s="75977" t="n">
        <v>13.4774969516043</v>
      </c>
      <c r="U16" s="4" t="s">
        <v>62</v>
      </c>
      <c r="V16" s="4" t="s">
        <v>74</v>
      </c>
      <c r="W16" s="4" t="s">
        <v>13</v>
      </c>
      <c r="X16" s="0" t="n">
        <f aca="false">N16/D16</f>
        <v>2.49392053499871</v>
      </c>
      <c r="Y16" s="0" t="n">
        <f aca="false">O16/E16</f>
        <v>2.49778522095563</v>
      </c>
      <c r="Z16" s="0" t="n">
        <f aca="false">P16/F16</f>
        <v>2.51923429988015</v>
      </c>
      <c r="AA16" s="0" t="n">
        <f aca="false">Q16/G16</f>
        <v>2.54768508282201</v>
      </c>
      <c r="AB16" s="0" t="n">
        <f aca="false">R16/H16</f>
        <v>2.56069076744026</v>
      </c>
      <c r="AC16" s="0" t="n">
        <f aca="false">S16/I16</f>
        <v>2.57261241677449</v>
      </c>
    </row>
    <row collapsed="false" customFormat="false" customHeight="false" hidden="false" ht="25.35" outlineLevel="0" r="17">
      <c r="A17" s="75544" t="s">
        <v>143</v>
      </c>
      <c r="B17" s="75569" t="s">
        <v>75</v>
      </c>
      <c r="C17" s="75594" t="s">
        <v>13</v>
      </c>
      <c r="D17" s="75619" t="n">
        <v>8.881396409000001E-4</v>
      </c>
      <c r="E17" s="75644" t="n">
        <v>0.008213001065599999</v>
      </c>
      <c r="F17" s="75669" t="n">
        <v>0.014198109783200002</v>
      </c>
      <c r="G17" s="75694" t="n">
        <v>0.034239569612000004</v>
      </c>
      <c r="H17" s="75719" t="n">
        <v>0.08809207720060001</v>
      </c>
      <c r="I17" s="75744" t="n">
        <v>0.33519270471929996</v>
      </c>
      <c r="K17" s="75778" t="s">
        <v>143</v>
      </c>
      <c r="L17" s="75803" t="s">
        <v>75</v>
      </c>
      <c r="M17" s="75828" t="s">
        <v>13</v>
      </c>
      <c r="N17" s="75853" t="n">
        <v>0.002648489333</v>
      </c>
      <c r="O17" s="75878" t="n">
        <v>0.0241528872263</v>
      </c>
      <c r="P17" s="75903" t="n">
        <v>0.042251316054399995</v>
      </c>
      <c r="Q17" s="75928" t="n">
        <v>0.1019302532085</v>
      </c>
      <c r="R17" s="75953" t="n">
        <v>0.2631556931584</v>
      </c>
      <c r="S17" s="75978" t="n">
        <v>0.9834757464179</v>
      </c>
      <c r="U17" s="4" t="s">
        <v>62</v>
      </c>
      <c r="V17" s="4" t="s">
        <v>75</v>
      </c>
      <c r="W17" s="4" t="s">
        <v>13</v>
      </c>
      <c r="X17" s="0" t="n">
        <f aca="false">N17/D17</f>
        <v>2.98206409334026</v>
      </c>
      <c r="Y17" s="0" t="n">
        <f aca="false">O17/E17</f>
        <v>2.94081140783774</v>
      </c>
      <c r="Z17" s="0" t="n">
        <f aca="false">P17/F17</f>
        <v>2.97730024969696</v>
      </c>
      <c r="AA17" s="0" t="n">
        <f aca="false">Q17/G17</f>
        <v>2.99514926524859</v>
      </c>
      <c r="AB17" s="0" t="n">
        <f aca="false">R17/H17</f>
        <v>2.99133391189735</v>
      </c>
      <c r="AC17" s="0" t="n">
        <f aca="false">S17/I17</f>
        <v>2.91983636663062</v>
      </c>
    </row>
    <row collapsed="false" customFormat="false" customHeight="false" hidden="false" ht="13.4" outlineLevel="0" r="18">
      <c r="A18" s="75545" t="s">
        <v>143</v>
      </c>
      <c r="B18" s="75570" t="s">
        <v>76</v>
      </c>
      <c r="C18" s="75595" t="s">
        <v>13</v>
      </c>
      <c r="D18" s="75620" t="n">
        <v>1.1763381023026998</v>
      </c>
      <c r="E18" s="75645" t="n">
        <v>2.0474266812310997</v>
      </c>
      <c r="F18" s="75670" t="n">
        <v>2.5535599000184</v>
      </c>
      <c r="G18" s="75695" t="n">
        <v>2.9615585208592003</v>
      </c>
      <c r="H18" s="75720" t="n">
        <v>3.3225799591315</v>
      </c>
      <c r="I18" s="75745" t="n">
        <v>3.0547907054710004</v>
      </c>
      <c r="K18" s="75779" t="s">
        <v>143</v>
      </c>
      <c r="L18" s="75804" t="s">
        <v>76</v>
      </c>
      <c r="M18" s="75829" t="s">
        <v>13</v>
      </c>
      <c r="N18" s="75854" t="n">
        <v>2.9404139078902003</v>
      </c>
      <c r="O18" s="75879" t="n">
        <v>5.1133702774517005</v>
      </c>
      <c r="P18" s="75904" t="n">
        <v>6.3747968369798995</v>
      </c>
      <c r="Q18" s="75929" t="n">
        <v>7.390653185900699</v>
      </c>
      <c r="R18" s="75954" t="n">
        <v>8.2877995702907</v>
      </c>
      <c r="S18" s="75979" t="n">
        <v>7.6198628914311</v>
      </c>
      <c r="U18" s="4" t="s">
        <v>62</v>
      </c>
      <c r="V18" s="4" t="s">
        <v>76</v>
      </c>
      <c r="W18" s="4" t="s">
        <v>13</v>
      </c>
      <c r="X18" s="0" t="n">
        <f aca="false">N18/D18</f>
        <v>2.4996333130197</v>
      </c>
      <c r="Y18" s="0" t="n">
        <f aca="false">O18/E18</f>
        <v>2.49746197230226</v>
      </c>
      <c r="Z18" s="0" t="n">
        <f aca="false">P18/F18</f>
        <v>2.49699196698157</v>
      </c>
      <c r="AA18" s="0" t="n">
        <f aca="false">Q18/G18</f>
        <v>2.49694316976204</v>
      </c>
      <c r="AB18" s="0" t="n">
        <f aca="false">R18/H18</f>
        <v>2.49636511299365</v>
      </c>
      <c r="AC18" s="0" t="n">
        <f aca="false">S18/I18</f>
        <v>2.49508249878958</v>
      </c>
    </row>
    <row collapsed="false" customFormat="false" customHeight="false" hidden="false" ht="25.35" outlineLevel="0" r="19">
      <c r="A19" s="75546" t="s">
        <v>143</v>
      </c>
      <c r="B19" s="75571" t="s">
        <v>77</v>
      </c>
      <c r="C19" s="75596" t="s">
        <v>13</v>
      </c>
      <c r="D19" s="75621" t="n">
        <v>0.029598792937700003</v>
      </c>
      <c r="E19" s="75646" t="n">
        <v>0.17773648712960002</v>
      </c>
      <c r="F19" s="75671" t="n">
        <v>0.29847651533349995</v>
      </c>
      <c r="G19" s="75696" t="n">
        <v>0.4011310020657999</v>
      </c>
      <c r="H19" s="75721" t="n">
        <v>0.48542711011270007</v>
      </c>
      <c r="I19" s="75746" t="n">
        <v>0.4835374996352999</v>
      </c>
      <c r="K19" s="75780" t="s">
        <v>143</v>
      </c>
      <c r="L19" s="75805" t="s">
        <v>77</v>
      </c>
      <c r="M19" s="75830" t="s">
        <v>13</v>
      </c>
      <c r="N19" s="75855" t="n">
        <v>0.08644583207340001</v>
      </c>
      <c r="O19" s="75880" t="n">
        <v>0.5194742230412</v>
      </c>
      <c r="P19" s="75905" t="n">
        <v>0.8723308817681997</v>
      </c>
      <c r="Q19" s="75930" t="n">
        <v>1.173135113543</v>
      </c>
      <c r="R19" s="75955" t="n">
        <v>1.42106547217</v>
      </c>
      <c r="S19" s="75980" t="n">
        <v>1.4220102061934</v>
      </c>
      <c r="U19" s="4" t="s">
        <v>62</v>
      </c>
      <c r="V19" s="4" t="s">
        <v>77</v>
      </c>
      <c r="W19" s="4" t="s">
        <v>13</v>
      </c>
      <c r="X19" s="0" t="n">
        <f aca="false">N19/D19</f>
        <v>2.92058639875459</v>
      </c>
      <c r="Y19" s="0" t="n">
        <f aca="false">O19/E19</f>
        <v>2.92272133556018</v>
      </c>
      <c r="Z19" s="0" t="n">
        <f aca="false">P19/F19</f>
        <v>2.9242300246085</v>
      </c>
      <c r="AA19" s="0" t="n">
        <f aca="false">Q19/G19</f>
        <v>2.92647856170315</v>
      </c>
      <c r="AB19" s="0" t="n">
        <f aca="false">R19/H19</f>
        <v>2.92928930748082</v>
      </c>
      <c r="AC19" s="0" t="n">
        <f aca="false">S19/I19</f>
        <v>2.93814033314238</v>
      </c>
    </row>
    <row collapsed="false" customFormat="false" customHeight="false" hidden="false" ht="13.4" outlineLevel="0" r="20">
      <c r="A20" s="75547" t="s">
        <v>143</v>
      </c>
      <c r="B20" s="75572" t="s">
        <v>78</v>
      </c>
      <c r="C20" s="75597" t="s">
        <v>14</v>
      </c>
      <c r="D20" s="75622" t="n">
        <v>1.6610036035823</v>
      </c>
      <c r="E20" s="75647" t="n">
        <v>1.4134767046233996</v>
      </c>
      <c r="F20" s="75672" t="n">
        <v>1.0902982311326</v>
      </c>
      <c r="G20" s="75697" t="n">
        <v>0.7919316101778999</v>
      </c>
      <c r="H20" s="75722" t="n">
        <v>0.49374568562929994</v>
      </c>
      <c r="I20" s="75747" t="n">
        <v>0.0297029644379</v>
      </c>
      <c r="K20" s="75781" t="s">
        <v>143</v>
      </c>
      <c r="L20" s="75806" t="s">
        <v>78</v>
      </c>
      <c r="M20" s="75831" t="s">
        <v>14</v>
      </c>
      <c r="N20" s="75856" t="n">
        <v>1.1930479827123999</v>
      </c>
      <c r="O20" s="75881" t="n">
        <v>1.019192145566</v>
      </c>
      <c r="P20" s="75906" t="n">
        <v>0.7897903112938</v>
      </c>
      <c r="Q20" s="75931" t="n">
        <v>0.5774405760394001</v>
      </c>
      <c r="R20" s="75956" t="n">
        <v>0.36417845562760004</v>
      </c>
      <c r="S20" s="75981" t="n">
        <v>0.0226996057018</v>
      </c>
      <c r="U20" s="4" t="s">
        <v>62</v>
      </c>
      <c r="V20" s="4" t="s">
        <v>78</v>
      </c>
      <c r="W20" s="4" t="s">
        <v>14</v>
      </c>
      <c r="X20" s="0" t="n">
        <f aca="false">N20/D20</f>
        <v>0.718269352420033</v>
      </c>
      <c r="Y20" s="0" t="n">
        <f aca="false">O20/E20</f>
        <v>0.721053373028563</v>
      </c>
      <c r="Z20" s="0" t="n">
        <f aca="false">P20/F20</f>
        <v>0.724380997564848</v>
      </c>
      <c r="AA20" s="0" t="n">
        <f aca="false">Q20/G20</f>
        <v>0.729276656689299</v>
      </c>
      <c r="AB20" s="0" t="n">
        <f aca="false">R20/H20</f>
        <v>0.738175619694165</v>
      </c>
      <c r="AC20" s="0" t="n">
        <f aca="false">S20/I20</f>
        <v>0.774886425652655</v>
      </c>
    </row>
    <row collapsed="false" customFormat="false" customHeight="false" hidden="false" ht="25.35" outlineLevel="0" r="21">
      <c r="A21" s="75548" t="s">
        <v>143</v>
      </c>
      <c r="B21" s="75573" t="s">
        <v>79</v>
      </c>
      <c r="C21" s="75598" t="s">
        <v>14</v>
      </c>
      <c r="D21" s="75623" t="n">
        <v>0.06402166044560001</v>
      </c>
      <c r="E21" s="75648" t="n">
        <v>0.34977913065280003</v>
      </c>
      <c r="F21" s="75673" t="n">
        <v>0.5254400159988999</v>
      </c>
      <c r="G21" s="75698" t="n">
        <v>0.5908050627682</v>
      </c>
      <c r="H21" s="75723" t="n">
        <v>0.5933307957313</v>
      </c>
      <c r="I21" s="75748" t="n">
        <v>0.06338239677</v>
      </c>
      <c r="K21" s="75782" t="s">
        <v>143</v>
      </c>
      <c r="L21" s="75807" t="s">
        <v>79</v>
      </c>
      <c r="M21" s="75832" t="s">
        <v>14</v>
      </c>
      <c r="N21" s="75857" t="n">
        <v>0.05815829588050001</v>
      </c>
      <c r="O21" s="75882" t="n">
        <v>0.3173330860714</v>
      </c>
      <c r="P21" s="75907" t="n">
        <v>0.4765440618262</v>
      </c>
      <c r="Q21" s="75932" t="n">
        <v>0.5357004538608</v>
      </c>
      <c r="R21" s="75957" t="n">
        <v>0.5380482343521</v>
      </c>
      <c r="S21" s="75982" t="n">
        <v>0.057504047743099994</v>
      </c>
      <c r="U21" s="4" t="s">
        <v>62</v>
      </c>
      <c r="V21" s="4" t="s">
        <v>79</v>
      </c>
      <c r="W21" s="4" t="s">
        <v>14</v>
      </c>
      <c r="X21" s="0" t="n">
        <f aca="false">N21/D21</f>
        <v>0.908415924793419</v>
      </c>
      <c r="Y21" s="0" t="n">
        <f aca="false">O21/E21</f>
        <v>0.907238477833582</v>
      </c>
      <c r="Z21" s="0" t="n">
        <f aca="false">P21/F21</f>
        <v>0.906799428094827</v>
      </c>
      <c r="AA21" s="0" t="n">
        <f aca="false">Q21/G21</f>
        <v>0.906315550719868</v>
      </c>
      <c r="AB21" s="0" t="n">
        <f aca="false">R21/H21</f>
        <v>0.906251302222533</v>
      </c>
      <c r="AC21" s="0" t="n">
        <f aca="false">S21/I21</f>
        <v>0.906263815933215</v>
      </c>
    </row>
    <row collapsed="false" customFormat="false" customHeight="false" hidden="false" ht="13.4" outlineLevel="0" r="22">
      <c r="A22" s="75549" t="s">
        <v>143</v>
      </c>
      <c r="B22" s="75574" t="s">
        <v>80</v>
      </c>
      <c r="C22" s="75599" t="s">
        <v>13</v>
      </c>
      <c r="D22" s="75624" t="n">
        <v>0.31998359936289994</v>
      </c>
      <c r="E22" s="75649" t="n">
        <v>0.2522755999402</v>
      </c>
      <c r="F22" s="75674" t="n">
        <v>0.18076701293209999</v>
      </c>
      <c r="G22" s="75699" t="n">
        <v>0.11826492878079999</v>
      </c>
      <c r="H22" s="75724" t="n">
        <v>0.06793959684410002</v>
      </c>
      <c r="I22" s="75749" t="n">
        <v>0.06677321219020001</v>
      </c>
      <c r="K22" s="75783" t="s">
        <v>143</v>
      </c>
      <c r="L22" s="75808" t="s">
        <v>80</v>
      </c>
      <c r="M22" s="75833" t="s">
        <v>13</v>
      </c>
      <c r="N22" s="75858" t="n">
        <v>0.33598276363339996</v>
      </c>
      <c r="O22" s="75883" t="n">
        <v>0.26488942201359994</v>
      </c>
      <c r="P22" s="75908" t="n">
        <v>0.1898058793672</v>
      </c>
      <c r="Q22" s="75933" t="n">
        <v>0.124308924069</v>
      </c>
      <c r="R22" s="75958" t="n">
        <v>0.07193772523479999</v>
      </c>
      <c r="S22" s="75983" t="n">
        <v>0.07303867177840001</v>
      </c>
      <c r="U22" s="4" t="s">
        <v>62</v>
      </c>
      <c r="V22" s="4" t="s">
        <v>80</v>
      </c>
      <c r="W22" s="4" t="s">
        <v>13</v>
      </c>
      <c r="X22" s="0" t="n">
        <f aca="false">N22/D22</f>
        <v>1.04999995094235</v>
      </c>
      <c r="Y22" s="0" t="n">
        <f aca="false">O22/E22</f>
        <v>1.05000016678739</v>
      </c>
      <c r="Z22" s="0" t="n">
        <f aca="false">P22/F22</f>
        <v>1.05000286719976</v>
      </c>
      <c r="AA22" s="0" t="n">
        <f aca="false">Q22/G22</f>
        <v>1.05048943969124</v>
      </c>
      <c r="AB22" s="0" t="n">
        <f aca="false">R22/H22</f>
        <v>1.05717967930372</v>
      </c>
      <c r="AC22" s="0" t="n">
        <f aca="false">S22/I22</f>
        <v>1.09379054242614</v>
      </c>
    </row>
    <row collapsed="false" customFormat="false" customHeight="false" hidden="false" ht="13.4" outlineLevel="0" r="23">
      <c r="A23" s="75550" t="s">
        <v>143</v>
      </c>
      <c r="B23" s="75575" t="s">
        <v>80</v>
      </c>
      <c r="C23" s="75600" t="s">
        <v>14</v>
      </c>
      <c r="D23" s="75625" t="n">
        <v>1.7556104461359998</v>
      </c>
      <c r="E23" s="75650" t="n">
        <v>2.1800449409435996</v>
      </c>
      <c r="F23" s="75675" t="n">
        <v>2.2961141925360997</v>
      </c>
      <c r="G23" s="75700" t="n">
        <v>2.1214684237514</v>
      </c>
      <c r="H23" s="75725" t="n">
        <v>1.7901953095529994</v>
      </c>
      <c r="I23" s="75750" t="n">
        <v>0.12492172247310006</v>
      </c>
      <c r="K23" s="75784" t="s">
        <v>143</v>
      </c>
      <c r="L23" s="75809" t="s">
        <v>80</v>
      </c>
      <c r="M23" s="75834" t="s">
        <v>14</v>
      </c>
      <c r="N23" s="75859" t="n">
        <v>1.8433910517405998</v>
      </c>
      <c r="O23" s="75884" t="n">
        <v>2.2890471869349005</v>
      </c>
      <c r="P23" s="75909" t="n">
        <v>2.4265152092955997</v>
      </c>
      <c r="Q23" s="75934" t="n">
        <v>2.2558373453683</v>
      </c>
      <c r="R23" s="75959" t="n">
        <v>1.9102096021695</v>
      </c>
      <c r="S23" s="75984" t="n">
        <v>0.1373666300178</v>
      </c>
      <c r="U23" s="4" t="s">
        <v>62</v>
      </c>
      <c r="V23" s="4" t="s">
        <v>80</v>
      </c>
      <c r="W23" s="4" t="s">
        <v>14</v>
      </c>
      <c r="X23" s="0" t="n">
        <f aca="false">N23/D23</f>
        <v>1.05000004744663</v>
      </c>
      <c r="Y23" s="0" t="n">
        <f aca="false">O23/E23</f>
        <v>1.04999999951566</v>
      </c>
      <c r="Z23" s="0" t="n">
        <f aca="false">P23/F23</f>
        <v>1.0569282817895</v>
      </c>
      <c r="AA23" s="0" t="n">
        <f aca="false">Q23/G23</f>
        <v>1.06456888101027</v>
      </c>
      <c r="AB23" s="0" t="n">
        <f aca="false">R23/H23</f>
        <v>1.06900427514875</v>
      </c>
      <c r="AC23" s="0" t="n">
        <f aca="false">S23/I23</f>
        <v>1.09914391254004</v>
      </c>
    </row>
    <row collapsed="false" customFormat="false" customHeight="false" hidden="false" ht="13.4" outlineLevel="0" r="24">
      <c r="A24" s="75551" t="s">
        <v>143</v>
      </c>
      <c r="B24" s="75576" t="s">
        <v>80</v>
      </c>
      <c r="C24" s="75601" t="s">
        <v>16</v>
      </c>
      <c r="D24" s="75626" t="n">
        <v>1.1125422971510002</v>
      </c>
      <c r="E24" s="75651" t="n">
        <v>0.869831632134</v>
      </c>
      <c r="F24" s="75676" t="n">
        <v>0.5985880879945</v>
      </c>
      <c r="G24" s="75701" t="n">
        <v>0.3641342882737</v>
      </c>
      <c r="H24" s="75726" t="n">
        <v>0.1559950781569</v>
      </c>
      <c r="I24" s="75751" t="n">
        <v>3.740250377E-4</v>
      </c>
      <c r="K24" s="75785" t="s">
        <v>143</v>
      </c>
      <c r="L24" s="75810" t="s">
        <v>80</v>
      </c>
      <c r="M24" s="75835" t="s">
        <v>16</v>
      </c>
      <c r="N24" s="75860" t="n">
        <v>1.1681694788263</v>
      </c>
      <c r="O24" s="75885" t="n">
        <v>0.9133232659952002</v>
      </c>
      <c r="P24" s="75910" t="n">
        <v>0.6285174937947999</v>
      </c>
      <c r="Q24" s="75935" t="n">
        <v>0.38234097978639997</v>
      </c>
      <c r="R24" s="75960" t="n">
        <v>0.16379483337530001</v>
      </c>
      <c r="S24" s="75985" t="n">
        <v>3.927262924E-4</v>
      </c>
      <c r="U24" s="4" t="s">
        <v>62</v>
      </c>
      <c r="V24" s="4" t="s">
        <v>80</v>
      </c>
      <c r="W24" s="4" t="s">
        <v>16</v>
      </c>
      <c r="X24" s="0" t="n">
        <f aca="false">N24/D24</f>
        <v>1.05000006005862</v>
      </c>
      <c r="Y24" s="0" t="n">
        <f aca="false">O24/E24</f>
        <v>1.05000006007427</v>
      </c>
      <c r="Z24" s="0" t="n">
        <f aca="false">P24/F24</f>
        <v>1.0499999585186</v>
      </c>
      <c r="AA24" s="0" t="n">
        <f aca="false">Q24/G24</f>
        <v>1.04999994280391</v>
      </c>
      <c r="AB24" s="0" t="n">
        <f aca="false">R24/H24</f>
        <v>1.04999999778855</v>
      </c>
      <c r="AC24" s="0" t="n">
        <f aca="false">S24/I24</f>
        <v>1.05000000382201</v>
      </c>
    </row>
    <row collapsed="false" customFormat="false" customHeight="false" hidden="false" ht="13.4" outlineLevel="0" r="25">
      <c r="A25" s="75552" t="s">
        <v>143</v>
      </c>
      <c r="B25" s="75577" t="s">
        <v>80</v>
      </c>
      <c r="C25" s="75602" t="s">
        <v>18</v>
      </c>
      <c r="D25" s="75627" t="n">
        <v>0.18506606429090003</v>
      </c>
      <c r="E25" s="75652" t="n">
        <v>0.15595756933110005</v>
      </c>
      <c r="F25" s="75677" t="n">
        <v>0.1265139690955</v>
      </c>
      <c r="G25" s="75702" t="n">
        <v>0.19691273320260003</v>
      </c>
      <c r="H25" s="75727" t="n">
        <v>0.33019504414430007</v>
      </c>
      <c r="I25" s="75752" t="n">
        <v>1.1127602856290002</v>
      </c>
      <c r="K25" s="75786" t="s">
        <v>143</v>
      </c>
      <c r="L25" s="75811" t="s">
        <v>80</v>
      </c>
      <c r="M25" s="75836" t="s">
        <v>18</v>
      </c>
      <c r="N25" s="75861" t="n">
        <v>0.1943193595861</v>
      </c>
      <c r="O25" s="75886" t="n">
        <v>0.16375543635560003</v>
      </c>
      <c r="P25" s="75911" t="n">
        <v>0.13283967003320002</v>
      </c>
      <c r="Q25" s="75936" t="n">
        <v>0.2119107165342</v>
      </c>
      <c r="R25" s="75961" t="n">
        <v>0.35988634351379994</v>
      </c>
      <c r="S25" s="75986" t="n">
        <v>1.222820156612</v>
      </c>
      <c r="U25" s="4" t="s">
        <v>62</v>
      </c>
      <c r="V25" s="4" t="s">
        <v>80</v>
      </c>
      <c r="W25" s="4" t="s">
        <v>18</v>
      </c>
      <c r="X25" s="0" t="n">
        <f aca="false">N25/D25</f>
        <v>1.04999995720801</v>
      </c>
      <c r="Y25" s="0" t="n">
        <f aca="false">O25/E25</f>
        <v>1.04999992663354</v>
      </c>
      <c r="Z25" s="0" t="n">
        <f aca="false">P25/F25</f>
        <v>1.04999990135083</v>
      </c>
      <c r="AA25" s="0" t="n">
        <f aca="false">Q25/G25</f>
        <v>1.07173552473068</v>
      </c>
      <c r="AB25" s="0" t="n">
        <f aca="false">R25/H25</f>
        <v>1.08837326083915</v>
      </c>
      <c r="AC25" s="0" t="n">
        <f aca="false">S25/I25</f>
        <v>1.09863903871248</v>
      </c>
    </row>
    <row collapsed="false" customFormat="false" customHeight="false" hidden="false" ht="13.4" outlineLevel="0" r="26">
      <c r="A26" s="75553" t="s">
        <v>143</v>
      </c>
      <c r="B26" s="75578" t="s">
        <v>80</v>
      </c>
      <c r="C26" s="75603" t="s">
        <v>20</v>
      </c>
      <c r="D26" s="75628" t="n">
        <v>0.1745648576938</v>
      </c>
      <c r="E26" s="75653" t="n">
        <v>0.1534518004752</v>
      </c>
      <c r="F26" s="75678" t="n">
        <v>0.19100159665980002</v>
      </c>
      <c r="G26" s="75703" t="n">
        <v>0.3664905181882</v>
      </c>
      <c r="H26" s="75728" t="n">
        <v>0.6167653777481</v>
      </c>
      <c r="I26" s="75753" t="n">
        <v>1.0911485811571</v>
      </c>
      <c r="K26" s="75787" t="s">
        <v>143</v>
      </c>
      <c r="L26" s="75812" t="s">
        <v>80</v>
      </c>
      <c r="M26" s="75837" t="s">
        <v>20</v>
      </c>
      <c r="N26" s="75862" t="n">
        <v>0.1832931267863</v>
      </c>
      <c r="O26" s="75887" t="n">
        <v>0.1611243874308</v>
      </c>
      <c r="P26" s="75912" t="n">
        <v>0.20423450297899998</v>
      </c>
      <c r="Q26" s="75937" t="n">
        <v>0.39926941369860014</v>
      </c>
      <c r="R26" s="75962" t="n">
        <v>0.6764641671998</v>
      </c>
      <c r="S26" s="75987" t="n">
        <v>1.2013228690824</v>
      </c>
      <c r="U26" s="4" t="s">
        <v>62</v>
      </c>
      <c r="V26" s="4" t="s">
        <v>80</v>
      </c>
      <c r="W26" s="4" t="s">
        <v>20</v>
      </c>
      <c r="X26" s="0" t="n">
        <f aca="false">N26/D26</f>
        <v>1.05000015013222</v>
      </c>
      <c r="Y26" s="0" t="n">
        <f aca="false">O26/E26</f>
        <v>1.04999998000571</v>
      </c>
      <c r="Z26" s="0" t="n">
        <f aca="false">P26/F26</f>
        <v>1.06802231470559</v>
      </c>
      <c r="AA26" s="0" t="n">
        <f aca="false">Q26/G26</f>
        <v>1.08789351306488</v>
      </c>
      <c r="AB26" s="0" t="n">
        <f aca="false">R26/H26</f>
        <v>1.09622331668755</v>
      </c>
      <c r="AC26" s="0" t="n">
        <f aca="false">S26/I26</f>
        <v>1.10084336781166</v>
      </c>
    </row>
    <row collapsed="false" customFormat="false" customHeight="false" hidden="false" ht="12.75" outlineLevel="0" r="27">
      <c r="I27" s="0" t="n">
        <f aca="false">SUM(I2:I26)</f>
        <v>33.7404608102855</v>
      </c>
    </row>
    <row collapsed="false" customFormat="false" customHeight="false" hidden="false" ht="14.05" outlineLevel="0" r="28">
      <c r="C28" s="10" t="s">
        <v>57</v>
      </c>
      <c r="D28" s="10" t="s">
        <v>58</v>
      </c>
      <c r="E28" s="10" t="s">
        <v>4</v>
      </c>
      <c r="F28" s="10" t="s">
        <v>5</v>
      </c>
      <c r="G28" s="10" t="s">
        <v>6</v>
      </c>
      <c r="H28" s="10" t="s">
        <v>7</v>
      </c>
      <c r="I28" s="10" t="s">
        <v>8</v>
      </c>
    </row>
    <row collapsed="false" customFormat="false" customHeight="false" hidden="false" ht="12.8" outlineLevel="0" r="29">
      <c r="B29" s="0" t="s">
        <v>81</v>
      </c>
      <c r="D29" s="11" t="n">
        <f aca="false">D$12+D$13+D$16+D$17+D$18+D$19</f>
        <v>4.1637964998982</v>
      </c>
      <c r="E29" s="11" t="n">
        <f aca="false">E$12+E$13+E$16+E$17+E$18+E$19</f>
        <v>5.2870368800138</v>
      </c>
      <c r="F29" s="11" t="n">
        <f aca="false">$F$12+$F$13+$F$16+$F$17+$F$18+$F$19</f>
        <v>6.1931850722489</v>
      </c>
      <c r="G29" s="11" t="n">
        <f aca="false">G$12+G$13+G$16+G$17+G$18+G$19</f>
        <v>7.5530916200496</v>
      </c>
      <c r="H29" s="11" t="n">
        <f aca="false">H$12+H$13+H$16+H$17+H$18+H$19</f>
        <v>8.9305506802692</v>
      </c>
      <c r="I29" s="12" t="n">
        <f aca="false">$I12+$I13+$I16+$I17+$I18+$I19</f>
        <v>8.2864585058378</v>
      </c>
      <c r="J29" s="13"/>
      <c r="L29" s="0" t="s">
        <v>81</v>
      </c>
      <c r="N29" s="11" t="n">
        <f aca="false">$N$12+$N$13+$N$16+$N$17+$N$18+$N$19</f>
        <v>10.2119970472452</v>
      </c>
      <c r="O29" s="11" t="n">
        <f aca="false">$O$12+$O$13+$O$16+$O$17+$O$18+$O$19</f>
        <v>13.1174800765554</v>
      </c>
      <c r="P29" s="11" t="n">
        <f aca="false">$P$12+$P$13+$P$16+$P$17+$P$18+$P$19</f>
        <v>15.511722944821</v>
      </c>
      <c r="Q29" s="11" t="n">
        <f aca="false">$Q$12+$Q$13+$Q$16+$Q$17+$Q$18+$Q$19</f>
        <v>19.0689099105052</v>
      </c>
      <c r="R29" s="11" t="n">
        <f aca="false">$R$12+$R$13+$R$16+$R$17+$R$18+$R$19</f>
        <v>22.6306420391204</v>
      </c>
      <c r="S29" s="11" t="n">
        <f aca="false">$S$12+$S$13+$S$16+$S$17+$S$18+$S$19</f>
        <v>21.2754190121022</v>
      </c>
      <c r="V29" s="0" t="s">
        <v>81</v>
      </c>
      <c r="X29" s="11" t="n">
        <f aca="false">$N$29/$D$29</f>
        <v>2.45256871883505</v>
      </c>
      <c r="Y29" s="11" t="n">
        <f aca="false">$O$29/$E$29</f>
        <v>2.48106460655541</v>
      </c>
      <c r="Z29" s="11" t="n">
        <f aca="false">$P$29/$F$29</f>
        <v>2.50464385673337</v>
      </c>
      <c r="AA29" s="11" t="n">
        <f aca="false">$Q$29/$G$29</f>
        <v>2.52464962292884</v>
      </c>
      <c r="AB29" s="11" t="n">
        <f aca="false">$R$29/$H$29</f>
        <v>2.53407016536165</v>
      </c>
      <c r="AC29" s="11" t="n">
        <f aca="false">$S$29/$I$29</f>
        <v>2.56749237290137</v>
      </c>
    </row>
    <row collapsed="false" customFormat="false" customHeight="false" hidden="false" ht="12.8" outlineLevel="0" r="30">
      <c r="B30" s="0" t="s">
        <v>82</v>
      </c>
      <c r="D30" s="11" t="n">
        <f aca="false">$D$6+$D$7+$D$14+$D$15+$D$22</f>
        <v>13.8826567131125</v>
      </c>
      <c r="E30" s="11" t="n">
        <f aca="false">E$6+E$7+E$14+E$15+E$22</f>
        <v>12.5519328150197</v>
      </c>
      <c r="F30" s="11" t="n">
        <f aca="false">$F$6+$F$7+$F$14+$F$15+$F$22</f>
        <v>9.9935018709527</v>
      </c>
      <c r="G30" s="11" t="n">
        <f aca="false">$G$6+$G$7+$G$14+$G$15+$G$22</f>
        <v>8.1762974696327</v>
      </c>
      <c r="H30" s="11" t="n">
        <f aca="false">$H$6+$H$7+$H$14+$H$15+$H$22</f>
        <v>6.3653393402047</v>
      </c>
      <c r="I30" s="11" t="n">
        <f aca="false">$I$6+$I$7+$I$14+$I$15+$I$22</f>
        <v>1.9331296858716</v>
      </c>
      <c r="L30" s="0" t="s">
        <v>82</v>
      </c>
      <c r="N30" s="11" t="n">
        <f aca="false">$N$6+$N$7+$N$14+$N$15+$N$22</f>
        <v>12.7823483492934</v>
      </c>
      <c r="O30" s="11" t="n">
        <f aca="false">$O$6+$O$7+$O$14+$O$15+$O$22</f>
        <v>11.581342592947</v>
      </c>
      <c r="P30" s="11" t="n">
        <f aca="false">$P$6+$P$7+$P$14+$P$15+$P$22</f>
        <v>9.2680380634338</v>
      </c>
      <c r="Q30" s="11" t="n">
        <f aca="false">$Q$6+$Q$7+$Q$14+$Q$15+$Q$22</f>
        <v>7.6360149972311</v>
      </c>
      <c r="R30" s="11" t="n">
        <f aca="false">$R$6+$R$7+$R$14+$R$15+$R$22</f>
        <v>6.0028554065366</v>
      </c>
      <c r="S30" s="11" t="n">
        <f aca="false">$S$6+$S$7+$S$14+$S$15+$S$22</f>
        <v>1.8835571582013</v>
      </c>
      <c r="V30" s="0" t="s">
        <v>82</v>
      </c>
      <c r="X30" s="11" t="n">
        <f aca="false">$N$30/$D$30</f>
        <v>0.920742233525098</v>
      </c>
      <c r="Y30" s="11" t="n">
        <f aca="false">$O$30/$E$30</f>
        <v>0.922674042605511</v>
      </c>
      <c r="Z30" s="11" t="n">
        <f aca="false">$P$30/$F$30</f>
        <v>0.927406447020584</v>
      </c>
      <c r="AA30" s="11" t="n">
        <f aca="false">$Q$30/$G$30</f>
        <v>0.933920888469598</v>
      </c>
      <c r="AB30" s="11" t="n">
        <f aca="false">$R$30/$H$30</f>
        <v>0.943053478488007</v>
      </c>
      <c r="AC30" s="11" t="n">
        <f aca="false">$S$30/$I$30</f>
        <v>0.97435633623931</v>
      </c>
    </row>
    <row collapsed="false" customFormat="false" customHeight="false" hidden="false" ht="12.8" outlineLevel="0" r="31">
      <c r="B31" s="0" t="s">
        <v>13</v>
      </c>
      <c r="D31" s="11" t="n">
        <f aca="false">$D$29+$D$30</f>
        <v>18.0464532130107</v>
      </c>
      <c r="E31" s="11" t="n">
        <f aca="false">$E$29+$E$30</f>
        <v>17.8389696950335</v>
      </c>
      <c r="F31" s="11" t="n">
        <f aca="false">$F$29+$F$30</f>
        <v>16.1866869432016</v>
      </c>
      <c r="G31" s="11" t="n">
        <f aca="false">$G$29+$G$30</f>
        <v>15.7293890896823</v>
      </c>
      <c r="H31" s="11" t="n">
        <f aca="false">$H$29+$H$30</f>
        <v>15.2958900204739</v>
      </c>
      <c r="I31" s="11" t="n">
        <f aca="false">$I$29+$I$30</f>
        <v>10.2195881917094</v>
      </c>
      <c r="L31" s="0" t="s">
        <v>13</v>
      </c>
      <c r="N31" s="11" t="n">
        <f aca="false">$N$29+$N$30</f>
        <v>22.9943453965386</v>
      </c>
      <c r="O31" s="11" t="n">
        <f aca="false">$O$29+$O$30</f>
        <v>24.6988226695024</v>
      </c>
      <c r="P31" s="11" t="n">
        <f aca="false">$P$29+$P$30</f>
        <v>24.7797610082548</v>
      </c>
      <c r="Q31" s="11" t="n">
        <f aca="false">$Q$29+$Q$30</f>
        <v>26.7049249077363</v>
      </c>
      <c r="R31" s="11" t="n">
        <f aca="false">$R$29+$R$30</f>
        <v>28.633497445657</v>
      </c>
      <c r="S31" s="11" t="n">
        <f aca="false">$S$29+$S$30</f>
        <v>23.1589761703035</v>
      </c>
      <c r="V31" s="0" t="s">
        <v>13</v>
      </c>
      <c r="X31" s="11" t="n">
        <f aca="false">$N$31/$D$31</f>
        <v>1.27417532548505</v>
      </c>
      <c r="Y31" s="11" t="n">
        <f aca="false">$O$31/$E$31</f>
        <v>1.38454311497478</v>
      </c>
      <c r="Z31" s="11" t="n">
        <f aca="false">$P$31/$F$31</f>
        <v>1.5308729386814</v>
      </c>
      <c r="AA31" s="11" t="n">
        <f aca="false">$Q$31/$G$31</f>
        <v>1.69777254256196</v>
      </c>
      <c r="AB31" s="11" t="n">
        <f aca="false">$R$31/$H$31</f>
        <v>1.87197328219086</v>
      </c>
      <c r="AC31" s="11" t="n">
        <f aca="false">$S$31/$I$31</f>
        <v>2.26613594754152</v>
      </c>
    </row>
    <row collapsed="false" customFormat="false" customHeight="false" hidden="false" ht="12.8" outlineLevel="0" r="32">
      <c r="D32" s="14"/>
      <c r="E32" s="14"/>
      <c r="F32" s="14"/>
      <c r="G32" s="14"/>
      <c r="H32" s="14"/>
      <c r="I32" s="14"/>
    </row>
    <row collapsed="false" customFormat="false" customHeight="false" hidden="false" ht="12.8" outlineLevel="0" r="33">
      <c r="B33" s="0" t="s">
        <v>83</v>
      </c>
      <c r="D33" s="15" t="n">
        <f aca="false">$D$29*($X$29-1)</f>
        <v>6.048200547347</v>
      </c>
      <c r="E33" s="15" t="n">
        <f aca="false">$E$29*($Y$29-1)</f>
        <v>7.8304431965416</v>
      </c>
      <c r="F33" s="15" t="n">
        <f aca="false">$F$29*($Z$29-1)</f>
        <v>9.3185378725721</v>
      </c>
      <c r="G33" s="15" t="n">
        <f aca="false">$G$29*($AA$29-1)</f>
        <v>11.5158182904556</v>
      </c>
      <c r="H33" s="15" t="n">
        <f aca="false">H$29*(AB$29-1)</f>
        <v>13.7000913588512</v>
      </c>
      <c r="I33" s="15" t="n">
        <f aca="false">$I$29*($AC$29-1)</f>
        <v>12.9889605062644</v>
      </c>
    </row>
    <row collapsed="false" customFormat="false" customHeight="false" hidden="false" ht="12.8" outlineLevel="0" r="38"/>
    <row collapsed="false" customFormat="false" customHeight="false" hidden="false" ht="12.8" outlineLevel="0" r="71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G13" activeCellId="0" pane="topLeft" sqref="G13"/>
    </sheetView>
  </sheetViews>
  <sheetFormatPr defaultRowHeight="12.8"/>
  <cols>
    <col min="1" max="1" hidden="false" style="0" width="40.5510204081633" collapsed="true"/>
    <col min="2" max="2" hidden="false" style="0" width="26.7908163265306" collapsed="true"/>
    <col min="3" max="3" hidden="false" style="0" width="11.5204081632653" collapsed="true"/>
    <col min="4" max="5" hidden="false" style="0" width="20.6530612244898" collapsed="true"/>
    <col min="6" max="1025" hidden="false" style="0" width="11.5204081632653" collapsed="true"/>
  </cols>
  <sheetData>
    <row collapsed="false" customFormat="false" customHeight="false" hidden="false" ht="12.8" outlineLevel="0" r="1">
      <c r="A1" s="75988" t="s">
        <v>0</v>
      </c>
      <c r="B1" s="75989" t="s">
        <v>84</v>
      </c>
      <c r="C1" s="75990" t="s">
        <v>85</v>
      </c>
      <c r="D1" s="75991" t="s">
        <v>86</v>
      </c>
      <c r="E1" s="75992" t="s">
        <v>87</v>
      </c>
      <c r="F1" s="75993" t="s">
        <v>60</v>
      </c>
    </row>
    <row collapsed="false" customFormat="false" customHeight="false" hidden="false" ht="12.8" outlineLevel="0" r="2">
      <c r="A2" s="75994" t="s">
        <v>143</v>
      </c>
      <c r="B2" s="76000" t="s">
        <v>3</v>
      </c>
      <c r="C2" s="76006" t="s">
        <v>88</v>
      </c>
      <c r="D2" s="76012" t="n">
        <v>5.4238186881371E9</v>
      </c>
      <c r="E2" s="76018" t="n">
        <v>1.65855447390541E10</v>
      </c>
      <c r="F2" s="76024" t="n">
        <v>3.0579091397966103</v>
      </c>
    </row>
    <row collapsed="false" customFormat="false" customHeight="false" hidden="false" ht="12.8" outlineLevel="0" r="3">
      <c r="A3" s="75995" t="s">
        <v>143</v>
      </c>
      <c r="B3" s="76001" t="s">
        <v>4</v>
      </c>
      <c r="C3" s="76007" t="s">
        <v>88</v>
      </c>
      <c r="D3" s="76013" t="n">
        <v>5.912441047031301E9</v>
      </c>
      <c r="E3" s="76019" t="n">
        <v>1.89321927953883E10</v>
      </c>
      <c r="F3" s="76025" t="n">
        <v>3.2020941341807303</v>
      </c>
    </row>
    <row collapsed="false" customFormat="false" customHeight="false" hidden="false" ht="12.8" outlineLevel="0" r="4">
      <c r="A4" s="75996" t="s">
        <v>143</v>
      </c>
      <c r="B4" s="76002" t="s">
        <v>5</v>
      </c>
      <c r="C4" s="76008" t="s">
        <v>88</v>
      </c>
      <c r="D4" s="76014" t="n">
        <v>6.1479590102429E9</v>
      </c>
      <c r="E4" s="76020" t="n">
        <v>2.13632844305633E10</v>
      </c>
      <c r="F4" s="76026" t="n">
        <v>3.4748579805055106</v>
      </c>
    </row>
    <row collapsed="false" customFormat="false" customHeight="false" hidden="false" ht="12.8" outlineLevel="0" r="5">
      <c r="A5" s="75997" t="s">
        <v>143</v>
      </c>
      <c r="B5" s="76003" t="s">
        <v>6</v>
      </c>
      <c r="C5" s="76009" t="s">
        <v>88</v>
      </c>
      <c r="D5" s="76015" t="n">
        <v>6.0004736135138E9</v>
      </c>
      <c r="E5" s="76021" t="n">
        <v>2.3064620030144703E10</v>
      </c>
      <c r="F5" s="76027" t="n">
        <v>3.8437999257592534</v>
      </c>
    </row>
    <row collapsed="false" customFormat="false" customHeight="false" hidden="false" ht="12.8" outlineLevel="0" r="6">
      <c r="A6" s="75998" t="s">
        <v>143</v>
      </c>
      <c r="B6" s="76004" t="s">
        <v>7</v>
      </c>
      <c r="C6" s="76010" t="s">
        <v>88</v>
      </c>
      <c r="D6" s="76016" t="n">
        <v>6.085659796176E9</v>
      </c>
      <c r="E6" s="76022" t="n">
        <v>2.48619756614985E10</v>
      </c>
      <c r="F6" s="76028" t="n">
        <v>4.085337743841816</v>
      </c>
    </row>
    <row collapsed="false" customFormat="false" customHeight="false" hidden="false" ht="12.8" outlineLevel="0" r="7">
      <c r="A7" s="75999" t="s">
        <v>143</v>
      </c>
      <c r="B7" s="76005" t="s">
        <v>8</v>
      </c>
      <c r="C7" s="76011" t="s">
        <v>88</v>
      </c>
      <c r="D7" s="76017" t="n">
        <v>6.3631434451273E9</v>
      </c>
      <c r="E7" s="76023" t="n">
        <v>2.9949485501254997E10</v>
      </c>
      <c r="F7" s="76029" t="n">
        <v>4.706712297078481</v>
      </c>
    </row>
    <row collapsed="false" customFormat="false" customHeight="false" hidden="false" ht="12.8" outlineLevel="0" r="10">
      <c r="B10" s="0" t="s">
        <v>3</v>
      </c>
      <c r="C10" s="0" t="s">
        <v>4</v>
      </c>
      <c r="D10" s="0" t="s">
        <v>5</v>
      </c>
      <c r="E10" s="0" t="s">
        <v>6</v>
      </c>
      <c r="F10" s="0" t="s">
        <v>7</v>
      </c>
      <c r="G10" s="0" t="s">
        <v>8</v>
      </c>
    </row>
    <row collapsed="false" customFormat="false" customHeight="false" hidden="false" ht="12.8" outlineLevel="0" r="11">
      <c r="A11" s="0" t="s">
        <v>89</v>
      </c>
      <c r="B11" s="0" t="n">
        <f aca="false">$D$2/10^9</f>
        <v>5.4238186881371</v>
      </c>
      <c r="C11" s="0" t="n">
        <f aca="false">$D$2/10^9</f>
        <v>5.4238186881371</v>
      </c>
      <c r="D11" s="0" t="n">
        <f aca="false">$D$4/10^9</f>
        <v>6.1482630691953</v>
      </c>
      <c r="E11" s="0" t="n">
        <f aca="false">$D$5/10^9</f>
        <v>6.0014818512887</v>
      </c>
      <c r="F11" s="0" t="n">
        <f aca="false">$D$6/10^9</f>
        <v>6.0872173897053</v>
      </c>
      <c r="G11" s="0" t="n">
        <f aca="false">$D$7/10^9</f>
        <v>6.3653241018497</v>
      </c>
    </row>
    <row collapsed="false" customFormat="false" customHeight="false" hidden="false" ht="12.8" outlineLevel="0" r="12">
      <c r="A12" s="0" t="s">
        <v>90</v>
      </c>
      <c r="B12" s="0" t="n">
        <f aca="false">$F$2</f>
        <v>3.05790913979661</v>
      </c>
      <c r="C12" s="0" t="n">
        <f aca="false">$F$3</f>
        <v>3.20209413418073</v>
      </c>
      <c r="D12" s="0" t="n">
        <f aca="false">$F$4</f>
        <v>3.47487366852001</v>
      </c>
      <c r="E12" s="0" t="n">
        <f aca="false">$F$4</f>
        <v>3.47487366852001</v>
      </c>
      <c r="F12" s="0" t="n">
        <f aca="false">$F$6</f>
        <v>4.08533258412936</v>
      </c>
      <c r="G12" s="0" t="n">
        <f aca="false">$F$7</f>
        <v>4.70672364492262</v>
      </c>
    </row>
    <row collapsed="false" customFormat="false" customHeight="false" hidden="false" ht="12.8" outlineLevel="0" r="13">
      <c r="A13" s="0" t="s">
        <v>83</v>
      </c>
      <c r="B13" s="0" t="n">
        <f aca="false">$B$11*($B$12-1)</f>
        <v>11.161726050917</v>
      </c>
      <c r="C13" s="0" t="n">
        <f aca="false">$C$11*($C$12-1)</f>
        <v>11.9437593180065</v>
      </c>
      <c r="D13" s="0" t="n">
        <f aca="false">$D$11*($D$12-1)</f>
        <v>15.2161743770855</v>
      </c>
      <c r="E13" s="0" t="n">
        <f aca="false">$E$11*($E$12-1)</f>
        <v>14.8529094058552</v>
      </c>
      <c r="F13" s="0" t="n">
        <f aca="false">$F$11*($F$12-1)</f>
        <v>18.7810901591366</v>
      </c>
      <c r="G13" s="0" t="n">
        <f aca="false">$G$11*($G$12-1)</f>
        <v>23.5944973559221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J43" activeCellId="0" pane="topLeft" sqref="J43"/>
    </sheetView>
  </sheetViews>
  <sheetFormatPr defaultRowHeight="12.8"/>
  <cols>
    <col min="1" max="1" hidden="false" style="0" width="11.5204081632653" collapsed="true"/>
    <col min="2" max="2" hidden="false" style="0" width="26.2857142857143" collapsed="true"/>
    <col min="3" max="3" hidden="false" style="0" width="15.3061224489796" collapsed="true"/>
    <col min="4" max="4" hidden="false" style="0" width="35.9642857142857" collapsed="true"/>
    <col min="5" max="5" hidden="false" style="0" width="24.1275510204082" collapsed="true"/>
    <col min="6" max="6" hidden="false" style="0" width="18.3316326530612" collapsed="true"/>
    <col min="7" max="8" hidden="false" style="0" width="11.5204081632653" collapsed="true"/>
    <col min="9" max="9" hidden="false" style="0" width="17.8265306122449" collapsed="true"/>
    <col min="10" max="11" hidden="false" style="0" width="11.5204081632653" collapsed="true"/>
    <col min="12" max="12" hidden="false" style="0" width="20.6071428571429" collapsed="true"/>
    <col min="13" max="1025" hidden="false" style="0" width="11.5204081632653" collapsed="true"/>
  </cols>
  <sheetData>
    <row collapsed="false" customFormat="false" customHeight="false" hidden="false" ht="14.05" outlineLevel="0" r="1">
      <c r="A1" s="76030" t="s">
        <v>0</v>
      </c>
      <c r="B1" s="76031" t="s">
        <v>84</v>
      </c>
      <c r="C1" s="76032" t="s">
        <v>85</v>
      </c>
      <c r="D1" s="76033" t="s">
        <v>57</v>
      </c>
      <c r="E1" s="76034" t="s">
        <v>86</v>
      </c>
      <c r="F1" s="76035" t="s">
        <v>87</v>
      </c>
      <c r="G1" s="76036" t="s">
        <v>60</v>
      </c>
    </row>
    <row collapsed="false" customFormat="false" customHeight="false" hidden="false" ht="12.8" outlineLevel="0" r="2">
      <c r="A2" s="76037" t="s">
        <v>143</v>
      </c>
      <c r="B2" s="76067" t="s">
        <v>3</v>
      </c>
      <c r="C2" s="76097" t="s">
        <v>91</v>
      </c>
      <c r="D2" s="76127" t="s">
        <v>20</v>
      </c>
      <c r="E2" s="76157" t="n">
        <v>7.709914297352E8</v>
      </c>
      <c r="F2" s="76187" t="n">
        <v>4.4147468488060004E8</v>
      </c>
      <c r="G2" s="76217" t="n">
        <v>0.5726064750579993</v>
      </c>
    </row>
    <row collapsed="false" customFormat="false" customHeight="false" hidden="false" ht="12.8" outlineLevel="0" r="3">
      <c r="A3" s="76038" t="s">
        <v>143</v>
      </c>
      <c r="B3" s="76068" t="s">
        <v>4</v>
      </c>
      <c r="C3" s="76098" t="s">
        <v>91</v>
      </c>
      <c r="D3" s="76128" t="s">
        <v>20</v>
      </c>
      <c r="E3" s="76158" t="n">
        <v>2.0656268324679E9</v>
      </c>
      <c r="F3" s="76188" t="n">
        <v>1.2064014004825E9</v>
      </c>
      <c r="G3" s="76218" t="n">
        <v>0.5840364685044086</v>
      </c>
    </row>
    <row collapsed="false" customFormat="false" customHeight="false" hidden="false" ht="12.8" outlineLevel="0" r="4">
      <c r="A4" s="76039" t="s">
        <v>143</v>
      </c>
      <c r="B4" s="76069" t="s">
        <v>5</v>
      </c>
      <c r="C4" s="76099" t="s">
        <v>91</v>
      </c>
      <c r="D4" s="76129" t="s">
        <v>20</v>
      </c>
      <c r="E4" s="76159" t="n">
        <v>2.9989064522946E9</v>
      </c>
      <c r="F4" s="76189" t="n">
        <v>1.7718971616668E9</v>
      </c>
      <c r="G4" s="76219" t="n">
        <v>0.590847760626558</v>
      </c>
    </row>
    <row collapsed="false" customFormat="false" customHeight="false" hidden="false" ht="12.8" outlineLevel="0" r="5">
      <c r="A5" s="76040" t="s">
        <v>143</v>
      </c>
      <c r="B5" s="76070" t="s">
        <v>6</v>
      </c>
      <c r="C5" s="76100" t="s">
        <v>91</v>
      </c>
      <c r="D5" s="76130" t="s">
        <v>20</v>
      </c>
      <c r="E5" s="76160" t="n">
        <v>3.6727880565408006E9</v>
      </c>
      <c r="F5" s="76190" t="n">
        <v>2.2171488185038E9</v>
      </c>
      <c r="G5" s="76220" t="n">
        <v>0.6036691429975983</v>
      </c>
    </row>
    <row collapsed="false" customFormat="false" customHeight="false" hidden="false" ht="12.8" outlineLevel="0" r="6">
      <c r="A6" s="76041" t="s">
        <v>143</v>
      </c>
      <c r="B6" s="76071" t="s">
        <v>7</v>
      </c>
      <c r="C6" s="76101" t="s">
        <v>91</v>
      </c>
      <c r="D6" s="76131" t="s">
        <v>20</v>
      </c>
      <c r="E6" s="76161" t="n">
        <v>3.7384479607226E9</v>
      </c>
      <c r="F6" s="76191" t="n">
        <v>2.3704165600829997E9</v>
      </c>
      <c r="G6" s="76221" t="n">
        <v>0.6340643456823256</v>
      </c>
    </row>
    <row collapsed="false" customFormat="false" customHeight="false" hidden="false" ht="12.8" outlineLevel="0" r="7">
      <c r="A7" s="76042" t="s">
        <v>143</v>
      </c>
      <c r="B7" s="76072" t="s">
        <v>8</v>
      </c>
      <c r="C7" s="76102" t="s">
        <v>91</v>
      </c>
      <c r="D7" s="76132" t="s">
        <v>20</v>
      </c>
      <c r="E7" s="76162" t="n">
        <v>3.3230107511964E9</v>
      </c>
      <c r="F7" s="76192" t="n">
        <v>2.5378614075902E9</v>
      </c>
      <c r="G7" s="76222" t="n">
        <v>0.7637235018503871</v>
      </c>
    </row>
    <row collapsed="false" customFormat="false" customHeight="false" hidden="false" ht="12.8" outlineLevel="0" r="8">
      <c r="A8" s="76043" t="s">
        <v>143</v>
      </c>
      <c r="B8" s="76073" t="s">
        <v>3</v>
      </c>
      <c r="C8" s="76103" t="s">
        <v>88</v>
      </c>
      <c r="D8" s="76133" t="s">
        <v>13</v>
      </c>
      <c r="E8" s="76163" t="n">
        <v>6.0209807896891E9</v>
      </c>
      <c r="F8" s="76193" t="n">
        <v>5.6138770398289995E9</v>
      </c>
      <c r="G8" s="76223" t="n">
        <v>0.9323858082129636</v>
      </c>
    </row>
    <row collapsed="false" customFormat="false" customHeight="false" hidden="false" ht="12.8" outlineLevel="0" r="9">
      <c r="A9" s="76044" t="s">
        <v>143</v>
      </c>
      <c r="B9" s="76074" t="s">
        <v>4</v>
      </c>
      <c r="C9" s="76104" t="s">
        <v>88</v>
      </c>
      <c r="D9" s="76134" t="s">
        <v>13</v>
      </c>
      <c r="E9" s="76164" t="n">
        <v>7.981170477770101E9</v>
      </c>
      <c r="F9" s="76194" t="n">
        <v>7.8759282992103E9</v>
      </c>
      <c r="G9" s="76224" t="n">
        <v>0.986813691193174</v>
      </c>
    </row>
    <row collapsed="false" customFormat="false" customHeight="false" hidden="false" ht="12.8" outlineLevel="0" r="10">
      <c r="A10" s="76045" t="s">
        <v>143</v>
      </c>
      <c r="B10" s="76075" t="s">
        <v>5</v>
      </c>
      <c r="C10" s="76105" t="s">
        <v>88</v>
      </c>
      <c r="D10" s="76135" t="s">
        <v>13</v>
      </c>
      <c r="E10" s="76165" t="n">
        <v>8.907878536507E9</v>
      </c>
      <c r="F10" s="76195" t="n">
        <v>9.3914043075737E9</v>
      </c>
      <c r="G10" s="76225" t="n">
        <v>1.0542806874931079</v>
      </c>
    </row>
    <row collapsed="false" customFormat="false" customHeight="false" hidden="false" ht="12.8" outlineLevel="0" r="11">
      <c r="A11" s="76046" t="s">
        <v>143</v>
      </c>
      <c r="B11" s="76076" t="s">
        <v>6</v>
      </c>
      <c r="C11" s="76106" t="s">
        <v>88</v>
      </c>
      <c r="D11" s="76136" t="s">
        <v>13</v>
      </c>
      <c r="E11" s="76166" t="n">
        <v>8.7459977276714E9</v>
      </c>
      <c r="F11" s="76196" t="n">
        <v>1.05104428994594E10</v>
      </c>
      <c r="G11" s="76226" t="n">
        <v>1.201743154609506</v>
      </c>
    </row>
    <row collapsed="false" customFormat="false" customHeight="false" hidden="false" ht="12.8" outlineLevel="0" r="12">
      <c r="A12" s="76047" t="s">
        <v>143</v>
      </c>
      <c r="B12" s="76077" t="s">
        <v>7</v>
      </c>
      <c r="C12" s="76107" t="s">
        <v>88</v>
      </c>
      <c r="D12" s="76137" t="s">
        <v>13</v>
      </c>
      <c r="E12" s="76167" t="n">
        <v>8.2600344447375E9</v>
      </c>
      <c r="F12" s="76197" t="n">
        <v>1.09660051963801E10</v>
      </c>
      <c r="G12" s="76227" t="n">
        <v>1.3275979985006703</v>
      </c>
    </row>
    <row collapsed="false" customFormat="false" customHeight="false" hidden="false" ht="12.8" outlineLevel="0" r="13">
      <c r="A13" s="76048" t="s">
        <v>143</v>
      </c>
      <c r="B13" s="76078" t="s">
        <v>8</v>
      </c>
      <c r="C13" s="76108" t="s">
        <v>88</v>
      </c>
      <c r="D13" s="76138" t="s">
        <v>13</v>
      </c>
      <c r="E13" s="76168" t="n">
        <v>4.790784612700001E9</v>
      </c>
      <c r="F13" s="76198" t="n">
        <v>1.1556357574449701E10</v>
      </c>
      <c r="G13" s="76228" t="n">
        <v>2.412205621562424</v>
      </c>
    </row>
    <row collapsed="false" customFormat="false" customHeight="false" hidden="false" ht="12.8" outlineLevel="0" r="14">
      <c r="A14" s="76049" t="s">
        <v>143</v>
      </c>
      <c r="B14" s="76079" t="s">
        <v>3</v>
      </c>
      <c r="C14" s="76109" t="s">
        <v>92</v>
      </c>
      <c r="D14" s="76139" t="s">
        <v>16</v>
      </c>
      <c r="E14" s="76169" t="n">
        <v>3.7356450938281E9</v>
      </c>
      <c r="F14" s="76199" t="n">
        <v>1.9355321601835E9</v>
      </c>
      <c r="G14" s="76229" t="n">
        <v>0.5181252799901461</v>
      </c>
    </row>
    <row collapsed="false" customFormat="false" customHeight="false" hidden="false" ht="12.8" outlineLevel="0" r="15">
      <c r="A15" s="76050" t="s">
        <v>143</v>
      </c>
      <c r="B15" s="76080" t="s">
        <v>4</v>
      </c>
      <c r="C15" s="76110" t="s">
        <v>92</v>
      </c>
      <c r="D15" s="76140" t="s">
        <v>16</v>
      </c>
      <c r="E15" s="76170" t="n">
        <v>2.3840661307587E9</v>
      </c>
      <c r="F15" s="76200" t="n">
        <v>1.2365785862921E9</v>
      </c>
      <c r="G15" s="76230" t="n">
        <v>0.5186846834230114</v>
      </c>
    </row>
    <row collapsed="false" customFormat="false" customHeight="false" hidden="false" ht="12.8" outlineLevel="0" r="16">
      <c r="A16" s="76051" t="s">
        <v>143</v>
      </c>
      <c r="B16" s="76081" t="s">
        <v>5</v>
      </c>
      <c r="C16" s="76111" t="s">
        <v>92</v>
      </c>
      <c r="D16" s="76141" t="s">
        <v>16</v>
      </c>
      <c r="E16" s="76171" t="n">
        <v>1.2070758173613E9</v>
      </c>
      <c r="F16" s="76201" t="n">
        <v>6.29176493449E8</v>
      </c>
      <c r="G16" s="76231" t="n">
        <v>0.5212402439014946</v>
      </c>
    </row>
    <row collapsed="false" customFormat="false" customHeight="false" hidden="false" ht="12.8" outlineLevel="0" r="17">
      <c r="A17" s="76052" t="s">
        <v>143</v>
      </c>
      <c r="B17" s="76082" t="s">
        <v>6</v>
      </c>
      <c r="C17" s="76112" t="s">
        <v>92</v>
      </c>
      <c r="D17" s="76142" t="s">
        <v>16</v>
      </c>
      <c r="E17" s="76172" t="n">
        <v>3.073106796819E8</v>
      </c>
      <c r="F17" s="76202" t="n">
        <v>1.661627864578E8</v>
      </c>
      <c r="G17" s="76232" t="n">
        <v>0.5406996809541295</v>
      </c>
    </row>
    <row collapsed="false" customFormat="false" customHeight="false" hidden="false" ht="12.8" outlineLevel="0" r="18">
      <c r="A18" s="76053" t="s">
        <v>143</v>
      </c>
      <c r="B18" s="76083" t="s">
        <v>7</v>
      </c>
      <c r="C18" s="76113" t="s">
        <v>92</v>
      </c>
      <c r="D18" s="76143" t="s">
        <v>16</v>
      </c>
      <c r="E18" s="76173" t="n">
        <v>1.934355494565E8</v>
      </c>
      <c r="F18" s="76203" t="n">
        <v>1.072135994041E8</v>
      </c>
      <c r="G18" s="76233" t="n">
        <v>0.5542600608075421</v>
      </c>
    </row>
    <row collapsed="false" customFormat="false" customHeight="false" hidden="false" ht="12.8" outlineLevel="0" r="19">
      <c r="A19" s="76054" t="s">
        <v>143</v>
      </c>
      <c r="B19" s="76084" t="s">
        <v>8</v>
      </c>
      <c r="C19" s="76114" t="s">
        <v>92</v>
      </c>
      <c r="D19" s="76144" t="s">
        <v>16</v>
      </c>
      <c r="E19" s="76174" t="n">
        <v>6107592.6729999995</v>
      </c>
      <c r="F19" s="76204" t="n">
        <v>4500730.4027</v>
      </c>
      <c r="G19" s="76234" t="n">
        <v>0.7369074271433492</v>
      </c>
    </row>
    <row collapsed="false" customFormat="false" customHeight="false" hidden="false" ht="12.8" outlineLevel="0" r="20">
      <c r="A20" s="76055" t="s">
        <v>143</v>
      </c>
      <c r="B20" s="76085" t="s">
        <v>3</v>
      </c>
      <c r="C20" s="76115" t="s">
        <v>93</v>
      </c>
      <c r="D20" s="76145" t="s">
        <v>14</v>
      </c>
      <c r="E20" s="76175" t="n">
        <v>1.00079276468595E10</v>
      </c>
      <c r="F20" s="76205" t="n">
        <v>7.3237905829273E9</v>
      </c>
      <c r="G20" s="76235" t="n">
        <v>0.7317989139565286</v>
      </c>
    </row>
    <row collapsed="false" customFormat="false" customHeight="false" hidden="false" ht="12.8" outlineLevel="0" r="21">
      <c r="A21" s="76056" t="s">
        <v>143</v>
      </c>
      <c r="B21" s="76086" t="s">
        <v>4</v>
      </c>
      <c r="C21" s="76116" t="s">
        <v>93</v>
      </c>
      <c r="D21" s="76146" t="s">
        <v>14</v>
      </c>
      <c r="E21" s="76176" t="n">
        <v>8.042122608656401E9</v>
      </c>
      <c r="F21" s="76206" t="n">
        <v>5.951971426750899E9</v>
      </c>
      <c r="G21" s="76236" t="n">
        <v>0.740099562812472</v>
      </c>
    </row>
    <row collapsed="false" customFormat="false" customHeight="false" hidden="false" ht="12.8" outlineLevel="0" r="22">
      <c r="A22" s="76057" t="s">
        <v>143</v>
      </c>
      <c r="B22" s="76087" t="s">
        <v>5</v>
      </c>
      <c r="C22" s="76117" t="s">
        <v>93</v>
      </c>
      <c r="D22" s="76147" t="s">
        <v>14</v>
      </c>
      <c r="E22" s="76177" t="n">
        <v>6.2169602451414E9</v>
      </c>
      <c r="F22" s="76207" t="n">
        <v>4.6543344871603E9</v>
      </c>
      <c r="G22" s="76237" t="n">
        <v>0.7486511580635724</v>
      </c>
    </row>
    <row collapsed="false" customFormat="false" customHeight="false" hidden="false" ht="12.8" outlineLevel="0" r="23">
      <c r="A23" s="76058" t="s">
        <v>143</v>
      </c>
      <c r="B23" s="76088" t="s">
        <v>6</v>
      </c>
      <c r="C23" s="76118" t="s">
        <v>93</v>
      </c>
      <c r="D23" s="76148" t="s">
        <v>14</v>
      </c>
      <c r="E23" s="76178" t="n">
        <v>4.5534877411513E9</v>
      </c>
      <c r="F23" s="76208" t="n">
        <v>3.445310043118E9</v>
      </c>
      <c r="G23" s="76238" t="n">
        <v>0.7566310131861452</v>
      </c>
    </row>
    <row collapsed="false" customFormat="false" customHeight="false" hidden="false" ht="12.8" outlineLevel="0" r="24">
      <c r="A24" s="76059" t="s">
        <v>143</v>
      </c>
      <c r="B24" s="76089" t="s">
        <v>7</v>
      </c>
      <c r="C24" s="76119" t="s">
        <v>93</v>
      </c>
      <c r="D24" s="76149" t="s">
        <v>14</v>
      </c>
      <c r="E24" s="76179" t="n">
        <v>3.6379629672114E9</v>
      </c>
      <c r="F24" s="76209" t="n">
        <v>2.8121302059960003E9</v>
      </c>
      <c r="G24" s="76239" t="n">
        <v>0.7729958307276493</v>
      </c>
    </row>
    <row collapsed="false" customFormat="false" customHeight="false" hidden="false" ht="12.8" outlineLevel="0" r="25">
      <c r="A25" s="76060" t="s">
        <v>143</v>
      </c>
      <c r="B25" s="76090" t="s">
        <v>8</v>
      </c>
      <c r="C25" s="76120" t="s">
        <v>93</v>
      </c>
      <c r="D25" s="76150" t="s">
        <v>14</v>
      </c>
      <c r="E25" s="76180" t="n">
        <v>1.689494832574E9</v>
      </c>
      <c r="F25" s="76210" t="n">
        <v>1.4488879050643E9</v>
      </c>
      <c r="G25" s="76240" t="n">
        <v>0.8575864673447225</v>
      </c>
    </row>
    <row collapsed="false" customFormat="false" customHeight="false" hidden="false" ht="12.8" outlineLevel="0" r="26">
      <c r="A26" s="76061" t="s">
        <v>143</v>
      </c>
      <c r="B26" s="76091" t="s">
        <v>3</v>
      </c>
      <c r="C26" s="76121" t="s">
        <v>94</v>
      </c>
      <c r="D26" s="76151" t="s">
        <v>18</v>
      </c>
      <c r="E26" s="76181" t="n">
        <v>1.1816864709462001E9</v>
      </c>
      <c r="F26" s="76211" t="n">
        <v>6.660933678383E8</v>
      </c>
      <c r="G26" s="76241" t="n">
        <v>0.5636802859433142</v>
      </c>
    </row>
    <row collapsed="false" customFormat="false" customHeight="false" hidden="false" ht="12.8" outlineLevel="0" r="27">
      <c r="A27" s="76062" t="s">
        <v>143</v>
      </c>
      <c r="B27" s="76092" t="s">
        <v>4</v>
      </c>
      <c r="C27" s="76122" t="s">
        <v>94</v>
      </c>
      <c r="D27" s="76152" t="s">
        <v>18</v>
      </c>
      <c r="E27" s="76182" t="n">
        <v>1.2370323236909E9</v>
      </c>
      <c r="F27" s="76212" t="n">
        <v>7.088846726716E8</v>
      </c>
      <c r="G27" s="76242" t="n">
        <v>0.5730526673357409</v>
      </c>
    </row>
    <row collapsed="false" customFormat="false" customHeight="false" hidden="false" ht="12.8" outlineLevel="0" r="28">
      <c r="A28" s="76063" t="s">
        <v>143</v>
      </c>
      <c r="B28" s="76093" t="s">
        <v>5</v>
      </c>
      <c r="C28" s="76123" t="s">
        <v>94</v>
      </c>
      <c r="D28" s="76153" t="s">
        <v>18</v>
      </c>
      <c r="E28" s="76183" t="n">
        <v>1.2322317177116E9</v>
      </c>
      <c r="F28" s="76213" t="n">
        <v>7.188303277504001E8</v>
      </c>
      <c r="G28" s="76243" t="n">
        <v>0.5833564559475494</v>
      </c>
    </row>
    <row collapsed="false" customFormat="false" customHeight="false" hidden="false" ht="12.8" outlineLevel="0" r="29">
      <c r="A29" s="76064" t="s">
        <v>143</v>
      </c>
      <c r="B29" s="76094" t="s">
        <v>6</v>
      </c>
      <c r="C29" s="76124" t="s">
        <v>94</v>
      </c>
      <c r="D29" s="76154" t="s">
        <v>18</v>
      </c>
      <c r="E29" s="76184" t="n">
        <v>1.1963054104524999E9</v>
      </c>
      <c r="F29" s="76214" t="n">
        <v>7.178134940037E8</v>
      </c>
      <c r="G29" s="76244" t="n">
        <v>0.6000252842893928</v>
      </c>
    </row>
    <row collapsed="false" customFormat="false" customHeight="false" hidden="false" ht="12.8" outlineLevel="0" r="30">
      <c r="A30" s="76065" t="s">
        <v>143</v>
      </c>
      <c r="B30" s="76095" t="s">
        <v>7</v>
      </c>
      <c r="C30" s="76125" t="s">
        <v>94</v>
      </c>
      <c r="D30" s="76155" t="s">
        <v>18</v>
      </c>
      <c r="E30" s="76185" t="n">
        <v>1.1367158475508E9</v>
      </c>
      <c r="F30" s="76215" t="n">
        <v>7.163529579319999E8</v>
      </c>
      <c r="G30" s="76245" t="n">
        <v>0.630195276572834</v>
      </c>
    </row>
    <row collapsed="false" customFormat="false" customHeight="false" hidden="false" ht="12.8" outlineLevel="0" r="31">
      <c r="A31" s="76066" t="s">
        <v>143</v>
      </c>
      <c r="B31" s="76096" t="s">
        <v>8</v>
      </c>
      <c r="C31" s="76126" t="s">
        <v>94</v>
      </c>
      <c r="D31" s="76156" t="s">
        <v>18</v>
      </c>
      <c r="E31" s="76186" t="n">
        <v>8.946934460707E8</v>
      </c>
      <c r="F31" s="76216" t="n">
        <v>6.789370810583E8</v>
      </c>
      <c r="G31" s="76246" t="n">
        <v>0.7588488370402675</v>
      </c>
    </row>
    <row collapsed="false" customFormat="false" customHeight="false" hidden="false" ht="12.8" outlineLevel="0" r="34">
      <c r="B34" s="0" t="s">
        <v>95</v>
      </c>
      <c r="C34" s="0" t="n">
        <v>2.5</v>
      </c>
    </row>
    <row collapsed="false" customFormat="false" customHeight="false" hidden="false" ht="12.8" outlineLevel="0" r="35">
      <c r="B35" s="0" t="s">
        <v>96</v>
      </c>
      <c r="C35" s="0" t="n">
        <v>0.9</v>
      </c>
    </row>
    <row collapsed="false" customFormat="false" customHeight="false" hidden="false" ht="12.8" outlineLevel="0" r="36">
      <c r="K36" s="16" t="s">
        <v>97</v>
      </c>
      <c r="L36" s="16"/>
      <c r="M36" s="16"/>
    </row>
    <row collapsed="false" customFormat="false" customHeight="false" hidden="false" ht="12.8" outlineLevel="0" r="37">
      <c r="A37" s="17" t="s">
        <v>0</v>
      </c>
      <c r="B37" s="17" t="s">
        <v>84</v>
      </c>
      <c r="C37" s="17" t="s">
        <v>85</v>
      </c>
      <c r="D37" s="17" t="s">
        <v>57</v>
      </c>
      <c r="E37" s="17" t="s">
        <v>86</v>
      </c>
      <c r="F37" s="17" t="s">
        <v>87</v>
      </c>
      <c r="G37" s="17" t="s">
        <v>60</v>
      </c>
      <c r="H37" s="0" t="s">
        <v>98</v>
      </c>
      <c r="I37" s="0" t="s">
        <v>99</v>
      </c>
      <c r="J37" s="0" t="s">
        <v>100</v>
      </c>
      <c r="K37" s="16" t="s">
        <v>101</v>
      </c>
      <c r="L37" s="16" t="s">
        <v>102</v>
      </c>
      <c r="M37" s="16"/>
    </row>
    <row collapsed="false" customFormat="false" customHeight="false" hidden="false" ht="12.8" outlineLevel="0" r="38">
      <c r="A38" s="18" t="s">
        <v>62</v>
      </c>
      <c r="B38" s="19" t="n">
        <v>2009</v>
      </c>
      <c r="C38" s="18" t="s">
        <v>88</v>
      </c>
      <c r="D38" s="18" t="s">
        <v>13</v>
      </c>
      <c r="E38" s="19" t="n">
        <f aca="false">E$8</f>
        <v>6020980789.6891</v>
      </c>
      <c r="F38" s="19" t="n">
        <f aca="false">F$8</f>
        <v>5613877039.829</v>
      </c>
      <c r="G38" s="19" t="n">
        <f aca="false">G$8</f>
        <v>0.932385808212964</v>
      </c>
      <c r="H38" s="0" t="n">
        <v>0.06</v>
      </c>
      <c r="I38" s="0" t="n">
        <f aca="false">1-H$38</f>
        <v>0.94</v>
      </c>
      <c r="J38" s="0" t="n">
        <f aca="false">F$38/(F$38*H$38/$C34+F$38*I$38/$C35)</f>
        <v>0.935940099833611</v>
      </c>
      <c r="K38" s="20" t="n">
        <f aca="false">H$38*$E$38/10^9</f>
        <v>0.361258847381346</v>
      </c>
      <c r="L38" s="20" t="n">
        <f aca="false">I$38*$E$38/10^9</f>
        <v>5.65972194230775</v>
      </c>
      <c r="M38" s="16"/>
    </row>
    <row collapsed="false" customFormat="false" customHeight="false" hidden="false" ht="12.8" outlineLevel="0" r="39">
      <c r="A39" s="18" t="s">
        <v>62</v>
      </c>
      <c r="B39" s="19" t="n">
        <v>2015</v>
      </c>
      <c r="C39" s="18" t="s">
        <v>88</v>
      </c>
      <c r="D39" s="18" t="s">
        <v>13</v>
      </c>
      <c r="E39" s="19" t="n">
        <f aca="false">E$9</f>
        <v>7981170477.7701</v>
      </c>
      <c r="F39" s="19" t="n">
        <f aca="false">F$9</f>
        <v>7875928299.2103</v>
      </c>
      <c r="G39" s="19" t="n">
        <f aca="false">G$9</f>
        <v>0.986813691193174</v>
      </c>
      <c r="H39" s="0" t="n">
        <v>0.135</v>
      </c>
      <c r="I39" s="0" t="n">
        <f aca="false">1-H$39</f>
        <v>0.865</v>
      </c>
      <c r="J39" s="0" t="n">
        <f aca="false">F$39/(F$39*H$39/$C34+F$39*I$39/$C35)</f>
        <v>0.985113835376532</v>
      </c>
      <c r="K39" s="20" t="n">
        <f aca="false">H$39*$E$39/10^9</f>
        <v>1.07745801449896</v>
      </c>
      <c r="L39" s="20" t="n">
        <f aca="false">I$39*$E$39/10^9</f>
        <v>6.90371246327114</v>
      </c>
      <c r="M39" s="16"/>
    </row>
    <row collapsed="false" customFormat="false" customHeight="false" hidden="false" ht="12.8" outlineLevel="0" r="40">
      <c r="A40" s="18" t="s">
        <v>62</v>
      </c>
      <c r="B40" s="19" t="n">
        <v>2020</v>
      </c>
      <c r="C40" s="18" t="s">
        <v>88</v>
      </c>
      <c r="D40" s="18" t="s">
        <v>13</v>
      </c>
      <c r="E40" s="19" t="n">
        <f aca="false">E$10</f>
        <v>8870319916.0718</v>
      </c>
      <c r="F40" s="19" t="n">
        <f aca="false">F$10</f>
        <v>9384611926.2979</v>
      </c>
      <c r="G40" s="19" t="n">
        <f aca="false">G$10</f>
        <v>1.05797896976571</v>
      </c>
      <c r="H40" s="0" t="n">
        <v>0.24</v>
      </c>
      <c r="I40" s="0" t="n">
        <f aca="false">1-H$40</f>
        <v>0.76</v>
      </c>
      <c r="J40" s="0" t="n">
        <f aca="false">F$40/(F$40*H$40/$C34+F$40*I$40/$C35)</f>
        <v>1.06332703213611</v>
      </c>
      <c r="K40" s="20" t="n">
        <f aca="false">H$40*$E$40/10^9</f>
        <v>2.12887677985723</v>
      </c>
      <c r="L40" s="20" t="n">
        <f aca="false">I$40*$E$40/10^9</f>
        <v>6.74144313621457</v>
      </c>
      <c r="M40" s="16"/>
    </row>
    <row collapsed="false" customFormat="false" customHeight="false" hidden="false" ht="12.8" outlineLevel="0" r="41">
      <c r="A41" s="18" t="s">
        <v>62</v>
      </c>
      <c r="B41" s="19" t="n">
        <v>2025</v>
      </c>
      <c r="C41" s="18" t="s">
        <v>88</v>
      </c>
      <c r="D41" s="18" t="s">
        <v>13</v>
      </c>
      <c r="E41" s="19" t="n">
        <f aca="false">E$11</f>
        <v>8671036874.8923</v>
      </c>
      <c r="F41" s="19" t="n">
        <f aca="false">F$11</f>
        <v>10469827643.5382</v>
      </c>
      <c r="G41" s="19" t="n">
        <f aca="false">G$11</f>
        <v>1.20744817426096</v>
      </c>
      <c r="H41" s="0" t="n">
        <v>0.4</v>
      </c>
      <c r="I41" s="0" t="n">
        <f aca="false">1-H$41</f>
        <v>0.6</v>
      </c>
      <c r="J41" s="0" t="n">
        <f aca="false">F$41/(F$41*H$41/$C34+F$41*I$41/$C35)</f>
        <v>1.20967741935484</v>
      </c>
      <c r="K41" s="20" t="n">
        <f aca="false">H$41*$E$41/10^9</f>
        <v>3.46841474995692</v>
      </c>
      <c r="L41" s="20" t="n">
        <f aca="false">I$41*$E$41/10^9</f>
        <v>5.20262212493538</v>
      </c>
      <c r="M41" s="16"/>
    </row>
    <row collapsed="false" customFormat="false" customHeight="false" hidden="false" ht="12.8" outlineLevel="0" r="42">
      <c r="A42" s="18" t="s">
        <v>62</v>
      </c>
      <c r="B42" s="19" t="n">
        <v>2030</v>
      </c>
      <c r="C42" s="18" t="s">
        <v>88</v>
      </c>
      <c r="D42" s="18" t="s">
        <v>13</v>
      </c>
      <c r="E42" s="19" t="n">
        <f aca="false">E$12</f>
        <v>8157236589.0857</v>
      </c>
      <c r="F42" s="19" t="n">
        <f aca="false">F$12</f>
        <v>10894650207.0348</v>
      </c>
      <c r="G42" s="19" t="n">
        <f aca="false">G$12</f>
        <v>1.33558100075358</v>
      </c>
      <c r="H42" s="0" t="n">
        <v>0.5</v>
      </c>
      <c r="I42" s="0" t="n">
        <f aca="false">1-H$42</f>
        <v>0.5</v>
      </c>
      <c r="J42" s="0" t="n">
        <f aca="false">F$42/(F$42*H$42/$C34+F$42*I$42/$C35)</f>
        <v>1.32352941176471</v>
      </c>
      <c r="K42" s="20" t="n">
        <f aca="false">H$42*$E$42/10^9</f>
        <v>4.07861829454285</v>
      </c>
      <c r="L42" s="20" t="n">
        <f aca="false">I$42*$E$42/10^9</f>
        <v>4.07861829454285</v>
      </c>
      <c r="M42" s="16"/>
    </row>
    <row collapsed="false" customFormat="false" customHeight="false" hidden="false" ht="12.8" outlineLevel="0" r="43">
      <c r="A43" s="18" t="s">
        <v>62</v>
      </c>
      <c r="B43" s="19" t="n">
        <v>2050</v>
      </c>
      <c r="C43" s="18" t="s">
        <v>88</v>
      </c>
      <c r="D43" s="18" t="s">
        <v>13</v>
      </c>
      <c r="E43" s="19" t="n">
        <f aca="false">E$13</f>
        <v>4751270289.9298</v>
      </c>
      <c r="F43" s="19" t="n">
        <f aca="false">F$13</f>
        <v>11462225638.2079</v>
      </c>
      <c r="G43" s="19" t="n">
        <f aca="false">G$13</f>
        <v>2.41245497283154</v>
      </c>
      <c r="H43" s="0" t="n">
        <v>0.975</v>
      </c>
      <c r="I43" s="0" t="n">
        <f aca="false">1-H$43</f>
        <v>0.025</v>
      </c>
      <c r="J43" s="0" t="n">
        <f aca="false">F$43/(F$43*H$43/$C34+F$43*I$43/$C35)</f>
        <v>2.3936170212766</v>
      </c>
      <c r="K43" s="20" t="n">
        <f aca="false">K$47</f>
        <v>4.07861829454285</v>
      </c>
      <c r="L43" s="20" t="n">
        <f aca="false">I$43*$E$43/10^9</f>
        <v>0.118781757248245</v>
      </c>
      <c r="M43" s="16"/>
    </row>
    <row collapsed="false" customFormat="false" customHeight="false" hidden="false" ht="12.8" outlineLevel="0" r="46">
      <c r="F46" s="0" t="n">
        <v>2009</v>
      </c>
      <c r="G46" s="0" t="n">
        <v>2015</v>
      </c>
      <c r="H46" s="0" t="n">
        <v>2020</v>
      </c>
      <c r="I46" s="0" t="n">
        <v>2025</v>
      </c>
      <c r="J46" s="0" t="n">
        <v>2030</v>
      </c>
      <c r="K46" s="0" t="n">
        <v>2050</v>
      </c>
    </row>
    <row collapsed="false" customFormat="false" customHeight="false" hidden="false" ht="12.8" outlineLevel="0" r="47">
      <c r="E47" s="0" t="s">
        <v>101</v>
      </c>
      <c r="F47" s="15" t="n">
        <f aca="false">K$38</f>
        <v>0.361258847381346</v>
      </c>
      <c r="G47" s="15" t="n">
        <f aca="false">K$39</f>
        <v>1.07745801449896</v>
      </c>
      <c r="H47" s="15" t="n">
        <f aca="false">K$40</f>
        <v>2.12887677985723</v>
      </c>
      <c r="I47" s="15" t="n">
        <f aca="false">K$41</f>
        <v>3.46841474995692</v>
      </c>
      <c r="J47" s="15" t="n">
        <f aca="false">K$42</f>
        <v>4.07861829454285</v>
      </c>
      <c r="K47" s="15" t="n">
        <f aca="false">L$42</f>
        <v>4.07861829454285</v>
      </c>
    </row>
    <row collapsed="false" customFormat="false" customHeight="false" hidden="false" ht="12.8" outlineLevel="0" r="48">
      <c r="E48" s="0" t="s">
        <v>102</v>
      </c>
      <c r="F48" s="15" t="n">
        <f aca="false">L$38</f>
        <v>5.65972194230775</v>
      </c>
      <c r="G48" s="15" t="n">
        <f aca="false">L$39</f>
        <v>6.90371246327114</v>
      </c>
      <c r="H48" s="15" t="n">
        <f aca="false">L$40</f>
        <v>6.74144313621457</v>
      </c>
      <c r="I48" s="15" t="n">
        <f aca="false">L$41</f>
        <v>5.20262212493538</v>
      </c>
      <c r="J48" s="15" t="n">
        <f aca="false">L$42</f>
        <v>4.07861829454285</v>
      </c>
      <c r="K48" s="15" t="n">
        <f aca="false">L$43</f>
        <v>0.118781757248245</v>
      </c>
    </row>
    <row collapsed="false" customFormat="false" customHeight="false" hidden="false" ht="12.8" outlineLevel="0" r="49">
      <c r="F49" s="15"/>
      <c r="G49" s="15"/>
      <c r="H49" s="15"/>
      <c r="I49" s="15"/>
      <c r="J49" s="15"/>
      <c r="K49" s="15"/>
    </row>
    <row collapsed="false" customFormat="false" customHeight="false" hidden="false" ht="12.8" outlineLevel="0" r="50">
      <c r="E50" s="0" t="s">
        <v>83</v>
      </c>
      <c r="F50" s="15" t="n">
        <f aca="false">F$47*($C34-1)</f>
        <v>0.541888271072019</v>
      </c>
      <c r="G50" s="15" t="n">
        <f aca="false">G$47*($C34-1)</f>
        <v>1.61618702174845</v>
      </c>
      <c r="H50" s="15" t="n">
        <f aca="false">H$47*($C34-1)</f>
        <v>3.19331516978585</v>
      </c>
      <c r="I50" s="15" t="n">
        <f aca="false">I$47*($C34-1)</f>
        <v>5.20262212493538</v>
      </c>
      <c r="J50" s="15" t="n">
        <f aca="false">J$47*($C34-1)</f>
        <v>6.11792744181428</v>
      </c>
      <c r="K50" s="15" t="n">
        <f aca="false">K$47*($C34-1)</f>
        <v>6.11792744181428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69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80" zoomScaleNormal="80" zoomScalePageLayoutView="100">
      <selection activeCell="B65" activeCellId="0" pane="topLeft" sqref="B65"/>
    </sheetView>
  </sheetViews>
  <sheetFormatPr defaultRowHeight="12.8"/>
  <cols>
    <col min="1" max="1" hidden="false" style="0" width="34.0612244897959" collapsed="true"/>
    <col min="2" max="2" hidden="false" style="0" width="33.1428571428571" collapsed="true"/>
    <col min="3" max="7" hidden="false" style="0" width="11.5204081632653" collapsed="true"/>
    <col min="8" max="8" hidden="false" style="0" width="17.4489795918367" collapsed="true"/>
    <col min="9" max="9" hidden="false" style="0" width="19.9591836734694" collapsed="true"/>
    <col min="10" max="10" hidden="false" style="0" width="11.5204081632653" collapsed="true"/>
    <col min="11" max="11" hidden="false" style="0" width="32.7959183673469" collapsed="true"/>
    <col min="12" max="12" hidden="false" style="0" width="11.5204081632653" collapsed="true"/>
    <col min="13" max="13" hidden="false" style="0" width="20.9795918367347" collapsed="true"/>
    <col min="14" max="14" hidden="false" style="0" width="19.2142857142857" collapsed="true"/>
    <col min="15" max="17" hidden="false" style="0" width="11.5204081632653" collapsed="true"/>
    <col min="18" max="18" hidden="false" style="0" width="30.1479591836735" collapsed="true"/>
    <col min="19" max="19" hidden="false" style="0" width="11.5204081632653" collapsed="true"/>
    <col min="20" max="20" hidden="false" style="0" width="26.969387755102" collapsed="true"/>
    <col min="21" max="25" hidden="false" style="0" width="11.5204081632653" collapsed="true"/>
    <col min="26" max="26" hidden="false" style="0" width="21.3265306122449" collapsed="true"/>
    <col min="27" max="27" hidden="false" style="0" width="15.8673469387755" collapsed="true"/>
    <col min="28" max="1025" hidden="false" style="0" width="11.5204081632653" collapsed="true"/>
  </cols>
  <sheetData>
    <row collapsed="false" customFormat="false" customHeight="false" hidden="false" ht="12.8" outlineLevel="0" r="1">
      <c r="A1" s="21" t="n">
        <v>2015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collapsed="false" customFormat="false" customHeight="false" hidden="false" ht="41.95" outlineLevel="0" r="2">
      <c r="A2" s="0" t="s">
        <v>97</v>
      </c>
      <c r="B2" s="22" t="s">
        <v>103</v>
      </c>
      <c r="C2" s="23" t="s">
        <v>104</v>
      </c>
      <c r="D2" s="24" t="s">
        <v>105</v>
      </c>
      <c r="E2" s="24" t="s">
        <v>106</v>
      </c>
      <c r="F2" s="0" t="s">
        <v>107</v>
      </c>
      <c r="G2" s="25" t="s">
        <v>108</v>
      </c>
      <c r="H2" s="25" t="s">
        <v>109</v>
      </c>
      <c r="I2" s="24" t="s">
        <v>110</v>
      </c>
      <c r="J2" s="24" t="s">
        <v>111</v>
      </c>
      <c r="K2" s="26" t="s">
        <v>112</v>
      </c>
      <c r="L2" s="26" t="s">
        <v>113</v>
      </c>
    </row>
    <row collapsed="false" customFormat="false" customHeight="false" hidden="false" ht="13.8" outlineLevel="0" r="3">
      <c r="A3" s="0" t="s">
        <v>19</v>
      </c>
      <c r="B3" s="27" t="n">
        <f aca="false">$D147</f>
        <v>12.5519328150197</v>
      </c>
      <c r="C3" s="27" t="n">
        <f aca="false">$D146</f>
        <v>5.2870368800138</v>
      </c>
      <c r="D3" s="27" t="n">
        <f aca="false">D$104</f>
        <v>6.0440913051639</v>
      </c>
      <c r="E3" s="27"/>
      <c r="F3" s="27" t="n">
        <f aca="false">D$105*0.8</f>
        <v>3.92014737444256</v>
      </c>
      <c r="G3" s="27" t="n">
        <f aca="false">D$102</f>
        <v>55.1774071232783</v>
      </c>
      <c r="H3" s="27" t="n">
        <f aca="false">D$103</f>
        <v>21.1062959004395</v>
      </c>
      <c r="I3" s="27" t="n">
        <f aca="false">D$105*0.2</f>
        <v>0.98003684361064</v>
      </c>
      <c r="J3" s="28" t="n">
        <f aca="false">$D150</f>
        <v>7.8304431965416</v>
      </c>
      <c r="K3" s="29" t="n">
        <f aca="false">SUM(B$3:I$3)</f>
        <v>105.066948241968</v>
      </c>
      <c r="L3" s="29" t="n">
        <f aca="false">SUM(B$3:J$3)</f>
        <v>112.89739143851</v>
      </c>
    </row>
    <row collapsed="false" customFormat="false" customHeight="false" hidden="false" ht="13.8" outlineLevel="0" r="4">
      <c r="A4" s="0" t="s">
        <v>24</v>
      </c>
      <c r="B4" s="30" t="n">
        <f aca="false">$D157</f>
        <v>6.90371246327114</v>
      </c>
      <c r="C4" s="27" t="n">
        <f aca="false">$D156</f>
        <v>1.07745801449896</v>
      </c>
      <c r="D4" s="31" t="n">
        <f aca="false">$D124</f>
        <v>1.2370323236909</v>
      </c>
      <c r="E4" s="28" t="n">
        <f aca="false">$D125/2</f>
        <v>1.03281341623395</v>
      </c>
      <c r="F4" s="32" t="n">
        <v>0</v>
      </c>
      <c r="G4" s="30" t="n">
        <f aca="false">$D122</f>
        <v>8.0421226086564</v>
      </c>
      <c r="H4" s="30" t="n">
        <f aca="false">$D123</f>
        <v>2.3840661307587</v>
      </c>
      <c r="I4" s="28" t="n">
        <f aca="false">$D125/2</f>
        <v>1.03281341623395</v>
      </c>
      <c r="J4" s="28" t="n">
        <f aca="false">$D159</f>
        <v>1.61618702174845</v>
      </c>
      <c r="K4" s="29" t="n">
        <f aca="false">SUM(B$4:I$4)</f>
        <v>21.710018373344</v>
      </c>
      <c r="L4" s="29" t="n">
        <f aca="false">SUM(B$4:J$4)</f>
        <v>23.3262053950924</v>
      </c>
      <c r="M4" s="0" t="n">
        <f aca="false">SUM($D121:$D125)</f>
        <v>21.710018373344</v>
      </c>
      <c r="N4" s="0" t="s">
        <v>114</v>
      </c>
    </row>
    <row collapsed="false" customFormat="false" customHeight="false" hidden="false" ht="13.8" outlineLevel="0" r="5">
      <c r="A5" s="0" t="s">
        <v>22</v>
      </c>
      <c r="B5" s="30" t="n">
        <f aca="false">$D111</f>
        <v>8.9358473663911</v>
      </c>
      <c r="C5" s="30" t="n">
        <v>0</v>
      </c>
      <c r="D5" s="31" t="n">
        <f aca="false">$D114</f>
        <v>0</v>
      </c>
      <c r="E5" s="31" t="n">
        <v>0</v>
      </c>
      <c r="F5" s="31" t="n">
        <v>0</v>
      </c>
      <c r="G5" s="31" t="n">
        <f aca="false">$D112</f>
        <v>4.1110437237771</v>
      </c>
      <c r="H5" s="28" t="n">
        <f aca="false">$D115</f>
        <v>1.4519374850925</v>
      </c>
      <c r="I5" s="31" t="n">
        <v>0</v>
      </c>
      <c r="J5" s="31" t="n">
        <v>0</v>
      </c>
      <c r="K5" s="29" t="n">
        <f aca="false">SUM(B$5:I$5)</f>
        <v>14.4988285752607</v>
      </c>
      <c r="L5" s="29" t="n">
        <f aca="false">SUM(B$5:J$5)</f>
        <v>14.4988285752607</v>
      </c>
      <c r="M5" s="0" t="n">
        <f aca="false">SUM($D111:$D115)</f>
        <v>14.4988285752607</v>
      </c>
      <c r="N5" s="0" t="s">
        <v>115</v>
      </c>
    </row>
    <row collapsed="false" customFormat="false" customHeight="false" hidden="false" ht="13.8" outlineLevel="0" r="6">
      <c r="A6" s="0" t="s">
        <v>23</v>
      </c>
      <c r="B6" s="30" t="n">
        <f aca="false">$D116</f>
        <v>24.9401523606955</v>
      </c>
      <c r="C6" s="30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29" t="n">
        <f aca="false">SUM(B$6:I$6)</f>
        <v>24.9401523606955</v>
      </c>
      <c r="L6" s="29" t="n">
        <f aca="false">SUM(B$6:J$6)</f>
        <v>24.9401523606955</v>
      </c>
      <c r="M6" s="0" t="n">
        <f aca="false">SUM($D116:$D120)</f>
        <v>24.9401523606955</v>
      </c>
    </row>
    <row collapsed="false" customFormat="false" customHeight="false" hidden="false" ht="13.8" outlineLevel="0" r="7">
      <c r="A7" s="0" t="s">
        <v>116</v>
      </c>
      <c r="B7" s="30" t="n">
        <f aca="false">$D86+$D91+$D96+$D126+$D131+$D136</f>
        <v>43.8804507163736</v>
      </c>
      <c r="C7" s="30" t="n">
        <v>0</v>
      </c>
      <c r="D7" s="31" t="n">
        <v>0</v>
      </c>
      <c r="E7" s="31" t="n">
        <v>0</v>
      </c>
      <c r="F7" s="31" t="n">
        <v>0</v>
      </c>
      <c r="G7" s="31" t="n">
        <v>0</v>
      </c>
      <c r="H7" s="31" t="n">
        <v>0</v>
      </c>
      <c r="I7" s="31" t="n">
        <v>0</v>
      </c>
      <c r="J7" s="31" t="n">
        <v>0</v>
      </c>
      <c r="K7" s="29" t="n">
        <f aca="false">SUM(B$7:I$7)</f>
        <v>43.8804507163736</v>
      </c>
      <c r="L7" s="29" t="n">
        <f aca="false">SUM(B$7:J$7)</f>
        <v>43.8804507163736</v>
      </c>
      <c r="M7" s="0" t="n">
        <f aca="false">$D86+SUM($D91:$D95)+SUM($D96:$D100)+SUM($D126:$D140)</f>
        <v>43.8804507163736</v>
      </c>
    </row>
    <row collapsed="false" customFormat="false" customHeight="false" hidden="false" ht="13.8" outlineLevel="0" r="8">
      <c r="A8" s="33" t="s">
        <v>21</v>
      </c>
      <c r="C8" s="30" t="n">
        <f aca="false">$D106</f>
        <v>5.9124410470313</v>
      </c>
      <c r="D8" s="31" t="n">
        <v>0</v>
      </c>
      <c r="E8" s="31" t="n">
        <v>0</v>
      </c>
      <c r="F8" s="31" t="n">
        <v>0</v>
      </c>
      <c r="G8" s="31" t="n">
        <v>0</v>
      </c>
      <c r="H8" s="31" t="n">
        <v>0</v>
      </c>
      <c r="I8" s="31" t="n">
        <v>0</v>
      </c>
      <c r="J8" s="31" t="n">
        <f aca="false">$D165</f>
        <v>11.9437593180065</v>
      </c>
      <c r="K8" s="29" t="n">
        <f aca="false">SUM(B$8:I$8)</f>
        <v>5.9124410470313</v>
      </c>
      <c r="L8" s="29" t="n">
        <f aca="false">SUM(B$8:J$8)</f>
        <v>17.8562003650378</v>
      </c>
      <c r="M8" s="0" t="n">
        <f aca="false">SUM($D106:$D110)</f>
        <v>5.9124410470313</v>
      </c>
    </row>
    <row collapsed="false" customFormat="false" customHeight="false" hidden="false" ht="13.8" outlineLevel="0" r="9">
      <c r="A9" s="33" t="s">
        <v>117</v>
      </c>
      <c r="B9" s="30" t="n">
        <v>0</v>
      </c>
      <c r="C9" s="30" t="n">
        <v>0</v>
      </c>
      <c r="D9" s="31" t="n">
        <v>0</v>
      </c>
      <c r="E9" s="31" t="n">
        <f aca="false">$D90</f>
        <v>1.2866889215937</v>
      </c>
      <c r="F9" s="31" t="n">
        <v>0</v>
      </c>
      <c r="G9" s="31" t="n">
        <f aca="false">$D87</f>
        <v>2.5572921097845</v>
      </c>
      <c r="H9" s="31" t="n">
        <v>0</v>
      </c>
      <c r="I9" s="31" t="n">
        <v>0</v>
      </c>
      <c r="J9" s="31" t="n">
        <v>0</v>
      </c>
      <c r="K9" s="29" t="n">
        <f aca="false">SUM(B$9:I$9)</f>
        <v>3.8439810313782</v>
      </c>
      <c r="L9" s="29" t="n">
        <f aca="false">SUM(B$9:J$9)</f>
        <v>3.8439810313782</v>
      </c>
      <c r="M9" s="0" t="n">
        <f aca="false">SUM($D87:$D90)</f>
        <v>7.2500902424853</v>
      </c>
      <c r="N9" s="0" t="s">
        <v>118</v>
      </c>
    </row>
    <row collapsed="false" customFormat="false" customHeight="false" hidden="false" ht="13.8" outlineLevel="0" r="10">
      <c r="A10" s="33" t="s">
        <v>119</v>
      </c>
      <c r="B10" s="30" t="n">
        <f aca="false">SUM(B$3:B$9)</f>
        <v>97.212095721751</v>
      </c>
      <c r="C10" s="30" t="n">
        <f aca="false">SUM(C$3:C$9)</f>
        <v>12.2769359415441</v>
      </c>
      <c r="D10" s="30" t="n">
        <f aca="false">SUM(D$3:D$9)</f>
        <v>7.2811236288548</v>
      </c>
      <c r="E10" s="30" t="n">
        <f aca="false">SUM(E$3:E$9)</f>
        <v>2.31950233782765</v>
      </c>
      <c r="F10" s="30" t="n">
        <f aca="false">SUM(F$3:F$9)</f>
        <v>3.92014737444256</v>
      </c>
      <c r="G10" s="30" t="n">
        <f aca="false">SUM(G$3:G$9)</f>
        <v>69.8878655654963</v>
      </c>
      <c r="H10" s="30" t="n">
        <f aca="false">SUM(H$3:H$9)</f>
        <v>24.9422995162907</v>
      </c>
      <c r="I10" s="30" t="n">
        <f aca="false">SUM(I$3:I$9)</f>
        <v>2.01285025984459</v>
      </c>
      <c r="J10" s="30" t="n">
        <f aca="false">SUM(J$3:J$9)</f>
        <v>21.3903895362966</v>
      </c>
      <c r="K10" s="29" t="n">
        <f aca="false">SUM(B$10:I$10)</f>
        <v>219.852820346052</v>
      </c>
      <c r="L10" s="29" t="n">
        <f aca="false">SUM(B$10:J$10)</f>
        <v>241.243209882348</v>
      </c>
    </row>
    <row collapsed="false" customFormat="false" customHeight="false" hidden="false" ht="13.8" outlineLevel="0" r="11">
      <c r="A11" s="33" t="s">
        <v>120</v>
      </c>
      <c r="B11" s="30" t="n">
        <f aca="false">$B80*11.63</f>
        <v>27.6799518849621</v>
      </c>
      <c r="C11" s="30" t="n">
        <v>0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29" t="n">
        <f aca="false">SUM(B$11:I$11)</f>
        <v>27.6799518849621</v>
      </c>
      <c r="L11" s="29" t="n">
        <f aca="false">SUM(B$11:J$11)</f>
        <v>27.6799518849621</v>
      </c>
    </row>
    <row collapsed="false" customFormat="false" customHeight="false" hidden="false" ht="13.8" outlineLevel="0" r="12">
      <c r="A12" s="0" t="s">
        <v>113</v>
      </c>
      <c r="B12" s="31" t="n">
        <f aca="false">B$10+B$11</f>
        <v>124.892047606713</v>
      </c>
      <c r="C12" s="31" t="n">
        <f aca="false">C$10+C$11</f>
        <v>12.2769359415441</v>
      </c>
      <c r="D12" s="31" t="n">
        <f aca="false">D$10+D$11</f>
        <v>7.2811236288548</v>
      </c>
      <c r="E12" s="31" t="n">
        <f aca="false">E$10+E$11</f>
        <v>2.31950233782765</v>
      </c>
      <c r="F12" s="31" t="n">
        <f aca="false">F$10+F$11</f>
        <v>3.92014737444256</v>
      </c>
      <c r="G12" s="31" t="n">
        <f aca="false">G$10+G$11</f>
        <v>69.8878655654963</v>
      </c>
      <c r="H12" s="31" t="n">
        <f aca="false">H$10+H$11</f>
        <v>24.9422995162907</v>
      </c>
      <c r="I12" s="31" t="n">
        <f aca="false">I$10+I$11</f>
        <v>2.01285025984459</v>
      </c>
      <c r="J12" s="31" t="n">
        <f aca="false">J$10+J$11</f>
        <v>21.3903895362966</v>
      </c>
      <c r="K12" s="29" t="n">
        <f aca="false">SUM(B$12:I$12)</f>
        <v>247.532772231014</v>
      </c>
      <c r="L12" s="29" t="n">
        <f aca="false">SUM(B$12:J$12)</f>
        <v>268.92316176731</v>
      </c>
      <c r="M12" s="34"/>
    </row>
    <row collapsed="false" customFormat="false" customHeight="false" hidden="false" ht="13.8" outlineLevel="0" r="13">
      <c r="A13" s="0" t="s">
        <v>121</v>
      </c>
      <c r="B13" s="31"/>
      <c r="C13" s="31"/>
      <c r="D13" s="31"/>
      <c r="E13" s="31"/>
      <c r="F13" s="31"/>
      <c r="G13" s="31"/>
      <c r="H13" s="31"/>
      <c r="I13" s="31"/>
      <c r="J13" s="31"/>
      <c r="K13" s="35"/>
      <c r="L13" s="35"/>
    </row>
    <row collapsed="false" customFormat="false" customHeight="false" hidden="false" ht="13.8" outlineLevel="0" r="14">
      <c r="A14" s="36" t="s">
        <v>122</v>
      </c>
      <c r="B14" s="26"/>
      <c r="C14" s="26"/>
      <c r="D14" s="26"/>
      <c r="E14" s="26"/>
      <c r="F14" s="26"/>
      <c r="G14" s="26"/>
      <c r="H14" s="26"/>
      <c r="I14" s="26"/>
      <c r="J14" s="26"/>
      <c r="K14" s="37"/>
      <c r="L14" s="37"/>
    </row>
    <row collapsed="false" customFormat="false" customHeight="false" hidden="false" ht="12.8" outlineLevel="0" r="15">
      <c r="B15" s="38"/>
    </row>
    <row collapsed="false" customFormat="false" customHeight="false" hidden="false" ht="12.8" outlineLevel="0" r="17">
      <c r="A17" s="21" t="n">
        <v>2020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collapsed="false" customFormat="false" customHeight="false" hidden="false" ht="41.95" outlineLevel="0" r="18">
      <c r="A18" s="0" t="s">
        <v>97</v>
      </c>
      <c r="B18" s="22" t="s">
        <v>103</v>
      </c>
      <c r="C18" s="23" t="s">
        <v>104</v>
      </c>
      <c r="D18" s="24" t="s">
        <v>105</v>
      </c>
      <c r="E18" s="24" t="s">
        <v>106</v>
      </c>
      <c r="F18" s="0" t="s">
        <v>107</v>
      </c>
      <c r="G18" s="25" t="s">
        <v>108</v>
      </c>
      <c r="H18" s="25" t="s">
        <v>109</v>
      </c>
      <c r="I18" s="24" t="s">
        <v>110</v>
      </c>
      <c r="J18" s="24" t="s">
        <v>111</v>
      </c>
      <c r="K18" s="26" t="s">
        <v>112</v>
      </c>
      <c r="L18" s="26" t="s">
        <v>113</v>
      </c>
    </row>
    <row collapsed="false" customFormat="false" customHeight="false" hidden="false" ht="13.8" outlineLevel="0" r="19">
      <c r="A19" s="0" t="s">
        <v>19</v>
      </c>
      <c r="B19" s="27" t="n">
        <f aca="false">$E147</f>
        <v>9.9935018709527</v>
      </c>
      <c r="C19" s="27" t="n">
        <f aca="false">$E146</f>
        <v>6.1931850722489</v>
      </c>
      <c r="D19" s="27" t="n">
        <f aca="false">E$104</f>
        <v>4.9600163239963</v>
      </c>
      <c r="E19" s="27"/>
      <c r="F19" s="27" t="n">
        <f aca="false">E$105*0.8</f>
        <v>4.25737977601272</v>
      </c>
      <c r="G19" s="27" t="n">
        <f aca="false">E$102</f>
        <v>47.5411882775401</v>
      </c>
      <c r="H19" s="27" t="n">
        <f aca="false">E$103</f>
        <v>14.0834367885203</v>
      </c>
      <c r="I19" s="28" t="n">
        <f aca="false">E$105*0.2</f>
        <v>1.06434494400318</v>
      </c>
      <c r="J19" s="28" t="n">
        <f aca="false">$E150</f>
        <v>9.3185378725721</v>
      </c>
      <c r="K19" s="29" t="n">
        <f aca="false">SUM(B$19:I$19)</f>
        <v>88.0930530532742</v>
      </c>
      <c r="L19" s="29" t="n">
        <f aca="false">SUM(B$19:J$19)</f>
        <v>97.4115909258463</v>
      </c>
    </row>
    <row collapsed="false" customFormat="false" customHeight="false" hidden="false" ht="13.8" outlineLevel="0" r="20">
      <c r="A20" s="0" t="s">
        <v>24</v>
      </c>
      <c r="B20" s="30" t="n">
        <f aca="false">$E157</f>
        <v>6.74144313621457</v>
      </c>
      <c r="C20" s="27" t="n">
        <f aca="false">$E156</f>
        <v>2.12887677985723</v>
      </c>
      <c r="D20" s="31" t="n">
        <f aca="false">$E124</f>
        <v>1.212814159474</v>
      </c>
      <c r="E20" s="28" t="n">
        <f aca="false">0.3*$E125</f>
        <v>0.88985575140063</v>
      </c>
      <c r="F20" s="32" t="n">
        <v>0</v>
      </c>
      <c r="G20" s="30" t="n">
        <f aca="false">$E122</f>
        <v>6.2612951850052</v>
      </c>
      <c r="H20" s="30" t="n">
        <f aca="false">$E123</f>
        <v>1.1877890598133</v>
      </c>
      <c r="I20" s="28" t="n">
        <f aca="false">0.7*$E125</f>
        <v>2.07633008660147</v>
      </c>
      <c r="J20" s="28" t="n">
        <f aca="false">$E159</f>
        <v>3.19331516978585</v>
      </c>
      <c r="K20" s="29" t="n">
        <f aca="false">SUM(B$20:I$20)</f>
        <v>20.4984041583664</v>
      </c>
      <c r="L20" s="29" t="n">
        <f aca="false">SUM(B$20:J$20)</f>
        <v>23.6917193281522</v>
      </c>
      <c r="N20" s="0" t="s">
        <v>123</v>
      </c>
    </row>
    <row collapsed="false" customFormat="false" customHeight="false" hidden="false" ht="13.8" outlineLevel="0" r="21">
      <c r="A21" s="0" t="s">
        <v>22</v>
      </c>
      <c r="B21" s="30" t="n">
        <f aca="false">$E111</f>
        <v>10.5272389387061</v>
      </c>
      <c r="C21" s="30" t="n">
        <v>0</v>
      </c>
      <c r="D21" s="31" t="n">
        <v>0</v>
      </c>
      <c r="E21" s="31" t="n">
        <v>0</v>
      </c>
      <c r="F21" s="31" t="n">
        <v>0</v>
      </c>
      <c r="G21" s="31" t="n">
        <f aca="false">$E112</f>
        <v>3.6096075679761</v>
      </c>
      <c r="H21" s="28" t="n">
        <f aca="false">$E115</f>
        <v>1.1084110606779</v>
      </c>
      <c r="I21" s="31" t="n">
        <v>0</v>
      </c>
      <c r="J21" s="31"/>
      <c r="K21" s="29" t="n">
        <f aca="false">SUM(B$21:I$21)</f>
        <v>15.2452575673601</v>
      </c>
      <c r="L21" s="29" t="n">
        <f aca="false">SUM(B$21:J$21)</f>
        <v>15.2452575673601</v>
      </c>
      <c r="N21" s="0" t="s">
        <v>115</v>
      </c>
    </row>
    <row collapsed="false" customFormat="false" customHeight="false" hidden="false" ht="13.8" outlineLevel="0" r="22">
      <c r="A22" s="0" t="s">
        <v>23</v>
      </c>
      <c r="B22" s="30" t="n">
        <f aca="false">$E116</f>
        <v>23.2960417791745</v>
      </c>
      <c r="C22" s="30" t="n">
        <v>0</v>
      </c>
      <c r="D22" s="31" t="n">
        <v>0</v>
      </c>
      <c r="E22" s="31" t="n">
        <v>0</v>
      </c>
      <c r="F22" s="31" t="n">
        <v>0</v>
      </c>
      <c r="G22" s="31" t="n">
        <v>0</v>
      </c>
      <c r="H22" s="31" t="n">
        <v>0</v>
      </c>
      <c r="I22" s="31" t="n">
        <v>0</v>
      </c>
      <c r="J22" s="31"/>
      <c r="K22" s="29" t="n">
        <f aca="false">SUM(B$22:I$22)</f>
        <v>23.2960417791745</v>
      </c>
      <c r="L22" s="29" t="n">
        <f aca="false">SUM(B$22:J$22)</f>
        <v>23.2960417791745</v>
      </c>
    </row>
    <row collapsed="false" customFormat="false" customHeight="false" hidden="false" ht="13.8" outlineLevel="0" r="23">
      <c r="A23" s="0" t="s">
        <v>116</v>
      </c>
      <c r="B23" s="30" t="n">
        <f aca="false">$E86+$E91+$E96+$E126+$E131+$E136</f>
        <v>46.6436092100771</v>
      </c>
      <c r="C23" s="30" t="n">
        <v>0</v>
      </c>
      <c r="D23" s="31" t="n">
        <v>0</v>
      </c>
      <c r="E23" s="31" t="n">
        <v>0</v>
      </c>
      <c r="F23" s="31" t="n">
        <v>0</v>
      </c>
      <c r="G23" s="31" t="n">
        <v>0</v>
      </c>
      <c r="H23" s="31" t="n">
        <v>0</v>
      </c>
      <c r="I23" s="31" t="n">
        <v>0</v>
      </c>
      <c r="J23" s="31"/>
      <c r="K23" s="29" t="n">
        <f aca="false">SUM(B$23:I$23)</f>
        <v>46.6436092100771</v>
      </c>
      <c r="L23" s="29" t="n">
        <f aca="false">SUM(B$23:J$23)</f>
        <v>46.6436092100771</v>
      </c>
    </row>
    <row collapsed="false" customFormat="false" customHeight="false" hidden="false" ht="13.8" outlineLevel="0" r="24">
      <c r="A24" s="33" t="s">
        <v>21</v>
      </c>
      <c r="C24" s="30" t="n">
        <f aca="false">$E106</f>
        <v>6.1482630691953</v>
      </c>
      <c r="D24" s="31" t="n">
        <v>0</v>
      </c>
      <c r="E24" s="31" t="n">
        <v>0</v>
      </c>
      <c r="F24" s="31" t="n">
        <v>0</v>
      </c>
      <c r="G24" s="31" t="n">
        <v>0</v>
      </c>
      <c r="H24" s="31" t="n">
        <v>0</v>
      </c>
      <c r="I24" s="31" t="n">
        <v>0</v>
      </c>
      <c r="J24" s="31" t="n">
        <f aca="false">$E165</f>
        <v>15.2161743770855</v>
      </c>
      <c r="K24" s="29" t="n">
        <f aca="false">SUM(B$24:I$24)</f>
        <v>6.1482630691953</v>
      </c>
      <c r="L24" s="29" t="n">
        <f aca="false">SUM(B$24:J$24)</f>
        <v>21.3644374462808</v>
      </c>
    </row>
    <row collapsed="false" customFormat="false" customHeight="false" hidden="false" ht="13.8" outlineLevel="0" r="25">
      <c r="A25" s="33" t="s">
        <v>117</v>
      </c>
      <c r="B25" s="30" t="n">
        <f aca="false">0.2*$E90</f>
        <v>0.2250335289655</v>
      </c>
      <c r="C25" s="30" t="n">
        <v>0</v>
      </c>
      <c r="D25" s="31" t="n">
        <f aca="false">$E89</f>
        <v>0</v>
      </c>
      <c r="E25" s="31" t="n">
        <f aca="false">0.8*$E90</f>
        <v>0.900134115862</v>
      </c>
      <c r="F25" s="31" t="n">
        <v>0</v>
      </c>
      <c r="G25" s="31" t="n">
        <f aca="false">$E87</f>
        <v>2.2363978528045</v>
      </c>
      <c r="H25" s="31" t="n">
        <v>0</v>
      </c>
      <c r="I25" s="31" t="n">
        <v>0</v>
      </c>
      <c r="J25" s="31"/>
      <c r="K25" s="29" t="n">
        <f aca="false">SUM(B$25:I$25)</f>
        <v>3.361565497632</v>
      </c>
      <c r="L25" s="29" t="n">
        <f aca="false">SUM(B$25:J$25)</f>
        <v>3.361565497632</v>
      </c>
      <c r="N25" s="0" t="s">
        <v>124</v>
      </c>
    </row>
    <row collapsed="false" customFormat="false" customHeight="false" hidden="false" ht="13.8" outlineLevel="0" r="26">
      <c r="A26" s="33" t="s">
        <v>119</v>
      </c>
      <c r="B26" s="30" t="n">
        <f aca="false">SUM(B$19:B$25)</f>
        <v>97.4268684640905</v>
      </c>
      <c r="C26" s="30" t="n">
        <f aca="false">SUM(C$19:C$25)</f>
        <v>14.4703249213014</v>
      </c>
      <c r="D26" s="30" t="n">
        <f aca="false">SUM(D$19:D$25)</f>
        <v>6.1728304834703</v>
      </c>
      <c r="E26" s="30" t="n">
        <f aca="false">SUM(E$19:E$25)</f>
        <v>1.78998986726263</v>
      </c>
      <c r="F26" s="30" t="n">
        <f aca="false">SUM(F$19:F$25)</f>
        <v>4.25737977601272</v>
      </c>
      <c r="G26" s="30" t="n">
        <f aca="false">SUM(G$19:G$25)</f>
        <v>59.6484888833259</v>
      </c>
      <c r="H26" s="30" t="n">
        <f aca="false">SUM(H$19:H$25)</f>
        <v>16.3796369090115</v>
      </c>
      <c r="I26" s="30" t="n">
        <f aca="false">SUM(I$19:I$25)</f>
        <v>3.14067503060465</v>
      </c>
      <c r="J26" s="30" t="n">
        <f aca="false">SUM(J$19:J$25)</f>
        <v>27.7280274194434</v>
      </c>
      <c r="K26" s="29" t="n">
        <f aca="false">SUM(B$26:I$26)</f>
        <v>203.28619433508</v>
      </c>
      <c r="L26" s="29" t="n">
        <f aca="false">SUM(B$26:J$26)</f>
        <v>231.014221754523</v>
      </c>
    </row>
    <row collapsed="false" customFormat="false" customHeight="false" hidden="false" ht="13.8" outlineLevel="0" r="27">
      <c r="A27" s="33" t="s">
        <v>120</v>
      </c>
      <c r="B27" s="30" t="n">
        <f aca="false">$C80*11.63</f>
        <v>34.388452213464</v>
      </c>
      <c r="C27" s="30" t="n">
        <v>0</v>
      </c>
      <c r="D27" s="31" t="n">
        <v>0</v>
      </c>
      <c r="E27" s="31" t="n">
        <v>0</v>
      </c>
      <c r="F27" s="31" t="n">
        <v>0</v>
      </c>
      <c r="G27" s="31" t="n">
        <v>0</v>
      </c>
      <c r="H27" s="31" t="n">
        <v>0</v>
      </c>
      <c r="I27" s="31" t="n">
        <v>0</v>
      </c>
      <c r="J27" s="31"/>
      <c r="K27" s="29" t="n">
        <f aca="false">SUM(B$27:I$27)</f>
        <v>34.388452213464</v>
      </c>
      <c r="L27" s="29" t="n">
        <f aca="false">SUM(B$27:J$27)</f>
        <v>34.388452213464</v>
      </c>
    </row>
    <row collapsed="false" customFormat="false" customHeight="false" hidden="false" ht="13.8" outlineLevel="0" r="28">
      <c r="A28" s="0" t="s">
        <v>113</v>
      </c>
      <c r="B28" s="31" t="n">
        <f aca="false">B$26+B$27</f>
        <v>131.815320677555</v>
      </c>
      <c r="C28" s="31" t="n">
        <f aca="false">C$26+C$27</f>
        <v>14.4703249213014</v>
      </c>
      <c r="D28" s="31" t="n">
        <f aca="false">D$26+D$27</f>
        <v>6.1728304834703</v>
      </c>
      <c r="E28" s="31" t="n">
        <f aca="false">E$26+E$27</f>
        <v>1.78998986726263</v>
      </c>
      <c r="F28" s="31" t="n">
        <f aca="false">F$26+F$27</f>
        <v>4.25737977601272</v>
      </c>
      <c r="G28" s="31" t="n">
        <f aca="false">G$26+G$27</f>
        <v>59.6484888833259</v>
      </c>
      <c r="H28" s="31" t="n">
        <f aca="false">H$26+H$27</f>
        <v>16.3796369090115</v>
      </c>
      <c r="I28" s="31" t="n">
        <f aca="false">I$26+I$27</f>
        <v>3.14067503060465</v>
      </c>
      <c r="J28" s="31" t="n">
        <f aca="false">J$26+J$27</f>
        <v>27.7280274194434</v>
      </c>
      <c r="K28" s="29" t="n">
        <f aca="false">SUM(B$28:I$28)</f>
        <v>237.674646548544</v>
      </c>
      <c r="L28" s="29" t="n">
        <f aca="false">SUM(B$28:J$28)</f>
        <v>265.402673967987</v>
      </c>
      <c r="M28" s="34"/>
    </row>
    <row collapsed="false" customFormat="false" customHeight="false" hidden="false" ht="13.8" outlineLevel="0" r="29">
      <c r="A29" s="0" t="s">
        <v>121</v>
      </c>
      <c r="B29" s="31"/>
      <c r="C29" s="31"/>
      <c r="D29" s="31"/>
      <c r="E29" s="31"/>
      <c r="F29" s="31"/>
      <c r="G29" s="31"/>
      <c r="H29" s="31"/>
      <c r="I29" s="31"/>
      <c r="J29" s="31"/>
      <c r="K29" s="35"/>
      <c r="L29" s="35"/>
    </row>
    <row collapsed="false" customFormat="false" customHeight="false" hidden="false" ht="13.8" outlineLevel="0" r="30">
      <c r="A30" s="36" t="s">
        <v>122</v>
      </c>
      <c r="B30" s="26"/>
      <c r="C30" s="26"/>
      <c r="D30" s="26"/>
      <c r="E30" s="26"/>
      <c r="F30" s="26"/>
      <c r="G30" s="26"/>
      <c r="H30" s="26"/>
      <c r="I30" s="26"/>
      <c r="J30" s="26"/>
      <c r="K30" s="37"/>
      <c r="L30" s="37"/>
    </row>
    <row collapsed="false" customFormat="false" customHeight="false" hidden="false" ht="12.8" outlineLevel="0" r="32">
      <c r="A32" s="21" t="n">
        <v>2025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collapsed="false" customFormat="false" customHeight="false" hidden="false" ht="41.95" outlineLevel="0" r="33">
      <c r="A33" s="0" t="s">
        <v>97</v>
      </c>
      <c r="B33" s="22" t="s">
        <v>103</v>
      </c>
      <c r="C33" s="23" t="s">
        <v>104</v>
      </c>
      <c r="D33" s="24" t="s">
        <v>105</v>
      </c>
      <c r="E33" s="24" t="s">
        <v>106</v>
      </c>
      <c r="F33" s="0" t="s">
        <v>107</v>
      </c>
      <c r="G33" s="25" t="s">
        <v>108</v>
      </c>
      <c r="H33" s="25" t="s">
        <v>109</v>
      </c>
      <c r="I33" s="24" t="s">
        <v>110</v>
      </c>
      <c r="J33" s="24" t="s">
        <v>111</v>
      </c>
      <c r="K33" s="26" t="s">
        <v>112</v>
      </c>
      <c r="L33" s="26" t="s">
        <v>113</v>
      </c>
    </row>
    <row collapsed="false" customFormat="false" customHeight="false" hidden="false" ht="13.8" outlineLevel="0" r="34">
      <c r="A34" s="0" t="s">
        <v>19</v>
      </c>
      <c r="B34" s="27" t="n">
        <f aca="false">$F147</f>
        <v>8.1762974696327</v>
      </c>
      <c r="C34" s="27" t="n">
        <f aca="false">$F146</f>
        <v>7.5530916200496</v>
      </c>
      <c r="D34" s="27" t="n">
        <f aca="false">F$104</f>
        <v>5.0204994335539</v>
      </c>
      <c r="E34" s="27"/>
      <c r="F34" s="27" t="n">
        <f aca="false">F$105*0.8</f>
        <v>4.36932928754512</v>
      </c>
      <c r="G34" s="27" t="n">
        <f aca="false">F$102</f>
        <v>37.9773080843053</v>
      </c>
      <c r="H34" s="27" t="n">
        <f aca="false">F$103</f>
        <v>8.6860118141789</v>
      </c>
      <c r="I34" s="28" t="n">
        <f aca="false">F$105*0.2</f>
        <v>1.09233232188628</v>
      </c>
      <c r="J34" s="28" t="n">
        <f aca="false">$F150</f>
        <v>11.5158182904556</v>
      </c>
      <c r="K34" s="39" t="n">
        <f aca="false">SUM(B$34:I$34)</f>
        <v>72.8748700311518</v>
      </c>
      <c r="L34" s="29" t="n">
        <f aca="false">SUM(B$34:J$34)</f>
        <v>84.3906883216074</v>
      </c>
    </row>
    <row collapsed="false" customFormat="false" customHeight="false" hidden="false" ht="13.8" outlineLevel="0" r="35">
      <c r="A35" s="0" t="s">
        <v>24</v>
      </c>
      <c r="B35" s="30" t="n">
        <f aca="false">$F157</f>
        <v>5.20262212493538</v>
      </c>
      <c r="C35" s="27" t="n">
        <f aca="false">$F156</f>
        <v>3.46841474995692</v>
      </c>
      <c r="D35" s="31" t="n">
        <f aca="false">$F124</f>
        <v>1.1658286973024</v>
      </c>
      <c r="E35" s="28" t="n">
        <f aca="false">0.2*$F125</f>
        <v>0.71910994652222</v>
      </c>
      <c r="F35" s="32" t="n">
        <v>0</v>
      </c>
      <c r="G35" s="30" t="n">
        <f aca="false">$F122</f>
        <v>4.672176275058</v>
      </c>
      <c r="H35" s="30" t="n">
        <f aca="false">$F123</f>
        <v>0.2987829664659</v>
      </c>
      <c r="I35" s="28" t="n">
        <f aca="false">0.8*$F125</f>
        <v>2.87643978608888</v>
      </c>
      <c r="J35" s="28" t="n">
        <f aca="false">$F159</f>
        <v>5.20262212493538</v>
      </c>
      <c r="K35" s="29" t="n">
        <f aca="false">SUM(B$35:I$35)</f>
        <v>18.4033745463297</v>
      </c>
      <c r="L35" s="29" t="n">
        <f aca="false">SUM(B$35:J$35)</f>
        <v>23.6059966712651</v>
      </c>
      <c r="N35" s="0" t="s">
        <v>125</v>
      </c>
    </row>
    <row collapsed="false" customFormat="false" customHeight="false" hidden="false" ht="13.8" outlineLevel="0" r="36">
      <c r="A36" s="0" t="s">
        <v>22</v>
      </c>
      <c r="B36" s="30" t="n">
        <f aca="false">$F111</f>
        <v>11.2851001408106</v>
      </c>
      <c r="C36" s="30" t="n">
        <v>0</v>
      </c>
      <c r="D36" s="31" t="n">
        <v>0</v>
      </c>
      <c r="E36" s="31" t="n">
        <v>0</v>
      </c>
      <c r="F36" s="31" t="n">
        <v>0</v>
      </c>
      <c r="G36" s="31" t="n">
        <f aca="false">$F112</f>
        <v>3.0165698375334</v>
      </c>
      <c r="H36" s="28" t="n">
        <f aca="false">$F115</f>
        <v>0.8214760725811</v>
      </c>
      <c r="I36" s="31" t="n">
        <v>0</v>
      </c>
      <c r="J36" s="31"/>
      <c r="K36" s="29" t="n">
        <f aca="false">SUM(B$36:I$36)</f>
        <v>15.1231460509251</v>
      </c>
      <c r="L36" s="29" t="n">
        <f aca="false">SUM(B$36:J$36)</f>
        <v>15.1231460509251</v>
      </c>
      <c r="N36" s="0" t="s">
        <v>115</v>
      </c>
    </row>
    <row collapsed="false" customFormat="false" customHeight="false" hidden="false" ht="13.8" outlineLevel="0" r="37">
      <c r="A37" s="0" t="s">
        <v>23</v>
      </c>
      <c r="B37" s="30" t="n">
        <f aca="false">$F116</f>
        <v>19.2482139434698</v>
      </c>
      <c r="C37" s="30" t="n">
        <v>0</v>
      </c>
      <c r="D37" s="31" t="n">
        <v>0</v>
      </c>
      <c r="E37" s="31" t="n">
        <v>0</v>
      </c>
      <c r="F37" s="31" t="n">
        <v>0</v>
      </c>
      <c r="G37" s="31" t="n">
        <v>0</v>
      </c>
      <c r="H37" s="31" t="n">
        <v>0</v>
      </c>
      <c r="I37" s="31" t="n">
        <v>0</v>
      </c>
      <c r="J37" s="31"/>
      <c r="K37" s="29" t="n">
        <f aca="false">SUM(B$37:I$37)</f>
        <v>19.2482139434698</v>
      </c>
      <c r="L37" s="29" t="n">
        <f aca="false">SUM(B$37:J$37)</f>
        <v>19.2482139434698</v>
      </c>
    </row>
    <row collapsed="false" customFormat="false" customHeight="false" hidden="false" ht="13.8" outlineLevel="0" r="38">
      <c r="A38" s="0" t="s">
        <v>116</v>
      </c>
      <c r="B38" s="30" t="n">
        <f aca="false">$F86+$F91+$F96+$F126+$F131+$F136</f>
        <v>46.3607534149519</v>
      </c>
      <c r="C38" s="30" t="n">
        <v>0</v>
      </c>
      <c r="D38" s="31" t="n">
        <v>0</v>
      </c>
      <c r="E38" s="31" t="n">
        <v>0</v>
      </c>
      <c r="F38" s="31" t="n">
        <v>0</v>
      </c>
      <c r="G38" s="31" t="n">
        <v>0</v>
      </c>
      <c r="H38" s="31" t="n">
        <v>0</v>
      </c>
      <c r="I38" s="31" t="n">
        <v>0</v>
      </c>
      <c r="J38" s="31"/>
      <c r="K38" s="29" t="n">
        <f aca="false">SUM(B$38:I$38)</f>
        <v>46.3607534149519</v>
      </c>
      <c r="L38" s="29" t="n">
        <f aca="false">SUM(B$38:J$38)</f>
        <v>46.3607534149519</v>
      </c>
    </row>
    <row collapsed="false" customFormat="false" customHeight="false" hidden="false" ht="13.8" outlineLevel="0" r="39">
      <c r="A39" s="33" t="s">
        <v>21</v>
      </c>
      <c r="C39" s="30" t="n">
        <f aca="false">$F106</f>
        <v>6.0014818512887</v>
      </c>
      <c r="D39" s="31" t="n">
        <v>0</v>
      </c>
      <c r="E39" s="31" t="n">
        <v>0</v>
      </c>
      <c r="F39" s="31" t="n">
        <v>0</v>
      </c>
      <c r="G39" s="31" t="n">
        <v>0</v>
      </c>
      <c r="H39" s="31" t="n">
        <v>0</v>
      </c>
      <c r="I39" s="31" t="n">
        <v>0</v>
      </c>
      <c r="J39" s="31" t="n">
        <f aca="false">$F165</f>
        <v>14.8529094058552</v>
      </c>
      <c r="K39" s="29" t="n">
        <f aca="false">SUM(B$39:I$39)</f>
        <v>6.0014818512887</v>
      </c>
      <c r="L39" s="29" t="n">
        <f aca="false">SUM(B$39:J$39)</f>
        <v>20.8543912571439</v>
      </c>
    </row>
    <row collapsed="false" customFormat="false" customHeight="false" hidden="false" ht="13.8" outlineLevel="0" r="40">
      <c r="A40" s="33" t="s">
        <v>117</v>
      </c>
      <c r="B40" s="30" t="n">
        <f aca="false">0.6*$F90</f>
        <v>0.57553979429448</v>
      </c>
      <c r="C40" s="27"/>
      <c r="D40" s="31" t="n">
        <v>0</v>
      </c>
      <c r="E40" s="31" t="n">
        <f aca="false">0.4*$F90</f>
        <v>0.38369319619632</v>
      </c>
      <c r="F40" s="31" t="n">
        <v>0</v>
      </c>
      <c r="G40" s="31" t="n">
        <f aca="false">$F87</f>
        <v>1.9118452486441</v>
      </c>
      <c r="H40" s="31" t="n">
        <v>0</v>
      </c>
      <c r="I40" s="31" t="n">
        <v>0</v>
      </c>
      <c r="J40" s="31"/>
      <c r="K40" s="29" t="n">
        <f aca="false">SUM(B$40:I$40)</f>
        <v>2.8710782391349</v>
      </c>
      <c r="L40" s="29" t="n">
        <f aca="false">SUM(B$40:J$40)</f>
        <v>2.8710782391349</v>
      </c>
      <c r="N40" s="0" t="s">
        <v>126</v>
      </c>
    </row>
    <row collapsed="false" customFormat="false" customHeight="false" hidden="false" ht="13.8" outlineLevel="0" r="41">
      <c r="A41" s="33" t="s">
        <v>119</v>
      </c>
      <c r="B41" s="30" t="n">
        <f aca="false">SUM(B$34:B$40)</f>
        <v>90.8485268880949</v>
      </c>
      <c r="C41" s="30" t="n">
        <f aca="false">SUM(C$34:C$40)</f>
        <v>17.0229882212952</v>
      </c>
      <c r="D41" s="30" t="n">
        <f aca="false">SUM(D$34:D$40)</f>
        <v>6.1863281308563</v>
      </c>
      <c r="E41" s="30" t="n">
        <f aca="false">SUM(E$34:E$40)</f>
        <v>1.10280314271854</v>
      </c>
      <c r="F41" s="30" t="n">
        <f aca="false">SUM(F$34:F$40)</f>
        <v>4.36932928754512</v>
      </c>
      <c r="G41" s="30" t="n">
        <f aca="false">SUM(G$34:G$40)</f>
        <v>47.5778994455408</v>
      </c>
      <c r="H41" s="30" t="n">
        <f aca="false">SUM(H$34:H$40)</f>
        <v>9.8062708532259</v>
      </c>
      <c r="I41" s="30" t="n">
        <f aca="false">SUM(I$34:I$40)</f>
        <v>3.96877210797516</v>
      </c>
      <c r="J41" s="30" t="n">
        <f aca="false">SUM(J$34:J$40)</f>
        <v>31.5713498212461</v>
      </c>
      <c r="K41" s="29" t="n">
        <f aca="false">SUM(B$41:I$41)</f>
        <v>180.882918077252</v>
      </c>
      <c r="L41" s="29" t="n">
        <f aca="false">SUM(B$41:J$41)</f>
        <v>212.454267898498</v>
      </c>
    </row>
    <row collapsed="false" customFormat="false" customHeight="false" hidden="false" ht="13.8" outlineLevel="0" r="42">
      <c r="A42" s="33" t="s">
        <v>120</v>
      </c>
      <c r="B42" s="30" t="n">
        <f aca="false">$D80*11.63</f>
        <v>39.8656411063733</v>
      </c>
      <c r="C42" s="30" t="n">
        <v>0</v>
      </c>
      <c r="D42" s="31" t="n">
        <v>0</v>
      </c>
      <c r="E42" s="31" t="n">
        <v>0</v>
      </c>
      <c r="F42" s="31" t="n">
        <v>0</v>
      </c>
      <c r="G42" s="31" t="n">
        <v>0</v>
      </c>
      <c r="H42" s="31" t="n">
        <v>0</v>
      </c>
      <c r="I42" s="31" t="n">
        <v>0</v>
      </c>
      <c r="J42" s="31"/>
      <c r="K42" s="29" t="n">
        <f aca="false">SUM(B$42:I$42)</f>
        <v>39.8656411063733</v>
      </c>
      <c r="L42" s="29" t="n">
        <f aca="false">SUM(B$42:J$42)</f>
        <v>39.8656411063733</v>
      </c>
    </row>
    <row collapsed="false" customFormat="false" customHeight="false" hidden="false" ht="13.8" outlineLevel="0" r="43">
      <c r="A43" s="0" t="s">
        <v>113</v>
      </c>
      <c r="B43" s="31" t="n">
        <f aca="false">B$41+B$42</f>
        <v>130.714167994468</v>
      </c>
      <c r="C43" s="31" t="n">
        <f aca="false">C$41+C$42</f>
        <v>17.0229882212952</v>
      </c>
      <c r="D43" s="31" t="n">
        <f aca="false">D$41+D$42</f>
        <v>6.1863281308563</v>
      </c>
      <c r="E43" s="31" t="n">
        <f aca="false">E$41+E$42</f>
        <v>1.10280314271854</v>
      </c>
      <c r="F43" s="31" t="n">
        <f aca="false">F$41+F$42</f>
        <v>4.36932928754512</v>
      </c>
      <c r="G43" s="31" t="n">
        <f aca="false">G$41+G$42</f>
        <v>47.5778994455408</v>
      </c>
      <c r="H43" s="31" t="n">
        <f aca="false">H$41+H$42</f>
        <v>9.8062708532259</v>
      </c>
      <c r="I43" s="31" t="n">
        <f aca="false">I$41+I$42</f>
        <v>3.96877210797516</v>
      </c>
      <c r="J43" s="31" t="n">
        <f aca="false">J$41+J$42</f>
        <v>31.5713498212461</v>
      </c>
      <c r="K43" s="29" t="n">
        <f aca="false">SUM(B$43:I$43)</f>
        <v>220.748559183625</v>
      </c>
      <c r="L43" s="29" t="n">
        <f aca="false">SUM(B$43:J$43)</f>
        <v>252.319909004871</v>
      </c>
      <c r="M43" s="34"/>
    </row>
    <row collapsed="false" customFormat="false" customHeight="false" hidden="false" ht="13.8" outlineLevel="0" r="44">
      <c r="A44" s="0" t="s">
        <v>121</v>
      </c>
      <c r="B44" s="31"/>
      <c r="C44" s="31"/>
      <c r="D44" s="31"/>
      <c r="E44" s="31"/>
      <c r="F44" s="31"/>
      <c r="G44" s="31"/>
      <c r="H44" s="31"/>
      <c r="I44" s="31"/>
      <c r="J44" s="31"/>
      <c r="K44" s="35"/>
      <c r="L44" s="35"/>
    </row>
    <row collapsed="false" customFormat="false" customHeight="false" hidden="false" ht="13.8" outlineLevel="0" r="45">
      <c r="A45" s="36" t="s">
        <v>122</v>
      </c>
      <c r="B45" s="26"/>
      <c r="C45" s="26"/>
      <c r="D45" s="26"/>
      <c r="E45" s="26"/>
      <c r="F45" s="26"/>
      <c r="G45" s="26"/>
      <c r="H45" s="26"/>
      <c r="I45" s="26"/>
      <c r="J45" s="26"/>
      <c r="K45" s="37"/>
      <c r="L45" s="37"/>
    </row>
    <row collapsed="false" customFormat="false" customHeight="false" hidden="false" ht="13.8" outlineLevel="0" r="46">
      <c r="A46" s="36"/>
      <c r="B46" s="26"/>
      <c r="C46" s="26"/>
      <c r="D46" s="26"/>
      <c r="E46" s="26"/>
      <c r="F46" s="26"/>
      <c r="G46" s="26"/>
      <c r="H46" s="26"/>
      <c r="I46" s="26"/>
      <c r="J46" s="26"/>
      <c r="K46" s="37"/>
      <c r="L46" s="37"/>
    </row>
    <row collapsed="false" customFormat="false" customHeight="false" hidden="false" ht="12.8" outlineLevel="0" r="47">
      <c r="A47" s="21" t="n">
        <v>2030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collapsed="false" customFormat="false" customHeight="false" hidden="false" ht="41.95" outlineLevel="0" r="48">
      <c r="A48" s="0" t="s">
        <v>97</v>
      </c>
      <c r="B48" s="22" t="s">
        <v>103</v>
      </c>
      <c r="C48" s="23" t="s">
        <v>104</v>
      </c>
      <c r="D48" s="24" t="s">
        <v>105</v>
      </c>
      <c r="E48" s="24" t="s">
        <v>106</v>
      </c>
      <c r="F48" s="0" t="s">
        <v>107</v>
      </c>
      <c r="G48" s="25" t="s">
        <v>108</v>
      </c>
      <c r="H48" s="25" t="s">
        <v>109</v>
      </c>
      <c r="I48" s="24" t="s">
        <v>110</v>
      </c>
      <c r="J48" s="24" t="s">
        <v>111</v>
      </c>
      <c r="K48" s="26" t="s">
        <v>112</v>
      </c>
      <c r="L48" s="26" t="s">
        <v>113</v>
      </c>
    </row>
    <row collapsed="false" customFormat="false" customHeight="false" hidden="false" ht="13.8" outlineLevel="0" r="49">
      <c r="A49" s="0" t="s">
        <v>19</v>
      </c>
      <c r="B49" s="27" t="n">
        <f aca="false">$G147</f>
        <v>6.3653393402047</v>
      </c>
      <c r="C49" s="27" t="n">
        <f aca="false">$G146</f>
        <v>8.9305506802692</v>
      </c>
      <c r="D49" s="27" t="n">
        <f aca="false">G$104</f>
        <v>6.3801570690925</v>
      </c>
      <c r="E49" s="27"/>
      <c r="F49" s="27" t="n">
        <f aca="false">G$105*0.8</f>
        <v>4.667317790924</v>
      </c>
      <c r="G49" s="27" t="n">
        <f aca="false">G$102</f>
        <v>25.7256951487605</v>
      </c>
      <c r="H49" s="27" t="n">
        <f aca="false">G$103</f>
        <v>3.7959809041094</v>
      </c>
      <c r="I49" s="28" t="n">
        <f aca="false">G$105*0.2</f>
        <v>1.166829447731</v>
      </c>
      <c r="J49" s="28" t="n">
        <f aca="false">$G150</f>
        <v>13.7000913588512</v>
      </c>
      <c r="K49" s="40" t="n">
        <f aca="false">SUM(B$49:I$49)</f>
        <v>57.0318703810913</v>
      </c>
      <c r="L49" s="29" t="n">
        <f aca="false">SUM(B$49:J$49)</f>
        <v>70.7319617399425</v>
      </c>
    </row>
    <row collapsed="false" customFormat="false" customHeight="false" hidden="false" ht="13.8" outlineLevel="0" r="50">
      <c r="A50" s="0" t="s">
        <v>24</v>
      </c>
      <c r="B50" s="30" t="n">
        <f aca="false">$G157</f>
        <v>4.07861829454285</v>
      </c>
      <c r="C50" s="27" t="n">
        <f aca="false">$G156</f>
        <v>4.07861829454285</v>
      </c>
      <c r="D50" s="31" t="n">
        <f aca="false">$H124</f>
        <v>0.875042801362</v>
      </c>
      <c r="E50" s="28" t="n">
        <v>0</v>
      </c>
      <c r="F50" s="32" t="n">
        <v>0</v>
      </c>
      <c r="G50" s="30" t="n">
        <f aca="false">$G122</f>
        <v>3.8529415919553</v>
      </c>
      <c r="H50" s="30" t="n">
        <f aca="false">$G123</f>
        <v>0.1849421811195</v>
      </c>
      <c r="I50" s="28" t="n">
        <f aca="false">$G125</f>
        <v>3.6205687407292</v>
      </c>
      <c r="J50" s="28" t="n">
        <f aca="false">$G159</f>
        <v>6.11792744181428</v>
      </c>
      <c r="K50" s="40" t="n">
        <f aca="false">SUM(B$50:I$50)</f>
        <v>16.6907319042517</v>
      </c>
      <c r="L50" s="29" t="n">
        <f aca="false">SUM(B$50:J$50)</f>
        <v>22.808659346066</v>
      </c>
      <c r="N50" s="0" t="s">
        <v>127</v>
      </c>
    </row>
    <row collapsed="false" customFormat="false" customHeight="false" hidden="false" ht="13.8" outlineLevel="0" r="51">
      <c r="A51" s="0" t="s">
        <v>22</v>
      </c>
      <c r="B51" s="30" t="n">
        <f aca="false">$G111</f>
        <v>11.8721730855261</v>
      </c>
      <c r="C51" s="30" t="n">
        <v>0</v>
      </c>
      <c r="D51" s="31" t="n">
        <v>0</v>
      </c>
      <c r="E51" s="31" t="n">
        <v>0</v>
      </c>
      <c r="F51" s="31" t="n">
        <v>0</v>
      </c>
      <c r="G51" s="31" t="n">
        <f aca="false">$G112</f>
        <v>2.52738946417</v>
      </c>
      <c r="H51" s="28" t="n">
        <f aca="false">$G115</f>
        <v>0.6116646545322</v>
      </c>
      <c r="I51" s="31" t="n">
        <v>0</v>
      </c>
      <c r="J51" s="31"/>
      <c r="K51" s="40" t="n">
        <f aca="false">SUM(B$51:I$51)</f>
        <v>15.0112272042283</v>
      </c>
      <c r="L51" s="29" t="n">
        <f aca="false">SUM(B$51:J$51)</f>
        <v>15.0112272042283</v>
      </c>
      <c r="N51" s="0" t="s">
        <v>115</v>
      </c>
    </row>
    <row collapsed="false" customFormat="false" customHeight="false" hidden="false" ht="13.8" outlineLevel="0" r="52">
      <c r="A52" s="0" t="s">
        <v>23</v>
      </c>
      <c r="B52" s="30" t="n">
        <f aca="false">$G116</f>
        <v>15.1328873378843</v>
      </c>
      <c r="C52" s="30" t="n">
        <v>0</v>
      </c>
      <c r="D52" s="31" t="n">
        <v>0</v>
      </c>
      <c r="E52" s="31" t="n">
        <v>0</v>
      </c>
      <c r="F52" s="31" t="n">
        <v>0</v>
      </c>
      <c r="G52" s="31" t="n">
        <v>0</v>
      </c>
      <c r="H52" s="31" t="n">
        <v>0</v>
      </c>
      <c r="I52" s="31" t="n">
        <v>0</v>
      </c>
      <c r="J52" s="31"/>
      <c r="K52" s="40" t="n">
        <f aca="false">SUM(B$52:I$52)</f>
        <v>15.1328873378843</v>
      </c>
      <c r="L52" s="29" t="n">
        <f aca="false">SUM(B$52:J$52)</f>
        <v>15.1328873378843</v>
      </c>
    </row>
    <row collapsed="false" customFormat="false" customHeight="false" hidden="false" ht="13.8" outlineLevel="0" r="53">
      <c r="A53" s="0" t="s">
        <v>116</v>
      </c>
      <c r="B53" s="30" t="n">
        <f aca="false">$G86+$G96+$G91+$G126+$G131+$G136</f>
        <v>45.8977025541355</v>
      </c>
      <c r="C53" s="30" t="n">
        <v>0</v>
      </c>
      <c r="D53" s="31" t="n">
        <v>0</v>
      </c>
      <c r="E53" s="31" t="n">
        <v>0</v>
      </c>
      <c r="F53" s="31" t="n">
        <v>0</v>
      </c>
      <c r="G53" s="31" t="n">
        <v>0</v>
      </c>
      <c r="H53" s="31" t="n">
        <v>0</v>
      </c>
      <c r="I53" s="31" t="n">
        <v>0</v>
      </c>
      <c r="J53" s="31"/>
      <c r="K53" s="40" t="n">
        <f aca="false">SUM(B$53:I$53)</f>
        <v>45.8977025541355</v>
      </c>
      <c r="L53" s="29" t="n">
        <f aca="false">SUM(B$53:J$53)</f>
        <v>45.8977025541355</v>
      </c>
    </row>
    <row collapsed="false" customFormat="false" customHeight="false" hidden="false" ht="13.8" outlineLevel="0" r="54">
      <c r="A54" s="33" t="s">
        <v>21</v>
      </c>
      <c r="C54" s="30" t="n">
        <f aca="false">$G106</f>
        <v>6.0872173897053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f aca="false">$G165</f>
        <v>18.7810901591366</v>
      </c>
      <c r="K54" s="40" t="n">
        <f aca="false">SUM(B$54:I$54)</f>
        <v>6.0872173897053</v>
      </c>
      <c r="L54" s="29" t="n">
        <f aca="false">SUM(B$54:J$54)</f>
        <v>24.8683075488419</v>
      </c>
    </row>
    <row collapsed="false" customFormat="false" customHeight="false" hidden="false" ht="13.8" outlineLevel="0" r="55">
      <c r="A55" s="33" t="s">
        <v>117</v>
      </c>
      <c r="B55" s="30" t="n">
        <f aca="false">$G90</f>
        <v>0.8198832163214</v>
      </c>
      <c r="C55" s="27"/>
      <c r="D55" s="31" t="n">
        <v>0</v>
      </c>
      <c r="E55" s="31" t="n">
        <v>0</v>
      </c>
      <c r="F55" s="31" t="n">
        <v>0</v>
      </c>
      <c r="G55" s="31" t="n">
        <f aca="false">$G87</f>
        <v>1.6393647397841</v>
      </c>
      <c r="H55" s="31" t="n">
        <v>0</v>
      </c>
      <c r="I55" s="31" t="n">
        <v>0</v>
      </c>
      <c r="J55" s="31"/>
      <c r="K55" s="40" t="n">
        <f aca="false">SUM(B$55:I$55)</f>
        <v>2.4592479561055</v>
      </c>
      <c r="L55" s="29" t="n">
        <f aca="false">SUM(B$55:J$55)</f>
        <v>2.4592479561055</v>
      </c>
      <c r="N55" s="0" t="s">
        <v>128</v>
      </c>
    </row>
    <row collapsed="false" customFormat="false" customHeight="false" hidden="false" ht="13.8" outlineLevel="0" r="56">
      <c r="A56" s="33" t="s">
        <v>119</v>
      </c>
      <c r="B56" s="30" t="n">
        <f aca="false">SUM(B$49:B$55)</f>
        <v>84.1666038286149</v>
      </c>
      <c r="C56" s="30" t="n">
        <f aca="false">SUM(C$49:C$55)</f>
        <v>19.0963863645173</v>
      </c>
      <c r="D56" s="30" t="n">
        <f aca="false">SUM(D$49:D$55)</f>
        <v>7.2551998704545</v>
      </c>
      <c r="E56" s="30" t="n">
        <f aca="false">SUM(E$49:E$55)</f>
        <v>0</v>
      </c>
      <c r="F56" s="30" t="n">
        <f aca="false">SUM(F$49:F$55)</f>
        <v>4.667317790924</v>
      </c>
      <c r="G56" s="30" t="n">
        <f aca="false">SUM(G$49:G$55)</f>
        <v>33.7453909446699</v>
      </c>
      <c r="H56" s="30" t="n">
        <f aca="false">SUM(H$49:H$55)</f>
        <v>4.5925877397611</v>
      </c>
      <c r="I56" s="30" t="n">
        <f aca="false">SUM(I$49:I$55)</f>
        <v>4.7873981884602</v>
      </c>
      <c r="J56" s="30" t="n">
        <f aca="false">SUM(J$49:J$55)</f>
        <v>38.5991089598021</v>
      </c>
      <c r="K56" s="40" t="n">
        <f aca="false">SUM(B$56:I$56)</f>
        <v>158.310884727402</v>
      </c>
      <c r="L56" s="29" t="n">
        <f aca="false">SUM(B$56:J$56)</f>
        <v>196.909993687204</v>
      </c>
    </row>
    <row collapsed="false" customFormat="false" customHeight="false" hidden="false" ht="13.8" outlineLevel="0" r="57">
      <c r="A57" s="33" t="s">
        <v>120</v>
      </c>
      <c r="B57" s="30" t="n">
        <f aca="false">$E80*11.63</f>
        <v>44.0148890528076</v>
      </c>
      <c r="C57" s="30" t="n">
        <v>0</v>
      </c>
      <c r="D57" s="31" t="n">
        <v>0</v>
      </c>
      <c r="E57" s="31" t="n">
        <v>0</v>
      </c>
      <c r="F57" s="31" t="n">
        <v>0</v>
      </c>
      <c r="G57" s="31" t="n">
        <v>0</v>
      </c>
      <c r="H57" s="31" t="n">
        <v>0</v>
      </c>
      <c r="I57" s="31" t="n">
        <v>0</v>
      </c>
      <c r="J57" s="31"/>
      <c r="K57" s="40" t="n">
        <f aca="false">SUM(B$57:I$57)</f>
        <v>44.0148890528076</v>
      </c>
      <c r="L57" s="29" t="n">
        <f aca="false">SUM(B$57:J$57)</f>
        <v>44.0148890528076</v>
      </c>
    </row>
    <row collapsed="false" customFormat="false" customHeight="false" hidden="false" ht="13.8" outlineLevel="0" r="58">
      <c r="A58" s="0" t="s">
        <v>113</v>
      </c>
      <c r="B58" s="31" t="n">
        <f aca="false">B$56+B$57</f>
        <v>128.181492881422</v>
      </c>
      <c r="C58" s="31" t="n">
        <f aca="false">C$56+C$57</f>
        <v>19.0963863645173</v>
      </c>
      <c r="D58" s="31" t="n">
        <f aca="false">D$56+D$57</f>
        <v>7.2551998704545</v>
      </c>
      <c r="E58" s="31" t="n">
        <f aca="false">E$56+E$57</f>
        <v>0</v>
      </c>
      <c r="F58" s="31" t="n">
        <f aca="false">F$56+F$57</f>
        <v>4.667317790924</v>
      </c>
      <c r="G58" s="31" t="n">
        <f aca="false">G$56+G$57</f>
        <v>33.7453909446699</v>
      </c>
      <c r="H58" s="31" t="n">
        <f aca="false">H$56+H$57</f>
        <v>4.5925877397611</v>
      </c>
      <c r="I58" s="31" t="n">
        <f aca="false">I$56+I$57</f>
        <v>4.7873981884602</v>
      </c>
      <c r="J58" s="31" t="n">
        <f aca="false">J$56+J$57</f>
        <v>38.5991089598021</v>
      </c>
      <c r="K58" s="40" t="n">
        <f aca="false">SUM(B$58:I$58)</f>
        <v>202.325773780209</v>
      </c>
      <c r="L58" s="29" t="n">
        <f aca="false">SUM(B$58:J$58)</f>
        <v>240.924882740012</v>
      </c>
      <c r="M58" s="34"/>
    </row>
    <row collapsed="false" customFormat="false" customHeight="false" hidden="false" ht="13.8" outlineLevel="0" r="59">
      <c r="A59" s="0" t="s">
        <v>121</v>
      </c>
      <c r="B59" s="31"/>
      <c r="C59" s="31"/>
      <c r="D59" s="31"/>
      <c r="E59" s="31"/>
      <c r="F59" s="31"/>
      <c r="G59" s="31"/>
      <c r="H59" s="31"/>
      <c r="I59" s="31"/>
      <c r="J59" s="31"/>
      <c r="K59" s="35"/>
      <c r="L59" s="35"/>
    </row>
    <row collapsed="false" customFormat="false" customHeight="false" hidden="false" ht="13.8" outlineLevel="0" r="60">
      <c r="A60" s="36" t="s">
        <v>122</v>
      </c>
      <c r="B60" s="26"/>
      <c r="C60" s="26"/>
      <c r="D60" s="26"/>
      <c r="E60" s="26"/>
      <c r="F60" s="26"/>
      <c r="G60" s="26"/>
      <c r="H60" s="26"/>
      <c r="I60" s="26"/>
      <c r="J60" s="26"/>
      <c r="K60" s="37"/>
      <c r="L60" s="37"/>
    </row>
    <row collapsed="false" customFormat="false" customHeight="false" hidden="false" ht="13.8" outlineLevel="0" r="61">
      <c r="A61" s="36"/>
      <c r="B61" s="26"/>
      <c r="C61" s="26"/>
      <c r="D61" s="26"/>
      <c r="E61" s="26"/>
      <c r="F61" s="26"/>
      <c r="G61" s="26"/>
      <c r="H61" s="26"/>
      <c r="I61" s="26"/>
      <c r="J61" s="26"/>
      <c r="K61" s="37"/>
      <c r="L61" s="37"/>
    </row>
    <row collapsed="false" customFormat="false" customHeight="false" hidden="false" ht="12.8" outlineLevel="0" r="62">
      <c r="A62" s="21" t="n">
        <v>2050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collapsed="false" customFormat="false" customHeight="false" hidden="false" ht="41.75" outlineLevel="0" r="63">
      <c r="A63" s="0" t="s">
        <v>97</v>
      </c>
      <c r="B63" s="22" t="s">
        <v>103</v>
      </c>
      <c r="C63" s="23" t="s">
        <v>104</v>
      </c>
      <c r="D63" s="24" t="s">
        <v>105</v>
      </c>
      <c r="E63" s="24" t="s">
        <v>106</v>
      </c>
      <c r="F63" s="0" t="s">
        <v>107</v>
      </c>
      <c r="G63" s="25" t="s">
        <v>108</v>
      </c>
      <c r="H63" s="25" t="s">
        <v>109</v>
      </c>
      <c r="I63" s="24" t="s">
        <v>110</v>
      </c>
      <c r="J63" s="24" t="s">
        <v>111</v>
      </c>
      <c r="K63" s="26" t="s">
        <v>112</v>
      </c>
      <c r="L63" s="26" t="s">
        <v>113</v>
      </c>
      <c r="M63" s="41" t="s">
        <v>129</v>
      </c>
      <c r="N63" s="41" t="s">
        <v>130</v>
      </c>
      <c r="R63" s="0" t="s">
        <v>131</v>
      </c>
      <c r="S63" s="0" t="s">
        <v>97</v>
      </c>
      <c r="T63" s="22" t="s">
        <v>103</v>
      </c>
      <c r="U63" s="23" t="s">
        <v>132</v>
      </c>
      <c r="V63" s="24" t="s">
        <v>105</v>
      </c>
      <c r="X63" s="25" t="s">
        <v>108</v>
      </c>
      <c r="Y63" s="24" t="s">
        <v>110</v>
      </c>
      <c r="Z63" s="26" t="s">
        <v>113</v>
      </c>
      <c r="AA63" s="0" t="s">
        <v>133</v>
      </c>
      <c r="AB63" s="0" t="s">
        <v>134</v>
      </c>
    </row>
    <row collapsed="false" customFormat="false" customHeight="false" hidden="false" ht="13.8" outlineLevel="0" r="64">
      <c r="A64" s="0" t="s">
        <v>19</v>
      </c>
      <c r="B64" s="27" t="n">
        <f aca="false">$H147</f>
        <v>1.9331296858716</v>
      </c>
      <c r="C64" s="27" t="n">
        <f aca="false">$H146</f>
        <v>8.2864585058378</v>
      </c>
      <c r="D64" s="27" t="n">
        <f aca="false">H$104</f>
        <v>18.4439160030797</v>
      </c>
      <c r="E64" s="27"/>
      <c r="F64" s="27" t="n">
        <f aca="false">H$105*0.8</f>
        <v>2.72792085774264</v>
      </c>
      <c r="G64" s="27" t="n">
        <f aca="false">H$102</f>
        <v>1.6567842236102</v>
      </c>
      <c r="H64" s="27" t="n">
        <f aca="false">H$103</f>
        <v>0.0102713197079</v>
      </c>
      <c r="I64" s="28" t="n">
        <f aca="false">H$105*0.2</f>
        <v>0.68198021443566</v>
      </c>
      <c r="J64" s="28" t="n">
        <f aca="false">$H150</f>
        <v>12.9889605062644</v>
      </c>
      <c r="K64" s="29" t="n">
        <f aca="false">SUM(B$64:I$64)</f>
        <v>33.7404608102855</v>
      </c>
      <c r="L64" s="29" t="n">
        <f aca="false">SUM(B$64:J$64)</f>
        <v>46.7294213165499</v>
      </c>
      <c r="M64" s="42" t="n">
        <f aca="false">K$64/K$3-1</f>
        <v>-0.678867033117004</v>
      </c>
      <c r="N64" s="42" t="n">
        <f aca="false">L$64/L$3 -1</f>
        <v>-0.586089450596374</v>
      </c>
      <c r="S64" s="0" t="s">
        <v>19</v>
      </c>
      <c r="T64" s="43" t="n">
        <v>4.316</v>
      </c>
      <c r="U64" s="43" t="n">
        <v>6.474</v>
      </c>
      <c r="V64" s="43" t="n">
        <v>21.58</v>
      </c>
      <c r="W64" s="43" t="n">
        <v>6.474</v>
      </c>
      <c r="X64" s="43" t="n">
        <v>2.158</v>
      </c>
      <c r="Y64" s="44" t="n">
        <v>2.158</v>
      </c>
      <c r="Z64" s="39" t="n">
        <v>43.16</v>
      </c>
      <c r="AA64" s="15" t="n">
        <f aca="false">L$64</f>
        <v>46.7294213165499</v>
      </c>
      <c r="AB64" s="15" t="n">
        <v>50.5638470169684</v>
      </c>
    </row>
    <row collapsed="false" customFormat="false" customHeight="false" hidden="false" ht="13.8" outlineLevel="0" r="65">
      <c r="A65" s="0" t="s">
        <v>24</v>
      </c>
      <c r="B65" s="30" t="n">
        <f aca="false">$H157</f>
        <v>0.118781757248245</v>
      </c>
      <c r="C65" s="27" t="n">
        <f aca="false">$H156</f>
        <v>4.07861829454285</v>
      </c>
      <c r="D65" s="31" t="n">
        <f aca="false">$H124</f>
        <v>0.875042801362</v>
      </c>
      <c r="E65" s="28" t="n">
        <v>0</v>
      </c>
      <c r="F65" s="32" t="n">
        <v>0</v>
      </c>
      <c r="G65" s="30" t="n">
        <f aca="false">$H122</f>
        <v>1.9143809047232</v>
      </c>
      <c r="H65" s="30" t="n">
        <f aca="false">$H123</f>
        <v>0.0057681453037</v>
      </c>
      <c r="I65" s="28" t="n">
        <f aca="false">$H125</f>
        <v>3.2214327859528</v>
      </c>
      <c r="J65" s="28" t="n">
        <f aca="false">$H159</f>
        <v>6.11792744181428</v>
      </c>
      <c r="K65" s="29" t="n">
        <f aca="false">SUM(B$65:I$65)</f>
        <v>10.2140246891328</v>
      </c>
      <c r="L65" s="29" t="n">
        <f aca="false">SUM(B$65:J$65)</f>
        <v>16.3319521309471</v>
      </c>
      <c r="M65" s="42" t="n">
        <f aca="false">K$65/K$4-1</f>
        <v>-0.529524825198961</v>
      </c>
      <c r="N65" s="42" t="n">
        <f aca="false">L$65/L$4 -1</f>
        <v>-0.29984530898527</v>
      </c>
      <c r="O65" s="0" t="s">
        <v>127</v>
      </c>
      <c r="S65" s="0" t="s">
        <v>24</v>
      </c>
      <c r="T65" s="43" t="n">
        <v>2.49</v>
      </c>
      <c r="U65" s="43" t="n">
        <v>6.64</v>
      </c>
      <c r="V65" s="44" t="n">
        <v>0</v>
      </c>
      <c r="W65" s="44" t="n">
        <v>0</v>
      </c>
      <c r="X65" s="43" t="n">
        <v>3.32</v>
      </c>
      <c r="Y65" s="44" t="n">
        <v>4.15</v>
      </c>
      <c r="Z65" s="39" t="n">
        <v>16.6</v>
      </c>
      <c r="AA65" s="15" t="n">
        <f aca="false">L$65</f>
        <v>16.3319521309471</v>
      </c>
      <c r="AB65" s="15" t="n">
        <v>16.7586685738249</v>
      </c>
    </row>
    <row collapsed="false" customFormat="false" customHeight="false" hidden="false" ht="13.8" outlineLevel="0" r="66">
      <c r="A66" s="0" t="s">
        <v>22</v>
      </c>
      <c r="B66" s="30" t="n">
        <f aca="false">$H111</f>
        <v>12.1336890354515</v>
      </c>
      <c r="C66" s="30" t="n">
        <v>0</v>
      </c>
      <c r="D66" s="31" t="n">
        <v>0</v>
      </c>
      <c r="E66" s="31" t="n">
        <v>0</v>
      </c>
      <c r="F66" s="31" t="n">
        <v>0</v>
      </c>
      <c r="G66" s="31" t="n">
        <f aca="false">$H112</f>
        <v>1.3502688297928</v>
      </c>
      <c r="H66" s="28" t="n">
        <f aca="false">$H115</f>
        <v>0.2383294186653</v>
      </c>
      <c r="I66" s="31" t="n">
        <v>0</v>
      </c>
      <c r="J66" s="31"/>
      <c r="K66" s="29" t="n">
        <f aca="false">SUM(B$66:I$66)</f>
        <v>13.7222872839096</v>
      </c>
      <c r="L66" s="29" t="n">
        <f aca="false">SUM(B$66:J$66)</f>
        <v>13.7222872839096</v>
      </c>
      <c r="M66" s="42" t="n">
        <f aca="false">K$66/K$5-1</f>
        <v>-0.0535588987289713</v>
      </c>
      <c r="N66" s="42" t="n">
        <f aca="false">L$66/L$5 -1</f>
        <v>-0.0535588987289713</v>
      </c>
      <c r="O66" s="0" t="s">
        <v>115</v>
      </c>
      <c r="S66" s="0" t="s">
        <v>22</v>
      </c>
      <c r="T66" s="43" t="n">
        <v>13.28</v>
      </c>
      <c r="U66" s="43" t="n">
        <v>0</v>
      </c>
      <c r="V66" s="44" t="n">
        <v>0</v>
      </c>
      <c r="W66" s="44" t="n">
        <v>0</v>
      </c>
      <c r="X66" s="44" t="n">
        <v>3.32</v>
      </c>
      <c r="Y66" s="44" t="n">
        <v>0</v>
      </c>
      <c r="Z66" s="39" t="n">
        <v>16.6</v>
      </c>
      <c r="AA66" s="15" t="n">
        <f aca="false">L$66</f>
        <v>13.7222872839096</v>
      </c>
      <c r="AB66" s="15" t="n">
        <v>14.1583777473564</v>
      </c>
    </row>
    <row collapsed="false" customFormat="false" customHeight="false" hidden="false" ht="13.8" outlineLevel="0" r="67">
      <c r="A67" s="0" t="s">
        <v>23</v>
      </c>
      <c r="B67" s="30" t="n">
        <f aca="false">$H116</f>
        <v>9.8176259004632</v>
      </c>
      <c r="C67" s="30" t="n">
        <v>0</v>
      </c>
      <c r="D67" s="31" t="n">
        <v>0</v>
      </c>
      <c r="E67" s="31" t="n">
        <v>0</v>
      </c>
      <c r="F67" s="31" t="n">
        <v>0</v>
      </c>
      <c r="G67" s="31" t="n">
        <v>0</v>
      </c>
      <c r="H67" s="31" t="n">
        <v>0</v>
      </c>
      <c r="I67" s="31" t="n">
        <v>0</v>
      </c>
      <c r="J67" s="31"/>
      <c r="K67" s="29" t="n">
        <f aca="false">SUM(B$67:I$67)</f>
        <v>9.8176259004632</v>
      </c>
      <c r="L67" s="29" t="n">
        <f aca="false">SUM(B$67:J$67)</f>
        <v>9.8176259004632</v>
      </c>
      <c r="M67" s="42" t="n">
        <f aca="false">K$67/K$6-1</f>
        <v>-0.6063526092994</v>
      </c>
      <c r="N67" s="42" t="n">
        <f aca="false">L$67/L$6 -1</f>
        <v>-0.6063526092994</v>
      </c>
      <c r="S67" s="33" t="s">
        <v>135</v>
      </c>
      <c r="T67" s="43" t="n">
        <v>80</v>
      </c>
      <c r="U67" s="43" t="n">
        <v>0</v>
      </c>
      <c r="V67" s="44" t="n">
        <v>0</v>
      </c>
      <c r="W67" s="44" t="n">
        <v>0</v>
      </c>
      <c r="X67" s="44" t="n">
        <v>0</v>
      </c>
      <c r="Y67" s="44" t="n">
        <v>0</v>
      </c>
      <c r="Z67" s="39" t="n">
        <v>90</v>
      </c>
      <c r="AA67" s="15" t="n">
        <f aca="false">L$67+L$68+L$69+L$70</f>
        <v>83.7917795455033</v>
      </c>
      <c r="AB67" s="15" t="n">
        <v>82.2993773756886</v>
      </c>
    </row>
    <row collapsed="false" customFormat="false" customHeight="false" hidden="false" ht="13.8" outlineLevel="0" r="68">
      <c r="A68" s="0" t="s">
        <v>116</v>
      </c>
      <c r="B68" s="30" t="n">
        <f aca="false">$H86+$H91+$H96+$H126+$H131+$H136</f>
        <v>42.6007832076392</v>
      </c>
      <c r="C68" s="30" t="n">
        <v>0</v>
      </c>
      <c r="D68" s="31" t="n">
        <v>0</v>
      </c>
      <c r="E68" s="31" t="n">
        <v>0</v>
      </c>
      <c r="F68" s="31" t="n">
        <v>0</v>
      </c>
      <c r="G68" s="31" t="n">
        <v>0</v>
      </c>
      <c r="H68" s="31" t="n">
        <v>0</v>
      </c>
      <c r="I68" s="31" t="n">
        <v>0</v>
      </c>
      <c r="J68" s="31"/>
      <c r="K68" s="29" t="n">
        <f aca="false">SUM(B$68:I$68)</f>
        <v>42.6007832076392</v>
      </c>
      <c r="L68" s="29" t="n">
        <f aca="false">SUM(B$68:J$68)</f>
        <v>42.6007832076392</v>
      </c>
      <c r="M68" s="42" t="n">
        <f aca="false">K$68/K$7-1</f>
        <v>-0.0291625880738025</v>
      </c>
      <c r="N68" s="42" t="n">
        <f aca="false">L$68/L$7 -1</f>
        <v>-0.0291625880738025</v>
      </c>
      <c r="S68" s="0" t="s">
        <v>119</v>
      </c>
      <c r="T68" s="15" t="n">
        <f aca="false">SUM(T$64:T$67)</f>
        <v>100.086</v>
      </c>
      <c r="U68" s="15" t="n">
        <f aca="false">SUM(U$64:U$67)</f>
        <v>13.114</v>
      </c>
      <c r="V68" s="15" t="n">
        <f aca="false">SUM(V$64:V$67)</f>
        <v>21.58</v>
      </c>
      <c r="W68" s="15" t="n">
        <f aca="false">SUM(W$64:W$67)</f>
        <v>6.474</v>
      </c>
      <c r="X68" s="15" t="n">
        <f aca="false">SUM(X$64:X$67)</f>
        <v>8.798</v>
      </c>
      <c r="Y68" s="15" t="n">
        <f aca="false">SUM(Y$64:Y$67)</f>
        <v>6.308</v>
      </c>
      <c r="Z68" s="15" t="n">
        <f aca="false">SUM(Z$64:Z$67)</f>
        <v>166.36</v>
      </c>
      <c r="AA68" s="15" t="n">
        <f aca="false">$L71</f>
        <v>160.57544027691</v>
      </c>
      <c r="AB68" s="15" t="n">
        <v>163.780270713838</v>
      </c>
    </row>
    <row collapsed="false" customFormat="false" customHeight="false" hidden="false" ht="13.8" outlineLevel="0" r="69">
      <c r="A69" s="33" t="s">
        <v>21</v>
      </c>
      <c r="C69" s="30" t="n">
        <f aca="false">$H106</f>
        <v>6.3653241018497</v>
      </c>
      <c r="D69" s="31" t="n">
        <v>0</v>
      </c>
      <c r="E69" s="31" t="n">
        <v>0</v>
      </c>
      <c r="F69" s="31" t="n">
        <v>0</v>
      </c>
      <c r="G69" s="31" t="n">
        <v>0</v>
      </c>
      <c r="H69" s="31" t="n">
        <v>0</v>
      </c>
      <c r="I69" s="31" t="n">
        <v>0</v>
      </c>
      <c r="J69" s="31" t="n">
        <f aca="false">$H165</f>
        <v>23.5944973559221</v>
      </c>
      <c r="K69" s="29" t="n">
        <f aca="false">SUM(B$69:I$69)</f>
        <v>6.3653241018497</v>
      </c>
      <c r="L69" s="29" t="n">
        <f aca="false">SUM(B$69:J$69)</f>
        <v>29.9598214577718</v>
      </c>
      <c r="M69" s="42" t="n">
        <f aca="false">K$69/K$8-1</f>
        <v>0.0765983205948069</v>
      </c>
      <c r="N69" s="42" t="n">
        <f aca="false">L$69/L$8 -1</f>
        <v>0.677838557212467</v>
      </c>
    </row>
    <row collapsed="false" customFormat="false" customHeight="false" hidden="false" ht="13.8" outlineLevel="0" r="70">
      <c r="A70" s="33" t="s">
        <v>117</v>
      </c>
      <c r="B70" s="30" t="n">
        <f aca="false">$H90</f>
        <v>0.4612574310757</v>
      </c>
      <c r="C70" s="27"/>
      <c r="D70" s="31" t="n">
        <v>0</v>
      </c>
      <c r="E70" s="31" t="n">
        <v>0</v>
      </c>
      <c r="F70" s="31" t="n">
        <v>0</v>
      </c>
      <c r="G70" s="31" t="n">
        <f aca="false">$H87</f>
        <v>0.9522915485534</v>
      </c>
      <c r="H70" s="31" t="n">
        <v>0</v>
      </c>
      <c r="I70" s="31" t="n">
        <v>0</v>
      </c>
      <c r="J70" s="31"/>
      <c r="K70" s="29" t="n">
        <f aca="false">SUM(B$70:I$70)</f>
        <v>1.4135489796291</v>
      </c>
      <c r="L70" s="29" t="n">
        <f aca="false">SUM(B$70:J$70)</f>
        <v>1.4135489796291</v>
      </c>
      <c r="M70" s="42" t="n">
        <f aca="false">K$70/K$9-1</f>
        <v>-0.632269522640622</v>
      </c>
      <c r="N70" s="42" t="n">
        <f aca="false">L$70/L$9 -1</f>
        <v>-0.632269522640622</v>
      </c>
      <c r="O70" s="0" t="s">
        <v>128</v>
      </c>
    </row>
    <row collapsed="false" customFormat="false" customHeight="false" hidden="false" ht="13.8" outlineLevel="0" r="71">
      <c r="A71" s="33" t="s">
        <v>119</v>
      </c>
      <c r="B71" s="30" t="n">
        <f aca="false">SUM(B$64:B$70)</f>
        <v>67.0652670177495</v>
      </c>
      <c r="C71" s="30" t="n">
        <f aca="false">SUM(C$64:C$70)</f>
        <v>18.7304009022304</v>
      </c>
      <c r="D71" s="30" t="n">
        <f aca="false">SUM(D$64:D$70)</f>
        <v>19.3189588044417</v>
      </c>
      <c r="E71" s="30" t="n">
        <f aca="false">SUM(E$64:E$70)</f>
        <v>0</v>
      </c>
      <c r="F71" s="30" t="n">
        <f aca="false">SUM(F$64:F$70)</f>
        <v>2.72792085774264</v>
      </c>
      <c r="G71" s="30" t="n">
        <f aca="false">SUM(G$64:G$70)</f>
        <v>5.8737255066796</v>
      </c>
      <c r="H71" s="30" t="n">
        <f aca="false">SUM(H$64:H$70)</f>
        <v>0.2543688836769</v>
      </c>
      <c r="I71" s="30" t="n">
        <f aca="false">SUM(I$64:I$70)</f>
        <v>3.90341300038846</v>
      </c>
      <c r="J71" s="30" t="n">
        <f aca="false">SUM(J$64:J$70)</f>
        <v>42.7013853040008</v>
      </c>
      <c r="K71" s="29" t="n">
        <f aca="false">SUM(B$71:I$71)</f>
        <v>117.874054972909</v>
      </c>
      <c r="L71" s="29" t="n">
        <f aca="false">SUM(B$71:J$71)</f>
        <v>160.57544027691</v>
      </c>
      <c r="M71" s="42" t="n">
        <f aca="false">K$71/K$10-1</f>
        <v>-0.46385015763103</v>
      </c>
      <c r="N71" s="42" t="n">
        <f aca="false">L$71/L$10 -1</f>
        <v>-0.3343835859454</v>
      </c>
    </row>
    <row collapsed="false" customFormat="false" customHeight="false" hidden="false" ht="13.8" outlineLevel="0" r="72">
      <c r="A72" s="33" t="s">
        <v>120</v>
      </c>
      <c r="B72" s="30" t="n">
        <f aca="false">$F80*11.63</f>
        <v>65.4038097722956</v>
      </c>
      <c r="C72" s="30" t="n">
        <v>0</v>
      </c>
      <c r="D72" s="31" t="n">
        <v>0</v>
      </c>
      <c r="E72" s="31" t="n">
        <v>0</v>
      </c>
      <c r="F72" s="31" t="n">
        <v>0</v>
      </c>
      <c r="G72" s="31" t="n">
        <v>0</v>
      </c>
      <c r="H72" s="31" t="n">
        <v>0</v>
      </c>
      <c r="I72" s="31" t="n">
        <v>0</v>
      </c>
      <c r="J72" s="31"/>
      <c r="K72" s="29" t="n">
        <f aca="false">SUM(B$72:I$72)</f>
        <v>65.4038097722956</v>
      </c>
      <c r="L72" s="29" t="n">
        <f aca="false">SUM(B$72:J$72)</f>
        <v>65.4038097722956</v>
      </c>
      <c r="M72" s="42" t="n">
        <f aca="false">K$72/K$11-1</f>
        <v>1.36285850655065</v>
      </c>
      <c r="N72" s="42" t="n">
        <f aca="false">L$72/L$11 -1</f>
        <v>1.36285850655065</v>
      </c>
      <c r="S72" s="33"/>
      <c r="T72" s="30"/>
      <c r="U72" s="30"/>
      <c r="V72" s="31"/>
      <c r="W72" s="31"/>
      <c r="X72" s="31"/>
      <c r="Y72" s="31"/>
      <c r="Z72" s="35"/>
    </row>
    <row collapsed="false" customFormat="false" customHeight="false" hidden="false" ht="13.8" outlineLevel="0" r="73">
      <c r="A73" s="0" t="s">
        <v>113</v>
      </c>
      <c r="B73" s="31" t="n">
        <f aca="false">B$71+B$72</f>
        <v>132.469076790045</v>
      </c>
      <c r="C73" s="31" t="n">
        <f aca="false">C$71+C$72</f>
        <v>18.7304009022304</v>
      </c>
      <c r="D73" s="31" t="n">
        <f aca="false">D$71+D$72</f>
        <v>19.3189588044417</v>
      </c>
      <c r="E73" s="31" t="n">
        <f aca="false">E$71+E$72</f>
        <v>0</v>
      </c>
      <c r="F73" s="31" t="n">
        <f aca="false">F$71+F$72</f>
        <v>2.72792085774264</v>
      </c>
      <c r="G73" s="31" t="n">
        <f aca="false">G$71+G$72</f>
        <v>5.8737255066796</v>
      </c>
      <c r="H73" s="31" t="n">
        <f aca="false">H$71+H$72</f>
        <v>0.2543688836769</v>
      </c>
      <c r="I73" s="31" t="n">
        <f aca="false">I$71+I$72</f>
        <v>3.90341300038846</v>
      </c>
      <c r="J73" s="31" t="n">
        <f aca="false">J$71+J$72</f>
        <v>42.7013853040008</v>
      </c>
      <c r="K73" s="29" t="n">
        <f aca="false">SUM(B$73:I$73)</f>
        <v>183.277864745205</v>
      </c>
      <c r="L73" s="29" t="n">
        <f aca="false">SUM(B$73:J$73)</f>
        <v>225.979250049205</v>
      </c>
      <c r="M73" s="42" t="n">
        <f aca="false">K$73/K$12-1</f>
        <v>-0.25958141585326</v>
      </c>
      <c r="N73" s="42" t="n">
        <f aca="false">L$73/L$12 -1</f>
        <v>-0.159688408524896</v>
      </c>
      <c r="T73" s="31"/>
      <c r="U73" s="31"/>
      <c r="V73" s="31"/>
      <c r="W73" s="31"/>
      <c r="X73" s="31"/>
      <c r="Y73" s="31"/>
      <c r="Z73" s="35"/>
    </row>
    <row collapsed="false" customFormat="false" customHeight="false" hidden="false" ht="13.8" outlineLevel="0" r="74">
      <c r="A74" s="0" t="s">
        <v>121</v>
      </c>
      <c r="B74" s="31"/>
      <c r="C74" s="31"/>
      <c r="D74" s="31"/>
      <c r="E74" s="31"/>
      <c r="F74" s="31"/>
      <c r="G74" s="31"/>
      <c r="H74" s="31"/>
      <c r="I74" s="31"/>
      <c r="J74" s="31"/>
      <c r="K74" s="35"/>
      <c r="L74" s="35"/>
      <c r="S74" s="31"/>
      <c r="T74" s="31"/>
      <c r="U74" s="31"/>
      <c r="V74" s="31"/>
      <c r="W74" s="31"/>
      <c r="X74" s="31"/>
      <c r="Y74" s="35"/>
    </row>
    <row collapsed="false" customFormat="false" customHeight="false" hidden="false" ht="13.8" outlineLevel="0" r="75">
      <c r="A75" s="36" t="s">
        <v>122</v>
      </c>
      <c r="B75" s="26" t="n">
        <f aca="false">$B73/L73</f>
        <v>0.586200178827042</v>
      </c>
      <c r="C75" s="26" t="n">
        <f aca="false">$C73/L73</f>
        <v>0.0828854901419132</v>
      </c>
      <c r="D75" s="26" t="n">
        <f aca="false">$D73/L73</f>
        <v>0.0854899677746303</v>
      </c>
      <c r="E75" s="26" t="n">
        <f aca="false">$E73/L73</f>
        <v>0</v>
      </c>
      <c r="F75" s="26" t="n">
        <f aca="false">$F73/L73</f>
        <v>0.0120715546102072</v>
      </c>
      <c r="G75" s="26" t="n">
        <f aca="false">$G73/L73</f>
        <v>0.0259923223278272</v>
      </c>
      <c r="H75" s="26" t="n">
        <f aca="false">$H73/L73</f>
        <v>0.00112562938243893</v>
      </c>
      <c r="I75" s="26" t="n">
        <f aca="false">$I73/L73</f>
        <v>0.0172733248718124</v>
      </c>
      <c r="J75" s="26" t="n">
        <f aca="false">$J73/L73</f>
        <v>0.188961532064129</v>
      </c>
      <c r="K75" s="26"/>
      <c r="L75" s="26" t="n">
        <f aca="false">$L73/L73</f>
        <v>1</v>
      </c>
      <c r="R75" s="36"/>
      <c r="S75" s="26"/>
      <c r="T75" s="26"/>
      <c r="U75" s="26"/>
      <c r="V75" s="26"/>
      <c r="W75" s="26"/>
      <c r="X75" s="26"/>
      <c r="Y75" s="37"/>
    </row>
    <row collapsed="false" customFormat="false" customHeight="false" hidden="false" ht="13.8" outlineLevel="0" r="76">
      <c r="A76" s="36"/>
      <c r="B76" s="26"/>
      <c r="C76" s="26"/>
      <c r="D76" s="26"/>
      <c r="E76" s="26"/>
      <c r="F76" s="26"/>
      <c r="G76" s="26"/>
      <c r="H76" s="26"/>
      <c r="I76" s="26"/>
      <c r="J76" s="26"/>
      <c r="K76" s="37"/>
      <c r="L76" s="37"/>
      <c r="S76" s="45"/>
      <c r="T76" s="45"/>
      <c r="U76" s="45"/>
      <c r="V76" s="46"/>
      <c r="W76" s="45"/>
      <c r="X76" s="46"/>
      <c r="Y76" s="47"/>
    </row>
    <row collapsed="false" customFormat="true" customHeight="false" hidden="false" ht="12.8" outlineLevel="0" r="78" s="48">
      <c r="A78" s="48" t="s">
        <v>136</v>
      </c>
    </row>
    <row collapsed="false" customFormat="false" customHeight="false" hidden="false" ht="12.8" outlineLevel="0" r="79">
      <c r="B79" s="0" t="n">
        <v>2015</v>
      </c>
      <c r="C79" s="0" t="n">
        <v>2020</v>
      </c>
      <c r="D79" s="0" t="n">
        <v>2025</v>
      </c>
      <c r="E79" s="0" t="n">
        <v>2030</v>
      </c>
      <c r="F79" s="0" t="n">
        <v>2050</v>
      </c>
    </row>
    <row collapsed="false" customFormat="false" customHeight="false" hidden="false" ht="12.8" outlineLevel="0" r="80">
      <c r="A80" s="0" t="s">
        <v>137</v>
      </c>
      <c r="B80" s="11" t="n">
        <v>2.3800474535651</v>
      </c>
      <c r="C80" s="11" t="n">
        <v>2.95687465292038</v>
      </c>
      <c r="D80" s="11" t="n">
        <v>3.42782812608541</v>
      </c>
      <c r="E80" s="11" t="n">
        <v>3.78459923067993</v>
      </c>
      <c r="F80" s="11" t="n">
        <v>5.62371537165052</v>
      </c>
      <c r="H80" s="11"/>
    </row>
    <row collapsed="false" customFormat="true" customHeight="false" hidden="false" ht="12.8" outlineLevel="0" r="83" s="49">
      <c r="A83" s="49" t="s">
        <v>138</v>
      </c>
    </row>
    <row collapsed="false" customFormat="false" customHeight="false" hidden="false" ht="13.4" outlineLevel="0" r="85">
      <c r="A85" s="50" t="s">
        <v>1</v>
      </c>
      <c r="B85" s="50" t="s">
        <v>2</v>
      </c>
      <c r="C85" s="50" t="s">
        <v>3</v>
      </c>
      <c r="D85" s="50" t="s">
        <v>4</v>
      </c>
      <c r="E85" s="50" t="s">
        <v>5</v>
      </c>
      <c r="F85" s="50" t="s">
        <v>6</v>
      </c>
      <c r="G85" s="50" t="s">
        <v>7</v>
      </c>
      <c r="H85" s="50" t="s">
        <v>8</v>
      </c>
      <c r="K85" s="50" t="s">
        <v>3</v>
      </c>
      <c r="L85" s="50" t="s">
        <v>4</v>
      </c>
      <c r="M85" s="50" t="s">
        <v>5</v>
      </c>
      <c r="N85" s="50" t="s">
        <v>6</v>
      </c>
      <c r="O85" s="50" t="s">
        <v>7</v>
      </c>
      <c r="P85" s="50" t="s">
        <v>8</v>
      </c>
    </row>
    <row collapsed="false" customFormat="false" customHeight="false" hidden="false" ht="13.4" outlineLevel="0" r="86">
      <c r="A86" s="51" t="str">
        <f aca="false">Conso_energie_usage!$B2</f>
        <v>Autre</v>
      </c>
      <c r="B86" s="51" t="str">
        <f aca="false">Conso_energie_usage!$C2</f>
        <v>Electricité</v>
      </c>
      <c r="C86" s="51" t="n">
        <f aca="false">Conso_energie_usage!$D2</f>
        <v>6.0791570898897</v>
      </c>
      <c r="D86" s="51" t="n">
        <f aca="false">Conso_energie_usage!$E2</f>
        <v>8.8789881517377</v>
      </c>
      <c r="E86" s="51" t="n">
        <f aca="false">Conso_energie_usage!$F2</f>
        <v>10.6077626367766</v>
      </c>
      <c r="F86" s="51" t="n">
        <f aca="false">Conso_energie_usage!$G2</f>
        <v>11.4793930989244</v>
      </c>
      <c r="G86" s="51" t="n">
        <f aca="false">Conso_energie_usage!$H2</f>
        <v>12.1456234387012</v>
      </c>
      <c r="H86" s="51" t="n">
        <f aca="false">Conso_energie_usage!$I2</f>
        <v>12.9801639021905</v>
      </c>
      <c r="J86" s="4" t="s">
        <v>12</v>
      </c>
      <c r="K86" s="0" t="n">
        <f aca="false">SUMIFS(C86:C140,$A86:$A140,$J$86)</f>
        <v>15.303179490221</v>
      </c>
      <c r="L86" s="0" t="n">
        <f aca="false">SUMIFS(D86:D140,$A86:$A140,$J$86)</f>
        <v>16.129078394223</v>
      </c>
      <c r="M86" s="0" t="n">
        <f aca="false">SUMIFS(E86:E140,$A86:$A140,$J$86)</f>
        <v>16.6146948534355</v>
      </c>
      <c r="N86" s="0" t="n">
        <f aca="false">SUMIFS(F86:F140,$A86:$A140,$J$86)</f>
        <v>16.3873943238443</v>
      </c>
      <c r="O86" s="0" t="n">
        <f aca="false">SUMIFS(G86:G140,$A86:$A140,$J$86)</f>
        <v>16.1811031584788</v>
      </c>
      <c r="P86" s="0" t="n">
        <f aca="false">SUMIFS(H86:H140,$A86:$A140,$J$86)</f>
        <v>15.0948402110956</v>
      </c>
    </row>
    <row collapsed="false" customFormat="false" customHeight="false" hidden="false" ht="13.4" outlineLevel="0" r="87">
      <c r="A87" s="51" t="str">
        <f aca="false">Conso_energie_usage!$B3</f>
        <v>Autre</v>
      </c>
      <c r="B87" s="51" t="str">
        <f aca="false">Conso_energie_usage!$C3</f>
        <v>Gaz</v>
      </c>
      <c r="C87" s="51" t="n">
        <f aca="false">Conso_energie_usage!$D3</f>
        <v>3.0083180403482</v>
      </c>
      <c r="D87" s="51" t="n">
        <f aca="false">Conso_energie_usage!$E3</f>
        <v>2.5572921097845</v>
      </c>
      <c r="E87" s="51" t="n">
        <f aca="false">Conso_energie_usage!$F3</f>
        <v>2.2363978528045</v>
      </c>
      <c r="F87" s="51" t="n">
        <f aca="false">Conso_energie_usage!$G3</f>
        <v>1.9118452486441</v>
      </c>
      <c r="G87" s="51" t="n">
        <f aca="false">Conso_energie_usage!$H3</f>
        <v>1.6393647397841</v>
      </c>
      <c r="H87" s="51" t="n">
        <f aca="false">Conso_energie_usage!$I3</f>
        <v>0.9522915485534</v>
      </c>
      <c r="J87" s="4" t="s">
        <v>15</v>
      </c>
      <c r="K87" s="0" t="n">
        <f aca="false">SUMIFS(C86:C140,$A86:$A140,$J$87)</f>
        <v>4.9206550760369</v>
      </c>
      <c r="L87" s="0" t="n">
        <f aca="false">SUMIFS(D86:D140,$A86:$A140,$J$87)</f>
        <v>5.6582719124568</v>
      </c>
      <c r="M87" s="0" t="n">
        <f aca="false">SUMIFS(E86:E140,$A86:$A140,$J$87)</f>
        <v>5.6226039007602</v>
      </c>
      <c r="N87" s="0" t="n">
        <f aca="false">SUMIFS(F86:F140,$A86:$A140,$J$87)</f>
        <v>5.5379389259364</v>
      </c>
      <c r="O87" s="0" t="n">
        <f aca="false">SUMIFS(G86:G140,$A86:$A140,$J$87)</f>
        <v>5.2995314914211</v>
      </c>
      <c r="P87" s="0" t="n">
        <f aca="false">SUMIFS(H86:H140,$A86:$A140,$J$87)</f>
        <v>3.7728838696022</v>
      </c>
    </row>
    <row collapsed="false" customFormat="false" customHeight="false" hidden="false" ht="13.4" outlineLevel="0" r="88">
      <c r="A88" s="51" t="str">
        <f aca="false">Conso_energie_usage!$B4</f>
        <v>Autre</v>
      </c>
      <c r="B88" s="51" t="str">
        <f aca="false">Conso_energie_usage!$C4</f>
        <v>Fioul</v>
      </c>
      <c r="C88" s="51" t="n">
        <f aca="false">Conso_energie_usage!$D4</f>
        <v>4.7065148885455</v>
      </c>
      <c r="D88" s="51" t="n">
        <f aca="false">Conso_energie_usage!$E4</f>
        <v>3.4061092111071</v>
      </c>
      <c r="E88" s="51" t="n">
        <f aca="false">Conso_energie_usage!$F4</f>
        <v>2.6453667190269</v>
      </c>
      <c r="F88" s="51" t="n">
        <f aca="false">Conso_energie_usage!$G4</f>
        <v>2.036922985785</v>
      </c>
      <c r="G88" s="51" t="n">
        <f aca="false">Conso_energie_usage!$H4</f>
        <v>1.5762317636721</v>
      </c>
      <c r="H88" s="51" t="n">
        <f aca="false">Conso_energie_usage!$I4</f>
        <v>0.701127329276</v>
      </c>
      <c r="J88" s="4" t="s">
        <v>17</v>
      </c>
      <c r="K88" s="0" t="n">
        <f aca="false">SUMIFS(C86:C140,$A86:$A140,$J$88)</f>
        <v>9.1684083833807</v>
      </c>
      <c r="L88" s="0" t="n">
        <f aca="false">SUMIFS(D86:D140,$A86:$A140,$J$88)</f>
        <v>10.5406316064033</v>
      </c>
      <c r="M88" s="0" t="n">
        <f aca="false">SUMIFS(E86:E140,$A86:$A140,$J$88)</f>
        <v>11.4746896192726</v>
      </c>
      <c r="N88" s="0" t="n">
        <f aca="false">SUMIFS(F86:F140,$A86:$A140,$J$88)</f>
        <v>10.6625290091724</v>
      </c>
      <c r="O88" s="0" t="n">
        <f aca="false">SUMIFS(G86:G140,$A86:$A140,$J$88)</f>
        <v>9.9237853939229</v>
      </c>
      <c r="P88" s="0" t="n">
        <f aca="false">SUMIFS(H86:H140,$A86:$A140,$J$88)</f>
        <v>8.0879682755385</v>
      </c>
    </row>
    <row collapsed="false" customFormat="false" customHeight="false" hidden="false" ht="13.4" outlineLevel="0" r="89">
      <c r="A89" s="51" t="str">
        <f aca="false">Conso_energie_usage!$B5</f>
        <v>Autre</v>
      </c>
      <c r="B89" s="51" t="str">
        <f aca="false">Conso_energie_usage!$C5</f>
        <v>Urbain</v>
      </c>
      <c r="C89" s="51" t="n">
        <f aca="false">Conso_energie_usage!$D5</f>
        <v>0</v>
      </c>
      <c r="D89" s="51" t="n">
        <f aca="false">Conso_energie_usage!$E5</f>
        <v>0</v>
      </c>
      <c r="E89" s="51" t="n">
        <f aca="false">Conso_energie_usage!$F5</f>
        <v>0</v>
      </c>
      <c r="F89" s="51" t="n">
        <f aca="false">Conso_energie_usage!$G5</f>
        <v>0</v>
      </c>
      <c r="G89" s="51" t="n">
        <f aca="false">Conso_energie_usage!$H5</f>
        <v>0</v>
      </c>
      <c r="H89" s="51" t="n">
        <f aca="false">Conso_energie_usage!$I5</f>
        <v>0</v>
      </c>
      <c r="J89" s="4" t="s">
        <v>19</v>
      </c>
      <c r="K89" s="0" t="n">
        <f aca="false">SUMIFS(C86:C140,$A86:$A140,$J$89)</f>
        <v>111.71019013645</v>
      </c>
      <c r="L89" s="0" t="n">
        <f aca="false">SUMIFS(D86:D140,$A86:$A140,$J$89)</f>
        <v>105.066948241968</v>
      </c>
      <c r="M89" s="0" t="n">
        <f aca="false">SUMIFS(E86:E140,$A86:$A140,$J$89)</f>
        <v>88.0930530532742</v>
      </c>
      <c r="N89" s="0" t="n">
        <f aca="false">SUMIFS(F86:F140,$A86:$A140,$J$89)</f>
        <v>72.8748700311518</v>
      </c>
      <c r="O89" s="0" t="n">
        <f aca="false">SUMIFS(G86:G140,$A86:$A140,$J$89)</f>
        <v>57.0318703810913</v>
      </c>
      <c r="P89" s="0" t="n">
        <f aca="false">SUMIFS(H86:H140,$A86:$A140,$J$89)</f>
        <v>33.7404608102855</v>
      </c>
    </row>
    <row collapsed="false" customFormat="false" customHeight="false" hidden="false" ht="14.9" outlineLevel="0" r="90">
      <c r="A90" s="51" t="str">
        <f aca="false">Conso_energie_usage!$B6</f>
        <v>Autre</v>
      </c>
      <c r="B90" s="51" t="str">
        <f aca="false">Conso_energie_usage!$C6</f>
        <v>Autres</v>
      </c>
      <c r="C90" s="51" t="n">
        <f aca="false">Conso_energie_usage!$D6</f>
        <v>1.5091894714376</v>
      </c>
      <c r="D90" s="51" t="n">
        <f aca="false">Conso_energie_usage!$E6</f>
        <v>1.2866889215937</v>
      </c>
      <c r="E90" s="51" t="n">
        <f aca="false">Conso_energie_usage!$F6</f>
        <v>1.1251676448275</v>
      </c>
      <c r="F90" s="51" t="n">
        <f aca="false">Conso_energie_usage!$G6</f>
        <v>0.9592329904908</v>
      </c>
      <c r="G90" s="51" t="n">
        <f aca="false">Conso_energie_usage!$H6</f>
        <v>0.8198832163214</v>
      </c>
      <c r="H90" s="51" t="n">
        <f aca="false">Conso_energie_usage!$I6</f>
        <v>0.4612574310757</v>
      </c>
      <c r="J90" s="4" t="s">
        <v>21</v>
      </c>
      <c r="K90" s="0" t="n">
        <f aca="false">SUMIFS(C86:C140,$A86:$A140,$J$90)</f>
        <v>5.4238186881371</v>
      </c>
      <c r="L90" s="0" t="n">
        <f aca="false">SUMIFS(D86:D140,$A86:$A140,$J$90)</f>
        <v>5.9124410470313</v>
      </c>
      <c r="M90" s="0" t="n">
        <f aca="false">SUMIFS(E86:E140,$A86:$A140,$J$90)</f>
        <v>6.1482630691953</v>
      </c>
      <c r="N90" s="0" t="n">
        <f aca="false">SUMIFS(F86:F140,$A86:$A140,$J$90)</f>
        <v>6.0014818512887</v>
      </c>
      <c r="O90" s="0" t="n">
        <f aca="false">SUMIFS(G86:G140,$A86:$A140,$J$90)</f>
        <v>6.0872173897053</v>
      </c>
      <c r="P90" s="0" t="n">
        <f aca="false">SUMIFS(H86:H140,$A86:$A140,$J$90)</f>
        <v>6.3653241018497</v>
      </c>
    </row>
    <row collapsed="false" customFormat="false" customHeight="false" hidden="false" ht="13.4" outlineLevel="0" r="91">
      <c r="A91" s="51" t="str">
        <f aca="false">Conso_energie_usage!$B7</f>
        <v>Auxiliaires</v>
      </c>
      <c r="B91" s="51" t="str">
        <f aca="false">Conso_energie_usage!$C7</f>
        <v>Electricité</v>
      </c>
      <c r="C91" s="51" t="n">
        <f aca="false">Conso_energie_usage!$D7</f>
        <v>4.9206550760369</v>
      </c>
      <c r="D91" s="51" t="n">
        <f aca="false">Conso_energie_usage!$E7</f>
        <v>5.6582719124568</v>
      </c>
      <c r="E91" s="51" t="n">
        <f aca="false">Conso_energie_usage!$F7</f>
        <v>5.6226039007602</v>
      </c>
      <c r="F91" s="51" t="n">
        <f aca="false">Conso_energie_usage!$G7</f>
        <v>5.5379389259364</v>
      </c>
      <c r="G91" s="51" t="n">
        <f aca="false">Conso_energie_usage!$H7</f>
        <v>5.2995314914211</v>
      </c>
      <c r="H91" s="51" t="n">
        <f aca="false">Conso_energie_usage!$I7</f>
        <v>3.7728838696022</v>
      </c>
      <c r="J91" s="4" t="s">
        <v>22</v>
      </c>
      <c r="K91" s="0" t="n">
        <f aca="false">SUMIFS(C86:C140,$A86:$A140,$J$91)</f>
        <v>13.7919529816168</v>
      </c>
      <c r="L91" s="0" t="n">
        <f aca="false">SUMIFS(D86:D140,$A86:$A140,$J$91)</f>
        <v>14.4988285752607</v>
      </c>
      <c r="M91" s="0" t="n">
        <f aca="false">SUMIFS(E86:E140,$A86:$A140,$J$91)</f>
        <v>15.2452575673601</v>
      </c>
      <c r="N91" s="0" t="n">
        <f aca="false">SUMIFS(F86:F140,$A86:$A140,$J$91)</f>
        <v>15.1231460509251</v>
      </c>
      <c r="O91" s="0" t="n">
        <f aca="false">SUMIFS(G86:G140,$A86:$A140,$J$91)</f>
        <v>15.0112272042283</v>
      </c>
      <c r="P91" s="0" t="n">
        <f aca="false">SUMIFS(H86:H140,$A86:$A140,$J$91)</f>
        <v>13.7222872839096</v>
      </c>
    </row>
    <row collapsed="false" customFormat="false" customHeight="false" hidden="false" ht="13.4" outlineLevel="0" r="92">
      <c r="A92" s="51" t="str">
        <f aca="false">Conso_energie_usage!$B8</f>
        <v>Auxiliaires</v>
      </c>
      <c r="B92" s="51" t="str">
        <f aca="false">Conso_energie_usage!$C8</f>
        <v>Gaz</v>
      </c>
      <c r="C92" s="51" t="n">
        <f aca="false">Conso_energie_usage!$D8</f>
        <v>0</v>
      </c>
      <c r="D92" s="51" t="n">
        <f aca="false">Conso_energie_usage!$E8</f>
        <v>0</v>
      </c>
      <c r="E92" s="51" t="n">
        <f aca="false">Conso_energie_usage!$F8</f>
        <v>0</v>
      </c>
      <c r="F92" s="51" t="n">
        <f aca="false">Conso_energie_usage!$G8</f>
        <v>0</v>
      </c>
      <c r="G92" s="51" t="n">
        <f aca="false">Conso_energie_usage!$H8</f>
        <v>0</v>
      </c>
      <c r="H92" s="51" t="n">
        <f aca="false">Conso_energie_usage!$I8</f>
        <v>0</v>
      </c>
      <c r="J92" s="4" t="s">
        <v>23</v>
      </c>
      <c r="K92" s="0" t="n">
        <f aca="false">SUMIFS(C86:C140,$A86:$A140,$J$92)</f>
        <v>24.6721905629085</v>
      </c>
      <c r="L92" s="0" t="n">
        <f aca="false">SUMIFS(D86:D140,$A86:$A140,$J$92)</f>
        <v>24.9401523606955</v>
      </c>
      <c r="M92" s="0" t="n">
        <f aca="false">SUMIFS(E86:E140,$A86:$A140,$J$92)</f>
        <v>23.2960417791745</v>
      </c>
      <c r="N92" s="0" t="n">
        <f aca="false">SUMIFS(F86:F140,$A86:$A140,$J$92)</f>
        <v>19.2482139434698</v>
      </c>
      <c r="O92" s="0" t="n">
        <f aca="false">SUMIFS(G86:G140,$A86:$A140,$J$92)</f>
        <v>15.1328873378843</v>
      </c>
      <c r="P92" s="0" t="n">
        <f aca="false">SUMIFS(H86:H140,$A86:$A140,$J$92)</f>
        <v>9.8176259004632</v>
      </c>
    </row>
    <row collapsed="false" customFormat="false" customHeight="false" hidden="false" ht="13.4" outlineLevel="0" r="93">
      <c r="A93" s="51" t="str">
        <f aca="false">Conso_energie_usage!$B9</f>
        <v>Auxiliaires</v>
      </c>
      <c r="B93" s="51" t="str">
        <f aca="false">Conso_energie_usage!$C9</f>
        <v>Fioul</v>
      </c>
      <c r="C93" s="51" t="n">
        <f aca="false">Conso_energie_usage!$D9</f>
        <v>0</v>
      </c>
      <c r="D93" s="51" t="n">
        <f aca="false">Conso_energie_usage!$E9</f>
        <v>0</v>
      </c>
      <c r="E93" s="51" t="n">
        <f aca="false">Conso_energie_usage!$F9</f>
        <v>0</v>
      </c>
      <c r="F93" s="51" t="n">
        <f aca="false">Conso_energie_usage!$G9</f>
        <v>0</v>
      </c>
      <c r="G93" s="51" t="n">
        <f aca="false">Conso_energie_usage!$H9</f>
        <v>0</v>
      </c>
      <c r="H93" s="51" t="n">
        <f aca="false">Conso_energie_usage!$I9</f>
        <v>0</v>
      </c>
      <c r="J93" s="4" t="s">
        <v>24</v>
      </c>
      <c r="K93" s="0" t="n">
        <f aca="false">SUMIFS(C86:C140,$A86:$A140,$J$93)</f>
        <v>21.7172314310581</v>
      </c>
      <c r="L93" s="0" t="n">
        <f aca="false">SUMIFS(D86:D140,$A86:$A140,$J$93)</f>
        <v>21.710018373344</v>
      </c>
      <c r="M93" s="0" t="n">
        <f aca="false">SUMIFS(E86:E140,$A86:$A140,$J$93)</f>
        <v>20.4984041583664</v>
      </c>
      <c r="N93" s="0" t="n">
        <f aca="false">SUMIFS(F86:F140,$A86:$A140,$J$93)</f>
        <v>18.4033745463297</v>
      </c>
      <c r="O93" s="0" t="n">
        <f aca="false">SUMIFS(G86:G140,$A86:$A140,$J$93)</f>
        <v>16.9199652380536</v>
      </c>
      <c r="P93" s="0" t="n">
        <f aca="false">SUMIFS(H86:H140,$A86:$A140,$J$93)</f>
        <v>10.7678949272715</v>
      </c>
    </row>
    <row collapsed="false" customFormat="false" customHeight="false" hidden="false" ht="25.35" outlineLevel="0" r="94">
      <c r="A94" s="51" t="str">
        <f aca="false">Conso_energie_usage!$B10</f>
        <v>Auxiliaires</v>
      </c>
      <c r="B94" s="51" t="str">
        <f aca="false">Conso_energie_usage!$C10</f>
        <v>Urbain</v>
      </c>
      <c r="C94" s="51" t="n">
        <f aca="false">Conso_energie_usage!$D10</f>
        <v>0</v>
      </c>
      <c r="D94" s="51" t="n">
        <f aca="false">Conso_energie_usage!$E10</f>
        <v>0</v>
      </c>
      <c r="E94" s="51" t="n">
        <f aca="false">Conso_energie_usage!$F10</f>
        <v>0</v>
      </c>
      <c r="F94" s="51" t="n">
        <f aca="false">Conso_energie_usage!$G10</f>
        <v>0</v>
      </c>
      <c r="G94" s="51" t="n">
        <f aca="false">Conso_energie_usage!$H10</f>
        <v>0</v>
      </c>
      <c r="H94" s="51" t="n">
        <f aca="false">Conso_energie_usage!$I10</f>
        <v>0</v>
      </c>
      <c r="J94" s="4" t="s">
        <v>25</v>
      </c>
      <c r="K94" s="0" t="n">
        <f aca="false">SUMIFS(C86:C140,$A86:$A140,$J$94)</f>
        <v>7.8370158116684</v>
      </c>
      <c r="L94" s="0" t="n">
        <f aca="false">SUMIFS(D86:D140,$A86:$A140,$J$94)</f>
        <v>7.6079977446449</v>
      </c>
      <c r="M94" s="0" t="n">
        <f aca="false">SUMIFS(E86:E140,$A86:$A140,$J$94)</f>
        <v>7.3344480798371</v>
      </c>
      <c r="N94" s="0" t="n">
        <f aca="false">SUMIFS(F86:F140,$A86:$A140,$J$94)</f>
        <v>6.9438467154523</v>
      </c>
      <c r="O94" s="0" t="n">
        <f aca="false">SUMIFS(G86:G140,$A86:$A140,$J$94)</f>
        <v>6.5873111301854</v>
      </c>
      <c r="P94" s="0" t="n">
        <f aca="false">SUMIFS(H86:H140,$A86:$A140,$J$94)</f>
        <v>5.4799369514534</v>
      </c>
    </row>
    <row collapsed="false" customFormat="false" customHeight="false" hidden="false" ht="13.4" outlineLevel="0" r="95">
      <c r="A95" s="51" t="str">
        <f aca="false">Conso_energie_usage!$B11</f>
        <v>Auxiliaires</v>
      </c>
      <c r="B95" s="51" t="str">
        <f aca="false">Conso_energie_usage!$C11</f>
        <v>Autres</v>
      </c>
      <c r="C95" s="51" t="n">
        <f aca="false">Conso_energie_usage!$D11</f>
        <v>0</v>
      </c>
      <c r="D95" s="51" t="n">
        <f aca="false">Conso_energie_usage!$E11</f>
        <v>0</v>
      </c>
      <c r="E95" s="51" t="n">
        <f aca="false">Conso_energie_usage!$F11</f>
        <v>0</v>
      </c>
      <c r="F95" s="51" t="n">
        <f aca="false">Conso_energie_usage!$G11</f>
        <v>0</v>
      </c>
      <c r="G95" s="51" t="n">
        <f aca="false">Conso_energie_usage!$H11</f>
        <v>0</v>
      </c>
      <c r="H95" s="51" t="n">
        <f aca="false">Conso_energie_usage!$I11</f>
        <v>0</v>
      </c>
      <c r="J95" s="4" t="s">
        <v>26</v>
      </c>
      <c r="K95" s="0" t="n">
        <f aca="false">SUMIFS(C86:C140,$A86:$A140,$J$95)</f>
        <v>4.0699795790205</v>
      </c>
      <c r="L95" s="0" t="n">
        <f aca="false">SUMIFS(D86:D140,$A86:$A140,$J$95)</f>
        <v>4.2312854683671</v>
      </c>
      <c r="M95" s="0" t="n">
        <f aca="false">SUMIFS(E86:E140,$A86:$A140,$J$95)</f>
        <v>4.3512099640222</v>
      </c>
      <c r="N95" s="0" t="n">
        <f aca="false">SUMIFS(F86:F140,$A86:$A140,$J$95)</f>
        <v>4.265999688824</v>
      </c>
      <c r="O95" s="0" t="n">
        <f aca="false">SUMIFS(G86:G140,$A86:$A140,$J$95)</f>
        <v>4.1864232928484</v>
      </c>
      <c r="P95" s="0" t="n">
        <f aca="false">SUMIFS(H86:H140,$A86:$A140,$J$95)</f>
        <v>3.8548881162682</v>
      </c>
    </row>
    <row collapsed="false" customFormat="false" customHeight="false" hidden="false" ht="13.4" outlineLevel="0" r="96">
      <c r="A96" s="51" t="str">
        <f aca="false">Conso_energie_usage!$B12</f>
        <v>Bureautique</v>
      </c>
      <c r="B96" s="51" t="str">
        <f aca="false">Conso_energie_usage!$C12</f>
        <v>Electricité</v>
      </c>
      <c r="C96" s="51" t="n">
        <f aca="false">Conso_energie_usage!$D12</f>
        <v>9.1684083833807</v>
      </c>
      <c r="D96" s="51" t="n">
        <f aca="false">Conso_energie_usage!$E12</f>
        <v>10.5406316064033</v>
      </c>
      <c r="E96" s="51" t="n">
        <f aca="false">Conso_energie_usage!$F12</f>
        <v>11.4746896192726</v>
      </c>
      <c r="F96" s="51" t="n">
        <f aca="false">Conso_energie_usage!$G12</f>
        <v>10.6625290091724</v>
      </c>
      <c r="G96" s="51" t="n">
        <f aca="false">Conso_energie_usage!$H12</f>
        <v>9.9237853939229</v>
      </c>
      <c r="H96" s="51" t="n">
        <f aca="false">Conso_energie_usage!$I12</f>
        <v>8.0879682755385</v>
      </c>
      <c r="J96" s="4" t="s">
        <v>27</v>
      </c>
      <c r="K96" s="0" t="n">
        <f aca="false">SUMIFS(C86:C140,$A86:$A140,$J$96)</f>
        <v>6.5991087150315</v>
      </c>
      <c r="L96" s="0" t="n">
        <f aca="false">SUMIFS(D86:D140,$A86:$A140,$J$96)</f>
        <v>6.9632758327638</v>
      </c>
      <c r="M96" s="0" t="n">
        <f aca="false">SUMIFS(E86:E140,$A86:$A140,$J$96)</f>
        <v>7.2528950094084</v>
      </c>
      <c r="N96" s="0" t="n">
        <f aca="false">SUMIFS(F86:F140,$A86:$A140,$J$96)</f>
        <v>7.4710459766424</v>
      </c>
      <c r="O96" s="0" t="n">
        <f aca="false">SUMIFS(G86:G140,$A86:$A140,$J$96)</f>
        <v>7.7550278070565</v>
      </c>
      <c r="P96" s="0" t="n">
        <f aca="false">SUMIFS(H86:H140,$A86:$A140,$J$96)</f>
        <v>8.4249420925864</v>
      </c>
    </row>
    <row collapsed="false" customFormat="false" customHeight="false" hidden="false" ht="13.4" outlineLevel="0" r="97">
      <c r="A97" s="51" t="str">
        <f aca="false">Conso_energie_usage!$B13</f>
        <v>Bureautique</v>
      </c>
      <c r="B97" s="51" t="str">
        <f aca="false">Conso_energie_usage!$C13</f>
        <v>Gaz</v>
      </c>
      <c r="C97" s="51" t="n">
        <f aca="false">Conso_energie_usage!$D13</f>
        <v>0</v>
      </c>
      <c r="D97" s="51" t="n">
        <f aca="false">Conso_energie_usage!$E13</f>
        <v>0</v>
      </c>
      <c r="E97" s="51" t="n">
        <f aca="false">Conso_energie_usage!$F13</f>
        <v>0</v>
      </c>
      <c r="F97" s="51" t="n">
        <f aca="false">Conso_energie_usage!$G13</f>
        <v>0</v>
      </c>
      <c r="G97" s="51" t="n">
        <f aca="false">Conso_energie_usage!$H13</f>
        <v>0</v>
      </c>
      <c r="H97" s="51" t="n">
        <f aca="false">Conso_energie_usage!$I13</f>
        <v>0</v>
      </c>
    </row>
    <row collapsed="false" customFormat="false" customHeight="false" hidden="false" ht="13.4" outlineLevel="0" r="98">
      <c r="A98" s="51" t="str">
        <f aca="false">Conso_energie_usage!$B14</f>
        <v>Bureautique</v>
      </c>
      <c r="B98" s="51" t="str">
        <f aca="false">Conso_energie_usage!$C14</f>
        <v>Fioul</v>
      </c>
      <c r="C98" s="51" t="n">
        <f aca="false">Conso_energie_usage!$D14</f>
        <v>0</v>
      </c>
      <c r="D98" s="51" t="n">
        <f aca="false">Conso_energie_usage!$E14</f>
        <v>0</v>
      </c>
      <c r="E98" s="51" t="n">
        <f aca="false">Conso_energie_usage!$F14</f>
        <v>0</v>
      </c>
      <c r="F98" s="51" t="n">
        <f aca="false">Conso_energie_usage!$G14</f>
        <v>0</v>
      </c>
      <c r="G98" s="51" t="n">
        <f aca="false">Conso_energie_usage!$H14</f>
        <v>0</v>
      </c>
      <c r="H98" s="51" t="n">
        <f aca="false">Conso_energie_usage!$I14</f>
        <v>0</v>
      </c>
    </row>
    <row collapsed="false" customFormat="false" customHeight="false" hidden="false" ht="13.4" outlineLevel="0" r="99">
      <c r="A99" s="51" t="str">
        <f aca="false">Conso_energie_usage!$B15</f>
        <v>Bureautique</v>
      </c>
      <c r="B99" s="51" t="str">
        <f aca="false">Conso_energie_usage!$C15</f>
        <v>Urbain</v>
      </c>
      <c r="C99" s="51" t="n">
        <f aca="false">Conso_energie_usage!$D15</f>
        <v>0</v>
      </c>
      <c r="D99" s="51" t="n">
        <f aca="false">Conso_energie_usage!$E15</f>
        <v>0</v>
      </c>
      <c r="E99" s="51" t="n">
        <f aca="false">Conso_energie_usage!$F15</f>
        <v>0</v>
      </c>
      <c r="F99" s="51" t="n">
        <f aca="false">Conso_energie_usage!$G15</f>
        <v>0</v>
      </c>
      <c r="G99" s="51" t="n">
        <f aca="false">Conso_energie_usage!$H15</f>
        <v>0</v>
      </c>
      <c r="H99" s="51" t="n">
        <f aca="false">Conso_energie_usage!$I15</f>
        <v>0</v>
      </c>
    </row>
    <row collapsed="false" customFormat="false" customHeight="false" hidden="false" ht="13.4" outlineLevel="0" r="100">
      <c r="A100" s="51" t="str">
        <f aca="false">Conso_energie_usage!$B16</f>
        <v>Bureautique</v>
      </c>
      <c r="B100" s="51" t="str">
        <f aca="false">Conso_energie_usage!$C16</f>
        <v>Autres</v>
      </c>
      <c r="C100" s="51" t="n">
        <f aca="false">Conso_energie_usage!$D16</f>
        <v>0</v>
      </c>
      <c r="D100" s="51" t="n">
        <f aca="false">Conso_energie_usage!$E16</f>
        <v>0</v>
      </c>
      <c r="E100" s="51" t="n">
        <f aca="false">Conso_energie_usage!$F16</f>
        <v>0</v>
      </c>
      <c r="F100" s="51" t="n">
        <f aca="false">Conso_energie_usage!$G16</f>
        <v>0</v>
      </c>
      <c r="G100" s="51" t="n">
        <f aca="false">Conso_energie_usage!$H16</f>
        <v>0</v>
      </c>
      <c r="H100" s="51" t="n">
        <f aca="false">Conso_energie_usage!$I16</f>
        <v>0</v>
      </c>
    </row>
    <row collapsed="false" customFormat="false" customHeight="false" hidden="false" ht="13.4" outlineLevel="0" r="101">
      <c r="A101" s="51" t="str">
        <f aca="false">Conso_energie_usage!$B17</f>
        <v>Chauffage</v>
      </c>
      <c r="B101" s="51" t="str">
        <f aca="false">Conso_energie_usage!$C17</f>
        <v>Electricité</v>
      </c>
      <c r="C101" s="51" t="n">
        <f aca="false">Conso_energie_usage!$D17</f>
        <v>18.1231218519064</v>
      </c>
      <c r="D101" s="51" t="n">
        <f aca="false">Conso_energie_usage!$E17</f>
        <v>17.8389696950335</v>
      </c>
      <c r="E101" s="51" t="n">
        <f aca="false">Conso_energie_usage!$F17</f>
        <v>16.1866869432016</v>
      </c>
      <c r="F101" s="51" t="n">
        <f aca="false">Conso_energie_usage!$G17</f>
        <v>15.7293890896823</v>
      </c>
      <c r="G101" s="51" t="n">
        <f aca="false">Conso_energie_usage!$H17</f>
        <v>15.2958900204739</v>
      </c>
      <c r="H101" s="51" t="n">
        <f aca="false">Conso_energie_usage!$I17</f>
        <v>10.2195881917094</v>
      </c>
    </row>
    <row collapsed="false" customFormat="false" customHeight="false" hidden="false" ht="13.4" outlineLevel="0" r="102">
      <c r="A102" s="51" t="str">
        <f aca="false">Conso_energie_usage!$B18</f>
        <v>Chauffage</v>
      </c>
      <c r="B102" s="51" t="str">
        <f aca="false">Conso_energie_usage!$C18</f>
        <v>Gaz</v>
      </c>
      <c r="C102" s="51" t="n">
        <f aca="false">Conso_energie_usage!$D18</f>
        <v>53.814126684671</v>
      </c>
      <c r="D102" s="51" t="n">
        <f aca="false">Conso_energie_usage!$E18</f>
        <v>55.1774071232783</v>
      </c>
      <c r="E102" s="51" t="n">
        <f aca="false">Conso_energie_usage!$F18</f>
        <v>47.5411882775401</v>
      </c>
      <c r="F102" s="51" t="n">
        <f aca="false">Conso_energie_usage!$G18</f>
        <v>37.9773080843053</v>
      </c>
      <c r="G102" s="51" t="n">
        <f aca="false">Conso_energie_usage!$H18</f>
        <v>25.7256951487605</v>
      </c>
      <c r="H102" s="51" t="n">
        <f aca="false">Conso_energie_usage!$I18</f>
        <v>1.6567842236102</v>
      </c>
    </row>
    <row collapsed="false" customFormat="false" customHeight="false" hidden="false" ht="13.4" outlineLevel="0" r="103">
      <c r="A103" s="51" t="str">
        <f aca="false">Conso_energie_usage!$B19</f>
        <v>Chauffage</v>
      </c>
      <c r="B103" s="51" t="str">
        <f aca="false">Conso_energie_usage!$C19</f>
        <v>Fioul</v>
      </c>
      <c r="C103" s="51" t="n">
        <f aca="false">Conso_energie_usage!$D19</f>
        <v>28.560264679199</v>
      </c>
      <c r="D103" s="51" t="n">
        <f aca="false">Conso_energie_usage!$E19</f>
        <v>21.1062959004395</v>
      </c>
      <c r="E103" s="51" t="n">
        <f aca="false">Conso_energie_usage!$F19</f>
        <v>14.0834367885203</v>
      </c>
      <c r="F103" s="51" t="n">
        <f aca="false">Conso_energie_usage!$G19</f>
        <v>8.6860118141789</v>
      </c>
      <c r="G103" s="51" t="n">
        <f aca="false">Conso_energie_usage!$H19</f>
        <v>3.7959809041094</v>
      </c>
      <c r="H103" s="51" t="n">
        <f aca="false">Conso_energie_usage!$I19</f>
        <v>0.0102713197079</v>
      </c>
    </row>
    <row collapsed="false" customFormat="false" customHeight="false" hidden="false" ht="13.4" outlineLevel="0" r="104">
      <c r="A104" s="51" t="str">
        <f aca="false">Conso_energie_usage!$B20</f>
        <v>Chauffage</v>
      </c>
      <c r="B104" s="51" t="str">
        <f aca="false">Conso_energie_usage!$C20</f>
        <v>Urbain</v>
      </c>
      <c r="C104" s="51" t="n">
        <f aca="false">Conso_energie_usage!$D20</f>
        <v>7.898782779317</v>
      </c>
      <c r="D104" s="51" t="n">
        <f aca="false">Conso_energie_usage!$E20</f>
        <v>6.0440913051639</v>
      </c>
      <c r="E104" s="51" t="n">
        <f aca="false">Conso_energie_usage!$F20</f>
        <v>4.9600163239963</v>
      </c>
      <c r="F104" s="51" t="n">
        <f aca="false">Conso_energie_usage!$G20</f>
        <v>5.0204994335539</v>
      </c>
      <c r="G104" s="51" t="n">
        <f aca="false">Conso_energie_usage!$H20</f>
        <v>6.3801570690925</v>
      </c>
      <c r="H104" s="51" t="n">
        <f aca="false">Conso_energie_usage!$I20</f>
        <v>18.4439160030797</v>
      </c>
    </row>
    <row collapsed="false" customFormat="false" customHeight="false" hidden="false" ht="13.4" outlineLevel="0" r="105">
      <c r="A105" s="51" t="str">
        <f aca="false">Conso_energie_usage!$B21</f>
        <v>Chauffage</v>
      </c>
      <c r="B105" s="51" t="str">
        <f aca="false">Conso_energie_usage!$C21</f>
        <v>Autres</v>
      </c>
      <c r="C105" s="51" t="n">
        <f aca="false">Conso_energie_usage!$D21</f>
        <v>3.313894141357</v>
      </c>
      <c r="D105" s="51" t="n">
        <f aca="false">Conso_energie_usage!$E21</f>
        <v>4.9001842180532</v>
      </c>
      <c r="E105" s="51" t="n">
        <f aca="false">Conso_energie_usage!$F21</f>
        <v>5.3217247200159</v>
      </c>
      <c r="F105" s="51" t="n">
        <f aca="false">Conso_energie_usage!$G21</f>
        <v>5.4616616094314</v>
      </c>
      <c r="G105" s="51" t="n">
        <f aca="false">Conso_energie_usage!$H21</f>
        <v>5.834147238655</v>
      </c>
      <c r="H105" s="51" t="n">
        <f aca="false">Conso_energie_usage!$I21</f>
        <v>3.4099010721783</v>
      </c>
    </row>
    <row collapsed="false" customFormat="false" customHeight="false" hidden="false" ht="13.4" outlineLevel="0" r="106">
      <c r="A106" s="51" t="str">
        <f aca="false">Conso_energie_usage!$B22</f>
        <v>Climatisation</v>
      </c>
      <c r="B106" s="51" t="str">
        <f aca="false">Conso_energie_usage!$C22</f>
        <v>Electricité</v>
      </c>
      <c r="C106" s="51" t="n">
        <f aca="false">Conso_energie_usage!$D22</f>
        <v>5.4238186881371</v>
      </c>
      <c r="D106" s="51" t="n">
        <f aca="false">Conso_energie_usage!$E22</f>
        <v>5.9124410470313</v>
      </c>
      <c r="E106" s="51" t="n">
        <f aca="false">Conso_energie_usage!$F22</f>
        <v>6.1482630691953</v>
      </c>
      <c r="F106" s="51" t="n">
        <f aca="false">Conso_energie_usage!$G22</f>
        <v>6.0014818512887</v>
      </c>
      <c r="G106" s="51" t="n">
        <f aca="false">Conso_energie_usage!$H22</f>
        <v>6.0872173897053</v>
      </c>
      <c r="H106" s="51" t="n">
        <f aca="false">Conso_energie_usage!$I22</f>
        <v>6.3653241018497</v>
      </c>
    </row>
    <row collapsed="false" customFormat="false" customHeight="false" hidden="false" ht="13.4" outlineLevel="0" r="107">
      <c r="A107" s="51" t="str">
        <f aca="false">Conso_energie_usage!$B23</f>
        <v>Climatisation</v>
      </c>
      <c r="B107" s="51" t="str">
        <f aca="false">Conso_energie_usage!$C23</f>
        <v>Gaz</v>
      </c>
      <c r="C107" s="51" t="n">
        <f aca="false">Conso_energie_usage!$D23</f>
        <v>0</v>
      </c>
      <c r="D107" s="51" t="n">
        <f aca="false">Conso_energie_usage!$E23</f>
        <v>0</v>
      </c>
      <c r="E107" s="51" t="n">
        <f aca="false">Conso_energie_usage!$F23</f>
        <v>0</v>
      </c>
      <c r="F107" s="51" t="n">
        <f aca="false">Conso_energie_usage!$G23</f>
        <v>0</v>
      </c>
      <c r="G107" s="51" t="n">
        <f aca="false">Conso_energie_usage!$H23</f>
        <v>0</v>
      </c>
      <c r="H107" s="51" t="n">
        <f aca="false">Conso_energie_usage!$I23</f>
        <v>0</v>
      </c>
    </row>
    <row collapsed="false" customFormat="false" customHeight="false" hidden="false" ht="13.4" outlineLevel="0" r="108">
      <c r="A108" s="51" t="str">
        <f aca="false">Conso_energie_usage!$B24</f>
        <v>Climatisation</v>
      </c>
      <c r="B108" s="51" t="str">
        <f aca="false">Conso_energie_usage!$C24</f>
        <v>Fioul</v>
      </c>
      <c r="C108" s="51" t="n">
        <f aca="false">Conso_energie_usage!$D24</f>
        <v>0</v>
      </c>
      <c r="D108" s="51" t="n">
        <f aca="false">Conso_energie_usage!$E24</f>
        <v>0</v>
      </c>
      <c r="E108" s="51" t="n">
        <f aca="false">Conso_energie_usage!$F24</f>
        <v>0</v>
      </c>
      <c r="F108" s="51" t="n">
        <f aca="false">Conso_energie_usage!$G24</f>
        <v>0</v>
      </c>
      <c r="G108" s="51" t="n">
        <f aca="false">Conso_energie_usage!$H24</f>
        <v>0</v>
      </c>
      <c r="H108" s="51" t="n">
        <f aca="false">Conso_energie_usage!$I24</f>
        <v>0</v>
      </c>
    </row>
    <row collapsed="false" customFormat="false" customHeight="false" hidden="false" ht="13.4" outlineLevel="0" r="109">
      <c r="A109" s="51" t="str">
        <f aca="false">Conso_energie_usage!$B25</f>
        <v>Climatisation</v>
      </c>
      <c r="B109" s="51" t="str">
        <f aca="false">Conso_energie_usage!$C25</f>
        <v>Urbain</v>
      </c>
      <c r="C109" s="51" t="n">
        <f aca="false">Conso_energie_usage!$D25</f>
        <v>0</v>
      </c>
      <c r="D109" s="51" t="n">
        <f aca="false">Conso_energie_usage!$E25</f>
        <v>0</v>
      </c>
      <c r="E109" s="51" t="n">
        <f aca="false">Conso_energie_usage!$F25</f>
        <v>0</v>
      </c>
      <c r="F109" s="51" t="n">
        <f aca="false">Conso_energie_usage!$G25</f>
        <v>0</v>
      </c>
      <c r="G109" s="51" t="n">
        <f aca="false">Conso_energie_usage!$H25</f>
        <v>0</v>
      </c>
      <c r="H109" s="51" t="n">
        <f aca="false">Conso_energie_usage!$I25</f>
        <v>0</v>
      </c>
    </row>
    <row collapsed="false" customFormat="false" customHeight="false" hidden="false" ht="13.4" outlineLevel="0" r="110">
      <c r="A110" s="51" t="str">
        <f aca="false">Conso_energie_usage!$B26</f>
        <v>Climatisation</v>
      </c>
      <c r="B110" s="51" t="str">
        <f aca="false">Conso_energie_usage!$C26</f>
        <v>Autres</v>
      </c>
      <c r="C110" s="51" t="n">
        <f aca="false">Conso_energie_usage!$D26</f>
        <v>0</v>
      </c>
      <c r="D110" s="51" t="n">
        <f aca="false">Conso_energie_usage!$E26</f>
        <v>0</v>
      </c>
      <c r="E110" s="51" t="n">
        <f aca="false">Conso_energie_usage!$F26</f>
        <v>0</v>
      </c>
      <c r="F110" s="51" t="n">
        <f aca="false">Conso_energie_usage!$G26</f>
        <v>0</v>
      </c>
      <c r="G110" s="51" t="n">
        <f aca="false">Conso_energie_usage!$H26</f>
        <v>0</v>
      </c>
      <c r="H110" s="51" t="n">
        <f aca="false">Conso_energie_usage!$I26</f>
        <v>0</v>
      </c>
    </row>
    <row collapsed="false" customFormat="false" customHeight="false" hidden="false" ht="13.4" outlineLevel="0" r="111">
      <c r="A111" s="51" t="str">
        <f aca="false">Conso_energie_usage!$B27</f>
        <v>Cuisson</v>
      </c>
      <c r="B111" s="51" t="str">
        <f aca="false">Conso_energie_usage!$C27</f>
        <v>Electricité</v>
      </c>
      <c r="C111" s="51" t="n">
        <f aca="false">Conso_energie_usage!$D27</f>
        <v>6.651089238429</v>
      </c>
      <c r="D111" s="51" t="n">
        <f aca="false">Conso_energie_usage!$E27</f>
        <v>8.9358473663911</v>
      </c>
      <c r="E111" s="51" t="n">
        <f aca="false">Conso_energie_usage!$F27</f>
        <v>10.5272389387061</v>
      </c>
      <c r="F111" s="51" t="n">
        <f aca="false">Conso_energie_usage!$G27</f>
        <v>11.2851001408106</v>
      </c>
      <c r="G111" s="51" t="n">
        <f aca="false">Conso_energie_usage!$H27</f>
        <v>11.8721730855261</v>
      </c>
      <c r="H111" s="51" t="n">
        <f aca="false">Conso_energie_usage!$I27</f>
        <v>12.1336890354515</v>
      </c>
    </row>
    <row collapsed="false" customFormat="false" customHeight="false" hidden="false" ht="13.4" outlineLevel="0" r="112">
      <c r="A112" s="51" t="str">
        <f aca="false">Conso_energie_usage!$B28</f>
        <v>Cuisson</v>
      </c>
      <c r="B112" s="51" t="str">
        <f aca="false">Conso_energie_usage!$C28</f>
        <v>Gaz</v>
      </c>
      <c r="C112" s="51" t="n">
        <f aca="false">Conso_energie_usage!$D28</f>
        <v>4.9291756450348</v>
      </c>
      <c r="D112" s="51" t="n">
        <f aca="false">Conso_energie_usage!$E28</f>
        <v>4.1110437237771</v>
      </c>
      <c r="E112" s="51" t="n">
        <f aca="false">Conso_energie_usage!$F28</f>
        <v>3.6096075679761</v>
      </c>
      <c r="F112" s="51" t="n">
        <f aca="false">Conso_energie_usage!$G28</f>
        <v>3.0165698375334</v>
      </c>
      <c r="G112" s="51" t="n">
        <f aca="false">Conso_energie_usage!$H28</f>
        <v>2.52738946417</v>
      </c>
      <c r="H112" s="51" t="n">
        <f aca="false">Conso_energie_usage!$I28</f>
        <v>1.3502688297928</v>
      </c>
    </row>
    <row collapsed="false" customFormat="false" customHeight="false" hidden="false" ht="13.4" outlineLevel="0" r="113">
      <c r="A113" s="51" t="str">
        <f aca="false">Conso_energie_usage!$B29</f>
        <v>Cuisson</v>
      </c>
      <c r="B113" s="51" t="str">
        <f aca="false">Conso_energie_usage!$C29</f>
        <v>Fioul</v>
      </c>
      <c r="C113" s="51" t="n">
        <f aca="false">Conso_energie_usage!$D29</f>
        <v>0.1311633673827</v>
      </c>
      <c r="D113" s="51" t="n">
        <f aca="false">Conso_energie_usage!$E29</f>
        <v>0</v>
      </c>
      <c r="E113" s="51" t="n">
        <f aca="false">Conso_energie_usage!$F29</f>
        <v>0</v>
      </c>
      <c r="F113" s="51" t="n">
        <f aca="false">Conso_energie_usage!$G29</f>
        <v>0</v>
      </c>
      <c r="G113" s="51" t="n">
        <f aca="false">Conso_energie_usage!$H29</f>
        <v>0</v>
      </c>
      <c r="H113" s="51" t="n">
        <f aca="false">Conso_energie_usage!$I29</f>
        <v>0</v>
      </c>
    </row>
    <row collapsed="false" customFormat="false" customHeight="false" hidden="false" ht="13.4" outlineLevel="0" r="114">
      <c r="A114" s="51" t="str">
        <f aca="false">Conso_energie_usage!$B30</f>
        <v>Cuisson</v>
      </c>
      <c r="B114" s="51" t="str">
        <f aca="false">Conso_energie_usage!$C30</f>
        <v>Urbain</v>
      </c>
      <c r="C114" s="51" t="n">
        <f aca="false">Conso_energie_usage!$D30</f>
        <v>0</v>
      </c>
      <c r="D114" s="51" t="n">
        <f aca="false">Conso_energie_usage!$E30</f>
        <v>0</v>
      </c>
      <c r="E114" s="51" t="n">
        <f aca="false">Conso_energie_usage!$F30</f>
        <v>0</v>
      </c>
      <c r="F114" s="51" t="n">
        <f aca="false">Conso_energie_usage!$G30</f>
        <v>0</v>
      </c>
      <c r="G114" s="51" t="n">
        <f aca="false">Conso_energie_usage!$H30</f>
        <v>0</v>
      </c>
      <c r="H114" s="51" t="n">
        <f aca="false">Conso_energie_usage!$I30</f>
        <v>0</v>
      </c>
    </row>
    <row collapsed="false" customFormat="false" customHeight="false" hidden="false" ht="13.4" outlineLevel="0" r="115">
      <c r="A115" s="51" t="str">
        <f aca="false">Conso_energie_usage!$B31</f>
        <v>Cuisson</v>
      </c>
      <c r="B115" s="51" t="str">
        <f aca="false">Conso_energie_usage!$C31</f>
        <v>Autres</v>
      </c>
      <c r="C115" s="51" t="n">
        <f aca="false">Conso_energie_usage!$D31</f>
        <v>2.0805247307703</v>
      </c>
      <c r="D115" s="51" t="n">
        <f aca="false">Conso_energie_usage!$E31</f>
        <v>1.4519374850925</v>
      </c>
      <c r="E115" s="51" t="n">
        <f aca="false">Conso_energie_usage!$F31</f>
        <v>1.1084110606779</v>
      </c>
      <c r="F115" s="51" t="n">
        <f aca="false">Conso_energie_usage!$G31</f>
        <v>0.8214760725811</v>
      </c>
      <c r="G115" s="51" t="n">
        <f aca="false">Conso_energie_usage!$H31</f>
        <v>0.6116646545322</v>
      </c>
      <c r="H115" s="51" t="n">
        <f aca="false">Conso_energie_usage!$I31</f>
        <v>0.2383294186653</v>
      </c>
    </row>
    <row collapsed="false" customFormat="false" customHeight="false" hidden="false" ht="13.4" outlineLevel="0" r="116">
      <c r="A116" s="51" t="str">
        <f aca="false">Conso_energie_usage!$B32</f>
        <v>Eclairage</v>
      </c>
      <c r="B116" s="51" t="str">
        <f aca="false">Conso_energie_usage!$C32</f>
        <v>Electricité</v>
      </c>
      <c r="C116" s="51" t="n">
        <f aca="false">Conso_energie_usage!$D32</f>
        <v>24.6721905629085</v>
      </c>
      <c r="D116" s="51" t="n">
        <f aca="false">Conso_energie_usage!$E32</f>
        <v>24.9401523606955</v>
      </c>
      <c r="E116" s="51" t="n">
        <f aca="false">Conso_energie_usage!$F32</f>
        <v>23.2960417791745</v>
      </c>
      <c r="F116" s="51" t="n">
        <f aca="false">Conso_energie_usage!$G32</f>
        <v>19.2482139434698</v>
      </c>
      <c r="G116" s="51" t="n">
        <f aca="false">Conso_energie_usage!$H32</f>
        <v>15.1328873378843</v>
      </c>
      <c r="H116" s="51" t="n">
        <f aca="false">Conso_energie_usage!$I32</f>
        <v>9.8176259004632</v>
      </c>
    </row>
    <row collapsed="false" customFormat="false" customHeight="false" hidden="false" ht="13.4" outlineLevel="0" r="117">
      <c r="A117" s="51" t="str">
        <f aca="false">Conso_energie_usage!$B33</f>
        <v>Eclairage</v>
      </c>
      <c r="B117" s="51" t="str">
        <f aca="false">Conso_energie_usage!$C33</f>
        <v>Gaz</v>
      </c>
      <c r="C117" s="51" t="n">
        <f aca="false">Conso_energie_usage!$D33</f>
        <v>0</v>
      </c>
      <c r="D117" s="51" t="n">
        <f aca="false">Conso_energie_usage!$E33</f>
        <v>0</v>
      </c>
      <c r="E117" s="51" t="n">
        <f aca="false">Conso_energie_usage!$F33</f>
        <v>0</v>
      </c>
      <c r="F117" s="51" t="n">
        <f aca="false">Conso_energie_usage!$G33</f>
        <v>0</v>
      </c>
      <c r="G117" s="51" t="n">
        <f aca="false">Conso_energie_usage!$H33</f>
        <v>0</v>
      </c>
      <c r="H117" s="51" t="n">
        <f aca="false">Conso_energie_usage!$I33</f>
        <v>0</v>
      </c>
    </row>
    <row collapsed="false" customFormat="false" customHeight="false" hidden="false" ht="13.4" outlineLevel="0" r="118">
      <c r="A118" s="51" t="str">
        <f aca="false">Conso_energie_usage!$B34</f>
        <v>Eclairage</v>
      </c>
      <c r="B118" s="51" t="str">
        <f aca="false">Conso_energie_usage!$C34</f>
        <v>Fioul</v>
      </c>
      <c r="C118" s="51" t="n">
        <f aca="false">Conso_energie_usage!$D34</f>
        <v>0</v>
      </c>
      <c r="D118" s="51" t="n">
        <f aca="false">Conso_energie_usage!$E34</f>
        <v>0</v>
      </c>
      <c r="E118" s="51" t="n">
        <f aca="false">Conso_energie_usage!$F34</f>
        <v>0</v>
      </c>
      <c r="F118" s="51" t="n">
        <f aca="false">Conso_energie_usage!$G34</f>
        <v>0</v>
      </c>
      <c r="G118" s="51" t="n">
        <f aca="false">Conso_energie_usage!$H34</f>
        <v>0</v>
      </c>
      <c r="H118" s="51" t="n">
        <f aca="false">Conso_energie_usage!$I34</f>
        <v>0</v>
      </c>
    </row>
    <row collapsed="false" customFormat="false" customHeight="false" hidden="false" ht="13.4" outlineLevel="0" r="119">
      <c r="A119" s="51" t="str">
        <f aca="false">Conso_energie_usage!$B35</f>
        <v>Eclairage</v>
      </c>
      <c r="B119" s="51" t="str">
        <f aca="false">Conso_energie_usage!$C35</f>
        <v>Urbain</v>
      </c>
      <c r="C119" s="51" t="n">
        <f aca="false">Conso_energie_usage!$D35</f>
        <v>0</v>
      </c>
      <c r="D119" s="51" t="n">
        <f aca="false">Conso_energie_usage!$E35</f>
        <v>0</v>
      </c>
      <c r="E119" s="51" t="n">
        <f aca="false">Conso_energie_usage!$F35</f>
        <v>0</v>
      </c>
      <c r="F119" s="51" t="n">
        <f aca="false">Conso_energie_usage!$G35</f>
        <v>0</v>
      </c>
      <c r="G119" s="51" t="n">
        <f aca="false">Conso_energie_usage!$H35</f>
        <v>0</v>
      </c>
      <c r="H119" s="51" t="n">
        <f aca="false">Conso_energie_usage!$I35</f>
        <v>0</v>
      </c>
    </row>
    <row collapsed="false" customFormat="false" customHeight="false" hidden="false" ht="13.4" outlineLevel="0" r="120">
      <c r="A120" s="51" t="str">
        <f aca="false">Conso_energie_usage!$B36</f>
        <v>Eclairage</v>
      </c>
      <c r="B120" s="51" t="str">
        <f aca="false">Conso_energie_usage!$C36</f>
        <v>Autres</v>
      </c>
      <c r="C120" s="51" t="n">
        <f aca="false">Conso_energie_usage!$D36</f>
        <v>0</v>
      </c>
      <c r="D120" s="51" t="n">
        <f aca="false">Conso_energie_usage!$E36</f>
        <v>0</v>
      </c>
      <c r="E120" s="51" t="n">
        <f aca="false">Conso_energie_usage!$F36</f>
        <v>0</v>
      </c>
      <c r="F120" s="51" t="n">
        <f aca="false">Conso_energie_usage!$G36</f>
        <v>0</v>
      </c>
      <c r="G120" s="51" t="n">
        <f aca="false">Conso_energie_usage!$H36</f>
        <v>0</v>
      </c>
      <c r="H120" s="51" t="n">
        <f aca="false">Conso_energie_usage!$I36</f>
        <v>0</v>
      </c>
    </row>
    <row collapsed="false" customFormat="false" customHeight="false" hidden="false" ht="13.4" outlineLevel="0" r="121">
      <c r="A121" s="51" t="str">
        <f aca="false">Conso_energie_usage!$B37</f>
        <v>ECS</v>
      </c>
      <c r="B121" s="51" t="str">
        <f aca="false">Conso_energie_usage!$C37</f>
        <v>Electricité</v>
      </c>
      <c r="C121" s="51" t="n">
        <f aca="false">Conso_energie_usage!$D37</f>
        <v>6.0209807896891</v>
      </c>
      <c r="D121" s="51" t="n">
        <f aca="false">Conso_energie_usage!$E37</f>
        <v>7.9811704777701</v>
      </c>
      <c r="E121" s="51" t="n">
        <f aca="false">Conso_energie_usage!$F37</f>
        <v>8.8703199160718</v>
      </c>
      <c r="F121" s="51" t="n">
        <f aca="false">Conso_energie_usage!$G37</f>
        <v>8.6710368748923</v>
      </c>
      <c r="G121" s="51" t="n">
        <f aca="false">Conso_energie_usage!$H37</f>
        <v>8.1572365890857</v>
      </c>
      <c r="H121" s="51" t="n">
        <f aca="false">Conso_energie_usage!$I37</f>
        <v>4.7512702899298</v>
      </c>
    </row>
    <row collapsed="false" customFormat="false" customHeight="false" hidden="false" ht="13.4" outlineLevel="0" r="122">
      <c r="A122" s="51" t="str">
        <f aca="false">Conso_energie_usage!$B38</f>
        <v>ECS</v>
      </c>
      <c r="B122" s="51" t="str">
        <f aca="false">Conso_energie_usage!$C38</f>
        <v>Gaz</v>
      </c>
      <c r="C122" s="51" t="n">
        <f aca="false">Conso_energie_usage!$D38</f>
        <v>10.0079276468595</v>
      </c>
      <c r="D122" s="51" t="n">
        <f aca="false">Conso_energie_usage!$E38</f>
        <v>8.0421226086564</v>
      </c>
      <c r="E122" s="51" t="n">
        <f aca="false">Conso_energie_usage!$F38</f>
        <v>6.2612951850052</v>
      </c>
      <c r="F122" s="51" t="n">
        <f aca="false">Conso_energie_usage!$G38</f>
        <v>4.672176275058</v>
      </c>
      <c r="G122" s="51" t="n">
        <f aca="false">Conso_energie_usage!$H38</f>
        <v>3.8529415919553</v>
      </c>
      <c r="H122" s="51" t="n">
        <f aca="false">Conso_energie_usage!$I38</f>
        <v>1.9143809047232</v>
      </c>
    </row>
    <row collapsed="false" customFormat="false" customHeight="false" hidden="false" ht="13.4" outlineLevel="0" r="123">
      <c r="A123" s="51" t="str">
        <f aca="false">Conso_energie_usage!$B39</f>
        <v>ECS</v>
      </c>
      <c r="B123" s="51" t="str">
        <f aca="false">Conso_energie_usage!$C39</f>
        <v>Fioul</v>
      </c>
      <c r="C123" s="51" t="n">
        <f aca="false">Conso_energie_usage!$D39</f>
        <v>3.7356450938281</v>
      </c>
      <c r="D123" s="51" t="n">
        <f aca="false">Conso_energie_usage!$E39</f>
        <v>2.3840661307587</v>
      </c>
      <c r="E123" s="51" t="n">
        <f aca="false">Conso_energie_usage!$F39</f>
        <v>1.1877890598133</v>
      </c>
      <c r="F123" s="51" t="n">
        <f aca="false">Conso_energie_usage!$G39</f>
        <v>0.2987829664659</v>
      </c>
      <c r="G123" s="51" t="n">
        <f aca="false">Conso_energie_usage!$H39</f>
        <v>0.1849421811195</v>
      </c>
      <c r="H123" s="51" t="n">
        <f aca="false">Conso_energie_usage!$I39</f>
        <v>0.0057681453037</v>
      </c>
    </row>
    <row collapsed="false" customFormat="false" customHeight="false" hidden="false" ht="13.4" outlineLevel="0" r="124">
      <c r="A124" s="51" t="str">
        <f aca="false">Conso_energie_usage!$B40</f>
        <v>ECS</v>
      </c>
      <c r="B124" s="51" t="str">
        <f aca="false">Conso_energie_usage!$C40</f>
        <v>Urbain</v>
      </c>
      <c r="C124" s="51" t="n">
        <f aca="false">Conso_energie_usage!$D40</f>
        <v>1.1816864709462</v>
      </c>
      <c r="D124" s="51" t="n">
        <f aca="false">Conso_energie_usage!$E40</f>
        <v>1.2370323236909</v>
      </c>
      <c r="E124" s="51" t="n">
        <f aca="false">Conso_energie_usage!$F40</f>
        <v>1.212814159474</v>
      </c>
      <c r="F124" s="51" t="n">
        <f aca="false">Conso_energie_usage!$G40</f>
        <v>1.1658286973024</v>
      </c>
      <c r="G124" s="51" t="n">
        <f aca="false">Conso_energie_usage!$H40</f>
        <v>1.1042761351639</v>
      </c>
      <c r="H124" s="51" t="n">
        <f aca="false">Conso_energie_usage!$I40</f>
        <v>0.875042801362</v>
      </c>
    </row>
    <row collapsed="false" customFormat="false" customHeight="false" hidden="false" ht="13.4" outlineLevel="0" r="125">
      <c r="A125" s="51" t="str">
        <f aca="false">Conso_energie_usage!$B41</f>
        <v>ECS</v>
      </c>
      <c r="B125" s="51" t="str">
        <f aca="false">Conso_energie_usage!$C41</f>
        <v>Autres</v>
      </c>
      <c r="C125" s="51" t="n">
        <f aca="false">Conso_energie_usage!$D41</f>
        <v>0.7709914297352</v>
      </c>
      <c r="D125" s="51" t="n">
        <f aca="false">Conso_energie_usage!$E41</f>
        <v>2.0656268324679</v>
      </c>
      <c r="E125" s="51" t="n">
        <f aca="false">Conso_energie_usage!$F41</f>
        <v>2.9661858380021</v>
      </c>
      <c r="F125" s="51" t="n">
        <f aca="false">Conso_energie_usage!$G41</f>
        <v>3.5955497326111</v>
      </c>
      <c r="G125" s="51" t="n">
        <f aca="false">Conso_energie_usage!$H41</f>
        <v>3.6205687407292</v>
      </c>
      <c r="H125" s="51" t="n">
        <f aca="false">Conso_energie_usage!$I41</f>
        <v>3.2214327859528</v>
      </c>
    </row>
    <row collapsed="false" customFormat="false" customHeight="false" hidden="false" ht="13.4" outlineLevel="0" r="126">
      <c r="A126" s="51" t="str">
        <f aca="false">Conso_energie_usage!$B42</f>
        <v>Froid_alimentaire</v>
      </c>
      <c r="B126" s="51" t="str">
        <f aca="false">Conso_energie_usage!$C42</f>
        <v>Electricité</v>
      </c>
      <c r="C126" s="51" t="n">
        <f aca="false">Conso_energie_usage!$D42</f>
        <v>7.8370158116684</v>
      </c>
      <c r="D126" s="51" t="n">
        <f aca="false">Conso_energie_usage!$E42</f>
        <v>7.6079977446449</v>
      </c>
      <c r="E126" s="51" t="n">
        <f aca="false">Conso_energie_usage!$F42</f>
        <v>7.3344480798371</v>
      </c>
      <c r="F126" s="51" t="n">
        <f aca="false">Conso_energie_usage!$G42</f>
        <v>6.9438467154523</v>
      </c>
      <c r="G126" s="51" t="n">
        <f aca="false">Conso_energie_usage!$H42</f>
        <v>6.5873111301854</v>
      </c>
      <c r="H126" s="51" t="n">
        <f aca="false">Conso_energie_usage!$I42</f>
        <v>5.4799369514534</v>
      </c>
    </row>
    <row collapsed="false" customFormat="false" customHeight="false" hidden="false" ht="13.4" outlineLevel="0" r="127">
      <c r="A127" s="51" t="str">
        <f aca="false">Conso_energie_usage!$B43</f>
        <v>Froid_alimentaire</v>
      </c>
      <c r="B127" s="51" t="str">
        <f aca="false">Conso_energie_usage!$C43</f>
        <v>Gaz</v>
      </c>
      <c r="C127" s="51" t="n">
        <f aca="false">Conso_energie_usage!$D43</f>
        <v>0</v>
      </c>
      <c r="D127" s="51" t="n">
        <f aca="false">Conso_energie_usage!$E43</f>
        <v>0</v>
      </c>
      <c r="E127" s="51" t="n">
        <f aca="false">Conso_energie_usage!$F43</f>
        <v>0</v>
      </c>
      <c r="F127" s="51" t="n">
        <f aca="false">Conso_energie_usage!$G43</f>
        <v>0</v>
      </c>
      <c r="G127" s="51" t="n">
        <f aca="false">Conso_energie_usage!$H43</f>
        <v>0</v>
      </c>
      <c r="H127" s="51" t="n">
        <f aca="false">Conso_energie_usage!$I43</f>
        <v>0</v>
      </c>
    </row>
    <row collapsed="false" customFormat="false" customHeight="false" hidden="false" ht="13.4" outlineLevel="0" r="128">
      <c r="A128" s="51" t="str">
        <f aca="false">Conso_energie_usage!$B44</f>
        <v>Froid_alimentaire</v>
      </c>
      <c r="B128" s="51" t="str">
        <f aca="false">Conso_energie_usage!$C44</f>
        <v>Fioul</v>
      </c>
      <c r="C128" s="51" t="n">
        <f aca="false">Conso_energie_usage!$D44</f>
        <v>0</v>
      </c>
      <c r="D128" s="51" t="n">
        <f aca="false">Conso_energie_usage!$E44</f>
        <v>0</v>
      </c>
      <c r="E128" s="51" t="n">
        <f aca="false">Conso_energie_usage!$F44</f>
        <v>0</v>
      </c>
      <c r="F128" s="51" t="n">
        <f aca="false">Conso_energie_usage!$G44</f>
        <v>0</v>
      </c>
      <c r="G128" s="51" t="n">
        <f aca="false">Conso_energie_usage!$H44</f>
        <v>0</v>
      </c>
      <c r="H128" s="51" t="n">
        <f aca="false">Conso_energie_usage!$I44</f>
        <v>0</v>
      </c>
    </row>
    <row collapsed="false" customFormat="false" customHeight="false" hidden="false" ht="13.4" outlineLevel="0" r="129">
      <c r="A129" s="51" t="str">
        <f aca="false">Conso_energie_usage!$B45</f>
        <v>Froid_alimentaire</v>
      </c>
      <c r="B129" s="51" t="str">
        <f aca="false">Conso_energie_usage!$C45</f>
        <v>Urbain</v>
      </c>
      <c r="C129" s="51" t="n">
        <f aca="false">Conso_energie_usage!$D45</f>
        <v>0</v>
      </c>
      <c r="D129" s="51" t="n">
        <f aca="false">Conso_energie_usage!$E45</f>
        <v>0</v>
      </c>
      <c r="E129" s="51" t="n">
        <f aca="false">Conso_energie_usage!$F45</f>
        <v>0</v>
      </c>
      <c r="F129" s="51" t="n">
        <f aca="false">Conso_energie_usage!$G45</f>
        <v>0</v>
      </c>
      <c r="G129" s="51" t="n">
        <f aca="false">Conso_energie_usage!$H45</f>
        <v>0</v>
      </c>
      <c r="H129" s="51" t="n">
        <f aca="false">Conso_energie_usage!$I45</f>
        <v>0</v>
      </c>
    </row>
    <row collapsed="false" customFormat="false" customHeight="false" hidden="false" ht="13.4" outlineLevel="0" r="130">
      <c r="A130" s="51" t="str">
        <f aca="false">Conso_energie_usage!$B46</f>
        <v>Froid_alimentaire</v>
      </c>
      <c r="B130" s="51" t="str">
        <f aca="false">Conso_energie_usage!$C46</f>
        <v>Autres</v>
      </c>
      <c r="C130" s="51" t="n">
        <f aca="false">Conso_energie_usage!$D46</f>
        <v>0</v>
      </c>
      <c r="D130" s="51" t="n">
        <f aca="false">Conso_energie_usage!$E46</f>
        <v>0</v>
      </c>
      <c r="E130" s="51" t="n">
        <f aca="false">Conso_energie_usage!$F46</f>
        <v>0</v>
      </c>
      <c r="F130" s="51" t="n">
        <f aca="false">Conso_energie_usage!$G46</f>
        <v>0</v>
      </c>
      <c r="G130" s="51" t="n">
        <f aca="false">Conso_energie_usage!$H46</f>
        <v>0</v>
      </c>
      <c r="H130" s="51" t="n">
        <f aca="false">Conso_energie_usage!$I46</f>
        <v>0</v>
      </c>
    </row>
    <row collapsed="false" customFormat="false" customHeight="false" hidden="false" ht="13.4" outlineLevel="0" r="131">
      <c r="A131" s="51" t="str">
        <f aca="false">Conso_energie_usage!$B47</f>
        <v>Process</v>
      </c>
      <c r="B131" s="51" t="str">
        <f aca="false">Conso_energie_usage!$C47</f>
        <v>Electricité</v>
      </c>
      <c r="C131" s="51" t="n">
        <f aca="false">Conso_energie_usage!$D47</f>
        <v>4.0699795790205</v>
      </c>
      <c r="D131" s="51" t="n">
        <f aca="false">Conso_energie_usage!$E47</f>
        <v>4.2312854683671</v>
      </c>
      <c r="E131" s="51" t="n">
        <f aca="false">Conso_energie_usage!$F47</f>
        <v>4.3512099640222</v>
      </c>
      <c r="F131" s="51" t="n">
        <f aca="false">Conso_energie_usage!$G47</f>
        <v>4.265999688824</v>
      </c>
      <c r="G131" s="51" t="n">
        <f aca="false">Conso_energie_usage!$H47</f>
        <v>4.1864232928484</v>
      </c>
      <c r="H131" s="51" t="n">
        <f aca="false">Conso_energie_usage!$I47</f>
        <v>3.8548881162682</v>
      </c>
    </row>
    <row collapsed="false" customFormat="false" customHeight="false" hidden="false" ht="13.4" outlineLevel="0" r="132">
      <c r="A132" s="51" t="str">
        <f aca="false">Conso_energie_usage!$B48</f>
        <v>Process</v>
      </c>
      <c r="B132" s="51" t="str">
        <f aca="false">Conso_energie_usage!$C48</f>
        <v>Gaz</v>
      </c>
      <c r="C132" s="51" t="n">
        <f aca="false">Conso_energie_usage!$D48</f>
        <v>0</v>
      </c>
      <c r="D132" s="51" t="n">
        <f aca="false">Conso_energie_usage!$E48</f>
        <v>0</v>
      </c>
      <c r="E132" s="51" t="n">
        <f aca="false">Conso_energie_usage!$F48</f>
        <v>0</v>
      </c>
      <c r="F132" s="51" t="n">
        <f aca="false">Conso_energie_usage!$G48</f>
        <v>0</v>
      </c>
      <c r="G132" s="51" t="n">
        <f aca="false">Conso_energie_usage!$H48</f>
        <v>0</v>
      </c>
      <c r="H132" s="51" t="n">
        <f aca="false">Conso_energie_usage!$I48</f>
        <v>0</v>
      </c>
    </row>
    <row collapsed="false" customFormat="false" customHeight="false" hidden="false" ht="13.4" outlineLevel="0" r="133">
      <c r="A133" s="51" t="str">
        <f aca="false">Conso_energie_usage!$B49</f>
        <v>Process</v>
      </c>
      <c r="B133" s="51" t="str">
        <f aca="false">Conso_energie_usage!$C49</f>
        <v>Fioul</v>
      </c>
      <c r="C133" s="51" t="n">
        <f aca="false">Conso_energie_usage!$D49</f>
        <v>0</v>
      </c>
      <c r="D133" s="51" t="n">
        <f aca="false">Conso_energie_usage!$E49</f>
        <v>0</v>
      </c>
      <c r="E133" s="51" t="n">
        <f aca="false">Conso_energie_usage!$F49</f>
        <v>0</v>
      </c>
      <c r="F133" s="51" t="n">
        <f aca="false">Conso_energie_usage!$G49</f>
        <v>0</v>
      </c>
      <c r="G133" s="51" t="n">
        <f aca="false">Conso_energie_usage!$H49</f>
        <v>0</v>
      </c>
      <c r="H133" s="51" t="n">
        <f aca="false">Conso_energie_usage!$I49</f>
        <v>0</v>
      </c>
    </row>
    <row collapsed="false" customFormat="false" customHeight="false" hidden="false" ht="13.4" outlineLevel="0" r="134">
      <c r="A134" s="51" t="str">
        <f aca="false">Conso_energie_usage!$B50</f>
        <v>Process</v>
      </c>
      <c r="B134" s="51" t="str">
        <f aca="false">Conso_energie_usage!$C50</f>
        <v>Urbain</v>
      </c>
      <c r="C134" s="51" t="n">
        <f aca="false">Conso_energie_usage!$D50</f>
        <v>0</v>
      </c>
      <c r="D134" s="51" t="n">
        <f aca="false">Conso_energie_usage!$E50</f>
        <v>0</v>
      </c>
      <c r="E134" s="51" t="n">
        <f aca="false">Conso_energie_usage!$F50</f>
        <v>0</v>
      </c>
      <c r="F134" s="51" t="n">
        <f aca="false">Conso_energie_usage!$G50</f>
        <v>0</v>
      </c>
      <c r="G134" s="51" t="n">
        <f aca="false">Conso_energie_usage!$H50</f>
        <v>0</v>
      </c>
      <c r="H134" s="51" t="n">
        <f aca="false">Conso_energie_usage!$I50</f>
        <v>0</v>
      </c>
    </row>
    <row collapsed="false" customFormat="false" customHeight="false" hidden="false" ht="13.4" outlineLevel="0" r="135">
      <c r="A135" s="51" t="str">
        <f aca="false">Conso_energie_usage!$B51</f>
        <v>Process</v>
      </c>
      <c r="B135" s="51" t="str">
        <f aca="false">Conso_energie_usage!$C51</f>
        <v>Autres</v>
      </c>
      <c r="C135" s="51" t="n">
        <f aca="false">Conso_energie_usage!$D51</f>
        <v>0</v>
      </c>
      <c r="D135" s="51" t="n">
        <f aca="false">Conso_energie_usage!$E51</f>
        <v>0</v>
      </c>
      <c r="E135" s="51" t="n">
        <f aca="false">Conso_energie_usage!$F51</f>
        <v>0</v>
      </c>
      <c r="F135" s="51" t="n">
        <f aca="false">Conso_energie_usage!$G51</f>
        <v>0</v>
      </c>
      <c r="G135" s="51" t="n">
        <f aca="false">Conso_energie_usage!$H51</f>
        <v>0</v>
      </c>
      <c r="H135" s="51" t="n">
        <f aca="false">Conso_energie_usage!$I51</f>
        <v>0</v>
      </c>
    </row>
    <row collapsed="false" customFormat="false" customHeight="false" hidden="false" ht="13.4" outlineLevel="0" r="136">
      <c r="A136" s="51" t="str">
        <f aca="false">Conso_energie_usage!$B52</f>
        <v>Ventilation</v>
      </c>
      <c r="B136" s="51" t="str">
        <f aca="false">Conso_energie_usage!$C52</f>
        <v>Electricité</v>
      </c>
      <c r="C136" s="51" t="n">
        <f aca="false">Conso_energie_usage!$D52</f>
        <v>6.5991087150315</v>
      </c>
      <c r="D136" s="51" t="n">
        <f aca="false">Conso_energie_usage!$E52</f>
        <v>6.9632758327638</v>
      </c>
      <c r="E136" s="51" t="n">
        <f aca="false">Conso_energie_usage!$F52</f>
        <v>7.2528950094084</v>
      </c>
      <c r="F136" s="51" t="n">
        <f aca="false">Conso_energie_usage!$G52</f>
        <v>7.4710459766424</v>
      </c>
      <c r="G136" s="51" t="n">
        <f aca="false">Conso_energie_usage!$H52</f>
        <v>7.7550278070565</v>
      </c>
      <c r="H136" s="51" t="n">
        <f aca="false">Conso_energie_usage!$I52</f>
        <v>8.4249420925864</v>
      </c>
    </row>
    <row collapsed="false" customFormat="false" customHeight="false" hidden="false" ht="13.4" outlineLevel="0" r="137">
      <c r="A137" s="51" t="str">
        <f aca="false">Conso_energie_usage!$B53</f>
        <v>Ventilation</v>
      </c>
      <c r="B137" s="51" t="str">
        <f aca="false">Conso_energie_usage!$C53</f>
        <v>Gaz</v>
      </c>
      <c r="C137" s="51" t="n">
        <f aca="false">Conso_energie_usage!$D53</f>
        <v>0</v>
      </c>
      <c r="D137" s="51" t="n">
        <f aca="false">Conso_energie_usage!$E53</f>
        <v>0</v>
      </c>
      <c r="E137" s="51" t="n">
        <f aca="false">Conso_energie_usage!$F53</f>
        <v>0</v>
      </c>
      <c r="F137" s="51" t="n">
        <f aca="false">Conso_energie_usage!$G53</f>
        <v>0</v>
      </c>
      <c r="G137" s="51" t="n">
        <f aca="false">Conso_energie_usage!$H53</f>
        <v>0</v>
      </c>
      <c r="H137" s="51" t="n">
        <f aca="false">Conso_energie_usage!$I53</f>
        <v>0</v>
      </c>
    </row>
    <row collapsed="false" customFormat="false" customHeight="false" hidden="false" ht="13.4" outlineLevel="0" r="138">
      <c r="A138" s="51" t="str">
        <f aca="false">Conso_energie_usage!$B54</f>
        <v>Ventilation</v>
      </c>
      <c r="B138" s="51" t="str">
        <f aca="false">Conso_energie_usage!$C54</f>
        <v>Fioul</v>
      </c>
      <c r="C138" s="51" t="n">
        <f aca="false">Conso_energie_usage!$D54</f>
        <v>0</v>
      </c>
      <c r="D138" s="51" t="n">
        <f aca="false">Conso_energie_usage!$E54</f>
        <v>0</v>
      </c>
      <c r="E138" s="51" t="n">
        <f aca="false">Conso_energie_usage!$F54</f>
        <v>0</v>
      </c>
      <c r="F138" s="51" t="n">
        <f aca="false">Conso_energie_usage!$G54</f>
        <v>0</v>
      </c>
      <c r="G138" s="51" t="n">
        <f aca="false">Conso_energie_usage!$H54</f>
        <v>0</v>
      </c>
      <c r="H138" s="51" t="n">
        <f aca="false">Conso_energie_usage!$I54</f>
        <v>0</v>
      </c>
    </row>
    <row collapsed="false" customFormat="false" customHeight="false" hidden="false" ht="13.4" outlineLevel="0" r="139">
      <c r="A139" s="51" t="str">
        <f aca="false">Conso_energie_usage!$B55</f>
        <v>Ventilation</v>
      </c>
      <c r="B139" s="51" t="str">
        <f aca="false">Conso_energie_usage!$C55</f>
        <v>Urbain</v>
      </c>
      <c r="C139" s="51" t="n">
        <f aca="false">Conso_energie_usage!$D55</f>
        <v>0</v>
      </c>
      <c r="D139" s="51" t="n">
        <f aca="false">Conso_energie_usage!$E55</f>
        <v>0</v>
      </c>
      <c r="E139" s="51" t="n">
        <f aca="false">Conso_energie_usage!$F55</f>
        <v>0</v>
      </c>
      <c r="F139" s="51" t="n">
        <f aca="false">Conso_energie_usage!$G55</f>
        <v>0</v>
      </c>
      <c r="G139" s="51" t="n">
        <f aca="false">Conso_energie_usage!$H55</f>
        <v>0</v>
      </c>
      <c r="H139" s="51" t="n">
        <f aca="false">Conso_energie_usage!$I55</f>
        <v>0</v>
      </c>
    </row>
    <row collapsed="false" customFormat="false" customHeight="false" hidden="false" ht="13.4" outlineLevel="0" r="140">
      <c r="A140" s="51" t="str">
        <f aca="false">Conso_energie_usage!$B56</f>
        <v>Ventilation</v>
      </c>
      <c r="B140" s="51" t="str">
        <f aca="false">Conso_energie_usage!$C56</f>
        <v>Autres</v>
      </c>
      <c r="C140" s="51" t="n">
        <f aca="false">Conso_energie_usage!$D56</f>
        <v>0</v>
      </c>
      <c r="D140" s="51" t="n">
        <f aca="false">Conso_energie_usage!$E56</f>
        <v>0</v>
      </c>
      <c r="E140" s="51" t="n">
        <f aca="false">Conso_energie_usage!$F56</f>
        <v>0</v>
      </c>
      <c r="F140" s="51" t="n">
        <f aca="false">Conso_energie_usage!$G56</f>
        <v>0</v>
      </c>
      <c r="G140" s="51" t="n">
        <f aca="false">Conso_energie_usage!$H56</f>
        <v>0</v>
      </c>
      <c r="H140" s="51" t="n">
        <f aca="false">Conso_energie_usage!$I56</f>
        <v>0</v>
      </c>
    </row>
    <row collapsed="false" customFormat="false" customHeight="false" hidden="false" ht="12.8" outlineLevel="0" r="141">
      <c r="C141" s="0" t="n">
        <f aca="false">SUM(C$86:C$140)</f>
        <v>225.21373085553</v>
      </c>
      <c r="D141" s="0" t="n">
        <f aca="false">SUM(D$86:D$140)</f>
        <v>223.258929557159</v>
      </c>
      <c r="E141" s="0" t="n">
        <f aca="false">SUM(E$86:E$140)</f>
        <v>205.931561054106</v>
      </c>
      <c r="F141" s="0" t="n">
        <f aca="false">SUM(F$86:F$140)</f>
        <v>182.919841063037</v>
      </c>
      <c r="G141" s="0" t="n">
        <f aca="false">SUM(G$86:G$140)</f>
        <v>160.116349824876</v>
      </c>
      <c r="H141" s="0" t="n">
        <f aca="false">SUM(H$86:H$140)</f>
        <v>119.129052540324</v>
      </c>
    </row>
    <row collapsed="false" customFormat="false" customHeight="false" hidden="false" ht="12.8" outlineLevel="0" r="144">
      <c r="A144" s="52" t="s">
        <v>139</v>
      </c>
    </row>
    <row collapsed="false" customFormat="false" customHeight="false" hidden="false" ht="12.8" outlineLevel="0" r="145">
      <c r="B145" s="0" t="str">
        <f aca="false">Conso_chauff_syst_energie!$C28</f>
        <v>ENERGIE</v>
      </c>
      <c r="C145" s="0" t="str">
        <f aca="false">Conso_chauff_syst_energie!$D28</f>
        <v>2010</v>
      </c>
      <c r="D145" s="0" t="str">
        <f aca="false">Conso_chauff_syst_energie!$E28</f>
        <v>2015</v>
      </c>
      <c r="E145" s="0" t="str">
        <f aca="false">Conso_chauff_syst_energie!$F28</f>
        <v>2020</v>
      </c>
      <c r="F145" s="0" t="str">
        <f aca="false">Conso_chauff_syst_energie!$G28</f>
        <v>2025</v>
      </c>
      <c r="G145" s="0" t="str">
        <f aca="false">Conso_chauff_syst_energie!$H28</f>
        <v>2030</v>
      </c>
      <c r="H145" s="0" t="str">
        <f aca="false">Conso_chauff_syst_energie!$I28</f>
        <v>2050</v>
      </c>
    </row>
    <row collapsed="false" customFormat="false" customHeight="false" hidden="false" ht="12.8" outlineLevel="0" r="146">
      <c r="A146" s="0" t="str">
        <f aca="false">Conso_chauff_syst_energie!$B29</f>
        <v>PAC/DRV/Rooftop</v>
      </c>
      <c r="C146" s="11" t="n">
        <f aca="false">Conso_chauff_syst_energie!$D29</f>
        <v>4.1637964998982</v>
      </c>
      <c r="D146" s="11" t="n">
        <f aca="false">Conso_chauff_syst_energie!$E29</f>
        <v>5.2870368800138</v>
      </c>
      <c r="E146" s="11" t="n">
        <f aca="false">Conso_chauff_syst_energie!$F29</f>
        <v>6.1931850722489</v>
      </c>
      <c r="F146" s="11" t="n">
        <f aca="false">Conso_chauff_syst_energie!$G29</f>
        <v>7.5530916200496</v>
      </c>
      <c r="G146" s="11" t="n">
        <f aca="false">Conso_chauff_syst_energie!$H29</f>
        <v>8.9305506802692</v>
      </c>
      <c r="H146" s="12" t="n">
        <f aca="false">Conso_chauff_syst_energie!$I29</f>
        <v>8.2864585058378</v>
      </c>
    </row>
    <row collapsed="false" customFormat="false" customHeight="false" hidden="false" ht="12.8" outlineLevel="0" r="147">
      <c r="A147" s="0" t="str">
        <f aca="false">Conso_chauff_syst_energie!$B30</f>
        <v>Electrique Joule</v>
      </c>
      <c r="C147" s="11" t="n">
        <f aca="false">Conso_chauff_syst_energie!$D30</f>
        <v>13.8826567131125</v>
      </c>
      <c r="D147" s="11" t="n">
        <f aca="false">Conso_chauff_syst_energie!$E30</f>
        <v>12.5519328150197</v>
      </c>
      <c r="E147" s="11" t="n">
        <f aca="false">Conso_chauff_syst_energie!$F30</f>
        <v>9.9935018709527</v>
      </c>
      <c r="F147" s="11" t="n">
        <f aca="false">Conso_chauff_syst_energie!$G30</f>
        <v>8.1762974696327</v>
      </c>
      <c r="G147" s="11" t="n">
        <f aca="false">Conso_chauff_syst_energie!$H30</f>
        <v>6.3653393402047</v>
      </c>
      <c r="H147" s="11" t="n">
        <f aca="false">Conso_chauff_syst_energie!$I30</f>
        <v>1.9331296858716</v>
      </c>
    </row>
    <row collapsed="false" customFormat="false" customHeight="false" hidden="false" ht="12.8" outlineLevel="0" r="148">
      <c r="A148" s="0" t="str">
        <f aca="false">Conso_chauff_syst_energie!$B31</f>
        <v>Electricité</v>
      </c>
      <c r="C148" s="11" t="n">
        <f aca="false">Conso_chauff_syst_energie!$D31</f>
        <v>18.0464532130107</v>
      </c>
      <c r="D148" s="11" t="n">
        <f aca="false">Conso_chauff_syst_energie!$E31</f>
        <v>17.8389696950335</v>
      </c>
      <c r="E148" s="11" t="n">
        <f aca="false">Conso_chauff_syst_energie!$F31</f>
        <v>16.1866869432016</v>
      </c>
      <c r="F148" s="11" t="n">
        <f aca="false">Conso_chauff_syst_energie!$G31</f>
        <v>15.7293890896823</v>
      </c>
      <c r="G148" s="11" t="n">
        <f aca="false">Conso_chauff_syst_energie!$H31</f>
        <v>15.2958900204739</v>
      </c>
      <c r="H148" s="11" t="n">
        <f aca="false">Conso_chauff_syst_energie!$I31</f>
        <v>10.2195881917094</v>
      </c>
    </row>
    <row collapsed="false" customFormat="false" customHeight="false" hidden="false" ht="12.8" outlineLevel="0" r="150">
      <c r="A150" s="0" t="str">
        <f aca="false">Conso_chauff_syst_energie!$B33</f>
        <v>Chaleur environnement</v>
      </c>
      <c r="C150" s="15" t="n">
        <f aca="false">Conso_chauff_syst_energie!$D33</f>
        <v>6.048200547347</v>
      </c>
      <c r="D150" s="15" t="n">
        <f aca="false">Conso_chauff_syst_energie!$E33</f>
        <v>7.8304431965416</v>
      </c>
      <c r="E150" s="15" t="n">
        <f aca="false">Conso_chauff_syst_energie!$F33</f>
        <v>9.3185378725721</v>
      </c>
      <c r="F150" s="15" t="n">
        <f aca="false">Conso_chauff_syst_energie!$G33</f>
        <v>11.5158182904556</v>
      </c>
      <c r="G150" s="15" t="n">
        <f aca="false">Conso_chauff_syst_energie!$H33</f>
        <v>13.7000913588512</v>
      </c>
      <c r="H150" s="15" t="n">
        <f aca="false">Conso_chauff_syst_energie!$I33</f>
        <v>12.9889605062644</v>
      </c>
    </row>
    <row collapsed="false" customFormat="false" customHeight="false" hidden="false" ht="12.8" outlineLevel="0" r="155">
      <c r="A155" s="53" t="s">
        <v>140</v>
      </c>
      <c r="C155" s="0" t="n">
        <f aca="false">RDT_ECS!$F46</f>
        <v>2009</v>
      </c>
      <c r="D155" s="0" t="n">
        <f aca="false">RDT_ECS!$G46</f>
        <v>2015</v>
      </c>
      <c r="E155" s="0" t="n">
        <f aca="false">RDT_ECS!$H46</f>
        <v>2020</v>
      </c>
      <c r="F155" s="0" t="n">
        <f aca="false">RDT_ECS!$I46</f>
        <v>2025</v>
      </c>
      <c r="G155" s="0" t="n">
        <f aca="false">RDT_ECS!$J46</f>
        <v>2030</v>
      </c>
      <c r="H155" s="0" t="n">
        <f aca="false">RDT_ECS!$K46</f>
        <v>2050</v>
      </c>
    </row>
    <row collapsed="false" customFormat="false" customHeight="false" hidden="false" ht="12.8" outlineLevel="0" r="156">
      <c r="B156" s="0" t="str">
        <f aca="false">RDT_ECS!$E47</f>
        <v>CONSO CET</v>
      </c>
      <c r="C156" s="15" t="n">
        <f aca="false">RDT_ECS!$F47</f>
        <v>0.361258847381346</v>
      </c>
      <c r="D156" s="15" t="n">
        <f aca="false">RDT_ECS!$G47</f>
        <v>1.07745801449896</v>
      </c>
      <c r="E156" s="15" t="n">
        <f aca="false">RDT_ECS!$H47</f>
        <v>2.12887677985723</v>
      </c>
      <c r="F156" s="15" t="n">
        <f aca="false">RDT_ECS!$I47</f>
        <v>3.46841474995692</v>
      </c>
      <c r="G156" s="15" t="n">
        <f aca="false">RDT_ECS!$J47</f>
        <v>4.07861829454285</v>
      </c>
      <c r="H156" s="15" t="n">
        <f aca="false">RDT_ECS!$K47</f>
        <v>4.07861829454285</v>
      </c>
    </row>
    <row collapsed="false" customFormat="false" customHeight="false" hidden="false" ht="12.8" outlineLevel="0" r="157">
      <c r="B157" s="0" t="str">
        <f aca="false">RDT_ECS!$E48</f>
        <v>CONSO ECS classique</v>
      </c>
      <c r="C157" s="15" t="n">
        <f aca="false">RDT_ECS!$F48</f>
        <v>5.65972194230775</v>
      </c>
      <c r="D157" s="15" t="n">
        <f aca="false">RDT_ECS!$G48</f>
        <v>6.90371246327114</v>
      </c>
      <c r="E157" s="15" t="n">
        <f aca="false">RDT_ECS!$H48</f>
        <v>6.74144313621457</v>
      </c>
      <c r="F157" s="15" t="n">
        <f aca="false">RDT_ECS!$I48</f>
        <v>5.20262212493538</v>
      </c>
      <c r="G157" s="15" t="n">
        <f aca="false">RDT_ECS!$J48</f>
        <v>4.07861829454285</v>
      </c>
      <c r="H157" s="15" t="n">
        <f aca="false">RDT_ECS!$K48</f>
        <v>0.118781757248245</v>
      </c>
    </row>
    <row collapsed="false" customFormat="false" customHeight="false" hidden="false" ht="12.8" outlineLevel="0" r="159">
      <c r="B159" s="0" t="str">
        <f aca="false">RDT_ECS!$E50</f>
        <v>Chaleur environnement</v>
      </c>
      <c r="C159" s="15" t="n">
        <f aca="false">RDT_ECS!$F50</f>
        <v>0.541888271072019</v>
      </c>
      <c r="D159" s="15" t="n">
        <f aca="false">RDT_ECS!$G50</f>
        <v>1.61618702174845</v>
      </c>
      <c r="E159" s="15" t="n">
        <f aca="false">RDT_ECS!$H50</f>
        <v>3.19331516978585</v>
      </c>
      <c r="F159" s="15" t="n">
        <f aca="false">RDT_ECS!$I50</f>
        <v>5.20262212493538</v>
      </c>
      <c r="G159" s="15" t="n">
        <f aca="false">RDT_ECS!$J50</f>
        <v>6.11792744181428</v>
      </c>
      <c r="H159" s="15" t="n">
        <f aca="false">RDT_ECS!$K50</f>
        <v>6.11792744181428</v>
      </c>
    </row>
    <row collapsed="false" customFormat="false" customHeight="false" hidden="false" ht="12.8" outlineLevel="0" r="162">
      <c r="A162" s="52" t="s">
        <v>21</v>
      </c>
      <c r="C162" s="0" t="str">
        <f aca="false">RDT_CLIM!$B10</f>
        <v>2009</v>
      </c>
      <c r="D162" s="0" t="str">
        <f aca="false">RDT_CLIM!$C10</f>
        <v>2015</v>
      </c>
      <c r="E162" s="0" t="str">
        <f aca="false">RDT_CLIM!$D10</f>
        <v>2020</v>
      </c>
      <c r="F162" s="0" t="str">
        <f aca="false">RDT_CLIM!$E10</f>
        <v>2025</v>
      </c>
      <c r="G162" s="0" t="str">
        <f aca="false">RDT_CLIM!$F10</f>
        <v>2030</v>
      </c>
      <c r="H162" s="0" t="str">
        <f aca="false">RDT_CLIM!$G10</f>
        <v>2050</v>
      </c>
    </row>
    <row collapsed="false" customFormat="false" customHeight="false" hidden="false" ht="12.8" outlineLevel="0" r="163">
      <c r="B163" s="0" t="str">
        <f aca="false">RDT_CLIM!$A11</f>
        <v>Conso climatisation PAC/DRV/Rooftop</v>
      </c>
      <c r="C163" s="0" t="n">
        <f aca="false">RDT_CLIM!$B11</f>
        <v>5.4238186881371</v>
      </c>
      <c r="D163" s="0" t="n">
        <f aca="false">RDT_CLIM!$C11</f>
        <v>5.4238186881371</v>
      </c>
      <c r="E163" s="0" t="n">
        <f aca="false">RDT_CLIM!$D11</f>
        <v>6.1482630691953</v>
      </c>
      <c r="F163" s="0" t="n">
        <f aca="false">RDT_CLIM!$E11</f>
        <v>6.0014818512887</v>
      </c>
      <c r="G163" s="0" t="n">
        <f aca="false">RDT_CLIM!$F11</f>
        <v>6.0872173897053</v>
      </c>
      <c r="H163" s="0" t="n">
        <f aca="false">RDT_CLIM!$G11</f>
        <v>6.3653241018497</v>
      </c>
    </row>
    <row collapsed="false" customFormat="false" customHeight="false" hidden="false" ht="12.8" outlineLevel="0" r="164">
      <c r="B164" s="0" t="str">
        <f aca="false">RDT_CLIM!$A12</f>
        <v>RDT climatisation</v>
      </c>
      <c r="C164" s="0" t="n">
        <f aca="false">RDT_CLIM!$B12</f>
        <v>3.05790913979661</v>
      </c>
      <c r="D164" s="0" t="n">
        <f aca="false">RDT_CLIM!$C12</f>
        <v>3.20209413418073</v>
      </c>
      <c r="E164" s="0" t="n">
        <f aca="false">RDT_CLIM!$D12</f>
        <v>3.47487366852001</v>
      </c>
      <c r="F164" s="0" t="n">
        <f aca="false">RDT_CLIM!$E12</f>
        <v>3.47487366852001</v>
      </c>
      <c r="G164" s="0" t="n">
        <f aca="false">RDT_CLIM!$F12</f>
        <v>4.08533258412936</v>
      </c>
      <c r="H164" s="0" t="n">
        <f aca="false">RDT_CLIM!$G12</f>
        <v>4.70672364492262</v>
      </c>
    </row>
    <row collapsed="false" customFormat="false" customHeight="false" hidden="false" ht="12.8" outlineLevel="0" r="165">
      <c r="B165" s="0" t="str">
        <f aca="false">RDT_CLIM!$A13</f>
        <v>Chaleur environnement</v>
      </c>
      <c r="C165" s="0" t="n">
        <f aca="false">RDT_CLIM!$B13</f>
        <v>11.161726050917</v>
      </c>
      <c r="D165" s="0" t="n">
        <f aca="false">RDT_CLIM!$C13</f>
        <v>11.9437593180065</v>
      </c>
      <c r="E165" s="0" t="n">
        <f aca="false">RDT_CLIM!$D13</f>
        <v>15.2161743770855</v>
      </c>
      <c r="F165" s="0" t="n">
        <f aca="false">RDT_CLIM!$E13</f>
        <v>14.8529094058552</v>
      </c>
      <c r="G165" s="0" t="n">
        <f aca="false">RDT_CLIM!$F13</f>
        <v>18.7810901591366</v>
      </c>
      <c r="H165" s="0" t="n">
        <f aca="false">RDT_CLIM!$G13</f>
        <v>23.5944973559221</v>
      </c>
    </row>
    <row collapsed="false" customFormat="false" customHeight="false" hidden="false" ht="12.8" outlineLevel="0" r="167">
      <c r="B167" s="0" t="s">
        <v>141</v>
      </c>
      <c r="C167" s="0" t="n">
        <f aca="false">$C150+$C159+$C165</f>
        <v>17.751814869336</v>
      </c>
      <c r="D167" s="0" t="n">
        <f aca="false">$D150+$D159+$D165</f>
        <v>21.3903895362966</v>
      </c>
      <c r="E167" s="0" t="n">
        <f aca="false">$E150+$E159+$E165</f>
        <v>27.7280274194434</v>
      </c>
      <c r="F167" s="0" t="n">
        <f aca="false">$F150+$F159+$F165</f>
        <v>31.5713498212461</v>
      </c>
      <c r="G167" s="0" t="n">
        <f aca="false">$G150+$G159+$G165</f>
        <v>38.5991089598021</v>
      </c>
      <c r="H167" s="0" t="n">
        <f aca="false">$H150+$H159+$H165</f>
        <v>42.7013853040008</v>
      </c>
    </row>
    <row collapsed="false" customFormat="false" customHeight="false" hidden="false" ht="12.8" outlineLevel="0" r="169">
      <c r="B169" s="0" t="s">
        <v>119</v>
      </c>
      <c r="C169" s="0" t="n">
        <f aca="false">C$167+C$141</f>
        <v>242.965545724866</v>
      </c>
      <c r="D169" s="0" t="n">
        <f aca="false">D$167+D$141</f>
        <v>244.649319093455</v>
      </c>
      <c r="E169" s="0" t="n">
        <f aca="false">E$167+E$141</f>
        <v>233.65958847355</v>
      </c>
      <c r="F169" s="0" t="n">
        <f aca="false">F$167+F$141</f>
        <v>214.491190884283</v>
      </c>
      <c r="G169" s="0" t="n">
        <f aca="false">G$167+G$141</f>
        <v>198.715458784678</v>
      </c>
      <c r="H169" s="0" t="n">
        <f aca="false">H$167+H$141</f>
        <v>161.830437844325</v>
      </c>
    </row>
  </sheetData>
  <mergeCells count="5">
    <mergeCell ref="A1:K1"/>
    <mergeCell ref="A17:K17"/>
    <mergeCell ref="A32:K32"/>
    <mergeCell ref="A47:K47"/>
    <mergeCell ref="A62:K6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343" zoomScaleNormal="343" zoomScalePageLayoutView="100">
      <selection activeCell="C14" activeCellId="0" pane="topLeft" sqref="C14"/>
    </sheetView>
  </sheetViews>
  <sheetFormatPr defaultRowHeight="12.8"/>
  <cols>
    <col min="1" max="1025" hidden="false" style="0" width="11.5204081632653" collapsed="true"/>
  </cols>
  <sheetData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2017-10-17T14:55:55Z</dcterms:created>
  <dc:creator>Apache POI</dc:creator>
  <dc:language>fr-FR</dc:language>
  <dcterms:modified xsi:type="dcterms:W3CDTF">2018-05-16T16:29:10Z</dcterms:modified>
  <cp:revision>39</cp:revision>
</cp:coreProperties>
</file>