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474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<sst xmlns="http://schemas.openxmlformats.org/spreadsheetml/2006/main" count="12125" uniqueCount="142">
  <si>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</si>
  <si>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</si>
  <si>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</si>
  <si>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</si>
  <si>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</si>
  <si>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</si>
  <si>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</si>
  <si>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</si>
  <si>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</si>
  <si>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</si>
  <si>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</si>
  <si>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</si>
  <si>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</si>
  <si>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</si>
  <si>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</si>
  <si>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</si>
  <si>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</si>
  <si>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</si>
  <si>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</si>
  <si>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</si>
  <si>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</si>
  <si>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</si>
  <si>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</si>
  <si>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</si>
  <si>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</si>
  <si>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</si>
  <si>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</si>
  <si>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</si>
  <si>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</si>
  <si>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</si>
  <si>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</si>
  <si>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</si>
  <si>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</si>
  <si>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</si>
  <si>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</si>
  <si>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</si>
  <si>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</si>
  <si>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</si>
  <si>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</si>
  <si>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</si>
  <si>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</si>
  <si>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</si>
  <si>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</si>
  <si>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</si>
  <si>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</si>
  <si>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</si>
  <si>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</si>
  <si>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</si>
  <si>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</si>
  <si>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</si>
  <si>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</si>
  <si>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</si>
  <si>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</si>
  <si>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</si>
  <si>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</si>
  <si>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</si>
  <si>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</si>
  <si>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</si>
  <si>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</si>
  <si>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</si>
  <si>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</si>
  <si>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</si>
  <si>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</si>
  <si>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</si>
  <si>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</si>
  <si>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</si>
  <si>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</si>
  <si>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</si>
  <si>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</si>
  <si>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</si>
  <si>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</si>
  <si>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</si>
  <si>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</si>
  <si>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</si>
  <si>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</si>
  <si>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</si>
  <si>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</si>
  <si>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</si>
  <si>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</si>
  <si>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</si>
  <si>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</si>
  <si>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</si>
  <si>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</si>
  <si>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</si>
  <si>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</si>
  <si>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</si>
  <si>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</si>
  <si>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</si>
  <si>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</si>
  <si>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</si>
  <si>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</si>
  <si>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</si>
  <si>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</si>
  <si>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</si>
  <si>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</si>
  <si>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</si>
  <si>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</si>
  <si>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</si>
  <si>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</si>
  <si>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</si>
  <si>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</si>
  <si>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</si>
  <si>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</si>
  <si>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</si>
  <si>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</si>
  <si>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</si>
  <si>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</si>
  <si>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</si>
  <si>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</si>
  <si>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</si>
  <si>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</si>
  <si>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</si>
  <si>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</si>
  <si>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</si>
  <si>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</si>
  <si>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</si>
  <si>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</si>
  <si>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</si>
  <si>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</si>
  <si>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</si>
  <si>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</si>
  <si>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</si>
  <si>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</si>
  <si>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</si>
  <si>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</si>
  <si>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</si>
  <si>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</si>
  <si>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</si>
  <si>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</si>
  <si>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</si>
  <si>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</si>
  <si>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</si>
  <si>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</si>
  <si>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</si>
  <si>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</si>
  <si>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</si>
  <si>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</si>
  <si>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</si>
  <si>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</si>
  <si>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</si>
  <si>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</si>
  <si>
    <t>S2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</si>
</sst>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i val="true"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2350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2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4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3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5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2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7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8" numFmtId="171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1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8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8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9" numFmtId="171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Excel Built-in Excel Built-in Excel Built-in XLConnect.String" xfId="25"/>
    <cellStyle builtinId="54" customBuiltin="true" name="Excel Built-in Excel Built-in Excel Built-in Excel Built-in Excel Built-in Excel Built-in Excel Built-in Excel Built-in Excel Built-in Excel Built-in Excel Built-in TableStyleLight1" xfId="26"/>
    <cellStyle builtinId="54" customBuiltin="true" name="Excel Built-in Excel Built-in Excel Built-in Excel Built-in Excel Built-in Excel Built-in Excel Built-in XLConnect.Header" xfId="27"/>
    <cellStyle builtinId="54" customBuiltin="true" name="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XLConnect.Numeric" xfId="29"/>
    <cellStyle builtinId="54" customBuiltin="true" name="Excel Built-in Excel Built-in Excel Built-in XLConnect.Header" xfId="30"/>
    <cellStyle builtinId="54" customBuiltin="true" name="Excel Built-in Excel Built-in Excel Built-in XLConnect.String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231120</xdr:colOff>
      <xdr:row>28</xdr:row>
      <xdr:rowOff>72360</xdr:rowOff>
    </xdr:from>
    <xdr:to>
      <xdr:col>8</xdr:col>
      <xdr:colOff>231120</xdr:colOff>
      <xdr:row>30</xdr:row>
      <xdr:rowOff>72000</xdr:rowOff>
    </xdr:to>
    <xdr:sp>
      <xdr:nvSpPr>
        <xdr:cNvPr id="0" name="Line 1"/>
        <xdr:cNvSpPr/>
      </xdr:nvSpPr>
      <xdr:spPr>
        <a:xfrm>
          <a:off x="8463600" y="8802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231120</xdr:colOff>
      <xdr:row>28</xdr:row>
      <xdr:rowOff>72360</xdr:rowOff>
    </xdr:from>
    <xdr:to>
      <xdr:col>8</xdr:col>
      <xdr:colOff>231120</xdr:colOff>
      <xdr:row>32</xdr:row>
      <xdr:rowOff>72000</xdr:rowOff>
    </xdr:to>
    <xdr:sp>
      <xdr:nvSpPr>
        <xdr:cNvPr id="1" name="Line 1"/>
        <xdr:cNvSpPr/>
      </xdr:nvSpPr>
      <xdr:spPr>
        <a:xfrm>
          <a:off x="8463600" y="8802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231120</xdr:colOff>
      <xdr:row>28</xdr:row>
      <xdr:rowOff>72360</xdr:rowOff>
    </xdr:from>
    <xdr:to>
      <xdr:col>28</xdr:col>
      <xdr:colOff>230760</xdr:colOff>
      <xdr:row>28</xdr:row>
      <xdr:rowOff>72360</xdr:rowOff>
    </xdr:to>
    <xdr:sp>
      <xdr:nvSpPr>
        <xdr:cNvPr id="2" name="Line 1"/>
        <xdr:cNvSpPr/>
      </xdr:nvSpPr>
      <xdr:spPr>
        <a:xfrm>
          <a:off x="8463600" y="8802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231120</xdr:colOff>
      <xdr:row>26</xdr:row>
      <xdr:rowOff>52560</xdr:rowOff>
    </xdr:from>
    <xdr:to>
      <xdr:col>8</xdr:col>
      <xdr:colOff>591120</xdr:colOff>
      <xdr:row>28</xdr:row>
      <xdr:rowOff>72360</xdr:rowOff>
    </xdr:to>
    <xdr:sp>
      <xdr:nvSpPr>
        <xdr:cNvPr id="3" name="Line 1"/>
        <xdr:cNvSpPr/>
      </xdr:nvSpPr>
      <xdr:spPr>
        <a:xfrm flipV="1">
          <a:off x="8463600" y="8442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231120</xdr:colOff>
      <xdr:row>30</xdr:row>
      <xdr:rowOff>72000</xdr:rowOff>
    </xdr:from>
    <xdr:to>
      <xdr:col>28</xdr:col>
      <xdr:colOff>230760</xdr:colOff>
      <xdr:row>30</xdr:row>
      <xdr:rowOff>72000</xdr:rowOff>
    </xdr:to>
    <xdr:sp>
      <xdr:nvSpPr>
        <xdr:cNvPr id="4" name="Line 1"/>
        <xdr:cNvSpPr/>
      </xdr:nvSpPr>
      <xdr:spPr>
        <a:xfrm>
          <a:off x="8463600" y="9127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231120</xdr:colOff>
      <xdr:row>28</xdr:row>
      <xdr:rowOff>37440</xdr:rowOff>
    </xdr:from>
    <xdr:to>
      <xdr:col>8</xdr:col>
      <xdr:colOff>591120</xdr:colOff>
      <xdr:row>30</xdr:row>
      <xdr:rowOff>72000</xdr:rowOff>
    </xdr:to>
    <xdr:sp>
      <xdr:nvSpPr>
        <xdr:cNvPr id="5" name="Line 1"/>
        <xdr:cNvSpPr/>
      </xdr:nvSpPr>
      <xdr:spPr>
        <a:xfrm flipV="1">
          <a:off x="8463600" y="8767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231120</xdr:colOff>
      <xdr:row>30</xdr:row>
      <xdr:rowOff>37080</xdr:rowOff>
    </xdr:from>
    <xdr:to>
      <xdr:col>8</xdr:col>
      <xdr:colOff>591120</xdr:colOff>
      <xdr:row>32</xdr:row>
      <xdr:rowOff>72000</xdr:rowOff>
    </xdr:to>
    <xdr:sp>
      <xdr:nvSpPr>
        <xdr:cNvPr id="6" name="Line 1"/>
        <xdr:cNvSpPr/>
      </xdr:nvSpPr>
      <xdr:spPr>
        <a:xfrm flipV="1">
          <a:off x="8463600" y="9092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231120</xdr:colOff>
      <xdr:row>28</xdr:row>
      <xdr:rowOff>72360</xdr:rowOff>
    </xdr:from>
    <xdr:to>
      <xdr:col>28</xdr:col>
      <xdr:colOff>230760</xdr:colOff>
      <xdr:row>32</xdr:row>
      <xdr:rowOff>72000</xdr:rowOff>
    </xdr:to>
    <xdr:sp>
      <xdr:nvSpPr>
        <xdr:cNvPr id="7" name="Line 1"/>
        <xdr:cNvSpPr/>
      </xdr:nvSpPr>
      <xdr:spPr>
        <a:xfrm flipH="1">
          <a:off x="8463600" y="8802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K1" activeCellId="0" pane="topLeft" sqref="K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17695" t="s">
        <v>0</v>
      </c>
      <c r="B1" s="17696" t="s">
        <v>1</v>
      </c>
      <c r="C1" s="17697" t="s">
        <v>2</v>
      </c>
      <c r="D1" s="17698" t="s">
        <v>3</v>
      </c>
      <c r="E1" s="17699" t="s">
        <v>4</v>
      </c>
      <c r="F1" s="17700" t="s">
        <v>5</v>
      </c>
      <c r="G1" s="17701" t="s">
        <v>6</v>
      </c>
      <c r="H1" s="17702" t="s">
        <v>7</v>
      </c>
      <c r="I1" s="17703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17704" t="s">
        <v>141</v>
      </c>
      <c r="B2" s="17759" t="s">
        <v>12</v>
      </c>
      <c r="C2" s="17814" t="s">
        <v>13</v>
      </c>
      <c r="D2" s="17869" t="n">
        <v>6.0791570898897</v>
      </c>
      <c r="E2" s="17924" t="n">
        <v>7.7053092126406</v>
      </c>
      <c r="F2" s="17979" t="n">
        <v>8.5415088432528</v>
      </c>
      <c r="G2" s="18034" t="n">
        <v>9.2545928310999</v>
      </c>
      <c r="H2" s="18089" t="n">
        <v>9.9267797816785</v>
      </c>
      <c r="I2" s="18144" t="n">
        <v>11.862261268240502</v>
      </c>
      <c r="K2" s="4" t="s">
        <v>12</v>
      </c>
      <c r="L2" s="0" t="n">
        <f aca="false">SUMIFS(I$2:I$56,B$2:B$56,$K$2)/SUMIFS(E$2:E$56,B$2:B$56,$K$2)</f>
        <v>0.935469578007764</v>
      </c>
      <c r="M2" s="0" t="n">
        <v>1.14961863087029</v>
      </c>
    </row>
    <row collapsed="false" customFormat="false" customHeight="false" hidden="false" ht="12.8" outlineLevel="0" r="3">
      <c r="A3" s="17705" t="s">
        <v>141</v>
      </c>
      <c r="B3" s="17760" t="s">
        <v>12</v>
      </c>
      <c r="C3" s="17815" t="s">
        <v>14</v>
      </c>
      <c r="D3" s="17870" t="n">
        <v>3.0083180403482</v>
      </c>
      <c r="E3" s="17925" t="n">
        <v>2.5572922718628</v>
      </c>
      <c r="F3" s="17980" t="n">
        <v>2.253757315657</v>
      </c>
      <c r="G3" s="18035" t="n">
        <v>1.9811224319968</v>
      </c>
      <c r="H3" s="18090" t="n">
        <v>1.7467326106563001</v>
      </c>
      <c r="I3" s="18145" t="n">
        <v>1.1763633758295</v>
      </c>
      <c r="K3" s="4" t="s">
        <v>15</v>
      </c>
      <c r="L3" s="0" t="n">
        <f aca="false">SUMIFS(I$2:I$56,B$2:B$56,$K$3)/SUMIFS(E$2:E$56,B$2:B$56,$K$3)</f>
        <v>0.795789169822287</v>
      </c>
      <c r="M3" s="0" t="n">
        <v>0.812458613680636</v>
      </c>
    </row>
    <row collapsed="false" customFormat="false" customHeight="false" hidden="false" ht="12.8" outlineLevel="0" r="4">
      <c r="A4" s="17706" t="s">
        <v>141</v>
      </c>
      <c r="B4" s="17761" t="s">
        <v>12</v>
      </c>
      <c r="C4" s="17816" t="s">
        <v>16</v>
      </c>
      <c r="D4" s="17871" t="n">
        <v>4.7065148885455</v>
      </c>
      <c r="E4" s="17926" t="n">
        <v>0.0</v>
      </c>
      <c r="F4" s="17981" t="n">
        <v>0.0</v>
      </c>
      <c r="G4" s="18036" t="n">
        <v>0.0</v>
      </c>
      <c r="H4" s="18091" t="n">
        <v>0.0</v>
      </c>
      <c r="I4" s="18146" t="n">
        <v>0.0</v>
      </c>
      <c r="K4" s="4" t="s">
        <v>17</v>
      </c>
      <c r="L4" s="0" t="n">
        <f aca="false">SUMIFS(I$2:I$56,B$2:B$56,$K$4)/SUMIFS(E$2:E$56,B$2:B$56,$K$4)</f>
        <v>0.731235130152101</v>
      </c>
      <c r="M4" s="0" t="n">
        <v>1.2993730370403</v>
      </c>
    </row>
    <row collapsed="false" customFormat="false" customHeight="false" hidden="false" ht="12.8" outlineLevel="0" r="5">
      <c r="A5" s="17707" t="s">
        <v>141</v>
      </c>
      <c r="B5" s="17762" t="s">
        <v>12</v>
      </c>
      <c r="C5" s="17817" t="s">
        <v>18</v>
      </c>
      <c r="D5" s="17872" t="n">
        <v>0.0</v>
      </c>
      <c r="E5" s="17927" t="n">
        <v>0.0</v>
      </c>
      <c r="F5" s="17982" t="n">
        <v>0.0</v>
      </c>
      <c r="G5" s="18037" t="n">
        <v>0.0</v>
      </c>
      <c r="H5" s="18092" t="n">
        <v>0.0</v>
      </c>
      <c r="I5" s="18147" t="n">
        <v>0.0</v>
      </c>
      <c r="K5" s="4" t="s">
        <v>19</v>
      </c>
      <c r="L5" s="0" t="n">
        <f aca="false">SUMIFS($I2:$I56,$B2:$B56,K$5)/SUMIFS($E2:$E56,$B2:$B56,K$5)</f>
        <v>0.271643204244671</v>
      </c>
      <c r="M5" s="0" t="n">
        <v>0.399919831671957</v>
      </c>
    </row>
    <row collapsed="false" customFormat="false" customHeight="false" hidden="false" ht="12.8" outlineLevel="0" r="6">
      <c r="A6" s="17708" t="s">
        <v>141</v>
      </c>
      <c r="B6" s="17763" t="s">
        <v>12</v>
      </c>
      <c r="C6" s="17818" t="s">
        <v>20</v>
      </c>
      <c r="D6" s="17873" t="n">
        <v>1.5091894714376</v>
      </c>
      <c r="E6" s="17928" t="n">
        <v>1.286688965091</v>
      </c>
      <c r="F6" s="17983" t="n">
        <v>1.1324088901902</v>
      </c>
      <c r="G6" s="18038" t="n">
        <v>0.9910489690865</v>
      </c>
      <c r="H6" s="18093" t="n">
        <v>0.8695573045479</v>
      </c>
      <c r="I6" s="18148" t="n">
        <v>0.5606274110028</v>
      </c>
      <c r="K6" s="4" t="s">
        <v>21</v>
      </c>
      <c r="L6" s="0" t="n">
        <f aca="false">SUMIFS(I$2:I$56,B$2:B$56,$K$6)/SUMIFS(E$2:E$56,B$2:B$56,$K$6)</f>
        <v>1.03739964217734</v>
      </c>
      <c r="M6" s="0" t="n">
        <v>1.05304851834969</v>
      </c>
    </row>
    <row collapsed="false" customFormat="false" customHeight="false" hidden="false" ht="12.8" outlineLevel="0" r="7">
      <c r="A7" s="17709" t="s">
        <v>141</v>
      </c>
      <c r="B7" s="17764" t="s">
        <v>15</v>
      </c>
      <c r="C7" s="17819" t="s">
        <v>13</v>
      </c>
      <c r="D7" s="17874" t="n">
        <v>4.9206550760368994</v>
      </c>
      <c r="E7" s="17929" t="n">
        <v>5.6880292777422</v>
      </c>
      <c r="F7" s="17984" t="n">
        <v>5.8482142145511</v>
      </c>
      <c r="G7" s="18039" t="n">
        <v>5.9375376457847</v>
      </c>
      <c r="H7" s="18094" t="n">
        <v>5.845334461070899</v>
      </c>
      <c r="I7" s="18149" t="n">
        <v>4.416916823942899</v>
      </c>
      <c r="K7" s="4" t="s">
        <v>22</v>
      </c>
      <c r="L7" s="0" t="n">
        <f aca="false">SUMIFS(I$2:I$56,B$2:B$56,$K$7)/SUMIFS(E$2:E$56,B$2:B$56,$K$7)</f>
        <v>0.942808612915107</v>
      </c>
      <c r="M7" s="0" t="n">
        <v>1.1877860635126</v>
      </c>
    </row>
    <row collapsed="false" customFormat="false" customHeight="false" hidden="false" ht="12.8" outlineLevel="0" r="8">
      <c r="A8" s="17710" t="s">
        <v>141</v>
      </c>
      <c r="B8" s="17765" t="s">
        <v>15</v>
      </c>
      <c r="C8" s="17820" t="s">
        <v>14</v>
      </c>
      <c r="D8" s="17875" t="n">
        <v>0.0</v>
      </c>
      <c r="E8" s="17930" t="n">
        <v>0.0</v>
      </c>
      <c r="F8" s="17985" t="n">
        <v>0.0</v>
      </c>
      <c r="G8" s="18040" t="n">
        <v>0.0</v>
      </c>
      <c r="H8" s="18095" t="n">
        <v>0.0</v>
      </c>
      <c r="I8" s="18150" t="n">
        <v>0.0</v>
      </c>
      <c r="K8" s="4" t="s">
        <v>23</v>
      </c>
      <c r="L8" s="0" t="n">
        <f aca="false">SUMIFS(I$2:I$56,B$2:B$56,$K$8)/SUMIFS(E$2:E$56,B$2:B$56,$K$8)</f>
        <v>0.356474542397523</v>
      </c>
      <c r="M8" s="0" t="n">
        <v>0.604174618033936</v>
      </c>
    </row>
    <row collapsed="false" customFormat="false" customHeight="false" hidden="false" ht="12.8" outlineLevel="0" r="9">
      <c r="A9" s="17711" t="s">
        <v>141</v>
      </c>
      <c r="B9" s="17766" t="s">
        <v>15</v>
      </c>
      <c r="C9" s="17821" t="s">
        <v>16</v>
      </c>
      <c r="D9" s="17876" t="n">
        <v>0.0</v>
      </c>
      <c r="E9" s="17931" t="n">
        <v>0.0</v>
      </c>
      <c r="F9" s="17986" t="n">
        <v>0.0</v>
      </c>
      <c r="G9" s="18041" t="n">
        <v>0.0</v>
      </c>
      <c r="H9" s="18096" t="n">
        <v>0.0</v>
      </c>
      <c r="I9" s="18151" t="n">
        <v>0.0</v>
      </c>
      <c r="K9" s="4" t="s">
        <v>24</v>
      </c>
      <c r="L9" s="0" t="n">
        <f aca="false">SUMIFS(I$2:I$56,B$2:B$56,$K$9)/SUMIFS(E$2:E$56,B$2:B$56,$K$9)</f>
        <v>0.499084274988755</v>
      </c>
      <c r="M9" s="0" t="n">
        <v>0.688063861191926</v>
      </c>
    </row>
    <row collapsed="false" customFormat="false" customHeight="false" hidden="false" ht="12.8" outlineLevel="0" r="10">
      <c r="A10" s="17712" t="s">
        <v>141</v>
      </c>
      <c r="B10" s="17767" t="s">
        <v>15</v>
      </c>
      <c r="C10" s="17822" t="s">
        <v>18</v>
      </c>
      <c r="D10" s="17877" t="n">
        <v>0.0</v>
      </c>
      <c r="E10" s="17932" t="n">
        <v>0.0</v>
      </c>
      <c r="F10" s="17987" t="n">
        <v>0.0</v>
      </c>
      <c r="G10" s="18042" t="n">
        <v>0.0</v>
      </c>
      <c r="H10" s="18097" t="n">
        <v>0.0</v>
      </c>
      <c r="I10" s="18152" t="n">
        <v>0.0</v>
      </c>
      <c r="K10" s="4" t="s">
        <v>25</v>
      </c>
      <c r="L10" s="0" t="n">
        <f aca="false">SUMIFS(I$2:I$56,B$2:B$56,$K$10)/SUMIFS(E$2:E$56,B$2:B$56,$K$10)</f>
        <v>0.672556553688864</v>
      </c>
      <c r="M10" s="0" t="n">
        <v>0.822680775929275</v>
      </c>
    </row>
    <row collapsed="false" customFormat="false" customHeight="false" hidden="false" ht="12.8" outlineLevel="0" r="11">
      <c r="A11" s="17713" t="s">
        <v>141</v>
      </c>
      <c r="B11" s="17768" t="s">
        <v>15</v>
      </c>
      <c r="C11" s="17823" t="s">
        <v>20</v>
      </c>
      <c r="D11" s="17878" t="n">
        <v>0.0</v>
      </c>
      <c r="E11" s="17933" t="n">
        <v>0.0</v>
      </c>
      <c r="F11" s="17988" t="n">
        <v>0.0</v>
      </c>
      <c r="G11" s="18043" t="n">
        <v>0.0</v>
      </c>
      <c r="H11" s="18098" t="n">
        <v>0.0</v>
      </c>
      <c r="I11" s="18153" t="n">
        <v>0.0</v>
      </c>
      <c r="K11" s="4" t="s">
        <v>26</v>
      </c>
      <c r="L11" s="0" t="n">
        <f aca="false">SUMIFS(I$2:I$56,B$2:B$56,$K$11)/SUMIFS(E$2:E$56,B$2:B$56,$K$11)</f>
        <v>0.874025933607361</v>
      </c>
      <c r="M11" s="0" t="n">
        <v>1.07226000494801</v>
      </c>
    </row>
    <row collapsed="false" customFormat="false" customHeight="false" hidden="false" ht="14.9" outlineLevel="0" r="12">
      <c r="A12" s="17714" t="s">
        <v>141</v>
      </c>
      <c r="B12" s="17769" t="s">
        <v>17</v>
      </c>
      <c r="C12" s="17824" t="s">
        <v>13</v>
      </c>
      <c r="D12" s="17879" t="n">
        <v>9.168408383380699</v>
      </c>
      <c r="E12" s="17934" t="n">
        <v>10.540631258242499</v>
      </c>
      <c r="F12" s="17989" t="n">
        <v>11.4845412819002</v>
      </c>
      <c r="G12" s="18044" t="n">
        <v>12.4147872479166</v>
      </c>
      <c r="H12" s="18099" t="n">
        <v>13.421892327230701</v>
      </c>
      <c r="I12" s="18154" t="n">
        <v>14.418853411389698</v>
      </c>
      <c r="K12" s="4" t="s">
        <v>27</v>
      </c>
      <c r="L12" s="0" t="n">
        <f aca="false">SUMIFS(I$2:I$56,B$2:B$56,$K$12)/SUMIFS(E$2:E$56,B$2:B$56,$K$12)</f>
        <v>1.1981492667448</v>
      </c>
      <c r="M12" s="0" t="n">
        <v>1.22936766026793</v>
      </c>
    </row>
    <row collapsed="false" customFormat="false" customHeight="false" hidden="false" ht="12.75" outlineLevel="0" r="13">
      <c r="A13" s="17715" t="s">
        <v>141</v>
      </c>
      <c r="B13" s="17770" t="s">
        <v>17</v>
      </c>
      <c r="C13" s="17825" t="s">
        <v>14</v>
      </c>
      <c r="D13" s="17880" t="n">
        <v>0.0</v>
      </c>
      <c r="E13" s="17935" t="n">
        <v>0.0</v>
      </c>
      <c r="F13" s="17990" t="n">
        <v>0.0</v>
      </c>
      <c r="G13" s="18045" t="n">
        <v>0.0</v>
      </c>
      <c r="H13" s="18100" t="n">
        <v>0.0</v>
      </c>
      <c r="I13" s="18155" t="n">
        <v>0.0</v>
      </c>
    </row>
    <row collapsed="false" customFormat="false" customHeight="false" hidden="false" ht="12.75" outlineLevel="0" r="14">
      <c r="A14" s="17716" t="s">
        <v>141</v>
      </c>
      <c r="B14" s="17771" t="s">
        <v>17</v>
      </c>
      <c r="C14" s="17826" t="s">
        <v>16</v>
      </c>
      <c r="D14" s="17881" t="n">
        <v>0.0</v>
      </c>
      <c r="E14" s="17936" t="n">
        <v>0.0</v>
      </c>
      <c r="F14" s="17991" t="n">
        <v>0.0</v>
      </c>
      <c r="G14" s="18046" t="n">
        <v>0.0</v>
      </c>
      <c r="H14" s="18101" t="n">
        <v>0.0</v>
      </c>
      <c r="I14" s="18156" t="n">
        <v>0.0</v>
      </c>
    </row>
    <row collapsed="false" customFormat="false" customHeight="false" hidden="false" ht="12.75" outlineLevel="0" r="15">
      <c r="A15" s="17717" t="s">
        <v>141</v>
      </c>
      <c r="B15" s="17772" t="s">
        <v>17</v>
      </c>
      <c r="C15" s="17827" t="s">
        <v>18</v>
      </c>
      <c r="D15" s="17882" t="n">
        <v>0.0</v>
      </c>
      <c r="E15" s="17937" t="n">
        <v>0.0</v>
      </c>
      <c r="F15" s="17992" t="n">
        <v>0.0</v>
      </c>
      <c r="G15" s="18047" t="n">
        <v>0.0</v>
      </c>
      <c r="H15" s="18102" t="n">
        <v>0.0</v>
      </c>
      <c r="I15" s="18157" t="n">
        <v>0.0</v>
      </c>
    </row>
    <row collapsed="false" customFormat="false" customHeight="false" hidden="false" ht="12.75" outlineLevel="0" r="16">
      <c r="A16" s="17718" t="s">
        <v>141</v>
      </c>
      <c r="B16" s="17773" t="s">
        <v>17</v>
      </c>
      <c r="C16" s="17828" t="s">
        <v>20</v>
      </c>
      <c r="D16" s="17883" t="n">
        <v>0.0</v>
      </c>
      <c r="E16" s="17938" t="n">
        <v>0.0</v>
      </c>
      <c r="F16" s="17993" t="n">
        <v>0.0</v>
      </c>
      <c r="G16" s="18048" t="n">
        <v>0.0</v>
      </c>
      <c r="H16" s="18103" t="n">
        <v>0.0</v>
      </c>
      <c r="I16" s="18158" t="n">
        <v>0.0</v>
      </c>
    </row>
    <row collapsed="false" customFormat="false" customHeight="false" hidden="false" ht="12.75" outlineLevel="0" r="17">
      <c r="A17" s="17719" t="s">
        <v>141</v>
      </c>
      <c r="B17" s="17774" t="s">
        <v>19</v>
      </c>
      <c r="C17" s="17829" t="s">
        <v>13</v>
      </c>
      <c r="D17" s="17884" t="n">
        <v>18.123121851906397</v>
      </c>
      <c r="E17" s="17939" t="n">
        <v>17.9909761802422</v>
      </c>
      <c r="F17" s="17994" t="n">
        <v>16.795727894823</v>
      </c>
      <c r="G17" s="18049" t="n">
        <v>16.9275047892133</v>
      </c>
      <c r="H17" s="18104" t="n">
        <v>17.556526670569703</v>
      </c>
      <c r="I17" s="18159" t="n">
        <v>16.378817032022297</v>
      </c>
    </row>
    <row collapsed="false" customFormat="false" customHeight="false" hidden="false" ht="12.75" outlineLevel="0" r="18">
      <c r="A18" s="17720" t="s">
        <v>141</v>
      </c>
      <c r="B18" s="17775" t="s">
        <v>19</v>
      </c>
      <c r="C18" s="17830" t="s">
        <v>14</v>
      </c>
      <c r="D18" s="17885" t="n">
        <v>53.814126684670995</v>
      </c>
      <c r="E18" s="17940" t="n">
        <v>55.35125540577749</v>
      </c>
      <c r="F18" s="17995" t="n">
        <v>48.950690993328294</v>
      </c>
      <c r="G18" s="18050" t="n">
        <v>40.1763571838914</v>
      </c>
      <c r="H18" s="18105" t="n">
        <v>28.942305987577598</v>
      </c>
      <c r="I18" s="18160" t="n">
        <v>2.9187732797332</v>
      </c>
    </row>
    <row collapsed="false" customFormat="false" customHeight="false" hidden="false" ht="12.75" outlineLevel="0" r="19">
      <c r="A19" s="17721" t="s">
        <v>141</v>
      </c>
      <c r="B19" s="17776" t="s">
        <v>19</v>
      </c>
      <c r="C19" s="17831" t="s">
        <v>16</v>
      </c>
      <c r="D19" s="17886" t="n">
        <v>28.560264679199</v>
      </c>
      <c r="E19" s="17941" t="n">
        <v>21.1543815922888</v>
      </c>
      <c r="F19" s="17996" t="n">
        <v>14.285069898211399</v>
      </c>
      <c r="G19" s="18051" t="n">
        <v>8.8894113352621</v>
      </c>
      <c r="H19" s="18106" t="n">
        <v>3.9387749280035997</v>
      </c>
      <c r="I19" s="18161" t="n">
        <v>0.007567755087000002</v>
      </c>
    </row>
    <row collapsed="false" customFormat="false" customHeight="false" hidden="false" ht="12.75" outlineLevel="0" r="20">
      <c r="A20" s="17722" t="s">
        <v>141</v>
      </c>
      <c r="B20" s="17777" t="s">
        <v>19</v>
      </c>
      <c r="C20" s="17832" t="s">
        <v>18</v>
      </c>
      <c r="D20" s="17887" t="n">
        <v>7.898782779317</v>
      </c>
      <c r="E20" s="17942" t="n">
        <v>6.0035445896588</v>
      </c>
      <c r="F20" s="17997" t="n">
        <v>4.2679002195244005</v>
      </c>
      <c r="G20" s="18052" t="n">
        <v>3.1159532208789003</v>
      </c>
      <c r="H20" s="18107" t="n">
        <v>2.7221351357583</v>
      </c>
      <c r="I20" s="18162" t="n">
        <v>11.293158296659902</v>
      </c>
    </row>
    <row collapsed="false" customFormat="false" customHeight="false" hidden="false" ht="12.8" outlineLevel="0" r="21">
      <c r="A21" s="17723" t="s">
        <v>141</v>
      </c>
      <c r="B21" s="17778" t="s">
        <v>19</v>
      </c>
      <c r="C21" s="17833" t="s">
        <v>20</v>
      </c>
      <c r="D21" s="17888" t="n">
        <v>3.313894141357</v>
      </c>
      <c r="E21" s="17943" t="n">
        <v>4.6763330382902</v>
      </c>
      <c r="F21" s="17998" t="n">
        <v>5.082333631045601</v>
      </c>
      <c r="G21" s="18053" t="n">
        <v>5.487244104093101</v>
      </c>
      <c r="H21" s="18108" t="n">
        <v>6.5694414822434</v>
      </c>
      <c r="I21" s="18163" t="n">
        <v>9.8324113368329</v>
      </c>
      <c r="J21" s="0" t="n">
        <f aca="false">SUM(E17:E21)</f>
        <v>102.015337987226</v>
      </c>
      <c r="K21" s="0" t="n">
        <f aca="false">SUM(I17:I21)</f>
        <v>27.7117732929531</v>
      </c>
    </row>
    <row collapsed="false" customFormat="false" customHeight="false" hidden="false" ht="12.8" outlineLevel="0" r="22">
      <c r="A22" s="17724" t="s">
        <v>141</v>
      </c>
      <c r="B22" s="17779" t="s">
        <v>21</v>
      </c>
      <c r="C22" s="17834" t="s">
        <v>13</v>
      </c>
      <c r="D22" s="17889" t="n">
        <v>5.4238186881371</v>
      </c>
      <c r="E22" s="17944" t="n">
        <v>5.9124399821618</v>
      </c>
      <c r="F22" s="17999" t="n">
        <v>6.1578560792790995</v>
      </c>
      <c r="G22" s="18054" t="n">
        <v>6.0292131630677</v>
      </c>
      <c r="H22" s="18109" t="n">
        <v>6.1340753008497</v>
      </c>
      <c r="I22" s="18164" t="n">
        <v>6.5271455758606</v>
      </c>
    </row>
    <row collapsed="false" customFormat="false" customHeight="false" hidden="false" ht="12.75" outlineLevel="0" r="23">
      <c r="A23" s="17725" t="s">
        <v>141</v>
      </c>
      <c r="B23" s="17780" t="s">
        <v>21</v>
      </c>
      <c r="C23" s="17835" t="s">
        <v>14</v>
      </c>
      <c r="D23" s="17890" t="n">
        <v>0.0</v>
      </c>
      <c r="E23" s="17945" t="n">
        <v>0.0</v>
      </c>
      <c r="F23" s="18000" t="n">
        <v>0.0</v>
      </c>
      <c r="G23" s="18055" t="n">
        <v>0.0</v>
      </c>
      <c r="H23" s="18110" t="n">
        <v>0.0</v>
      </c>
      <c r="I23" s="18165" t="n">
        <v>0.0</v>
      </c>
    </row>
    <row collapsed="false" customFormat="false" customHeight="false" hidden="false" ht="12.75" outlineLevel="0" r="24">
      <c r="A24" s="17726" t="s">
        <v>141</v>
      </c>
      <c r="B24" s="17781" t="s">
        <v>21</v>
      </c>
      <c r="C24" s="17836" t="s">
        <v>16</v>
      </c>
      <c r="D24" s="17891" t="n">
        <v>0.0</v>
      </c>
      <c r="E24" s="17946" t="n">
        <v>0.0</v>
      </c>
      <c r="F24" s="18001" t="n">
        <v>0.0</v>
      </c>
      <c r="G24" s="18056" t="n">
        <v>0.0</v>
      </c>
      <c r="H24" s="18111" t="n">
        <v>0.0</v>
      </c>
      <c r="I24" s="18166" t="n">
        <v>0.0</v>
      </c>
    </row>
    <row collapsed="false" customFormat="false" customHeight="false" hidden="false" ht="12.75" outlineLevel="0" r="25">
      <c r="A25" s="17727" t="s">
        <v>141</v>
      </c>
      <c r="B25" s="17782" t="s">
        <v>21</v>
      </c>
      <c r="C25" s="17837" t="s">
        <v>18</v>
      </c>
      <c r="D25" s="17892" t="n">
        <v>0.0</v>
      </c>
      <c r="E25" s="17947" t="n">
        <v>0.0</v>
      </c>
      <c r="F25" s="18002" t="n">
        <v>0.0</v>
      </c>
      <c r="G25" s="18057" t="n">
        <v>0.0</v>
      </c>
      <c r="H25" s="18112" t="n">
        <v>0.0</v>
      </c>
      <c r="I25" s="18167" t="n">
        <v>0.0</v>
      </c>
    </row>
    <row collapsed="false" customFormat="false" customHeight="false" hidden="false" ht="12.75" outlineLevel="0" r="26">
      <c r="A26" s="17728" t="s">
        <v>141</v>
      </c>
      <c r="B26" s="17783" t="s">
        <v>21</v>
      </c>
      <c r="C26" s="17838" t="s">
        <v>20</v>
      </c>
      <c r="D26" s="17893" t="n">
        <v>0.0</v>
      </c>
      <c r="E26" s="17948" t="n">
        <v>0.0</v>
      </c>
      <c r="F26" s="18003" t="n">
        <v>0.0</v>
      </c>
      <c r="G26" s="18058" t="n">
        <v>0.0</v>
      </c>
      <c r="H26" s="18113" t="n">
        <v>0.0</v>
      </c>
      <c r="I26" s="18168" t="n">
        <v>0.0</v>
      </c>
    </row>
    <row collapsed="false" customFormat="false" customHeight="false" hidden="false" ht="12.75" outlineLevel="0" r="27">
      <c r="A27" s="17729" t="s">
        <v>141</v>
      </c>
      <c r="B27" s="17784" t="s">
        <v>22</v>
      </c>
      <c r="C27" s="17839" t="s">
        <v>13</v>
      </c>
      <c r="D27" s="17894" t="n">
        <v>6.651089238429</v>
      </c>
      <c r="E27" s="17949" t="n">
        <v>8.9358448148015</v>
      </c>
      <c r="F27" s="18004" t="n">
        <v>10.566540314631899</v>
      </c>
      <c r="G27" s="18059" t="n">
        <v>11.7774061212436</v>
      </c>
      <c r="H27" s="18114" t="n">
        <v>12.85463794134</v>
      </c>
      <c r="I27" s="18169" t="n">
        <v>15.9133858305547</v>
      </c>
    </row>
    <row collapsed="false" customFormat="false" customHeight="false" hidden="false" ht="12.75" outlineLevel="0" r="28">
      <c r="A28" s="17730" t="s">
        <v>141</v>
      </c>
      <c r="B28" s="17785" t="s">
        <v>22</v>
      </c>
      <c r="C28" s="17840" t="s">
        <v>14</v>
      </c>
      <c r="D28" s="17895" t="n">
        <v>4.9291756450348005</v>
      </c>
      <c r="E28" s="17950" t="n">
        <v>4.1110418471728</v>
      </c>
      <c r="F28" s="18005" t="n">
        <v>3.6341566004189003</v>
      </c>
      <c r="G28" s="18060" t="n">
        <v>3.1150640982013003</v>
      </c>
      <c r="H28" s="18115" t="n">
        <v>2.6759539770653</v>
      </c>
      <c r="I28" s="18170" t="n">
        <v>1.68471453924</v>
      </c>
    </row>
    <row collapsed="false" customFormat="false" customHeight="false" hidden="false" ht="12.75" outlineLevel="0" r="29">
      <c r="A29" s="17731" t="s">
        <v>141</v>
      </c>
      <c r="B29" s="17786" t="s">
        <v>22</v>
      </c>
      <c r="C29" s="17841" t="s">
        <v>16</v>
      </c>
      <c r="D29" s="17896" t="n">
        <v>0.13116336738269999</v>
      </c>
      <c r="E29" s="17951" t="n">
        <v>0.0</v>
      </c>
      <c r="F29" s="18006" t="n">
        <v>0.0</v>
      </c>
      <c r="G29" s="18061" t="n">
        <v>0.0</v>
      </c>
      <c r="H29" s="18116" t="n">
        <v>0.0</v>
      </c>
      <c r="I29" s="18171" t="n">
        <v>0.0</v>
      </c>
    </row>
    <row collapsed="false" customFormat="false" customHeight="false" hidden="false" ht="12.75" outlineLevel="0" r="30">
      <c r="A30" s="17732" t="s">
        <v>141</v>
      </c>
      <c r="B30" s="17787" t="s">
        <v>22</v>
      </c>
      <c r="C30" s="17842" t="s">
        <v>18</v>
      </c>
      <c r="D30" s="17897" t="n">
        <v>0.0</v>
      </c>
      <c r="E30" s="17952" t="n">
        <v>0.0</v>
      </c>
      <c r="F30" s="18007" t="n">
        <v>0.0</v>
      </c>
      <c r="G30" s="18062" t="n">
        <v>0.0</v>
      </c>
      <c r="H30" s="18117" t="n">
        <v>0.0</v>
      </c>
      <c r="I30" s="18172" t="n">
        <v>0.0</v>
      </c>
    </row>
    <row collapsed="false" customFormat="false" customHeight="false" hidden="false" ht="12.75" outlineLevel="0" r="31">
      <c r="A31" s="17733" t="s">
        <v>141</v>
      </c>
      <c r="B31" s="17788" t="s">
        <v>22</v>
      </c>
      <c r="C31" s="17843" t="s">
        <v>20</v>
      </c>
      <c r="D31" s="17898" t="n">
        <v>2.0805247307703</v>
      </c>
      <c r="E31" s="17953" t="n">
        <v>1.4519370690611997</v>
      </c>
      <c r="F31" s="18008" t="n">
        <v>1.115918473112</v>
      </c>
      <c r="G31" s="18063" t="n">
        <v>0.8418831211573999</v>
      </c>
      <c r="H31" s="18118" t="n">
        <v>0.6381291391859001</v>
      </c>
      <c r="I31" s="18173" t="n">
        <v>0.2927343739354</v>
      </c>
    </row>
    <row collapsed="false" customFormat="false" customHeight="false" hidden="false" ht="12.75" outlineLevel="0" r="32">
      <c r="A32" s="17734" t="s">
        <v>141</v>
      </c>
      <c r="B32" s="17789" t="s">
        <v>23</v>
      </c>
      <c r="C32" s="17844" t="s">
        <v>13</v>
      </c>
      <c r="D32" s="17899" t="n">
        <v>24.6721905629085</v>
      </c>
      <c r="E32" s="17954" t="n">
        <v>24.939590633072203</v>
      </c>
      <c r="F32" s="18009" t="n">
        <v>24.4917139194738</v>
      </c>
      <c r="G32" s="18064" t="n">
        <v>23.1600898932397</v>
      </c>
      <c r="H32" s="18119" t="n">
        <v>21.7571995075481</v>
      </c>
      <c r="I32" s="18174" t="n">
        <v>16.556221693303602</v>
      </c>
    </row>
    <row collapsed="false" customFormat="false" customHeight="false" hidden="false" ht="12.75" outlineLevel="0" r="33">
      <c r="A33" s="17735" t="s">
        <v>141</v>
      </c>
      <c r="B33" s="17790" t="s">
        <v>23</v>
      </c>
      <c r="C33" s="17845" t="s">
        <v>14</v>
      </c>
      <c r="D33" s="17900" t="n">
        <v>0.0</v>
      </c>
      <c r="E33" s="17955" t="n">
        <v>0.0</v>
      </c>
      <c r="F33" s="18010" t="n">
        <v>0.0</v>
      </c>
      <c r="G33" s="18065" t="n">
        <v>0.0</v>
      </c>
      <c r="H33" s="18120" t="n">
        <v>0.0</v>
      </c>
      <c r="I33" s="18175" t="n">
        <v>0.0</v>
      </c>
    </row>
    <row collapsed="false" customFormat="false" customHeight="false" hidden="false" ht="12.75" outlineLevel="0" r="34">
      <c r="A34" s="17736" t="s">
        <v>141</v>
      </c>
      <c r="B34" s="17791" t="s">
        <v>23</v>
      </c>
      <c r="C34" s="17846" t="s">
        <v>16</v>
      </c>
      <c r="D34" s="17901" t="n">
        <v>0.0</v>
      </c>
      <c r="E34" s="17956" t="n">
        <v>0.0</v>
      </c>
      <c r="F34" s="18011" t="n">
        <v>0.0</v>
      </c>
      <c r="G34" s="18066" t="n">
        <v>0.0</v>
      </c>
      <c r="H34" s="18121" t="n">
        <v>0.0</v>
      </c>
      <c r="I34" s="18176" t="n">
        <v>0.0</v>
      </c>
    </row>
    <row collapsed="false" customFormat="false" customHeight="false" hidden="false" ht="12.75" outlineLevel="0" r="35">
      <c r="A35" s="17737" t="s">
        <v>141</v>
      </c>
      <c r="B35" s="17792" t="s">
        <v>23</v>
      </c>
      <c r="C35" s="17847" t="s">
        <v>18</v>
      </c>
      <c r="D35" s="17902" t="n">
        <v>0.0</v>
      </c>
      <c r="E35" s="17957" t="n">
        <v>0.0</v>
      </c>
      <c r="F35" s="18012" t="n">
        <v>0.0</v>
      </c>
      <c r="G35" s="18067" t="n">
        <v>0.0</v>
      </c>
      <c r="H35" s="18122" t="n">
        <v>0.0</v>
      </c>
      <c r="I35" s="18177" t="n">
        <v>0.0</v>
      </c>
    </row>
    <row collapsed="false" customFormat="false" customHeight="false" hidden="false" ht="12.75" outlineLevel="0" r="36">
      <c r="A36" s="17738" t="s">
        <v>141</v>
      </c>
      <c r="B36" s="17793" t="s">
        <v>23</v>
      </c>
      <c r="C36" s="17848" t="s">
        <v>20</v>
      </c>
      <c r="D36" s="17903" t="n">
        <v>0.0</v>
      </c>
      <c r="E36" s="17958" t="n">
        <v>0.0</v>
      </c>
      <c r="F36" s="18013" t="n">
        <v>0.0</v>
      </c>
      <c r="G36" s="18068" t="n">
        <v>0.0</v>
      </c>
      <c r="H36" s="18123" t="n">
        <v>0.0</v>
      </c>
      <c r="I36" s="18178" t="n">
        <v>0.0</v>
      </c>
    </row>
    <row collapsed="false" customFormat="false" customHeight="false" hidden="false" ht="12.75" outlineLevel="0" r="37">
      <c r="A37" s="17739" t="s">
        <v>141</v>
      </c>
      <c r="B37" s="17794" t="s">
        <v>24</v>
      </c>
      <c r="C37" s="17849" t="s">
        <v>13</v>
      </c>
      <c r="D37" s="17904" t="n">
        <v>6.0209807896891006</v>
      </c>
      <c r="E37" s="17959" t="n">
        <v>7.4532589008411</v>
      </c>
      <c r="F37" s="18014" t="n">
        <v>8.2207446944462</v>
      </c>
      <c r="G37" s="18069" t="n">
        <v>8.3690297298972</v>
      </c>
      <c r="H37" s="18124" t="n">
        <v>8.4305470600473</v>
      </c>
      <c r="I37" s="18179" t="n">
        <v>7.4725771338554</v>
      </c>
    </row>
    <row collapsed="false" customFormat="false" customHeight="false" hidden="false" ht="12.75" outlineLevel="0" r="38">
      <c r="A38" s="17740" t="s">
        <v>141</v>
      </c>
      <c r="B38" s="17795" t="s">
        <v>24</v>
      </c>
      <c r="C38" s="17850" t="s">
        <v>14</v>
      </c>
      <c r="D38" s="17905" t="n">
        <v>10.0079276468595</v>
      </c>
      <c r="E38" s="17960" t="n">
        <v>8.8276564667604</v>
      </c>
      <c r="F38" s="18015" t="n">
        <v>7.7961889501064</v>
      </c>
      <c r="G38" s="18070" t="n">
        <v>6.6566737138533</v>
      </c>
      <c r="H38" s="18125" t="n">
        <v>5.8498776124979</v>
      </c>
      <c r="I38" s="18180" t="n">
        <v>3.4646841776826003</v>
      </c>
    </row>
    <row collapsed="false" customFormat="false" customHeight="false" hidden="false" ht="12.75" outlineLevel="0" r="39">
      <c r="A39" s="17741" t="s">
        <v>141</v>
      </c>
      <c r="B39" s="17796" t="s">
        <v>24</v>
      </c>
      <c r="C39" s="17851" t="s">
        <v>16</v>
      </c>
      <c r="D39" s="17906" t="n">
        <v>3.7356450938281003</v>
      </c>
      <c r="E39" s="17961" t="n">
        <v>2.3842177657062003</v>
      </c>
      <c r="F39" s="18016" t="n">
        <v>1.2164185920662</v>
      </c>
      <c r="G39" s="18071" t="n">
        <v>0.3029745647205</v>
      </c>
      <c r="H39" s="18126" t="n">
        <v>0.19071735395499997</v>
      </c>
      <c r="I39" s="18181" t="n">
        <v>0.0070723202187</v>
      </c>
    </row>
    <row collapsed="false" customFormat="false" customHeight="false" hidden="false" ht="12.75" outlineLevel="0" r="40">
      <c r="A40" s="17742" t="s">
        <v>141</v>
      </c>
      <c r="B40" s="17797" t="s">
        <v>24</v>
      </c>
      <c r="C40" s="17852" t="s">
        <v>18</v>
      </c>
      <c r="D40" s="17907" t="n">
        <v>1.1816864709462</v>
      </c>
      <c r="E40" s="17962" t="n">
        <v>1.2369345487627001</v>
      </c>
      <c r="F40" s="18017" t="n">
        <v>1.2338906442403998</v>
      </c>
      <c r="G40" s="18072" t="n">
        <v>1.1971834908646999</v>
      </c>
      <c r="H40" s="18127" t="n">
        <v>1.1684513550635</v>
      </c>
      <c r="I40" s="18182" t="n">
        <v>1.0952269548051001</v>
      </c>
    </row>
    <row collapsed="false" customFormat="false" customHeight="false" hidden="false" ht="12.75" outlineLevel="0" r="41">
      <c r="A41" s="17743" t="s">
        <v>141</v>
      </c>
      <c r="B41" s="17798" t="s">
        <v>24</v>
      </c>
      <c r="C41" s="17853" t="s">
        <v>20</v>
      </c>
      <c r="D41" s="17908" t="n">
        <v>0.7709914297352001</v>
      </c>
      <c r="E41" s="17963" t="n">
        <v>2.0657376722464</v>
      </c>
      <c r="F41" s="18018" t="n">
        <v>3.0036698239170003</v>
      </c>
      <c r="G41" s="18073" t="n">
        <v>3.7270939284456</v>
      </c>
      <c r="H41" s="18128" t="n">
        <v>4.0296450846553995</v>
      </c>
      <c r="I41" s="18183" t="n">
        <v>4.6904045182242</v>
      </c>
    </row>
    <row collapsed="false" customFormat="false" customHeight="false" hidden="false" ht="12.75" outlineLevel="0" r="42">
      <c r="A42" s="17744" t="s">
        <v>141</v>
      </c>
      <c r="B42" s="17799" t="s">
        <v>25</v>
      </c>
      <c r="C42" s="17854" t="s">
        <v>13</v>
      </c>
      <c r="D42" s="17909" t="n">
        <v>7.8370158116684</v>
      </c>
      <c r="E42" s="17964" t="n">
        <v>7.6079973516714</v>
      </c>
      <c r="F42" s="18019" t="n">
        <v>7.3638505310664</v>
      </c>
      <c r="G42" s="18074" t="n">
        <v>7.007687225900099</v>
      </c>
      <c r="H42" s="18129" t="n">
        <v>6.683575606252</v>
      </c>
      <c r="I42" s="18184" t="n">
        <v>6.4576381786144</v>
      </c>
    </row>
    <row collapsed="false" customFormat="false" customHeight="false" hidden="false" ht="12.75" outlineLevel="0" r="43">
      <c r="A43" s="17745" t="s">
        <v>141</v>
      </c>
      <c r="B43" s="17800" t="s">
        <v>25</v>
      </c>
      <c r="C43" s="17855" t="s">
        <v>14</v>
      </c>
      <c r="D43" s="17910" t="n">
        <v>0.0</v>
      </c>
      <c r="E43" s="17965" t="n">
        <v>0.0</v>
      </c>
      <c r="F43" s="18020" t="n">
        <v>0.0</v>
      </c>
      <c r="G43" s="18075" t="n">
        <v>0.0</v>
      </c>
      <c r="H43" s="18130" t="n">
        <v>0.0</v>
      </c>
      <c r="I43" s="18185" t="n">
        <v>0.0</v>
      </c>
    </row>
    <row collapsed="false" customFormat="false" customHeight="false" hidden="false" ht="12.75" outlineLevel="0" r="44">
      <c r="A44" s="17746" t="s">
        <v>141</v>
      </c>
      <c r="B44" s="17801" t="s">
        <v>25</v>
      </c>
      <c r="C44" s="17856" t="s">
        <v>16</v>
      </c>
      <c r="D44" s="17911" t="n">
        <v>0.0</v>
      </c>
      <c r="E44" s="17966" t="n">
        <v>0.0</v>
      </c>
      <c r="F44" s="18021" t="n">
        <v>0.0</v>
      </c>
      <c r="G44" s="18076" t="n">
        <v>0.0</v>
      </c>
      <c r="H44" s="18131" t="n">
        <v>0.0</v>
      </c>
      <c r="I44" s="18186" t="n">
        <v>0.0</v>
      </c>
    </row>
    <row collapsed="false" customFormat="false" customHeight="false" hidden="false" ht="12.75" outlineLevel="0" r="45">
      <c r="A45" s="17747" t="s">
        <v>141</v>
      </c>
      <c r="B45" s="17802" t="s">
        <v>25</v>
      </c>
      <c r="C45" s="17857" t="s">
        <v>18</v>
      </c>
      <c r="D45" s="17912" t="n">
        <v>0.0</v>
      </c>
      <c r="E45" s="17967" t="n">
        <v>0.0</v>
      </c>
      <c r="F45" s="18022" t="n">
        <v>0.0</v>
      </c>
      <c r="G45" s="18077" t="n">
        <v>0.0</v>
      </c>
      <c r="H45" s="18132" t="n">
        <v>0.0</v>
      </c>
      <c r="I45" s="18187" t="n">
        <v>0.0</v>
      </c>
    </row>
    <row collapsed="false" customFormat="false" customHeight="false" hidden="false" ht="12.75" outlineLevel="0" r="46">
      <c r="A46" s="17748" t="s">
        <v>141</v>
      </c>
      <c r="B46" s="17803" t="s">
        <v>25</v>
      </c>
      <c r="C46" s="17858" t="s">
        <v>20</v>
      </c>
      <c r="D46" s="17913" t="n">
        <v>0.0</v>
      </c>
      <c r="E46" s="17968" t="n">
        <v>0.0</v>
      </c>
      <c r="F46" s="18023" t="n">
        <v>0.0</v>
      </c>
      <c r="G46" s="18078" t="n">
        <v>0.0</v>
      </c>
      <c r="H46" s="18133" t="n">
        <v>0.0</v>
      </c>
      <c r="I46" s="18188" t="n">
        <v>0.0</v>
      </c>
    </row>
    <row collapsed="false" customFormat="false" customHeight="false" hidden="false" ht="12.75" outlineLevel="0" r="47">
      <c r="A47" s="17749" t="s">
        <v>141</v>
      </c>
      <c r="B47" s="17804" t="s">
        <v>26</v>
      </c>
      <c r="C47" s="17859" t="s">
        <v>13</v>
      </c>
      <c r="D47" s="17914" t="n">
        <v>4.0699795790205</v>
      </c>
      <c r="E47" s="17969" t="n">
        <v>4.2312853007853</v>
      </c>
      <c r="F47" s="18024" t="n">
        <v>4.371988235849701</v>
      </c>
      <c r="G47" s="18079" t="n">
        <v>4.4572484809485005</v>
      </c>
      <c r="H47" s="18134" t="n">
        <v>4.5476641202572</v>
      </c>
      <c r="I47" s="18189" t="n">
        <v>4.9101534053307</v>
      </c>
    </row>
    <row collapsed="false" customFormat="false" customHeight="false" hidden="false" ht="12.75" outlineLevel="0" r="48">
      <c r="A48" s="17750" t="s">
        <v>141</v>
      </c>
      <c r="B48" s="17805" t="s">
        <v>26</v>
      </c>
      <c r="C48" s="17860" t="s">
        <v>14</v>
      </c>
      <c r="D48" s="17915" t="n">
        <v>0.0</v>
      </c>
      <c r="E48" s="17970" t="n">
        <v>0.0</v>
      </c>
      <c r="F48" s="18025" t="n">
        <v>0.0</v>
      </c>
      <c r="G48" s="18080" t="n">
        <v>0.0</v>
      </c>
      <c r="H48" s="18135" t="n">
        <v>0.0</v>
      </c>
      <c r="I48" s="18190" t="n">
        <v>0.0</v>
      </c>
    </row>
    <row collapsed="false" customFormat="false" customHeight="false" hidden="false" ht="12.75" outlineLevel="0" r="49">
      <c r="A49" s="17751" t="s">
        <v>141</v>
      </c>
      <c r="B49" s="17806" t="s">
        <v>26</v>
      </c>
      <c r="C49" s="17861" t="s">
        <v>16</v>
      </c>
      <c r="D49" s="17916" t="n">
        <v>0.0</v>
      </c>
      <c r="E49" s="17971" t="n">
        <v>0.0</v>
      </c>
      <c r="F49" s="18026" t="n">
        <v>0.0</v>
      </c>
      <c r="G49" s="18081" t="n">
        <v>0.0</v>
      </c>
      <c r="H49" s="18136" t="n">
        <v>0.0</v>
      </c>
      <c r="I49" s="18191" t="n">
        <v>0.0</v>
      </c>
    </row>
    <row collapsed="false" customFormat="false" customHeight="false" hidden="false" ht="12.75" outlineLevel="0" r="50">
      <c r="A50" s="17752" t="s">
        <v>141</v>
      </c>
      <c r="B50" s="17807" t="s">
        <v>26</v>
      </c>
      <c r="C50" s="17862" t="s">
        <v>18</v>
      </c>
      <c r="D50" s="17917" t="n">
        <v>0.0</v>
      </c>
      <c r="E50" s="17972" t="n">
        <v>0.0</v>
      </c>
      <c r="F50" s="18027" t="n">
        <v>0.0</v>
      </c>
      <c r="G50" s="18082" t="n">
        <v>0.0</v>
      </c>
      <c r="H50" s="18137" t="n">
        <v>0.0</v>
      </c>
      <c r="I50" s="18192" t="n">
        <v>0.0</v>
      </c>
    </row>
    <row collapsed="false" customFormat="false" customHeight="false" hidden="false" ht="12.75" outlineLevel="0" r="51">
      <c r="A51" s="17753" t="s">
        <v>141</v>
      </c>
      <c r="B51" s="17808" t="s">
        <v>26</v>
      </c>
      <c r="C51" s="17863" t="s">
        <v>20</v>
      </c>
      <c r="D51" s="17918" t="n">
        <v>0.0</v>
      </c>
      <c r="E51" s="17973" t="n">
        <v>0.0</v>
      </c>
      <c r="F51" s="18028" t="n">
        <v>0.0</v>
      </c>
      <c r="G51" s="18083" t="n">
        <v>0.0</v>
      </c>
      <c r="H51" s="18138" t="n">
        <v>0.0</v>
      </c>
      <c r="I51" s="18193" t="n">
        <v>0.0</v>
      </c>
    </row>
    <row collapsed="false" customFormat="false" customHeight="false" hidden="false" ht="12.75" outlineLevel="0" r="52">
      <c r="A52" s="17754" t="s">
        <v>141</v>
      </c>
      <c r="B52" s="17809" t="s">
        <v>27</v>
      </c>
      <c r="C52" s="17864" t="s">
        <v>13</v>
      </c>
      <c r="D52" s="17919" t="n">
        <v>6.5991087150315</v>
      </c>
      <c r="E52" s="17974" t="n">
        <v>6.963364424673</v>
      </c>
      <c r="F52" s="18029" t="n">
        <v>7.2783395171559</v>
      </c>
      <c r="G52" s="18084" t="n">
        <v>7.530779265305</v>
      </c>
      <c r="H52" s="18139" t="n">
        <v>7.8405248685378</v>
      </c>
      <c r="I52" s="18194" t="n">
        <v>8.979481835039099</v>
      </c>
    </row>
    <row collapsed="false" customFormat="false" customHeight="false" hidden="false" ht="12.75" outlineLevel="0" r="53">
      <c r="A53" s="17755" t="s">
        <v>141</v>
      </c>
      <c r="B53" s="17810" t="s">
        <v>27</v>
      </c>
      <c r="C53" s="17865" t="s">
        <v>14</v>
      </c>
      <c r="D53" s="17920" t="n">
        <v>0.0</v>
      </c>
      <c r="E53" s="17975" t="n">
        <v>0.0</v>
      </c>
      <c r="F53" s="18030" t="n">
        <v>0.0</v>
      </c>
      <c r="G53" s="18085" t="n">
        <v>0.0</v>
      </c>
      <c r="H53" s="18140" t="n">
        <v>0.0</v>
      </c>
      <c r="I53" s="18195" t="n">
        <v>0.0</v>
      </c>
    </row>
    <row collapsed="false" customFormat="false" customHeight="false" hidden="false" ht="12.75" outlineLevel="0" r="54">
      <c r="A54" s="17756" t="s">
        <v>141</v>
      </c>
      <c r="B54" s="17811" t="s">
        <v>27</v>
      </c>
      <c r="C54" s="17866" t="s">
        <v>16</v>
      </c>
      <c r="D54" s="17921" t="n">
        <v>0.0</v>
      </c>
      <c r="E54" s="17976" t="n">
        <v>0.0</v>
      </c>
      <c r="F54" s="18031" t="n">
        <v>0.0</v>
      </c>
      <c r="G54" s="18086" t="n">
        <v>0.0</v>
      </c>
      <c r="H54" s="18141" t="n">
        <v>0.0</v>
      </c>
      <c r="I54" s="18196" t="n">
        <v>0.0</v>
      </c>
    </row>
    <row collapsed="false" customFormat="false" customHeight="false" hidden="false" ht="12.75" outlineLevel="0" r="55">
      <c r="A55" s="17757" t="s">
        <v>141</v>
      </c>
      <c r="B55" s="17812" t="s">
        <v>27</v>
      </c>
      <c r="C55" s="17867" t="s">
        <v>18</v>
      </c>
      <c r="D55" s="17922" t="n">
        <v>0.0</v>
      </c>
      <c r="E55" s="17977" t="n">
        <v>0.0</v>
      </c>
      <c r="F55" s="18032" t="n">
        <v>0.0</v>
      </c>
      <c r="G55" s="18087" t="n">
        <v>0.0</v>
      </c>
      <c r="H55" s="18142" t="n">
        <v>0.0</v>
      </c>
      <c r="I55" s="18197" t="n">
        <v>0.0</v>
      </c>
    </row>
    <row collapsed="false" customFormat="false" customHeight="false" hidden="false" ht="12.75" outlineLevel="0" r="56">
      <c r="A56" s="17758" t="s">
        <v>141</v>
      </c>
      <c r="B56" s="17813" t="s">
        <v>27</v>
      </c>
      <c r="C56" s="17868" t="s">
        <v>20</v>
      </c>
      <c r="D56" s="17923" t="n">
        <v>0.0</v>
      </c>
      <c r="E56" s="17978" t="n">
        <v>0.0</v>
      </c>
      <c r="F56" s="18033" t="n">
        <v>0.0</v>
      </c>
      <c r="G56" s="18088" t="n">
        <v>0.0</v>
      </c>
      <c r="H56" s="18143" t="n">
        <v>0.0</v>
      </c>
      <c r="I56" s="18198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0" pane="topLeft" sqref="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17647" t="s">
        <v>0</v>
      </c>
      <c r="B1" s="17648" t="s">
        <v>2</v>
      </c>
      <c r="C1" s="17649" t="s">
        <v>3</v>
      </c>
      <c r="D1" s="17650" t="s">
        <v>4</v>
      </c>
      <c r="E1" s="17651" t="s">
        <v>5</v>
      </c>
      <c r="F1" s="17652" t="s">
        <v>6</v>
      </c>
      <c r="G1" s="17653" t="s">
        <v>7</v>
      </c>
      <c r="H1" s="17654" t="s">
        <v>8</v>
      </c>
    </row>
    <row collapsed="false" customFormat="false" customHeight="false" hidden="false" ht="25.5" outlineLevel="0" r="2">
      <c r="A2" s="17655" t="s">
        <v>141</v>
      </c>
      <c r="B2" s="17660" t="s">
        <v>13</v>
      </c>
      <c r="C2" s="17665" t="n">
        <v>8.561094220644694</v>
      </c>
      <c r="D2" s="17670" t="n">
        <v>9.283639495861891</v>
      </c>
      <c r="E2" s="17675" t="n">
        <v>9.554688351369743</v>
      </c>
      <c r="F2" s="17680" t="n">
        <v>9.704718520517307</v>
      </c>
      <c r="G2" s="17685" t="n">
        <v>9.888113297109363</v>
      </c>
      <c r="H2" s="17690" t="n">
        <v>9.793074134836964</v>
      </c>
    </row>
    <row collapsed="false" customFormat="false" customHeight="false" hidden="false" ht="25.5" outlineLevel="0" r="3">
      <c r="A3" s="17656" t="s">
        <v>141</v>
      </c>
      <c r="B3" s="17661" t="s">
        <v>14</v>
      </c>
      <c r="C3" s="17666" t="n">
        <v>6.1702104915660785</v>
      </c>
      <c r="D3" s="17671" t="n">
        <v>6.091766637280609</v>
      </c>
      <c r="E3" s="17676" t="n">
        <v>5.385622859803147</v>
      </c>
      <c r="F3" s="17681" t="n">
        <v>4.465108979186827</v>
      </c>
      <c r="G3" s="17686" t="n">
        <v>3.371871899208693</v>
      </c>
      <c r="H3" s="17691" t="n">
        <v>0.7948869623805073</v>
      </c>
    </row>
    <row collapsed="false" customFormat="false" customHeight="false" hidden="false" ht="25.5" outlineLevel="0" r="4">
      <c r="A4" s="17657" t="s">
        <v>141</v>
      </c>
      <c r="B4" s="17662" t="s">
        <v>16</v>
      </c>
      <c r="C4" s="17667" t="n">
        <v>3.192913845997876</v>
      </c>
      <c r="D4" s="17672" t="n">
        <v>2.023955232845658</v>
      </c>
      <c r="E4" s="17677" t="n">
        <v>1.332888090307618</v>
      </c>
      <c r="F4" s="17682" t="n">
        <v>0.7904029148738264</v>
      </c>
      <c r="G4" s="17687" t="n">
        <v>0.35507242321226135</v>
      </c>
      <c r="H4" s="17692" t="n">
        <v>0.0012588198887102324</v>
      </c>
    </row>
    <row collapsed="false" customFormat="false" customHeight="false" hidden="false" ht="25.5" outlineLevel="0" r="5">
      <c r="A5" s="17658" t="s">
        <v>141</v>
      </c>
      <c r="B5" s="17663" t="s">
        <v>18</v>
      </c>
      <c r="C5" s="17668" t="n">
        <v>0.780779815155907</v>
      </c>
      <c r="D5" s="17673" t="n">
        <v>0.6225691434584264</v>
      </c>
      <c r="E5" s="17678" t="n">
        <v>0.47306886188863284</v>
      </c>
      <c r="F5" s="17683" t="n">
        <v>0.3708630018696131</v>
      </c>
      <c r="G5" s="17688" t="n">
        <v>0.33453022277057604</v>
      </c>
      <c r="H5" s="17693" t="n">
        <v>1.065209393935082</v>
      </c>
    </row>
    <row collapsed="false" customFormat="false" customHeight="false" hidden="false" ht="25.5" outlineLevel="0" r="6">
      <c r="A6" s="17659" t="s">
        <v>141</v>
      </c>
      <c r="B6" s="17664" t="s">
        <v>20</v>
      </c>
      <c r="C6" s="17669" t="n">
        <v>0.6598967990799741</v>
      </c>
      <c r="D6" s="17674" t="n">
        <v>0.8151931852698882</v>
      </c>
      <c r="E6" s="17679" t="n">
        <v>0.8885925037201032</v>
      </c>
      <c r="F6" s="17684" t="n">
        <v>0.9498942495943766</v>
      </c>
      <c r="G6" s="17689" t="n">
        <v>1.0409950997964401</v>
      </c>
      <c r="H6" s="17694" t="n">
        <v>1.3221132966461993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$C$2/SUM($C2:$C6)</f>
        <v>0.47341563976468</v>
      </c>
      <c r="D9" s="7" t="n">
        <f aca="false">$D$2/SUM($D2:$D6)</f>
        <v>0.523807561559735</v>
      </c>
      <c r="E9" s="7" t="n">
        <f aca="false">$E$2/SUM($E2:$E6)</f>
        <v>0.561728715878437</v>
      </c>
      <c r="F9" s="7" t="n">
        <f aca="false">$F$2/SUM($F2:$F6)</f>
        <v>0.600926546610663</v>
      </c>
      <c r="G9" s="7" t="n">
        <f aca="false">$G$2/SUM($G2:$G6)</f>
        <v>0.66171563053986</v>
      </c>
      <c r="H9" s="7" t="n">
        <f aca="false">$H$2/SUM($H2:$H6)</f>
        <v>0.820042341511356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$C$3/SUM($C2:$C6)</f>
        <v>0.298630997163871</v>
      </c>
      <c r="D10" s="7" t="n">
        <f aca="false">$D$3/SUM($D2:$D6)</f>
        <v>0.316904264241588</v>
      </c>
      <c r="E10" s="7" t="n">
        <f aca="false">$E$3/SUM($E2:$E6)</f>
        <v>0.29963981998266</v>
      </c>
      <c r="F10" s="7" t="n">
        <f aca="false">$F$3/SUM($F2:$F6)</f>
        <v>0.271458290307642</v>
      </c>
      <c r="G10" s="7" t="n">
        <f aca="false">$G$3/SUM($G2:$G6)</f>
        <v>0.215976415480332</v>
      </c>
      <c r="H10" s="7" t="n">
        <f aca="false">$H$3/SUM($H2:$H6)</f>
        <v>0.0466706951957322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$C$4/SUM($C2:$C6)</f>
        <v>0.155616008757544</v>
      </c>
      <c r="D11" s="7" t="n">
        <f aca="false">$D$4/SUM($D2:$D6)</f>
        <v>0.0932826648693456</v>
      </c>
      <c r="E11" s="7" t="n">
        <f aca="false">$E$4/SUM($E2:$E6)</f>
        <v>0.0727982410322956</v>
      </c>
      <c r="F11" s="7" t="n">
        <f aca="false">$F$4/SUM($F2:$F6)</f>
        <v>0.0508012705756857</v>
      </c>
      <c r="G11" s="7" t="n">
        <f aca="false">$G$4/SUM($G2:$G6)</f>
        <v>0.0299937970873907</v>
      </c>
      <c r="H11" s="7" t="n">
        <f aca="false">$H$4/SUM($H2:$H6)</f>
        <v>0.0031372638973208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$C$5/SUM($C2:$C6)</f>
        <v>0.0395290434330565</v>
      </c>
      <c r="D12" s="7" t="n">
        <f aca="false">$D$5/SUM($D2:$D6)</f>
        <v>0.0327970371088939</v>
      </c>
      <c r="E12" s="7" t="n">
        <f aca="false">$E$5/SUM($E2:$E6)</f>
        <v>0.0314721789741548</v>
      </c>
      <c r="F12" s="7" t="n">
        <f aca="false">$F$5/SUM($F2:$F6)</f>
        <v>0.0403334205270031</v>
      </c>
      <c r="G12" s="7" t="n">
        <f aca="false">$G$5/SUM($G2:$G6)</f>
        <v>0.054791202212203</v>
      </c>
      <c r="H12" s="7" t="n">
        <f aca="false">$H$5/SUM($H2:$H6)</f>
        <v>0.0889152558822141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$C$6/SUM($C2:$C6)</f>
        <v>0.0328083108808484</v>
      </c>
      <c r="D13" s="7" t="n">
        <f aca="false">$D$6/SUM($D2:$D6)</f>
        <v>0.0332084722204382</v>
      </c>
      <c r="E13" s="7" t="n">
        <f aca="false">$E$6/SUM($E2:$E6)</f>
        <v>0.0343610441324526</v>
      </c>
      <c r="F13" s="7" t="n">
        <f aca="false">$F$6/SUM($F2:$F6)</f>
        <v>0.0364804719790057</v>
      </c>
      <c r="G13" s="7" t="n">
        <f aca="false">$G$6/SUM($G2:$G6)</f>
        <v>0.0375229546802137</v>
      </c>
      <c r="H13" s="7" t="n">
        <f aca="false">$H$6/SUM($H2:$H6)</f>
        <v>0.0412344435133766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0" zoomScaleNormal="80" zoomScalePageLayoutView="100">
      <selection activeCell="B130" activeCellId="0" pane="topLeft" sqref="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18199" t="s">
        <v>0</v>
      </c>
      <c r="B1" s="18200" t="s">
        <v>28</v>
      </c>
      <c r="C1" s="18201" t="s">
        <v>1</v>
      </c>
      <c r="D1" s="18202" t="s">
        <v>2</v>
      </c>
      <c r="E1" s="18203" t="s">
        <v>3</v>
      </c>
      <c r="F1" s="18204" t="s">
        <v>4</v>
      </c>
      <c r="G1" s="18205" t="s">
        <v>5</v>
      </c>
      <c r="H1" s="18206" t="s">
        <v>6</v>
      </c>
      <c r="I1" s="18207" t="s">
        <v>7</v>
      </c>
      <c r="J1" s="18208" t="s">
        <v>8</v>
      </c>
    </row>
    <row collapsed="false" customFormat="false" customHeight="false" hidden="false" ht="12.75" outlineLevel="0" r="2">
      <c r="A2" s="18209" t="s">
        <v>141</v>
      </c>
      <c r="B2" s="18639" t="s">
        <v>29</v>
      </c>
      <c r="C2" s="19069" t="s">
        <v>12</v>
      </c>
      <c r="D2" s="19499" t="s">
        <v>20</v>
      </c>
      <c r="E2" s="19929" t="n">
        <v>0.1954129886152</v>
      </c>
      <c r="F2" s="20359" t="n">
        <v>0.1741651328522</v>
      </c>
      <c r="G2" s="20789" t="n">
        <v>0.1544253361482</v>
      </c>
      <c r="H2" s="21219" t="n">
        <v>0.13746034214269998</v>
      </c>
      <c r="I2" s="21649" t="n">
        <v>0.1226279929289</v>
      </c>
      <c r="J2" s="22079" t="n">
        <v>0.0797012877167</v>
      </c>
    </row>
    <row collapsed="false" customFormat="false" customHeight="false" hidden="false" ht="12.75" outlineLevel="0" r="3">
      <c r="A3" s="18210" t="s">
        <v>141</v>
      </c>
      <c r="B3" s="18640" t="s">
        <v>29</v>
      </c>
      <c r="C3" s="19070" t="s">
        <v>12</v>
      </c>
      <c r="D3" s="19500" t="s">
        <v>13</v>
      </c>
      <c r="E3" s="19930" t="n">
        <v>4.84027161402</v>
      </c>
      <c r="F3" s="20360" t="n">
        <v>5.288767833514</v>
      </c>
      <c r="G3" s="20790" t="n">
        <v>5.50767488625</v>
      </c>
      <c r="H3" s="21220" t="n">
        <v>5.708714386879</v>
      </c>
      <c r="I3" s="21650" t="n">
        <v>5.916596865784</v>
      </c>
      <c r="J3" s="22080" t="n">
        <v>6.503358289834</v>
      </c>
    </row>
    <row collapsed="false" customFormat="false" customHeight="false" hidden="false" ht="12.75" outlineLevel="0" r="4">
      <c r="A4" s="18211" t="s">
        <v>141</v>
      </c>
      <c r="B4" s="18641" t="s">
        <v>29</v>
      </c>
      <c r="C4" s="19071" t="s">
        <v>12</v>
      </c>
      <c r="D4" s="19501" t="s">
        <v>16</v>
      </c>
      <c r="E4" s="19931" t="n">
        <v>0.0</v>
      </c>
      <c r="F4" s="20361" t="n">
        <v>0.0</v>
      </c>
      <c r="G4" s="20791" t="n">
        <v>0.0</v>
      </c>
      <c r="H4" s="21221" t="n">
        <v>0.0</v>
      </c>
      <c r="I4" s="21651" t="n">
        <v>0.0</v>
      </c>
      <c r="J4" s="22081" t="n">
        <v>0.0</v>
      </c>
    </row>
    <row collapsed="false" customFormat="false" customHeight="false" hidden="false" ht="12.75" outlineLevel="0" r="5">
      <c r="A5" s="18212" t="s">
        <v>141</v>
      </c>
      <c r="B5" s="18642" t="s">
        <v>29</v>
      </c>
      <c r="C5" s="19072" t="s">
        <v>12</v>
      </c>
      <c r="D5" s="19502" t="s">
        <v>14</v>
      </c>
      <c r="E5" s="19932" t="n">
        <v>0.011431152002800002</v>
      </c>
      <c r="F5" s="20362" t="n">
        <v>0.01018820923</v>
      </c>
      <c r="G5" s="20792" t="n">
        <v>0.0090334815739</v>
      </c>
      <c r="H5" s="21222" t="n">
        <v>0.008041074028900001</v>
      </c>
      <c r="I5" s="21652" t="n">
        <v>0.0071734192614</v>
      </c>
      <c r="J5" s="22082" t="n">
        <v>0.0046622915043</v>
      </c>
    </row>
    <row collapsed="false" customFormat="false" customHeight="false" hidden="false" ht="12.75" outlineLevel="0" r="6">
      <c r="A6" s="18213" t="s">
        <v>141</v>
      </c>
      <c r="B6" s="18643" t="s">
        <v>29</v>
      </c>
      <c r="C6" s="19073" t="s">
        <v>12</v>
      </c>
      <c r="D6" s="19503" t="s">
        <v>18</v>
      </c>
      <c r="E6" s="19933" t="n">
        <v>0.0</v>
      </c>
      <c r="F6" s="20363" t="n">
        <v>0.0</v>
      </c>
      <c r="G6" s="20793" t="n">
        <v>0.0</v>
      </c>
      <c r="H6" s="21223" t="n">
        <v>0.0</v>
      </c>
      <c r="I6" s="21653" t="n">
        <v>0.0</v>
      </c>
      <c r="J6" s="22083" t="n">
        <v>0.0</v>
      </c>
    </row>
    <row collapsed="false" customFormat="false" customHeight="false" hidden="false" ht="12.75" outlineLevel="0" r="7">
      <c r="A7" s="18214" t="s">
        <v>141</v>
      </c>
      <c r="B7" s="18644" t="s">
        <v>29</v>
      </c>
      <c r="C7" s="19074" t="s">
        <v>15</v>
      </c>
      <c r="D7" s="19504" t="s">
        <v>20</v>
      </c>
      <c r="E7" s="19934" t="n">
        <v>0.0</v>
      </c>
      <c r="F7" s="20364" t="n">
        <v>0.0</v>
      </c>
      <c r="G7" s="20794" t="n">
        <v>0.0</v>
      </c>
      <c r="H7" s="21224" t="n">
        <v>0.0</v>
      </c>
      <c r="I7" s="21654" t="n">
        <v>0.0</v>
      </c>
      <c r="J7" s="22084" t="n">
        <v>0.0</v>
      </c>
    </row>
    <row collapsed="false" customFormat="false" customHeight="false" hidden="false" ht="12.75" outlineLevel="0" r="8">
      <c r="A8" s="18215" t="s">
        <v>141</v>
      </c>
      <c r="B8" s="18645" t="s">
        <v>29</v>
      </c>
      <c r="C8" s="19075" t="s">
        <v>15</v>
      </c>
      <c r="D8" s="19505" t="s">
        <v>13</v>
      </c>
      <c r="E8" s="19935" t="n">
        <v>0.9861219655937</v>
      </c>
      <c r="F8" s="20365" t="n">
        <v>1.0066922672396</v>
      </c>
      <c r="G8" s="20795" t="n">
        <v>0.8800203620731</v>
      </c>
      <c r="H8" s="21225" t="n">
        <v>0.711224410324</v>
      </c>
      <c r="I8" s="21655" t="n">
        <v>0.5267656020062</v>
      </c>
      <c r="J8" s="22085" t="n">
        <v>0.30742555631979995</v>
      </c>
    </row>
    <row collapsed="false" customFormat="false" customHeight="false" hidden="false" ht="12.75" outlineLevel="0" r="9">
      <c r="A9" s="18216" t="s">
        <v>141</v>
      </c>
      <c r="B9" s="18646" t="s">
        <v>29</v>
      </c>
      <c r="C9" s="19076" t="s">
        <v>15</v>
      </c>
      <c r="D9" s="19506" t="s">
        <v>16</v>
      </c>
      <c r="E9" s="19936" t="n">
        <v>0.0</v>
      </c>
      <c r="F9" s="20366" t="n">
        <v>0.0</v>
      </c>
      <c r="G9" s="20796" t="n">
        <v>0.0</v>
      </c>
      <c r="H9" s="21226" t="n">
        <v>0.0</v>
      </c>
      <c r="I9" s="21656" t="n">
        <v>0.0</v>
      </c>
      <c r="J9" s="22086" t="n">
        <v>0.0</v>
      </c>
    </row>
    <row collapsed="false" customFormat="false" customHeight="false" hidden="false" ht="12.75" outlineLevel="0" r="10">
      <c r="A10" s="18217" t="s">
        <v>141</v>
      </c>
      <c r="B10" s="18647" t="s">
        <v>29</v>
      </c>
      <c r="C10" s="19077" t="s">
        <v>15</v>
      </c>
      <c r="D10" s="19507" t="s">
        <v>14</v>
      </c>
      <c r="E10" s="19937" t="n">
        <v>0.0</v>
      </c>
      <c r="F10" s="20367" t="n">
        <v>0.0</v>
      </c>
      <c r="G10" s="20797" t="n">
        <v>0.0</v>
      </c>
      <c r="H10" s="21227" t="n">
        <v>0.0</v>
      </c>
      <c r="I10" s="21657" t="n">
        <v>0.0</v>
      </c>
      <c r="J10" s="22087" t="n">
        <v>0.0</v>
      </c>
    </row>
    <row collapsed="false" customFormat="false" customHeight="false" hidden="false" ht="12.75" outlineLevel="0" r="11">
      <c r="A11" s="18218" t="s">
        <v>141</v>
      </c>
      <c r="B11" s="18648" t="s">
        <v>29</v>
      </c>
      <c r="C11" s="19078" t="s">
        <v>15</v>
      </c>
      <c r="D11" s="19508" t="s">
        <v>18</v>
      </c>
      <c r="E11" s="19938" t="n">
        <v>0.0</v>
      </c>
      <c r="F11" s="20368" t="n">
        <v>0.0</v>
      </c>
      <c r="G11" s="20798" t="n">
        <v>0.0</v>
      </c>
      <c r="H11" s="21228" t="n">
        <v>0.0</v>
      </c>
      <c r="I11" s="21658" t="n">
        <v>0.0</v>
      </c>
      <c r="J11" s="22088" t="n">
        <v>0.0</v>
      </c>
    </row>
    <row collapsed="false" customFormat="false" customHeight="false" hidden="false" ht="12.75" outlineLevel="0" r="12">
      <c r="A12" s="18219" t="s">
        <v>141</v>
      </c>
      <c r="B12" s="18649" t="s">
        <v>29</v>
      </c>
      <c r="C12" s="19079" t="s">
        <v>17</v>
      </c>
      <c r="D12" s="19509" t="s">
        <v>20</v>
      </c>
      <c r="E12" s="19939" t="n">
        <v>0.0</v>
      </c>
      <c r="F12" s="20369" t="n">
        <v>0.0</v>
      </c>
      <c r="G12" s="20799" t="n">
        <v>0.0</v>
      </c>
      <c r="H12" s="21229" t="n">
        <v>0.0</v>
      </c>
      <c r="I12" s="21659" t="n">
        <v>0.0</v>
      </c>
      <c r="J12" s="22089" t="n">
        <v>0.0</v>
      </c>
    </row>
    <row collapsed="false" customFormat="false" customHeight="false" hidden="false" ht="12.75" outlineLevel="0" r="13">
      <c r="A13" s="18220" t="s">
        <v>141</v>
      </c>
      <c r="B13" s="18650" t="s">
        <v>29</v>
      </c>
      <c r="C13" s="19080" t="s">
        <v>17</v>
      </c>
      <c r="D13" s="19510" t="s">
        <v>13</v>
      </c>
      <c r="E13" s="19940" t="n">
        <v>7.46208576647</v>
      </c>
      <c r="F13" s="20370" t="n">
        <v>8.65239449603</v>
      </c>
      <c r="G13" s="20800" t="n">
        <v>9.430855336202999</v>
      </c>
      <c r="H13" s="21230" t="n">
        <v>10.219353986175</v>
      </c>
      <c r="I13" s="21660" t="n">
        <v>11.074329498153</v>
      </c>
      <c r="J13" s="22090" t="n">
        <v>11.927661974586</v>
      </c>
    </row>
    <row collapsed="false" customFormat="false" customHeight="false" hidden="false" ht="12.75" outlineLevel="0" r="14">
      <c r="A14" s="18221" t="s">
        <v>141</v>
      </c>
      <c r="B14" s="18651" t="s">
        <v>29</v>
      </c>
      <c r="C14" s="19081" t="s">
        <v>17</v>
      </c>
      <c r="D14" s="19511" t="s">
        <v>16</v>
      </c>
      <c r="E14" s="19941" t="n">
        <v>0.0</v>
      </c>
      <c r="F14" s="20371" t="n">
        <v>0.0</v>
      </c>
      <c r="G14" s="20801" t="n">
        <v>0.0</v>
      </c>
      <c r="H14" s="21231" t="n">
        <v>0.0</v>
      </c>
      <c r="I14" s="21661" t="n">
        <v>0.0</v>
      </c>
      <c r="J14" s="22091" t="n">
        <v>0.0</v>
      </c>
    </row>
    <row collapsed="false" customFormat="false" customHeight="false" hidden="false" ht="12.75" outlineLevel="0" r="15">
      <c r="A15" s="18222" t="s">
        <v>141</v>
      </c>
      <c r="B15" s="18652" t="s">
        <v>29</v>
      </c>
      <c r="C15" s="19082" t="s">
        <v>17</v>
      </c>
      <c r="D15" s="19512" t="s">
        <v>14</v>
      </c>
      <c r="E15" s="19942" t="n">
        <v>0.0</v>
      </c>
      <c r="F15" s="20372" t="n">
        <v>0.0</v>
      </c>
      <c r="G15" s="20802" t="n">
        <v>0.0</v>
      </c>
      <c r="H15" s="21232" t="n">
        <v>0.0</v>
      </c>
      <c r="I15" s="21662" t="n">
        <v>0.0</v>
      </c>
      <c r="J15" s="22092" t="n">
        <v>0.0</v>
      </c>
    </row>
    <row collapsed="false" customFormat="false" customHeight="false" hidden="false" ht="12.75" outlineLevel="0" r="16">
      <c r="A16" s="18223" t="s">
        <v>141</v>
      </c>
      <c r="B16" s="18653" t="s">
        <v>29</v>
      </c>
      <c r="C16" s="19083" t="s">
        <v>17</v>
      </c>
      <c r="D16" s="19513" t="s">
        <v>18</v>
      </c>
      <c r="E16" s="19943" t="n">
        <v>0.0</v>
      </c>
      <c r="F16" s="20373" t="n">
        <v>0.0</v>
      </c>
      <c r="G16" s="20803" t="n">
        <v>0.0</v>
      </c>
      <c r="H16" s="21233" t="n">
        <v>0.0</v>
      </c>
      <c r="I16" s="21663" t="n">
        <v>0.0</v>
      </c>
      <c r="J16" s="22093" t="n">
        <v>0.0</v>
      </c>
    </row>
    <row collapsed="false" customFormat="false" customHeight="false" hidden="false" ht="12.75" outlineLevel="0" r="17">
      <c r="A17" s="18224" t="s">
        <v>141</v>
      </c>
      <c r="B17" s="18654" t="s">
        <v>29</v>
      </c>
      <c r="C17" s="19084" t="s">
        <v>19</v>
      </c>
      <c r="D17" s="19514" t="s">
        <v>20</v>
      </c>
      <c r="E17" s="19944" t="n">
        <v>0.7751672924480001</v>
      </c>
      <c r="F17" s="20374" t="n">
        <v>0.6898561164101</v>
      </c>
      <c r="G17" s="20804" t="n">
        <v>0.5176754708511</v>
      </c>
      <c r="H17" s="21234" t="n">
        <v>0.48865431821129995</v>
      </c>
      <c r="I17" s="21664" t="n">
        <v>0.6467429871735001</v>
      </c>
      <c r="J17" s="22094" t="n">
        <v>2.0365128027532</v>
      </c>
    </row>
    <row collapsed="false" customFormat="false" customHeight="false" hidden="false" ht="12.75" outlineLevel="0" r="18">
      <c r="A18" s="18225" t="s">
        <v>141</v>
      </c>
      <c r="B18" s="18655" t="s">
        <v>29</v>
      </c>
      <c r="C18" s="19085" t="s">
        <v>19</v>
      </c>
      <c r="D18" s="19515" t="s">
        <v>13</v>
      </c>
      <c r="E18" s="19945" t="n">
        <v>6.697607459559</v>
      </c>
      <c r="F18" s="20375" t="n">
        <v>6.7976669072739</v>
      </c>
      <c r="G18" s="20805" t="n">
        <v>6.1962216896163</v>
      </c>
      <c r="H18" s="21235" t="n">
        <v>6.063328739737501</v>
      </c>
      <c r="I18" s="21665" t="n">
        <v>6.091615651288199</v>
      </c>
      <c r="J18" s="22095" t="n">
        <v>5.2981420457905</v>
      </c>
    </row>
    <row collapsed="false" customFormat="false" customHeight="false" hidden="false" ht="12.75" outlineLevel="0" r="19">
      <c r="A19" s="18226" t="s">
        <v>141</v>
      </c>
      <c r="B19" s="18656" t="s">
        <v>29</v>
      </c>
      <c r="C19" s="19086" t="s">
        <v>19</v>
      </c>
      <c r="D19" s="19516" t="s">
        <v>16</v>
      </c>
      <c r="E19" s="19946" t="n">
        <v>5.316036825378999</v>
      </c>
      <c r="F19" s="20376" t="n">
        <v>3.9804246130876004</v>
      </c>
      <c r="G19" s="20806" t="n">
        <v>2.6074871067454</v>
      </c>
      <c r="H19" s="21236" t="n">
        <v>1.5038914418396</v>
      </c>
      <c r="I19" s="21666" t="n">
        <v>0.5871654737193001</v>
      </c>
      <c r="J19" s="22096" t="n">
        <v>0.005097126439800001</v>
      </c>
    </row>
    <row collapsed="false" customFormat="false" customHeight="false" hidden="false" ht="12.75" outlineLevel="0" r="20">
      <c r="A20" s="18227" t="s">
        <v>141</v>
      </c>
      <c r="B20" s="18657" t="s">
        <v>29</v>
      </c>
      <c r="C20" s="19087" t="s">
        <v>19</v>
      </c>
      <c r="D20" s="19517" t="s">
        <v>14</v>
      </c>
      <c r="E20" s="19947" t="n">
        <v>13.865997065935</v>
      </c>
      <c r="F20" s="20377" t="n">
        <v>16.288396171996897</v>
      </c>
      <c r="G20" s="20807" t="n">
        <v>14.970322621777198</v>
      </c>
      <c r="H20" s="21237" t="n">
        <v>12.2476232923894</v>
      </c>
      <c r="I20" s="21667" t="n">
        <v>8.7971121217102</v>
      </c>
      <c r="J20" s="22097" t="n">
        <v>1.5425217892568002</v>
      </c>
    </row>
    <row collapsed="false" customFormat="false" customHeight="false" hidden="false" ht="12.75" outlineLevel="0" r="21">
      <c r="A21" s="18228" t="s">
        <v>141</v>
      </c>
      <c r="B21" s="18658" t="s">
        <v>29</v>
      </c>
      <c r="C21" s="19088" t="s">
        <v>19</v>
      </c>
      <c r="D21" s="19518" t="s">
        <v>18</v>
      </c>
      <c r="E21" s="19948" t="n">
        <v>3.0832109828189997</v>
      </c>
      <c r="F21" s="20378" t="n">
        <v>2.3505395142150998</v>
      </c>
      <c r="G21" s="20808" t="n">
        <v>1.5848551512951</v>
      </c>
      <c r="H21" s="21238" t="n">
        <v>0.929682576339</v>
      </c>
      <c r="I21" s="21668" t="n">
        <v>0.5171029778184</v>
      </c>
      <c r="J21" s="22098" t="n">
        <v>2.6112863398455</v>
      </c>
    </row>
    <row collapsed="false" customFormat="false" customHeight="false" hidden="false" ht="12.75" outlineLevel="0" r="22">
      <c r="A22" s="18229" t="s">
        <v>141</v>
      </c>
      <c r="B22" s="18659" t="s">
        <v>29</v>
      </c>
      <c r="C22" s="19089" t="s">
        <v>21</v>
      </c>
      <c r="D22" s="19519" t="s">
        <v>20</v>
      </c>
      <c r="E22" s="19949" t="n">
        <v>0.0</v>
      </c>
      <c r="F22" s="20379" t="n">
        <v>0.0</v>
      </c>
      <c r="G22" s="20809" t="n">
        <v>0.0</v>
      </c>
      <c r="H22" s="21239" t="n">
        <v>0.0</v>
      </c>
      <c r="I22" s="21669" t="n">
        <v>0.0</v>
      </c>
      <c r="J22" s="22099" t="n">
        <v>0.0</v>
      </c>
    </row>
    <row collapsed="false" customFormat="false" customHeight="false" hidden="false" ht="12.75" outlineLevel="0" r="23">
      <c r="A23" s="18230" t="s">
        <v>141</v>
      </c>
      <c r="B23" s="18660" t="s">
        <v>29</v>
      </c>
      <c r="C23" s="19090" t="s">
        <v>21</v>
      </c>
      <c r="D23" s="19520" t="s">
        <v>13</v>
      </c>
      <c r="E23" s="19950" t="n">
        <v>2.40952624102</v>
      </c>
      <c r="F23" s="20380" t="n">
        <v>2.5533827742505997</v>
      </c>
      <c r="G23" s="20810" t="n">
        <v>2.5849433656405996</v>
      </c>
      <c r="H23" s="21240" t="n">
        <v>2.5181699056317</v>
      </c>
      <c r="I23" s="21670" t="n">
        <v>2.5578757106094</v>
      </c>
      <c r="J23" s="22100" t="n">
        <v>2.7217855675547</v>
      </c>
    </row>
    <row collapsed="false" customFormat="false" customHeight="false" hidden="false" ht="12.75" outlineLevel="0" r="24">
      <c r="A24" s="18231" t="s">
        <v>141</v>
      </c>
      <c r="B24" s="18661" t="s">
        <v>29</v>
      </c>
      <c r="C24" s="19091" t="s">
        <v>21</v>
      </c>
      <c r="D24" s="19521" t="s">
        <v>16</v>
      </c>
      <c r="E24" s="19951" t="n">
        <v>0.0</v>
      </c>
      <c r="F24" s="20381" t="n">
        <v>0.0</v>
      </c>
      <c r="G24" s="20811" t="n">
        <v>0.0</v>
      </c>
      <c r="H24" s="21241" t="n">
        <v>0.0</v>
      </c>
      <c r="I24" s="21671" t="n">
        <v>0.0</v>
      </c>
      <c r="J24" s="22101" t="n">
        <v>0.0</v>
      </c>
    </row>
    <row collapsed="false" customFormat="false" customHeight="false" hidden="false" ht="12.75" outlineLevel="0" r="25">
      <c r="A25" s="18232" t="s">
        <v>141</v>
      </c>
      <c r="B25" s="18662" t="s">
        <v>29</v>
      </c>
      <c r="C25" s="19092" t="s">
        <v>21</v>
      </c>
      <c r="D25" s="19522" t="s">
        <v>14</v>
      </c>
      <c r="E25" s="19952" t="n">
        <v>0.0</v>
      </c>
      <c r="F25" s="20382" t="n">
        <v>0.0</v>
      </c>
      <c r="G25" s="20812" t="n">
        <v>0.0</v>
      </c>
      <c r="H25" s="21242" t="n">
        <v>0.0</v>
      </c>
      <c r="I25" s="21672" t="n">
        <v>0.0</v>
      </c>
      <c r="J25" s="22102" t="n">
        <v>0.0</v>
      </c>
    </row>
    <row collapsed="false" customFormat="false" customHeight="false" hidden="false" ht="12.75" outlineLevel="0" r="26">
      <c r="A26" s="18233" t="s">
        <v>141</v>
      </c>
      <c r="B26" s="18663" t="s">
        <v>29</v>
      </c>
      <c r="C26" s="19093" t="s">
        <v>21</v>
      </c>
      <c r="D26" s="19523" t="s">
        <v>18</v>
      </c>
      <c r="E26" s="19953" t="n">
        <v>0.0</v>
      </c>
      <c r="F26" s="20383" t="n">
        <v>0.0</v>
      </c>
      <c r="G26" s="20813" t="n">
        <v>0.0</v>
      </c>
      <c r="H26" s="21243" t="n">
        <v>0.0</v>
      </c>
      <c r="I26" s="21673" t="n">
        <v>0.0</v>
      </c>
      <c r="J26" s="22103" t="n">
        <v>0.0</v>
      </c>
    </row>
    <row collapsed="false" customFormat="false" customHeight="false" hidden="false" ht="12.75" outlineLevel="0" r="27">
      <c r="A27" s="18234" t="s">
        <v>141</v>
      </c>
      <c r="B27" s="18664" t="s">
        <v>29</v>
      </c>
      <c r="C27" s="19094" t="s">
        <v>22</v>
      </c>
      <c r="D27" s="19524" t="s">
        <v>20</v>
      </c>
      <c r="E27" s="19954" t="n">
        <v>0.07299751262620001</v>
      </c>
      <c r="F27" s="20384" t="n">
        <v>0.0508356052579</v>
      </c>
      <c r="G27" s="20814" t="n">
        <v>0.0373314514917</v>
      </c>
      <c r="H27" s="21244" t="n">
        <v>0.0277783041504</v>
      </c>
      <c r="I27" s="21674" t="n">
        <v>0.0207771067799</v>
      </c>
      <c r="J27" s="22104" t="n">
        <v>0.0078853588072</v>
      </c>
    </row>
    <row collapsed="false" customFormat="false" customHeight="false" hidden="false" ht="12.75" outlineLevel="0" r="28">
      <c r="A28" s="18235" t="s">
        <v>141</v>
      </c>
      <c r="B28" s="18665" t="s">
        <v>29</v>
      </c>
      <c r="C28" s="19095" t="s">
        <v>22</v>
      </c>
      <c r="D28" s="19525" t="s">
        <v>13</v>
      </c>
      <c r="E28" s="19955" t="n">
        <v>0.49682350872299996</v>
      </c>
      <c r="F28" s="20385" t="n">
        <v>0.609169797522</v>
      </c>
      <c r="G28" s="20815" t="n">
        <v>0.6759325571632</v>
      </c>
      <c r="H28" s="21245" t="n">
        <v>0.7300599955456001</v>
      </c>
      <c r="I28" s="21675" t="n">
        <v>0.7770388495526</v>
      </c>
      <c r="J28" s="22105" t="n">
        <v>0.8900525520064</v>
      </c>
    </row>
    <row collapsed="false" customFormat="false" customHeight="false" hidden="false" ht="12.75" outlineLevel="0" r="29">
      <c r="A29" s="18236" t="s">
        <v>141</v>
      </c>
      <c r="B29" s="18666" t="s">
        <v>29</v>
      </c>
      <c r="C29" s="19096" t="s">
        <v>22</v>
      </c>
      <c r="D29" s="19526" t="s">
        <v>16</v>
      </c>
      <c r="E29" s="19956" t="n">
        <v>0.017743697171999997</v>
      </c>
      <c r="F29" s="20386" t="n">
        <v>0.0</v>
      </c>
      <c r="G29" s="20816" t="n">
        <v>0.0</v>
      </c>
      <c r="H29" s="21246" t="n">
        <v>0.0</v>
      </c>
      <c r="I29" s="21676" t="n">
        <v>0.0</v>
      </c>
      <c r="J29" s="22106" t="n">
        <v>0.0</v>
      </c>
    </row>
    <row collapsed="false" customFormat="false" customHeight="false" hidden="false" ht="12.75" outlineLevel="0" r="30">
      <c r="A30" s="18237" t="s">
        <v>141</v>
      </c>
      <c r="B30" s="18667" t="s">
        <v>29</v>
      </c>
      <c r="C30" s="19097" t="s">
        <v>22</v>
      </c>
      <c r="D30" s="19527" t="s">
        <v>14</v>
      </c>
      <c r="E30" s="19957" t="n">
        <v>0.2777014350164</v>
      </c>
      <c r="F30" s="20387" t="n">
        <v>0.22640102798359998</v>
      </c>
      <c r="G30" s="20817" t="n">
        <v>0.18807471001749998</v>
      </c>
      <c r="H30" s="21247" t="n">
        <v>0.1570520176995</v>
      </c>
      <c r="I30" s="21677" t="n">
        <v>0.1315327862417</v>
      </c>
      <c r="J30" s="22107" t="n">
        <v>0.0684050357709</v>
      </c>
    </row>
    <row collapsed="false" customFormat="false" customHeight="false" hidden="false" ht="12.75" outlineLevel="0" r="31">
      <c r="A31" s="18238" t="s">
        <v>141</v>
      </c>
      <c r="B31" s="18668" t="s">
        <v>29</v>
      </c>
      <c r="C31" s="19098" t="s">
        <v>22</v>
      </c>
      <c r="D31" s="19528" t="s">
        <v>18</v>
      </c>
      <c r="E31" s="19958" t="n">
        <v>0.0</v>
      </c>
      <c r="F31" s="20388" t="n">
        <v>0.0</v>
      </c>
      <c r="G31" s="20818" t="n">
        <v>0.0</v>
      </c>
      <c r="H31" s="21248" t="n">
        <v>0.0</v>
      </c>
      <c r="I31" s="21678" t="n">
        <v>0.0</v>
      </c>
      <c r="J31" s="22108" t="n">
        <v>0.0</v>
      </c>
    </row>
    <row collapsed="false" customFormat="false" customHeight="false" hidden="false" ht="12.75" outlineLevel="0" r="32">
      <c r="A32" s="18239" t="s">
        <v>141</v>
      </c>
      <c r="B32" s="18669" t="s">
        <v>29</v>
      </c>
      <c r="C32" s="19099" t="s">
        <v>23</v>
      </c>
      <c r="D32" s="19529" t="s">
        <v>20</v>
      </c>
      <c r="E32" s="19959" t="n">
        <v>0.0</v>
      </c>
      <c r="F32" s="20389" t="n">
        <v>0.0</v>
      </c>
      <c r="G32" s="20819" t="n">
        <v>0.0</v>
      </c>
      <c r="H32" s="21249" t="n">
        <v>0.0</v>
      </c>
      <c r="I32" s="21679" t="n">
        <v>0.0</v>
      </c>
      <c r="J32" s="22109" t="n">
        <v>0.0</v>
      </c>
    </row>
    <row collapsed="false" customFormat="false" customHeight="false" hidden="false" ht="12.75" outlineLevel="0" r="33">
      <c r="A33" s="18240" t="s">
        <v>141</v>
      </c>
      <c r="B33" s="18670" t="s">
        <v>29</v>
      </c>
      <c r="C33" s="19100" t="s">
        <v>23</v>
      </c>
      <c r="D33" s="19530" t="s">
        <v>13</v>
      </c>
      <c r="E33" s="19960" t="n">
        <v>4.199692135318</v>
      </c>
      <c r="F33" s="20390" t="n">
        <v>4.3624171251774</v>
      </c>
      <c r="G33" s="20820" t="n">
        <v>4.2497617696384005</v>
      </c>
      <c r="H33" s="21250" t="n">
        <v>3.9603395379018997</v>
      </c>
      <c r="I33" s="21680" t="n">
        <v>3.6136902512598</v>
      </c>
      <c r="J33" s="22110" t="n">
        <v>2.723844382314</v>
      </c>
    </row>
    <row collapsed="false" customFormat="false" customHeight="false" hidden="false" ht="12.75" outlineLevel="0" r="34">
      <c r="A34" s="18241" t="s">
        <v>141</v>
      </c>
      <c r="B34" s="18671" t="s">
        <v>29</v>
      </c>
      <c r="C34" s="19101" t="s">
        <v>23</v>
      </c>
      <c r="D34" s="19531" t="s">
        <v>16</v>
      </c>
      <c r="E34" s="19961" t="n">
        <v>0.0</v>
      </c>
      <c r="F34" s="20391" t="n">
        <v>0.0</v>
      </c>
      <c r="G34" s="20821" t="n">
        <v>0.0</v>
      </c>
      <c r="H34" s="21251" t="n">
        <v>0.0</v>
      </c>
      <c r="I34" s="21681" t="n">
        <v>0.0</v>
      </c>
      <c r="J34" s="22111" t="n">
        <v>0.0</v>
      </c>
    </row>
    <row collapsed="false" customFormat="false" customHeight="false" hidden="false" ht="12.75" outlineLevel="0" r="35">
      <c r="A35" s="18242" t="s">
        <v>141</v>
      </c>
      <c r="B35" s="18672" t="s">
        <v>29</v>
      </c>
      <c r="C35" s="19102" t="s">
        <v>23</v>
      </c>
      <c r="D35" s="19532" t="s">
        <v>14</v>
      </c>
      <c r="E35" s="19962" t="n">
        <v>0.0</v>
      </c>
      <c r="F35" s="20392" t="n">
        <v>0.0</v>
      </c>
      <c r="G35" s="20822" t="n">
        <v>0.0</v>
      </c>
      <c r="H35" s="21252" t="n">
        <v>0.0</v>
      </c>
      <c r="I35" s="21682" t="n">
        <v>0.0</v>
      </c>
      <c r="J35" s="22112" t="n">
        <v>0.0</v>
      </c>
    </row>
    <row collapsed="false" customFormat="false" customHeight="false" hidden="false" ht="12.75" outlineLevel="0" r="36">
      <c r="A36" s="18243" t="s">
        <v>141</v>
      </c>
      <c r="B36" s="18673" t="s">
        <v>29</v>
      </c>
      <c r="C36" s="19103" t="s">
        <v>23</v>
      </c>
      <c r="D36" s="19533" t="s">
        <v>18</v>
      </c>
      <c r="E36" s="19963" t="n">
        <v>0.0</v>
      </c>
      <c r="F36" s="20393" t="n">
        <v>0.0</v>
      </c>
      <c r="G36" s="20823" t="n">
        <v>0.0</v>
      </c>
      <c r="H36" s="21253" t="n">
        <v>0.0</v>
      </c>
      <c r="I36" s="21683" t="n">
        <v>0.0</v>
      </c>
      <c r="J36" s="22113" t="n">
        <v>0.0</v>
      </c>
    </row>
    <row collapsed="false" customFormat="false" customHeight="false" hidden="false" ht="12.75" outlineLevel="0" r="37">
      <c r="A37" s="18244" t="s">
        <v>141</v>
      </c>
      <c r="B37" s="18674" t="s">
        <v>29</v>
      </c>
      <c r="C37" s="19104" t="s">
        <v>24</v>
      </c>
      <c r="D37" s="19534" t="s">
        <v>20</v>
      </c>
      <c r="E37" s="19964" t="n">
        <v>0.0324689188127</v>
      </c>
      <c r="F37" s="20394" t="n">
        <v>0.105919469101</v>
      </c>
      <c r="G37" s="20824" t="n">
        <v>0.1560597972036</v>
      </c>
      <c r="H37" s="21254" t="n">
        <v>0.1887641383911</v>
      </c>
      <c r="I37" s="21684" t="n">
        <v>0.19393602220409997</v>
      </c>
      <c r="J37" s="22114" t="n">
        <v>0.22339614125420001</v>
      </c>
    </row>
    <row collapsed="false" customFormat="false" customHeight="false" hidden="false" ht="12.75" outlineLevel="0" r="38">
      <c r="A38" s="18245" t="s">
        <v>141</v>
      </c>
      <c r="B38" s="18675" t="s">
        <v>29</v>
      </c>
      <c r="C38" s="19105" t="s">
        <v>24</v>
      </c>
      <c r="D38" s="19535" t="s">
        <v>13</v>
      </c>
      <c r="E38" s="19965" t="n">
        <v>0.5954285999848999</v>
      </c>
      <c r="F38" s="20395" t="n">
        <v>0.6969042040554</v>
      </c>
      <c r="G38" s="20825" t="n">
        <v>0.7192013923641</v>
      </c>
      <c r="H38" s="21255" t="n">
        <v>0.6967443808348001</v>
      </c>
      <c r="I38" s="21685" t="n">
        <v>0.6776823543839999</v>
      </c>
      <c r="J38" s="22115" t="n">
        <v>0.5874484077840999</v>
      </c>
    </row>
    <row collapsed="false" customFormat="false" customHeight="false" hidden="false" ht="12.75" outlineLevel="0" r="39">
      <c r="A39" s="18246" t="s">
        <v>141</v>
      </c>
      <c r="B39" s="18676" t="s">
        <v>29</v>
      </c>
      <c r="C39" s="19106" t="s">
        <v>24</v>
      </c>
      <c r="D39" s="19536" t="s">
        <v>16</v>
      </c>
      <c r="E39" s="19966" t="n">
        <v>0.23813680188599998</v>
      </c>
      <c r="F39" s="20396" t="n">
        <v>0.1520743658755</v>
      </c>
      <c r="G39" s="20826" t="n">
        <v>0.0759524755848</v>
      </c>
      <c r="H39" s="21256" t="n">
        <v>0.017930606836</v>
      </c>
      <c r="I39" s="21686" t="n">
        <v>0.0102014364805</v>
      </c>
      <c r="J39" s="22116" t="n">
        <v>3.273452952E-4</v>
      </c>
    </row>
    <row collapsed="false" customFormat="false" customHeight="false" hidden="false" ht="12.75" outlineLevel="0" r="40">
      <c r="A40" s="18247" t="s">
        <v>141</v>
      </c>
      <c r="B40" s="18677" t="s">
        <v>29</v>
      </c>
      <c r="C40" s="19107" t="s">
        <v>24</v>
      </c>
      <c r="D40" s="19537" t="s">
        <v>14</v>
      </c>
      <c r="E40" s="19967" t="n">
        <v>0.5395217728971</v>
      </c>
      <c r="F40" s="20397" t="n">
        <v>0.4949876939001</v>
      </c>
      <c r="G40" s="20827" t="n">
        <v>0.4375163068001</v>
      </c>
      <c r="H40" s="21257" t="n">
        <v>0.3821241717844</v>
      </c>
      <c r="I40" s="21687" t="n">
        <v>0.34793160053140004</v>
      </c>
      <c r="J40" s="22117" t="n">
        <v>0.21254960950159998</v>
      </c>
    </row>
    <row collapsed="false" customFormat="false" customHeight="false" hidden="false" ht="12.75" outlineLevel="0" r="41">
      <c r="A41" s="18248" t="s">
        <v>141</v>
      </c>
      <c r="B41" s="18678" t="s">
        <v>29</v>
      </c>
      <c r="C41" s="19108" t="s">
        <v>24</v>
      </c>
      <c r="D41" s="19538" t="s">
        <v>18</v>
      </c>
      <c r="E41" s="19968" t="n">
        <v>0.1205084795549</v>
      </c>
      <c r="F41" s="20398" t="n">
        <v>0.1293351724766</v>
      </c>
      <c r="G41" s="20828" t="n">
        <v>0.1294295651783</v>
      </c>
      <c r="H41" s="21258" t="n">
        <v>0.1251273971295</v>
      </c>
      <c r="I41" s="21688" t="n">
        <v>0.1211007647779</v>
      </c>
      <c r="J41" s="22118" t="n">
        <v>0.1110658967761</v>
      </c>
    </row>
    <row collapsed="false" customFormat="false" customHeight="false" hidden="false" ht="12.75" outlineLevel="0" r="42">
      <c r="A42" s="18249" t="s">
        <v>141</v>
      </c>
      <c r="B42" s="18679" t="s">
        <v>29</v>
      </c>
      <c r="C42" s="19109" t="s">
        <v>25</v>
      </c>
      <c r="D42" s="19539" t="s">
        <v>20</v>
      </c>
      <c r="E42" s="19969" t="n">
        <v>0.0</v>
      </c>
      <c r="F42" s="20399" t="n">
        <v>0.0</v>
      </c>
      <c r="G42" s="20829" t="n">
        <v>0.0</v>
      </c>
      <c r="H42" s="21259" t="n">
        <v>0.0</v>
      </c>
      <c r="I42" s="21689" t="n">
        <v>0.0</v>
      </c>
      <c r="J42" s="22119" t="n">
        <v>0.0</v>
      </c>
    </row>
    <row collapsed="false" customFormat="false" customHeight="false" hidden="false" ht="12.75" outlineLevel="0" r="43">
      <c r="A43" s="18250" t="s">
        <v>141</v>
      </c>
      <c r="B43" s="18680" t="s">
        <v>29</v>
      </c>
      <c r="C43" s="19110" t="s">
        <v>25</v>
      </c>
      <c r="D43" s="19540" t="s">
        <v>13</v>
      </c>
      <c r="E43" s="19970" t="n">
        <v>0.1331074749559</v>
      </c>
      <c r="F43" s="20400" t="n">
        <v>0.1361684629099</v>
      </c>
      <c r="G43" s="20830" t="n">
        <v>0.13442072613859998</v>
      </c>
      <c r="H43" s="21260" t="n">
        <v>0.1325379526454</v>
      </c>
      <c r="I43" s="21690" t="n">
        <v>0.1308129852845</v>
      </c>
      <c r="J43" s="22120" t="n">
        <v>0.1383986868934</v>
      </c>
    </row>
    <row collapsed="false" customFormat="false" customHeight="false" hidden="false" ht="12.75" outlineLevel="0" r="44">
      <c r="A44" s="18251" t="s">
        <v>141</v>
      </c>
      <c r="B44" s="18681" t="s">
        <v>29</v>
      </c>
      <c r="C44" s="19111" t="s">
        <v>25</v>
      </c>
      <c r="D44" s="19541" t="s">
        <v>16</v>
      </c>
      <c r="E44" s="19971" t="n">
        <v>0.0</v>
      </c>
      <c r="F44" s="20401" t="n">
        <v>0.0</v>
      </c>
      <c r="G44" s="20831" t="n">
        <v>0.0</v>
      </c>
      <c r="H44" s="21261" t="n">
        <v>0.0</v>
      </c>
      <c r="I44" s="21691" t="n">
        <v>0.0</v>
      </c>
      <c r="J44" s="22121" t="n">
        <v>0.0</v>
      </c>
    </row>
    <row collapsed="false" customFormat="false" customHeight="false" hidden="false" ht="12.75" outlineLevel="0" r="45">
      <c r="A45" s="18252" t="s">
        <v>141</v>
      </c>
      <c r="B45" s="18682" t="s">
        <v>29</v>
      </c>
      <c r="C45" s="19112" t="s">
        <v>25</v>
      </c>
      <c r="D45" s="19542" t="s">
        <v>14</v>
      </c>
      <c r="E45" s="19972" t="n">
        <v>0.0</v>
      </c>
      <c r="F45" s="20402" t="n">
        <v>0.0</v>
      </c>
      <c r="G45" s="20832" t="n">
        <v>0.0</v>
      </c>
      <c r="H45" s="21262" t="n">
        <v>0.0</v>
      </c>
      <c r="I45" s="21692" t="n">
        <v>0.0</v>
      </c>
      <c r="J45" s="22122" t="n">
        <v>0.0</v>
      </c>
    </row>
    <row collapsed="false" customFormat="false" customHeight="false" hidden="false" ht="12.75" outlineLevel="0" r="46">
      <c r="A46" s="18253" t="s">
        <v>141</v>
      </c>
      <c r="B46" s="18683" t="s">
        <v>29</v>
      </c>
      <c r="C46" s="19113" t="s">
        <v>25</v>
      </c>
      <c r="D46" s="19543" t="s">
        <v>18</v>
      </c>
      <c r="E46" s="19973" t="n">
        <v>0.0</v>
      </c>
      <c r="F46" s="20403" t="n">
        <v>0.0</v>
      </c>
      <c r="G46" s="20833" t="n">
        <v>0.0</v>
      </c>
      <c r="H46" s="21263" t="n">
        <v>0.0</v>
      </c>
      <c r="I46" s="21693" t="n">
        <v>0.0</v>
      </c>
      <c r="J46" s="22123" t="n">
        <v>0.0</v>
      </c>
    </row>
    <row collapsed="false" customFormat="false" customHeight="false" hidden="false" ht="12.75" outlineLevel="0" r="47">
      <c r="A47" s="18254" t="s">
        <v>141</v>
      </c>
      <c r="B47" s="18684" t="s">
        <v>29</v>
      </c>
      <c r="C47" s="19114" t="s">
        <v>26</v>
      </c>
      <c r="D47" s="19544" t="s">
        <v>20</v>
      </c>
      <c r="E47" s="19974" t="n">
        <v>0.0</v>
      </c>
      <c r="F47" s="20404" t="n">
        <v>0.0</v>
      </c>
      <c r="G47" s="20834" t="n">
        <v>0.0</v>
      </c>
      <c r="H47" s="21264" t="n">
        <v>0.0</v>
      </c>
      <c r="I47" s="21694" t="n">
        <v>0.0</v>
      </c>
      <c r="J47" s="22124" t="n">
        <v>0.0</v>
      </c>
    </row>
    <row collapsed="false" customFormat="false" customHeight="false" hidden="false" ht="12.75" outlineLevel="0" r="48">
      <c r="A48" s="18255" t="s">
        <v>141</v>
      </c>
      <c r="B48" s="18685" t="s">
        <v>29</v>
      </c>
      <c r="C48" s="19115" t="s">
        <v>26</v>
      </c>
      <c r="D48" s="19545" t="s">
        <v>13</v>
      </c>
      <c r="E48" s="19975" t="n">
        <v>0.10688932764919999</v>
      </c>
      <c r="F48" s="20405" t="n">
        <v>0.1159114075035</v>
      </c>
      <c r="G48" s="20835" t="n">
        <v>0.12010500236379999</v>
      </c>
      <c r="H48" s="21265" t="n">
        <v>0.12398237898480001</v>
      </c>
      <c r="I48" s="21695" t="n">
        <v>0.1280524833231</v>
      </c>
      <c r="J48" s="22125" t="n">
        <v>0.1395167911408</v>
      </c>
    </row>
    <row collapsed="false" customFormat="false" customHeight="false" hidden="false" ht="12.75" outlineLevel="0" r="49">
      <c r="A49" s="18256" t="s">
        <v>141</v>
      </c>
      <c r="B49" s="18686" t="s">
        <v>29</v>
      </c>
      <c r="C49" s="19116" t="s">
        <v>26</v>
      </c>
      <c r="D49" s="19546" t="s">
        <v>16</v>
      </c>
      <c r="E49" s="19976" t="n">
        <v>0.0</v>
      </c>
      <c r="F49" s="20406" t="n">
        <v>0.0</v>
      </c>
      <c r="G49" s="20836" t="n">
        <v>0.0</v>
      </c>
      <c r="H49" s="21266" t="n">
        <v>0.0</v>
      </c>
      <c r="I49" s="21696" t="n">
        <v>0.0</v>
      </c>
      <c r="J49" s="22126" t="n">
        <v>0.0</v>
      </c>
    </row>
    <row collapsed="false" customFormat="false" customHeight="false" hidden="false" ht="12.75" outlineLevel="0" r="50">
      <c r="A50" s="18257" t="s">
        <v>141</v>
      </c>
      <c r="B50" s="18687" t="s">
        <v>29</v>
      </c>
      <c r="C50" s="19117" t="s">
        <v>26</v>
      </c>
      <c r="D50" s="19547" t="s">
        <v>14</v>
      </c>
      <c r="E50" s="19977" t="n">
        <v>0.0</v>
      </c>
      <c r="F50" s="20407" t="n">
        <v>0.0</v>
      </c>
      <c r="G50" s="20837" t="n">
        <v>0.0</v>
      </c>
      <c r="H50" s="21267" t="n">
        <v>0.0</v>
      </c>
      <c r="I50" s="21697" t="n">
        <v>0.0</v>
      </c>
      <c r="J50" s="22127" t="n">
        <v>0.0</v>
      </c>
    </row>
    <row collapsed="false" customFormat="false" customHeight="false" hidden="false" ht="12.75" outlineLevel="0" r="51">
      <c r="A51" s="18258" t="s">
        <v>141</v>
      </c>
      <c r="B51" s="18688" t="s">
        <v>29</v>
      </c>
      <c r="C51" s="19118" t="s">
        <v>26</v>
      </c>
      <c r="D51" s="19548" t="s">
        <v>18</v>
      </c>
      <c r="E51" s="19978" t="n">
        <v>0.0</v>
      </c>
      <c r="F51" s="20408" t="n">
        <v>0.0</v>
      </c>
      <c r="G51" s="20838" t="n">
        <v>0.0</v>
      </c>
      <c r="H51" s="21268" t="n">
        <v>0.0</v>
      </c>
      <c r="I51" s="21698" t="n">
        <v>0.0</v>
      </c>
      <c r="J51" s="22128" t="n">
        <v>0.0</v>
      </c>
    </row>
    <row collapsed="false" customFormat="false" customHeight="false" hidden="false" ht="12.75" outlineLevel="0" r="52">
      <c r="A52" s="18259" t="s">
        <v>141</v>
      </c>
      <c r="B52" s="18689" t="s">
        <v>29</v>
      </c>
      <c r="C52" s="19119" t="s">
        <v>27</v>
      </c>
      <c r="D52" s="19549" t="s">
        <v>20</v>
      </c>
      <c r="E52" s="19979" t="n">
        <v>0.0</v>
      </c>
      <c r="F52" s="20409" t="n">
        <v>0.0</v>
      </c>
      <c r="G52" s="20839" t="n">
        <v>0.0</v>
      </c>
      <c r="H52" s="21269" t="n">
        <v>0.0</v>
      </c>
      <c r="I52" s="21699" t="n">
        <v>0.0</v>
      </c>
      <c r="J52" s="22129" t="n">
        <v>0.0</v>
      </c>
    </row>
    <row collapsed="false" customFormat="false" customHeight="false" hidden="false" ht="12.75" outlineLevel="0" r="53">
      <c r="A53" s="18260" t="s">
        <v>141</v>
      </c>
      <c r="B53" s="18690" t="s">
        <v>29</v>
      </c>
      <c r="C53" s="19120" t="s">
        <v>27</v>
      </c>
      <c r="D53" s="19550" t="s">
        <v>13</v>
      </c>
      <c r="E53" s="19980" t="n">
        <v>0.8106169291562999</v>
      </c>
      <c r="F53" s="20410" t="n">
        <v>0.8914712615712999</v>
      </c>
      <c r="G53" s="20840" t="n">
        <v>0.9342706874959</v>
      </c>
      <c r="H53" s="21270" t="n">
        <v>0.9782169451732</v>
      </c>
      <c r="I53" s="21700" t="n">
        <v>1.0317888741113</v>
      </c>
      <c r="J53" s="22130" t="n">
        <v>1.1593137757878</v>
      </c>
    </row>
    <row collapsed="false" customFormat="false" customHeight="false" hidden="false" ht="12.75" outlineLevel="0" r="54">
      <c r="A54" s="18261" t="s">
        <v>141</v>
      </c>
      <c r="B54" s="18691" t="s">
        <v>29</v>
      </c>
      <c r="C54" s="19121" t="s">
        <v>27</v>
      </c>
      <c r="D54" s="19551" t="s">
        <v>16</v>
      </c>
      <c r="E54" s="19981" t="n">
        <v>0.0</v>
      </c>
      <c r="F54" s="20411" t="n">
        <v>0.0</v>
      </c>
      <c r="G54" s="20841" t="n">
        <v>0.0</v>
      </c>
      <c r="H54" s="21271" t="n">
        <v>0.0</v>
      </c>
      <c r="I54" s="21701" t="n">
        <v>0.0</v>
      </c>
      <c r="J54" s="22131" t="n">
        <v>0.0</v>
      </c>
    </row>
    <row collapsed="false" customFormat="false" customHeight="false" hidden="false" ht="12.75" outlineLevel="0" r="55">
      <c r="A55" s="18262" t="s">
        <v>141</v>
      </c>
      <c r="B55" s="18692" t="s">
        <v>29</v>
      </c>
      <c r="C55" s="19122" t="s">
        <v>27</v>
      </c>
      <c r="D55" s="19552" t="s">
        <v>14</v>
      </c>
      <c r="E55" s="19982" t="n">
        <v>0.0</v>
      </c>
      <c r="F55" s="20412" t="n">
        <v>0.0</v>
      </c>
      <c r="G55" s="20842" t="n">
        <v>0.0</v>
      </c>
      <c r="H55" s="21272" t="n">
        <v>0.0</v>
      </c>
      <c r="I55" s="21702" t="n">
        <v>0.0</v>
      </c>
      <c r="J55" s="22132" t="n">
        <v>0.0</v>
      </c>
    </row>
    <row collapsed="false" customFormat="false" customHeight="false" hidden="false" ht="12.75" outlineLevel="0" r="56">
      <c r="A56" s="18263" t="s">
        <v>141</v>
      </c>
      <c r="B56" s="18693" t="s">
        <v>29</v>
      </c>
      <c r="C56" s="19123" t="s">
        <v>27</v>
      </c>
      <c r="D56" s="19553" t="s">
        <v>18</v>
      </c>
      <c r="E56" s="19983" t="n">
        <v>0.0</v>
      </c>
      <c r="F56" s="20413" t="n">
        <v>0.0</v>
      </c>
      <c r="G56" s="20843" t="n">
        <v>0.0</v>
      </c>
      <c r="H56" s="21273" t="n">
        <v>0.0</v>
      </c>
      <c r="I56" s="21703" t="n">
        <v>0.0</v>
      </c>
      <c r="J56" s="22133" t="n">
        <v>0.0</v>
      </c>
    </row>
    <row collapsed="false" customFormat="false" customHeight="false" hidden="false" ht="12.75" outlineLevel="0" r="57">
      <c r="A57" s="18264" t="s">
        <v>141</v>
      </c>
      <c r="B57" s="18694" t="s">
        <v>30</v>
      </c>
      <c r="C57" s="19124" t="s">
        <v>12</v>
      </c>
      <c r="D57" s="19554" t="s">
        <v>20</v>
      </c>
      <c r="E57" s="19984" t="n">
        <v>0.06003668205120001</v>
      </c>
      <c r="F57" s="20414" t="n">
        <v>0.05112790788300001</v>
      </c>
      <c r="G57" s="20844" t="n">
        <v>0.045558544540700005</v>
      </c>
      <c r="H57" s="21274" t="n">
        <v>0.03971059977329999</v>
      </c>
      <c r="I57" s="21704" t="n">
        <v>0.0346823888684</v>
      </c>
      <c r="J57" s="22134" t="n">
        <v>0.022042800877499998</v>
      </c>
    </row>
    <row collapsed="false" customFormat="false" customHeight="false" hidden="false" ht="12.75" outlineLevel="0" r="58">
      <c r="A58" s="18265" t="s">
        <v>141</v>
      </c>
      <c r="B58" s="18695" t="s">
        <v>30</v>
      </c>
      <c r="C58" s="19125" t="s">
        <v>12</v>
      </c>
      <c r="D58" s="19555" t="s">
        <v>13</v>
      </c>
      <c r="E58" s="19985" t="n">
        <v>0.0637322835495</v>
      </c>
      <c r="F58" s="20415" t="n">
        <v>0.1273793745626</v>
      </c>
      <c r="G58" s="20845" t="n">
        <v>0.1666811176309</v>
      </c>
      <c r="H58" s="21275" t="n">
        <v>0.1995223855353</v>
      </c>
      <c r="I58" s="21705" t="n">
        <v>0.22890530438960005</v>
      </c>
      <c r="J58" s="22135" t="n">
        <v>0.3128763518196</v>
      </c>
    </row>
    <row collapsed="false" customFormat="false" customHeight="false" hidden="false" ht="12.75" outlineLevel="0" r="59">
      <c r="A59" s="18266" t="s">
        <v>141</v>
      </c>
      <c r="B59" s="18696" t="s">
        <v>30</v>
      </c>
      <c r="C59" s="19126" t="s">
        <v>12</v>
      </c>
      <c r="D59" s="19556" t="s">
        <v>16</v>
      </c>
      <c r="E59" s="19986" t="n">
        <v>0.14171189628550002</v>
      </c>
      <c r="F59" s="20416" t="n">
        <v>0.0</v>
      </c>
      <c r="G59" s="20846" t="n">
        <v>0.0</v>
      </c>
      <c r="H59" s="21276" t="n">
        <v>0.0</v>
      </c>
      <c r="I59" s="21706" t="n">
        <v>0.0</v>
      </c>
      <c r="J59" s="22136" t="n">
        <v>0.0</v>
      </c>
    </row>
    <row collapsed="false" customFormat="false" customHeight="false" hidden="false" ht="12.75" outlineLevel="0" r="60">
      <c r="A60" s="18267" t="s">
        <v>141</v>
      </c>
      <c r="B60" s="18697" t="s">
        <v>30</v>
      </c>
      <c r="C60" s="19127" t="s">
        <v>12</v>
      </c>
      <c r="D60" s="19557" t="s">
        <v>14</v>
      </c>
      <c r="E60" s="19987" t="n">
        <v>0.21400911471969997</v>
      </c>
      <c r="F60" s="20417" t="n">
        <v>0.18225140637169998</v>
      </c>
      <c r="G60" s="20847" t="n">
        <v>0.1623976358228</v>
      </c>
      <c r="H60" s="21277" t="n">
        <v>0.1415516712464</v>
      </c>
      <c r="I60" s="21707" t="n">
        <v>0.1236281580845</v>
      </c>
      <c r="J60" s="22137" t="n">
        <v>0.07855527123389999</v>
      </c>
    </row>
    <row collapsed="false" customFormat="false" customHeight="false" hidden="false" ht="12.75" outlineLevel="0" r="61">
      <c r="A61" s="18268" t="s">
        <v>141</v>
      </c>
      <c r="B61" s="18698" t="s">
        <v>30</v>
      </c>
      <c r="C61" s="19128" t="s">
        <v>12</v>
      </c>
      <c r="D61" s="19558" t="s">
        <v>18</v>
      </c>
      <c r="E61" s="19988" t="n">
        <v>0.0</v>
      </c>
      <c r="F61" s="20418" t="n">
        <v>0.0</v>
      </c>
      <c r="G61" s="20848" t="n">
        <v>0.0</v>
      </c>
      <c r="H61" s="21278" t="n">
        <v>0.0</v>
      </c>
      <c r="I61" s="21708" t="n">
        <v>0.0</v>
      </c>
      <c r="J61" s="22138" t="n">
        <v>0.0</v>
      </c>
    </row>
    <row collapsed="false" customFormat="false" customHeight="false" hidden="false" ht="12.75" outlineLevel="0" r="62">
      <c r="A62" s="18269" t="s">
        <v>141</v>
      </c>
      <c r="B62" s="18699" t="s">
        <v>30</v>
      </c>
      <c r="C62" s="19129" t="s">
        <v>15</v>
      </c>
      <c r="D62" s="19559" t="s">
        <v>20</v>
      </c>
      <c r="E62" s="19989" t="n">
        <v>0.0</v>
      </c>
      <c r="F62" s="20419" t="n">
        <v>0.0</v>
      </c>
      <c r="G62" s="20849" t="n">
        <v>0.0</v>
      </c>
      <c r="H62" s="21279" t="n">
        <v>0.0</v>
      </c>
      <c r="I62" s="21709" t="n">
        <v>0.0</v>
      </c>
      <c r="J62" s="22139" t="n">
        <v>0.0</v>
      </c>
    </row>
    <row collapsed="false" customFormat="false" customHeight="false" hidden="false" ht="12.75" outlineLevel="0" r="63">
      <c r="A63" s="18270" t="s">
        <v>141</v>
      </c>
      <c r="B63" s="18700" t="s">
        <v>30</v>
      </c>
      <c r="C63" s="19130" t="s">
        <v>15</v>
      </c>
      <c r="D63" s="19560" t="s">
        <v>13</v>
      </c>
      <c r="E63" s="19990" t="n">
        <v>0.5133213970354</v>
      </c>
      <c r="F63" s="20420" t="n">
        <v>0.8106637650791999</v>
      </c>
      <c r="G63" s="20850" t="n">
        <v>0.9926520993754001</v>
      </c>
      <c r="H63" s="21280" t="n">
        <v>1.1503046792324</v>
      </c>
      <c r="I63" s="21710" t="n">
        <v>1.2781299778507995</v>
      </c>
      <c r="J63" s="22140" t="n">
        <v>1.2161981154422998</v>
      </c>
    </row>
    <row collapsed="false" customFormat="false" customHeight="false" hidden="false" ht="12.75" outlineLevel="0" r="64">
      <c r="A64" s="18271" t="s">
        <v>141</v>
      </c>
      <c r="B64" s="18701" t="s">
        <v>30</v>
      </c>
      <c r="C64" s="19131" t="s">
        <v>15</v>
      </c>
      <c r="D64" s="19561" t="s">
        <v>16</v>
      </c>
      <c r="E64" s="19991" t="n">
        <v>0.0</v>
      </c>
      <c r="F64" s="20421" t="n">
        <v>0.0</v>
      </c>
      <c r="G64" s="20851" t="n">
        <v>0.0</v>
      </c>
      <c r="H64" s="21281" t="n">
        <v>0.0</v>
      </c>
      <c r="I64" s="21711" t="n">
        <v>0.0</v>
      </c>
      <c r="J64" s="22141" t="n">
        <v>0.0</v>
      </c>
    </row>
    <row collapsed="false" customFormat="false" customHeight="false" hidden="false" ht="12.75" outlineLevel="0" r="65">
      <c r="A65" s="18272" t="s">
        <v>141</v>
      </c>
      <c r="B65" s="18702" t="s">
        <v>30</v>
      </c>
      <c r="C65" s="19132" t="s">
        <v>15</v>
      </c>
      <c r="D65" s="19562" t="s">
        <v>14</v>
      </c>
      <c r="E65" s="19992" t="n">
        <v>0.0</v>
      </c>
      <c r="F65" s="20422" t="n">
        <v>0.0</v>
      </c>
      <c r="G65" s="20852" t="n">
        <v>0.0</v>
      </c>
      <c r="H65" s="21282" t="n">
        <v>0.0</v>
      </c>
      <c r="I65" s="21712" t="n">
        <v>0.0</v>
      </c>
      <c r="J65" s="22142" t="n">
        <v>0.0</v>
      </c>
    </row>
    <row collapsed="false" customFormat="false" customHeight="false" hidden="false" ht="12.75" outlineLevel="0" r="66">
      <c r="A66" s="18273" t="s">
        <v>141</v>
      </c>
      <c r="B66" s="18703" t="s">
        <v>30</v>
      </c>
      <c r="C66" s="19133" t="s">
        <v>15</v>
      </c>
      <c r="D66" s="19563" t="s">
        <v>18</v>
      </c>
      <c r="E66" s="19993" t="n">
        <v>0.0</v>
      </c>
      <c r="F66" s="20423" t="n">
        <v>0.0</v>
      </c>
      <c r="G66" s="20853" t="n">
        <v>0.0</v>
      </c>
      <c r="H66" s="21283" t="n">
        <v>0.0</v>
      </c>
      <c r="I66" s="21713" t="n">
        <v>0.0</v>
      </c>
      <c r="J66" s="22143" t="n">
        <v>0.0</v>
      </c>
    </row>
    <row collapsed="false" customFormat="false" customHeight="false" hidden="false" ht="12.75" outlineLevel="0" r="67">
      <c r="A67" s="18274" t="s">
        <v>141</v>
      </c>
      <c r="B67" s="18704" t="s">
        <v>30</v>
      </c>
      <c r="C67" s="19134" t="s">
        <v>17</v>
      </c>
      <c r="D67" s="19564" t="s">
        <v>20</v>
      </c>
      <c r="E67" s="19994" t="n">
        <v>0.0</v>
      </c>
      <c r="F67" s="20424" t="n">
        <v>0.0</v>
      </c>
      <c r="G67" s="20854" t="n">
        <v>0.0</v>
      </c>
      <c r="H67" s="21284" t="n">
        <v>0.0</v>
      </c>
      <c r="I67" s="21714" t="n">
        <v>0.0</v>
      </c>
      <c r="J67" s="22144" t="n">
        <v>0.0</v>
      </c>
    </row>
    <row collapsed="false" customFormat="false" customHeight="false" hidden="false" ht="12.75" outlineLevel="0" r="68">
      <c r="A68" s="18275" t="s">
        <v>141</v>
      </c>
      <c r="B68" s="18705" t="s">
        <v>30</v>
      </c>
      <c r="C68" s="19135" t="s">
        <v>17</v>
      </c>
      <c r="D68" s="19565" t="s">
        <v>13</v>
      </c>
      <c r="E68" s="19995" t="n">
        <v>0.19119685190889996</v>
      </c>
      <c r="F68" s="20425" t="n">
        <v>0.211897367059</v>
      </c>
      <c r="G68" s="20855" t="n">
        <v>0.23169253627319997</v>
      </c>
      <c r="H68" s="21285" t="n">
        <v>0.247418143336</v>
      </c>
      <c r="I68" s="21715" t="n">
        <v>0.26423889316669996</v>
      </c>
      <c r="J68" s="22145" t="n">
        <v>0.27948656562470003</v>
      </c>
    </row>
    <row collapsed="false" customFormat="false" customHeight="false" hidden="false" ht="12.75" outlineLevel="0" r="69">
      <c r="A69" s="18276" t="s">
        <v>141</v>
      </c>
      <c r="B69" s="18706" t="s">
        <v>30</v>
      </c>
      <c r="C69" s="19136" t="s">
        <v>17</v>
      </c>
      <c r="D69" s="19566" t="s">
        <v>16</v>
      </c>
      <c r="E69" s="19996" t="n">
        <v>0.0</v>
      </c>
      <c r="F69" s="20426" t="n">
        <v>0.0</v>
      </c>
      <c r="G69" s="20856" t="n">
        <v>0.0</v>
      </c>
      <c r="H69" s="21286" t="n">
        <v>0.0</v>
      </c>
      <c r="I69" s="21716" t="n">
        <v>0.0</v>
      </c>
      <c r="J69" s="22146" t="n">
        <v>0.0</v>
      </c>
    </row>
    <row collapsed="false" customFormat="false" customHeight="false" hidden="false" ht="12.75" outlineLevel="0" r="70">
      <c r="A70" s="18277" t="s">
        <v>141</v>
      </c>
      <c r="B70" s="18707" t="s">
        <v>30</v>
      </c>
      <c r="C70" s="19137" t="s">
        <v>17</v>
      </c>
      <c r="D70" s="19567" t="s">
        <v>14</v>
      </c>
      <c r="E70" s="19997" t="n">
        <v>0.0</v>
      </c>
      <c r="F70" s="20427" t="n">
        <v>0.0</v>
      </c>
      <c r="G70" s="20857" t="n">
        <v>0.0</v>
      </c>
      <c r="H70" s="21287" t="n">
        <v>0.0</v>
      </c>
      <c r="I70" s="21717" t="n">
        <v>0.0</v>
      </c>
      <c r="J70" s="22147" t="n">
        <v>0.0</v>
      </c>
    </row>
    <row collapsed="false" customFormat="false" customHeight="false" hidden="false" ht="12.75" outlineLevel="0" r="71">
      <c r="A71" s="18278" t="s">
        <v>141</v>
      </c>
      <c r="B71" s="18708" t="s">
        <v>30</v>
      </c>
      <c r="C71" s="19138" t="s">
        <v>17</v>
      </c>
      <c r="D71" s="19568" t="s">
        <v>18</v>
      </c>
      <c r="E71" s="19998" t="n">
        <v>0.0</v>
      </c>
      <c r="F71" s="20428" t="n">
        <v>0.0</v>
      </c>
      <c r="G71" s="20858" t="n">
        <v>0.0</v>
      </c>
      <c r="H71" s="21288" t="n">
        <v>0.0</v>
      </c>
      <c r="I71" s="21718" t="n">
        <v>0.0</v>
      </c>
      <c r="J71" s="22148" t="n">
        <v>0.0</v>
      </c>
    </row>
    <row collapsed="false" customFormat="false" customHeight="false" hidden="false" ht="12.75" outlineLevel="0" r="72">
      <c r="A72" s="18279" t="s">
        <v>141</v>
      </c>
      <c r="B72" s="18709" t="s">
        <v>30</v>
      </c>
      <c r="C72" s="19139" t="s">
        <v>19</v>
      </c>
      <c r="D72" s="19569" t="s">
        <v>20</v>
      </c>
      <c r="E72" s="19999" t="n">
        <v>0.29208012805</v>
      </c>
      <c r="F72" s="20429" t="n">
        <v>0.2198087234613</v>
      </c>
      <c r="G72" s="20859" t="n">
        <v>0.15787649806280002</v>
      </c>
      <c r="H72" s="21289" t="n">
        <v>0.10390719541220002</v>
      </c>
      <c r="I72" s="21719" t="n">
        <v>0.05542147969610001</v>
      </c>
      <c r="J72" s="22149" t="n">
        <v>0.0414128206692</v>
      </c>
    </row>
    <row collapsed="false" customFormat="false" customHeight="false" hidden="false" ht="12.75" outlineLevel="0" r="73">
      <c r="A73" s="18280" t="s">
        <v>141</v>
      </c>
      <c r="B73" s="18710" t="s">
        <v>30</v>
      </c>
      <c r="C73" s="19140" t="s">
        <v>19</v>
      </c>
      <c r="D73" s="19570" t="s">
        <v>13</v>
      </c>
      <c r="E73" s="20000" t="n">
        <v>1.7572538221360001</v>
      </c>
      <c r="F73" s="20430" t="n">
        <v>2.0920272409304994</v>
      </c>
      <c r="G73" s="20860" t="n">
        <v>2.242312794008299</v>
      </c>
      <c r="H73" s="21290" t="n">
        <v>2.3853352054358004</v>
      </c>
      <c r="I73" s="21720" t="n">
        <v>2.5210837915497013</v>
      </c>
      <c r="J73" s="22150" t="n">
        <v>2.4025208146791996</v>
      </c>
    </row>
    <row collapsed="false" customFormat="false" customHeight="false" hidden="false" ht="12.75" outlineLevel="0" r="74">
      <c r="A74" s="18281" t="s">
        <v>141</v>
      </c>
      <c r="B74" s="18711" t="s">
        <v>30</v>
      </c>
      <c r="C74" s="19141" t="s">
        <v>19</v>
      </c>
      <c r="D74" s="19571" t="s">
        <v>16</v>
      </c>
      <c r="E74" s="20001" t="n">
        <v>2.57952133524</v>
      </c>
      <c r="F74" s="20431" t="n">
        <v>1.9228452808767995</v>
      </c>
      <c r="G74" s="20861" t="n">
        <v>1.3499682409613998</v>
      </c>
      <c r="H74" s="21291" t="n">
        <v>0.8468157932514</v>
      </c>
      <c r="I74" s="21721" t="n">
        <v>0.3678829106153999</v>
      </c>
      <c r="J74" s="22151" t="n">
        <v>1.696988E-7</v>
      </c>
    </row>
    <row collapsed="false" customFormat="false" customHeight="false" hidden="false" ht="12.75" outlineLevel="0" r="75">
      <c r="A75" s="18282" t="s">
        <v>141</v>
      </c>
      <c r="B75" s="18712" t="s">
        <v>30</v>
      </c>
      <c r="C75" s="19142" t="s">
        <v>19</v>
      </c>
      <c r="D75" s="19572" t="s">
        <v>14</v>
      </c>
      <c r="E75" s="20002" t="n">
        <v>4.00066497451</v>
      </c>
      <c r="F75" s="20432" t="n">
        <v>2.9588333220002996</v>
      </c>
      <c r="G75" s="20862" t="n">
        <v>2.048987265235</v>
      </c>
      <c r="H75" s="21292" t="n">
        <v>1.2736559254431</v>
      </c>
      <c r="I75" s="21722" t="n">
        <v>0.5722658093236999</v>
      </c>
      <c r="J75" s="22152" t="n">
        <v>0.0021422042259999995</v>
      </c>
    </row>
    <row collapsed="false" customFormat="false" customHeight="false" hidden="false" ht="12.75" outlineLevel="0" r="76">
      <c r="A76" s="18283" t="s">
        <v>141</v>
      </c>
      <c r="B76" s="18713" t="s">
        <v>30</v>
      </c>
      <c r="C76" s="19143" t="s">
        <v>19</v>
      </c>
      <c r="D76" s="19573" t="s">
        <v>18</v>
      </c>
      <c r="E76" s="20003" t="n">
        <v>0.72655714559</v>
      </c>
      <c r="F76" s="20433" t="n">
        <v>0.5423690991858998</v>
      </c>
      <c r="G76" s="20863" t="n">
        <v>0.38206072989289996</v>
      </c>
      <c r="H76" s="21293" t="n">
        <v>0.2394517925010999</v>
      </c>
      <c r="I76" s="21723" t="n">
        <v>0.10432887837780001</v>
      </c>
      <c r="J76" s="22153" t="n">
        <v>0.018556216750800002</v>
      </c>
    </row>
    <row collapsed="false" customFormat="false" customHeight="false" hidden="false" ht="12.75" outlineLevel="0" r="77">
      <c r="A77" s="18284" t="s">
        <v>141</v>
      </c>
      <c r="B77" s="18714" t="s">
        <v>30</v>
      </c>
      <c r="C77" s="19144" t="s">
        <v>21</v>
      </c>
      <c r="D77" s="19574" t="s">
        <v>20</v>
      </c>
      <c r="E77" s="20004" t="n">
        <v>0.0</v>
      </c>
      <c r="F77" s="20434" t="n">
        <v>0.0</v>
      </c>
      <c r="G77" s="20864" t="n">
        <v>0.0</v>
      </c>
      <c r="H77" s="21294" t="n">
        <v>0.0</v>
      </c>
      <c r="I77" s="21724" t="n">
        <v>0.0</v>
      </c>
      <c r="J77" s="22154" t="n">
        <v>0.0</v>
      </c>
    </row>
    <row collapsed="false" customFormat="false" customHeight="false" hidden="false" ht="12.75" outlineLevel="0" r="78">
      <c r="A78" s="18285" t="s">
        <v>141</v>
      </c>
      <c r="B78" s="18715" t="s">
        <v>30</v>
      </c>
      <c r="C78" s="19145" t="s">
        <v>21</v>
      </c>
      <c r="D78" s="19575" t="s">
        <v>13</v>
      </c>
      <c r="E78" s="20005" t="n">
        <v>0.539782183582</v>
      </c>
      <c r="F78" s="20435" t="n">
        <v>0.5815396680197</v>
      </c>
      <c r="G78" s="20865" t="n">
        <v>0.6072940841302</v>
      </c>
      <c r="H78" s="21295" t="n">
        <v>0.5855246583522999</v>
      </c>
      <c r="I78" s="21725" t="n">
        <v>0.5855710030411</v>
      </c>
      <c r="J78" s="22155" t="n">
        <v>0.6175388274106</v>
      </c>
    </row>
    <row collapsed="false" customFormat="false" customHeight="false" hidden="false" ht="12.75" outlineLevel="0" r="79">
      <c r="A79" s="18286" t="s">
        <v>141</v>
      </c>
      <c r="B79" s="18716" t="s">
        <v>30</v>
      </c>
      <c r="C79" s="19146" t="s">
        <v>21</v>
      </c>
      <c r="D79" s="19576" t="s">
        <v>16</v>
      </c>
      <c r="E79" s="20006" t="n">
        <v>0.0</v>
      </c>
      <c r="F79" s="20436" t="n">
        <v>0.0</v>
      </c>
      <c r="G79" s="20866" t="n">
        <v>0.0</v>
      </c>
      <c r="H79" s="21296" t="n">
        <v>0.0</v>
      </c>
      <c r="I79" s="21726" t="n">
        <v>0.0</v>
      </c>
      <c r="J79" s="22156" t="n">
        <v>0.0</v>
      </c>
    </row>
    <row collapsed="false" customFormat="false" customHeight="false" hidden="false" ht="12.75" outlineLevel="0" r="80">
      <c r="A80" s="18287" t="s">
        <v>141</v>
      </c>
      <c r="B80" s="18717" t="s">
        <v>30</v>
      </c>
      <c r="C80" s="19147" t="s">
        <v>21</v>
      </c>
      <c r="D80" s="19577" t="s">
        <v>14</v>
      </c>
      <c r="E80" s="20007" t="n">
        <v>0.0</v>
      </c>
      <c r="F80" s="20437" t="n">
        <v>0.0</v>
      </c>
      <c r="G80" s="20867" t="n">
        <v>0.0</v>
      </c>
      <c r="H80" s="21297" t="n">
        <v>0.0</v>
      </c>
      <c r="I80" s="21727" t="n">
        <v>0.0</v>
      </c>
      <c r="J80" s="22157" t="n">
        <v>0.0</v>
      </c>
    </row>
    <row collapsed="false" customFormat="false" customHeight="false" hidden="false" ht="12.75" outlineLevel="0" r="81">
      <c r="A81" s="18288" t="s">
        <v>141</v>
      </c>
      <c r="B81" s="18718" t="s">
        <v>30</v>
      </c>
      <c r="C81" s="19148" t="s">
        <v>21</v>
      </c>
      <c r="D81" s="19578" t="s">
        <v>18</v>
      </c>
      <c r="E81" s="20008" t="n">
        <v>0.0</v>
      </c>
      <c r="F81" s="20438" t="n">
        <v>0.0</v>
      </c>
      <c r="G81" s="20868" t="n">
        <v>0.0</v>
      </c>
      <c r="H81" s="21298" t="n">
        <v>0.0</v>
      </c>
      <c r="I81" s="21728" t="n">
        <v>0.0</v>
      </c>
      <c r="J81" s="22158" t="n">
        <v>0.0</v>
      </c>
    </row>
    <row collapsed="false" customFormat="false" customHeight="false" hidden="false" ht="12.75" outlineLevel="0" r="82">
      <c r="A82" s="18289" t="s">
        <v>141</v>
      </c>
      <c r="B82" s="18719" t="s">
        <v>30</v>
      </c>
      <c r="C82" s="19149" t="s">
        <v>22</v>
      </c>
      <c r="D82" s="19579" t="s">
        <v>20</v>
      </c>
      <c r="E82" s="20009" t="n">
        <v>1.0322847997265</v>
      </c>
      <c r="F82" s="20439" t="n">
        <v>0.6972940556857999</v>
      </c>
      <c r="G82" s="20869" t="n">
        <v>0.5130370872171001</v>
      </c>
      <c r="H82" s="21299" t="n">
        <v>0.3737455170544</v>
      </c>
      <c r="I82" s="21729" t="n">
        <v>0.27338829202309994</v>
      </c>
      <c r="J82" s="22159" t="n">
        <v>0.10026846669020002</v>
      </c>
    </row>
    <row collapsed="false" customFormat="false" customHeight="false" hidden="false" ht="12.75" outlineLevel="0" r="83">
      <c r="A83" s="18290" t="s">
        <v>141</v>
      </c>
      <c r="B83" s="18720" t="s">
        <v>30</v>
      </c>
      <c r="C83" s="19150" t="s">
        <v>22</v>
      </c>
      <c r="D83" s="19580" t="s">
        <v>13</v>
      </c>
      <c r="E83" s="20010" t="n">
        <v>3.2405986834982</v>
      </c>
      <c r="F83" s="20440" t="n">
        <v>4.148854503790501</v>
      </c>
      <c r="G83" s="20870" t="n">
        <v>4.7325718816719</v>
      </c>
      <c r="H83" s="21300" t="n">
        <v>5.1548369485655</v>
      </c>
      <c r="I83" s="21730" t="n">
        <v>5.4938003501124</v>
      </c>
      <c r="J83" s="22160" t="n">
        <v>6.2833826047676995</v>
      </c>
    </row>
    <row collapsed="false" customFormat="false" customHeight="false" hidden="false" ht="12.75" outlineLevel="0" r="84">
      <c r="A84" s="18291" t="s">
        <v>141</v>
      </c>
      <c r="B84" s="18721" t="s">
        <v>30</v>
      </c>
      <c r="C84" s="19151" t="s">
        <v>22</v>
      </c>
      <c r="D84" s="19581" t="s">
        <v>16</v>
      </c>
      <c r="E84" s="20011" t="n">
        <v>0.0562680246503</v>
      </c>
      <c r="F84" s="20441" t="n">
        <v>0.0</v>
      </c>
      <c r="G84" s="20871" t="n">
        <v>0.0</v>
      </c>
      <c r="H84" s="21301" t="n">
        <v>0.0</v>
      </c>
      <c r="I84" s="21731" t="n">
        <v>0.0</v>
      </c>
      <c r="J84" s="22161" t="n">
        <v>0.0</v>
      </c>
    </row>
    <row collapsed="false" customFormat="false" customHeight="false" hidden="false" ht="12.75" outlineLevel="0" r="85">
      <c r="A85" s="18292" t="s">
        <v>141</v>
      </c>
      <c r="B85" s="18722" t="s">
        <v>30</v>
      </c>
      <c r="C85" s="19152" t="s">
        <v>22</v>
      </c>
      <c r="D85" s="19582" t="s">
        <v>14</v>
      </c>
      <c r="E85" s="20012" t="n">
        <v>2.186427108742</v>
      </c>
      <c r="F85" s="20442" t="n">
        <v>1.7294214132458001</v>
      </c>
      <c r="G85" s="20872" t="n">
        <v>1.4379098222662001</v>
      </c>
      <c r="H85" s="21302" t="n">
        <v>1.1813924686308</v>
      </c>
      <c r="I85" s="21732" t="n">
        <v>0.9727893159257</v>
      </c>
      <c r="J85" s="22162" t="n">
        <v>0.49227137153859996</v>
      </c>
    </row>
    <row collapsed="false" customFormat="false" customHeight="false" hidden="false" ht="12.75" outlineLevel="0" r="86">
      <c r="A86" s="18293" t="s">
        <v>141</v>
      </c>
      <c r="B86" s="18723" t="s">
        <v>30</v>
      </c>
      <c r="C86" s="19153" t="s">
        <v>22</v>
      </c>
      <c r="D86" s="19583" t="s">
        <v>18</v>
      </c>
      <c r="E86" s="20013" t="n">
        <v>0.0</v>
      </c>
      <c r="F86" s="20443" t="n">
        <v>0.0</v>
      </c>
      <c r="G86" s="20873" t="n">
        <v>0.0</v>
      </c>
      <c r="H86" s="21303" t="n">
        <v>0.0</v>
      </c>
      <c r="I86" s="21733" t="n">
        <v>0.0</v>
      </c>
      <c r="J86" s="22163" t="n">
        <v>0.0</v>
      </c>
    </row>
    <row collapsed="false" customFormat="false" customHeight="false" hidden="false" ht="12.75" outlineLevel="0" r="87">
      <c r="A87" s="18294" t="s">
        <v>141</v>
      </c>
      <c r="B87" s="18724" t="s">
        <v>30</v>
      </c>
      <c r="C87" s="19154" t="s">
        <v>23</v>
      </c>
      <c r="D87" s="19584" t="s">
        <v>20</v>
      </c>
      <c r="E87" s="20014" t="n">
        <v>0.0</v>
      </c>
      <c r="F87" s="20444" t="n">
        <v>0.0</v>
      </c>
      <c r="G87" s="20874" t="n">
        <v>0.0</v>
      </c>
      <c r="H87" s="21304" t="n">
        <v>0.0</v>
      </c>
      <c r="I87" s="21734" t="n">
        <v>0.0</v>
      </c>
      <c r="J87" s="22164" t="n">
        <v>0.0</v>
      </c>
    </row>
    <row collapsed="false" customFormat="false" customHeight="false" hidden="false" ht="12.75" outlineLevel="0" r="88">
      <c r="A88" s="18295" t="s">
        <v>141</v>
      </c>
      <c r="B88" s="18725" t="s">
        <v>30</v>
      </c>
      <c r="C88" s="19155" t="s">
        <v>23</v>
      </c>
      <c r="D88" s="19585" t="s">
        <v>13</v>
      </c>
      <c r="E88" s="20015" t="n">
        <v>1.5573356726090002</v>
      </c>
      <c r="F88" s="20445" t="n">
        <v>1.5701269947346</v>
      </c>
      <c r="G88" s="20875" t="n">
        <v>1.5627916349242004</v>
      </c>
      <c r="H88" s="21305" t="n">
        <v>1.4901249528809999</v>
      </c>
      <c r="I88" s="21735" t="n">
        <v>1.4174429973814</v>
      </c>
      <c r="J88" s="22165" t="n">
        <v>1.0922330198563002</v>
      </c>
    </row>
    <row collapsed="false" customFormat="false" customHeight="false" hidden="false" ht="12.75" outlineLevel="0" r="89">
      <c r="A89" s="18296" t="s">
        <v>141</v>
      </c>
      <c r="B89" s="18726" t="s">
        <v>30</v>
      </c>
      <c r="C89" s="19156" t="s">
        <v>23</v>
      </c>
      <c r="D89" s="19586" t="s">
        <v>16</v>
      </c>
      <c r="E89" s="20016" t="n">
        <v>0.0</v>
      </c>
      <c r="F89" s="20446" t="n">
        <v>0.0</v>
      </c>
      <c r="G89" s="20876" t="n">
        <v>0.0</v>
      </c>
      <c r="H89" s="21306" t="n">
        <v>0.0</v>
      </c>
      <c r="I89" s="21736" t="n">
        <v>0.0</v>
      </c>
      <c r="J89" s="22166" t="n">
        <v>0.0</v>
      </c>
    </row>
    <row collapsed="false" customFormat="false" customHeight="false" hidden="false" ht="12.75" outlineLevel="0" r="90">
      <c r="A90" s="18297" t="s">
        <v>141</v>
      </c>
      <c r="B90" s="18727" t="s">
        <v>30</v>
      </c>
      <c r="C90" s="19157" t="s">
        <v>23</v>
      </c>
      <c r="D90" s="19587" t="s">
        <v>14</v>
      </c>
      <c r="E90" s="20017" t="n">
        <v>0.0</v>
      </c>
      <c r="F90" s="20447" t="n">
        <v>0.0</v>
      </c>
      <c r="G90" s="20877" t="n">
        <v>0.0</v>
      </c>
      <c r="H90" s="21307" t="n">
        <v>0.0</v>
      </c>
      <c r="I90" s="21737" t="n">
        <v>0.0</v>
      </c>
      <c r="J90" s="22167" t="n">
        <v>0.0</v>
      </c>
    </row>
    <row collapsed="false" customFormat="false" customHeight="false" hidden="false" ht="12.75" outlineLevel="0" r="91">
      <c r="A91" s="18298" t="s">
        <v>141</v>
      </c>
      <c r="B91" s="18728" t="s">
        <v>30</v>
      </c>
      <c r="C91" s="19158" t="s">
        <v>23</v>
      </c>
      <c r="D91" s="19588" t="s">
        <v>18</v>
      </c>
      <c r="E91" s="20018" t="n">
        <v>0.0</v>
      </c>
      <c r="F91" s="20448" t="n">
        <v>0.0</v>
      </c>
      <c r="G91" s="20878" t="n">
        <v>0.0</v>
      </c>
      <c r="H91" s="21308" t="n">
        <v>0.0</v>
      </c>
      <c r="I91" s="21738" t="n">
        <v>0.0</v>
      </c>
      <c r="J91" s="22168" t="n">
        <v>0.0</v>
      </c>
    </row>
    <row collapsed="false" customFormat="false" customHeight="false" hidden="false" ht="12.75" outlineLevel="0" r="92">
      <c r="A92" s="18299" t="s">
        <v>141</v>
      </c>
      <c r="B92" s="18729" t="s">
        <v>30</v>
      </c>
      <c r="C92" s="19159" t="s">
        <v>24</v>
      </c>
      <c r="D92" s="19589" t="s">
        <v>20</v>
      </c>
      <c r="E92" s="20019" t="n">
        <v>0.2076796638602</v>
      </c>
      <c r="F92" s="20449" t="n">
        <v>0.3744927777372</v>
      </c>
      <c r="G92" s="20879" t="n">
        <v>0.4987641480343</v>
      </c>
      <c r="H92" s="21309" t="n">
        <v>0.592731621237</v>
      </c>
      <c r="I92" s="21739" t="n">
        <v>0.6321547483971</v>
      </c>
      <c r="J92" s="22169" t="n">
        <v>0.6934695068458</v>
      </c>
    </row>
    <row collapsed="false" customFormat="false" customHeight="false" hidden="false" ht="12.75" outlineLevel="0" r="93">
      <c r="A93" s="18300" t="s">
        <v>141</v>
      </c>
      <c r="B93" s="18730" t="s">
        <v>30</v>
      </c>
      <c r="C93" s="19160" t="s">
        <v>24</v>
      </c>
      <c r="D93" s="19590" t="s">
        <v>13</v>
      </c>
      <c r="E93" s="20020" t="n">
        <v>0.8040362068342001</v>
      </c>
      <c r="F93" s="20450" t="n">
        <v>0.9770888699359</v>
      </c>
      <c r="G93" s="20880" t="n">
        <v>1.0779273317209002</v>
      </c>
      <c r="H93" s="21310" t="n">
        <v>1.0933930369838</v>
      </c>
      <c r="I93" s="21740" t="n">
        <v>1.0974647132303</v>
      </c>
      <c r="J93" s="22170" t="n">
        <v>0.9416133348728</v>
      </c>
    </row>
    <row collapsed="false" customFormat="false" customHeight="false" hidden="false" ht="12.75" outlineLevel="0" r="94">
      <c r="A94" s="18301" t="s">
        <v>141</v>
      </c>
      <c r="B94" s="18731" t="s">
        <v>30</v>
      </c>
      <c r="C94" s="19161" t="s">
        <v>24</v>
      </c>
      <c r="D94" s="19591" t="s">
        <v>16</v>
      </c>
      <c r="E94" s="20021" t="n">
        <v>0.5366302065380001</v>
      </c>
      <c r="F94" s="20451" t="n">
        <v>0.3430389377931001</v>
      </c>
      <c r="G94" s="20881" t="n">
        <v>0.18003684154360003</v>
      </c>
      <c r="H94" s="21311" t="n">
        <v>0.0453427396104</v>
      </c>
      <c r="I94" s="21741" t="n">
        <v>0.0292453723779</v>
      </c>
      <c r="J94" s="22171" t="n">
        <v>0.0011366024369</v>
      </c>
    </row>
    <row collapsed="false" customFormat="false" customHeight="false" hidden="false" ht="12.75" outlineLevel="0" r="95">
      <c r="A95" s="18302" t="s">
        <v>141</v>
      </c>
      <c r="B95" s="18732" t="s">
        <v>30</v>
      </c>
      <c r="C95" s="19162" t="s">
        <v>24</v>
      </c>
      <c r="D95" s="19592" t="s">
        <v>14</v>
      </c>
      <c r="E95" s="20022" t="n">
        <v>1.208884719786</v>
      </c>
      <c r="F95" s="20452" t="n">
        <v>1.0597983088498</v>
      </c>
      <c r="G95" s="20882" t="n">
        <v>0.9345164108728</v>
      </c>
      <c r="H95" s="21312" t="n">
        <v>0.7830064253793999</v>
      </c>
      <c r="I95" s="21742" t="n">
        <v>0.6659770126778</v>
      </c>
      <c r="J95" s="22172" t="n">
        <v>0.33167889292369995</v>
      </c>
    </row>
    <row collapsed="false" customFormat="false" customHeight="false" hidden="false" ht="12.75" outlineLevel="0" r="96">
      <c r="A96" s="18303" t="s">
        <v>141</v>
      </c>
      <c r="B96" s="18733" t="s">
        <v>30</v>
      </c>
      <c r="C96" s="19163" t="s">
        <v>24</v>
      </c>
      <c r="D96" s="19593" t="s">
        <v>18</v>
      </c>
      <c r="E96" s="20023" t="n">
        <v>0.21096660354</v>
      </c>
      <c r="F96" s="20453" t="n">
        <v>0.2183035782326</v>
      </c>
      <c r="G96" s="20883" t="n">
        <v>0.22017463512659993</v>
      </c>
      <c r="H96" s="21313" t="n">
        <v>0.21389617017319998</v>
      </c>
      <c r="I96" s="21743" t="n">
        <v>0.20820915815849997</v>
      </c>
      <c r="J96" s="22173" t="n">
        <v>0.18570812433600004</v>
      </c>
    </row>
    <row collapsed="false" customFormat="false" customHeight="false" hidden="false" ht="12.75" outlineLevel="0" r="97">
      <c r="A97" s="18304" t="s">
        <v>141</v>
      </c>
      <c r="B97" s="18734" t="s">
        <v>30</v>
      </c>
      <c r="C97" s="19164" t="s">
        <v>25</v>
      </c>
      <c r="D97" s="19594" t="s">
        <v>20</v>
      </c>
      <c r="E97" s="20024" t="n">
        <v>0.0</v>
      </c>
      <c r="F97" s="20454" t="n">
        <v>0.0</v>
      </c>
      <c r="G97" s="20884" t="n">
        <v>0.0</v>
      </c>
      <c r="H97" s="21314" t="n">
        <v>0.0</v>
      </c>
      <c r="I97" s="21744" t="n">
        <v>0.0</v>
      </c>
      <c r="J97" s="22174" t="n">
        <v>0.0</v>
      </c>
    </row>
    <row collapsed="false" customFormat="false" customHeight="false" hidden="false" ht="12.75" outlineLevel="0" r="98">
      <c r="A98" s="18305" t="s">
        <v>141</v>
      </c>
      <c r="B98" s="18735" t="s">
        <v>30</v>
      </c>
      <c r="C98" s="19165" t="s">
        <v>25</v>
      </c>
      <c r="D98" s="19595" t="s">
        <v>13</v>
      </c>
      <c r="E98" s="20025" t="n">
        <v>0.955984259906</v>
      </c>
      <c r="F98" s="20455" t="n">
        <v>0.9448743058673001</v>
      </c>
      <c r="G98" s="20885" t="n">
        <v>0.9331971525281999</v>
      </c>
      <c r="H98" s="21315" t="n">
        <v>0.9091865085412999</v>
      </c>
      <c r="I98" s="21745" t="n">
        <v>0.8864251331190999</v>
      </c>
      <c r="J98" s="22175" t="n">
        <v>0.9204249355477</v>
      </c>
    </row>
    <row collapsed="false" customFormat="false" customHeight="false" hidden="false" ht="12.75" outlineLevel="0" r="99">
      <c r="A99" s="18306" t="s">
        <v>141</v>
      </c>
      <c r="B99" s="18736" t="s">
        <v>30</v>
      </c>
      <c r="C99" s="19166" t="s">
        <v>25</v>
      </c>
      <c r="D99" s="19596" t="s">
        <v>16</v>
      </c>
      <c r="E99" s="20026" t="n">
        <v>0.0</v>
      </c>
      <c r="F99" s="20456" t="n">
        <v>0.0</v>
      </c>
      <c r="G99" s="20886" t="n">
        <v>0.0</v>
      </c>
      <c r="H99" s="21316" t="n">
        <v>0.0</v>
      </c>
      <c r="I99" s="21746" t="n">
        <v>0.0</v>
      </c>
      <c r="J99" s="22176" t="n">
        <v>0.0</v>
      </c>
    </row>
    <row collapsed="false" customFormat="false" customHeight="false" hidden="false" ht="12.75" outlineLevel="0" r="100">
      <c r="A100" s="18307" t="s">
        <v>141</v>
      </c>
      <c r="B100" s="18737" t="s">
        <v>30</v>
      </c>
      <c r="C100" s="19167" t="s">
        <v>25</v>
      </c>
      <c r="D100" s="19597" t="s">
        <v>14</v>
      </c>
      <c r="E100" s="20027" t="n">
        <v>0.0</v>
      </c>
      <c r="F100" s="20457" t="n">
        <v>0.0</v>
      </c>
      <c r="G100" s="20887" t="n">
        <v>0.0</v>
      </c>
      <c r="H100" s="21317" t="n">
        <v>0.0</v>
      </c>
      <c r="I100" s="21747" t="n">
        <v>0.0</v>
      </c>
      <c r="J100" s="22177" t="n">
        <v>0.0</v>
      </c>
    </row>
    <row collapsed="false" customFormat="false" customHeight="false" hidden="false" ht="12.75" outlineLevel="0" r="101">
      <c r="A101" s="18308" t="s">
        <v>141</v>
      </c>
      <c r="B101" s="18738" t="s">
        <v>30</v>
      </c>
      <c r="C101" s="19168" t="s">
        <v>25</v>
      </c>
      <c r="D101" s="19598" t="s">
        <v>18</v>
      </c>
      <c r="E101" s="20028" t="n">
        <v>0.0</v>
      </c>
      <c r="F101" s="20458" t="n">
        <v>0.0</v>
      </c>
      <c r="G101" s="20888" t="n">
        <v>0.0</v>
      </c>
      <c r="H101" s="21318" t="n">
        <v>0.0</v>
      </c>
      <c r="I101" s="21748" t="n">
        <v>0.0</v>
      </c>
      <c r="J101" s="22178" t="n">
        <v>0.0</v>
      </c>
    </row>
    <row collapsed="false" customFormat="false" customHeight="false" hidden="false" ht="12.75" outlineLevel="0" r="102">
      <c r="A102" s="18309" t="s">
        <v>141</v>
      </c>
      <c r="B102" s="18739" t="s">
        <v>30</v>
      </c>
      <c r="C102" s="19169" t="s">
        <v>26</v>
      </c>
      <c r="D102" s="19599" t="s">
        <v>20</v>
      </c>
      <c r="E102" s="20029" t="n">
        <v>0.0</v>
      </c>
      <c r="F102" s="20459" t="n">
        <v>0.0</v>
      </c>
      <c r="G102" s="20889" t="n">
        <v>0.0</v>
      </c>
      <c r="H102" s="21319" t="n">
        <v>0.0</v>
      </c>
      <c r="I102" s="21749" t="n">
        <v>0.0</v>
      </c>
      <c r="J102" s="22179" t="n">
        <v>0.0</v>
      </c>
    </row>
    <row collapsed="false" customFormat="false" customHeight="false" hidden="false" ht="12.75" outlineLevel="0" r="103">
      <c r="A103" s="18310" t="s">
        <v>141</v>
      </c>
      <c r="B103" s="18740" t="s">
        <v>30</v>
      </c>
      <c r="C103" s="19170" t="s">
        <v>26</v>
      </c>
      <c r="D103" s="19600" t="s">
        <v>13</v>
      </c>
      <c r="E103" s="20030" t="n">
        <v>0.1274645675943</v>
      </c>
      <c r="F103" s="20460" t="n">
        <v>0.13251485003209998</v>
      </c>
      <c r="G103" s="20890" t="n">
        <v>0.13770528086970002</v>
      </c>
      <c r="H103" s="21320" t="n">
        <v>0.14001780673250003</v>
      </c>
      <c r="I103" s="21750" t="n">
        <v>0.1424356466245</v>
      </c>
      <c r="J103" s="22180" t="n">
        <v>0.15229851256100002</v>
      </c>
    </row>
    <row collapsed="false" customFormat="false" customHeight="false" hidden="false" ht="12.75" outlineLevel="0" r="104">
      <c r="A104" s="18311" t="s">
        <v>141</v>
      </c>
      <c r="B104" s="18741" t="s">
        <v>30</v>
      </c>
      <c r="C104" s="19171" t="s">
        <v>26</v>
      </c>
      <c r="D104" s="19601" t="s">
        <v>16</v>
      </c>
      <c r="E104" s="20031" t="n">
        <v>0.0</v>
      </c>
      <c r="F104" s="20461" t="n">
        <v>0.0</v>
      </c>
      <c r="G104" s="20891" t="n">
        <v>0.0</v>
      </c>
      <c r="H104" s="21321" t="n">
        <v>0.0</v>
      </c>
      <c r="I104" s="21751" t="n">
        <v>0.0</v>
      </c>
      <c r="J104" s="22181" t="n">
        <v>0.0</v>
      </c>
    </row>
    <row collapsed="false" customFormat="false" customHeight="false" hidden="false" ht="12.75" outlineLevel="0" r="105">
      <c r="A105" s="18312" t="s">
        <v>141</v>
      </c>
      <c r="B105" s="18742" t="s">
        <v>30</v>
      </c>
      <c r="C105" s="19172" t="s">
        <v>26</v>
      </c>
      <c r="D105" s="19602" t="s">
        <v>14</v>
      </c>
      <c r="E105" s="20032" t="n">
        <v>0.0</v>
      </c>
      <c r="F105" s="20462" t="n">
        <v>0.0</v>
      </c>
      <c r="G105" s="20892" t="n">
        <v>0.0</v>
      </c>
      <c r="H105" s="21322" t="n">
        <v>0.0</v>
      </c>
      <c r="I105" s="21752" t="n">
        <v>0.0</v>
      </c>
      <c r="J105" s="22182" t="n">
        <v>0.0</v>
      </c>
    </row>
    <row collapsed="false" customFormat="false" customHeight="false" hidden="false" ht="12.75" outlineLevel="0" r="106">
      <c r="A106" s="18313" t="s">
        <v>141</v>
      </c>
      <c r="B106" s="18743" t="s">
        <v>30</v>
      </c>
      <c r="C106" s="19173" t="s">
        <v>26</v>
      </c>
      <c r="D106" s="19603" t="s">
        <v>18</v>
      </c>
      <c r="E106" s="20033" t="n">
        <v>0.0</v>
      </c>
      <c r="F106" s="20463" t="n">
        <v>0.0</v>
      </c>
      <c r="G106" s="20893" t="n">
        <v>0.0</v>
      </c>
      <c r="H106" s="21323" t="n">
        <v>0.0</v>
      </c>
      <c r="I106" s="21753" t="n">
        <v>0.0</v>
      </c>
      <c r="J106" s="22183" t="n">
        <v>0.0</v>
      </c>
    </row>
    <row collapsed="false" customFormat="false" customHeight="false" hidden="false" ht="12.75" outlineLevel="0" r="107">
      <c r="A107" s="18314" t="s">
        <v>141</v>
      </c>
      <c r="B107" s="18744" t="s">
        <v>30</v>
      </c>
      <c r="C107" s="19174" t="s">
        <v>27</v>
      </c>
      <c r="D107" s="19604" t="s">
        <v>20</v>
      </c>
      <c r="E107" s="20034" t="n">
        <v>0.0</v>
      </c>
      <c r="F107" s="20464" t="n">
        <v>0.0</v>
      </c>
      <c r="G107" s="20894" t="n">
        <v>0.0</v>
      </c>
      <c r="H107" s="21324" t="n">
        <v>0.0</v>
      </c>
      <c r="I107" s="21754" t="n">
        <v>0.0</v>
      </c>
      <c r="J107" s="22184" t="n">
        <v>0.0</v>
      </c>
    </row>
    <row collapsed="false" customFormat="false" customHeight="false" hidden="false" ht="12.75" outlineLevel="0" r="108">
      <c r="A108" s="18315" t="s">
        <v>141</v>
      </c>
      <c r="B108" s="18745" t="s">
        <v>30</v>
      </c>
      <c r="C108" s="19175" t="s">
        <v>27</v>
      </c>
      <c r="D108" s="19605" t="s">
        <v>13</v>
      </c>
      <c r="E108" s="20035" t="n">
        <v>0.6633882761077</v>
      </c>
      <c r="F108" s="20465" t="n">
        <v>0.6938884200184001</v>
      </c>
      <c r="G108" s="20895" t="n">
        <v>0.7253630255845</v>
      </c>
      <c r="H108" s="21325" t="n">
        <v>0.7399875443300001</v>
      </c>
      <c r="I108" s="21755" t="n">
        <v>0.7552095466558001</v>
      </c>
      <c r="J108" s="22185" t="n">
        <v>0.8171901159308002</v>
      </c>
    </row>
    <row collapsed="false" customFormat="false" customHeight="false" hidden="false" ht="12.75" outlineLevel="0" r="109">
      <c r="A109" s="18316" t="s">
        <v>141</v>
      </c>
      <c r="B109" s="18746" t="s">
        <v>30</v>
      </c>
      <c r="C109" s="19176" t="s">
        <v>27</v>
      </c>
      <c r="D109" s="19606" t="s">
        <v>16</v>
      </c>
      <c r="E109" s="20036" t="n">
        <v>0.0</v>
      </c>
      <c r="F109" s="20466" t="n">
        <v>0.0</v>
      </c>
      <c r="G109" s="20896" t="n">
        <v>0.0</v>
      </c>
      <c r="H109" s="21326" t="n">
        <v>0.0</v>
      </c>
      <c r="I109" s="21756" t="n">
        <v>0.0</v>
      </c>
      <c r="J109" s="22186" t="n">
        <v>0.0</v>
      </c>
    </row>
    <row collapsed="false" customFormat="false" customHeight="false" hidden="false" ht="12.75" outlineLevel="0" r="110">
      <c r="A110" s="18317" t="s">
        <v>141</v>
      </c>
      <c r="B110" s="18747" t="s">
        <v>30</v>
      </c>
      <c r="C110" s="19177" t="s">
        <v>27</v>
      </c>
      <c r="D110" s="19607" t="s">
        <v>14</v>
      </c>
      <c r="E110" s="20037" t="n">
        <v>0.0</v>
      </c>
      <c r="F110" s="20467" t="n">
        <v>0.0</v>
      </c>
      <c r="G110" s="20897" t="n">
        <v>0.0</v>
      </c>
      <c r="H110" s="21327" t="n">
        <v>0.0</v>
      </c>
      <c r="I110" s="21757" t="n">
        <v>0.0</v>
      </c>
      <c r="J110" s="22187" t="n">
        <v>0.0</v>
      </c>
    </row>
    <row collapsed="false" customFormat="false" customHeight="false" hidden="false" ht="12.75" outlineLevel="0" r="111">
      <c r="A111" s="18318" t="s">
        <v>141</v>
      </c>
      <c r="B111" s="18748" t="s">
        <v>30</v>
      </c>
      <c r="C111" s="19178" t="s">
        <v>27</v>
      </c>
      <c r="D111" s="19608" t="s">
        <v>18</v>
      </c>
      <c r="E111" s="20038" t="n">
        <v>0.0</v>
      </c>
      <c r="F111" s="20468" t="n">
        <v>0.0</v>
      </c>
      <c r="G111" s="20898" t="n">
        <v>0.0</v>
      </c>
      <c r="H111" s="21328" t="n">
        <v>0.0</v>
      </c>
      <c r="I111" s="21758" t="n">
        <v>0.0</v>
      </c>
      <c r="J111" s="22188" t="n">
        <v>0.0</v>
      </c>
    </row>
    <row collapsed="false" customFormat="false" customHeight="false" hidden="false" ht="12.75" outlineLevel="0" r="112">
      <c r="A112" s="18319" t="s">
        <v>141</v>
      </c>
      <c r="B112" s="18749" t="s">
        <v>31</v>
      </c>
      <c r="C112" s="19179" t="s">
        <v>12</v>
      </c>
      <c r="D112" s="19609" t="s">
        <v>20</v>
      </c>
      <c r="E112" s="20039" t="n">
        <v>0.81864345955</v>
      </c>
      <c r="F112" s="20469" t="n">
        <v>0.6887453755078</v>
      </c>
      <c r="G112" s="20899" t="n">
        <v>0.5990189932948</v>
      </c>
      <c r="H112" s="21329" t="n">
        <v>0.5207413696429</v>
      </c>
      <c r="I112" s="21759" t="n">
        <v>0.4538967377916</v>
      </c>
      <c r="J112" s="22189" t="n">
        <v>0.2863321006215</v>
      </c>
    </row>
    <row collapsed="false" customFormat="false" customHeight="false" hidden="false" ht="12.75" outlineLevel="0" r="113">
      <c r="A113" s="18320" t="s">
        <v>141</v>
      </c>
      <c r="B113" s="18750" t="s">
        <v>31</v>
      </c>
      <c r="C113" s="19180" t="s">
        <v>12</v>
      </c>
      <c r="D113" s="19610" t="s">
        <v>13</v>
      </c>
      <c r="E113" s="20040" t="n">
        <v>0.1914704677394</v>
      </c>
      <c r="F113" s="20470" t="n">
        <v>0.8694046238103</v>
      </c>
      <c r="G113" s="20900" t="n">
        <v>1.239048680043</v>
      </c>
      <c r="H113" s="21330" t="n">
        <v>1.5501503587215</v>
      </c>
      <c r="I113" s="21760" t="n">
        <v>1.8247676151681</v>
      </c>
      <c r="J113" s="22190" t="n">
        <v>2.5688476762128</v>
      </c>
    </row>
    <row collapsed="false" customFormat="false" customHeight="false" hidden="false" ht="12.75" outlineLevel="0" r="114">
      <c r="A114" s="18321" t="s">
        <v>141</v>
      </c>
      <c r="B114" s="18751" t="s">
        <v>31</v>
      </c>
      <c r="C114" s="19181" t="s">
        <v>12</v>
      </c>
      <c r="D114" s="19611" t="s">
        <v>16</v>
      </c>
      <c r="E114" s="20041" t="n">
        <v>2.08940795947</v>
      </c>
      <c r="F114" s="20471" t="n">
        <v>0.0</v>
      </c>
      <c r="G114" s="20901" t="n">
        <v>0.0</v>
      </c>
      <c r="H114" s="21331" t="n">
        <v>0.0</v>
      </c>
      <c r="I114" s="21761" t="n">
        <v>0.0</v>
      </c>
      <c r="J114" s="22191" t="n">
        <v>0.0</v>
      </c>
    </row>
    <row collapsed="false" customFormat="false" customHeight="false" hidden="false" ht="12.75" outlineLevel="0" r="115">
      <c r="A115" s="18322" t="s">
        <v>141</v>
      </c>
      <c r="B115" s="18752" t="s">
        <v>31</v>
      </c>
      <c r="C115" s="19182" t="s">
        <v>12</v>
      </c>
      <c r="D115" s="19612" t="s">
        <v>14</v>
      </c>
      <c r="E115" s="20042" t="n">
        <v>2.03733251352</v>
      </c>
      <c r="F115" s="20472" t="n">
        <v>1.7140569833195</v>
      </c>
      <c r="G115" s="20902" t="n">
        <v>1.4907547186122</v>
      </c>
      <c r="H115" s="21332" t="n">
        <v>1.295944348461</v>
      </c>
      <c r="I115" s="21762" t="n">
        <v>1.1295847622957</v>
      </c>
      <c r="J115" s="22192" t="n">
        <v>0.7125511293778</v>
      </c>
    </row>
    <row collapsed="false" customFormat="false" customHeight="false" hidden="false" ht="12.75" outlineLevel="0" r="116">
      <c r="A116" s="18323" t="s">
        <v>141</v>
      </c>
      <c r="B116" s="18753" t="s">
        <v>31</v>
      </c>
      <c r="C116" s="19183" t="s">
        <v>12</v>
      </c>
      <c r="D116" s="19613" t="s">
        <v>18</v>
      </c>
      <c r="E116" s="20043" t="n">
        <v>0.0</v>
      </c>
      <c r="F116" s="20473" t="n">
        <v>0.0</v>
      </c>
      <c r="G116" s="20903" t="n">
        <v>0.0</v>
      </c>
      <c r="H116" s="21333" t="n">
        <v>0.0</v>
      </c>
      <c r="I116" s="21763" t="n">
        <v>0.0</v>
      </c>
      <c r="J116" s="22193" t="n">
        <v>0.0</v>
      </c>
    </row>
    <row collapsed="false" customFormat="false" customHeight="false" hidden="false" ht="12.75" outlineLevel="0" r="117">
      <c r="A117" s="18324" t="s">
        <v>141</v>
      </c>
      <c r="B117" s="18754" t="s">
        <v>31</v>
      </c>
      <c r="C117" s="19184" t="s">
        <v>15</v>
      </c>
      <c r="D117" s="19614" t="s">
        <v>20</v>
      </c>
      <c r="E117" s="20044" t="n">
        <v>0.0</v>
      </c>
      <c r="F117" s="20474" t="n">
        <v>0.0</v>
      </c>
      <c r="G117" s="20904" t="n">
        <v>0.0</v>
      </c>
      <c r="H117" s="21334" t="n">
        <v>0.0</v>
      </c>
      <c r="I117" s="21764" t="n">
        <v>0.0</v>
      </c>
      <c r="J117" s="22194" t="n">
        <v>0.0</v>
      </c>
    </row>
    <row collapsed="false" customFormat="false" customHeight="false" hidden="false" ht="12.75" outlineLevel="0" r="118">
      <c r="A118" s="18325" t="s">
        <v>141</v>
      </c>
      <c r="B118" s="18755" t="s">
        <v>31</v>
      </c>
      <c r="C118" s="19185" t="s">
        <v>15</v>
      </c>
      <c r="D118" s="19615" t="s">
        <v>13</v>
      </c>
      <c r="E118" s="20045" t="n">
        <v>1.3745723504693996</v>
      </c>
      <c r="F118" s="20475" t="n">
        <v>1.674148997773</v>
      </c>
      <c r="G118" s="20905" t="n">
        <v>1.8797008547533003</v>
      </c>
      <c r="H118" s="21335" t="n">
        <v>2.0943558259318</v>
      </c>
      <c r="I118" s="21765" t="n">
        <v>2.2221966981152996</v>
      </c>
      <c r="J118" s="22195" t="n">
        <v>1.5645887435571997</v>
      </c>
    </row>
    <row collapsed="false" customFormat="false" customHeight="false" hidden="false" ht="12.75" outlineLevel="0" r="119">
      <c r="A119" s="18326" t="s">
        <v>141</v>
      </c>
      <c r="B119" s="18756" t="s">
        <v>31</v>
      </c>
      <c r="C119" s="19186" t="s">
        <v>15</v>
      </c>
      <c r="D119" s="19616" t="s">
        <v>16</v>
      </c>
      <c r="E119" s="20046" t="n">
        <v>0.0</v>
      </c>
      <c r="F119" s="20476" t="n">
        <v>0.0</v>
      </c>
      <c r="G119" s="20906" t="n">
        <v>0.0</v>
      </c>
      <c r="H119" s="21336" t="n">
        <v>0.0</v>
      </c>
      <c r="I119" s="21766" t="n">
        <v>0.0</v>
      </c>
      <c r="J119" s="22196" t="n">
        <v>0.0</v>
      </c>
    </row>
    <row collapsed="false" customFormat="false" customHeight="false" hidden="false" ht="12.75" outlineLevel="0" r="120">
      <c r="A120" s="18327" t="s">
        <v>141</v>
      </c>
      <c r="B120" s="18757" t="s">
        <v>31</v>
      </c>
      <c r="C120" s="19187" t="s">
        <v>15</v>
      </c>
      <c r="D120" s="19617" t="s">
        <v>14</v>
      </c>
      <c r="E120" s="20047" t="n">
        <v>0.0</v>
      </c>
      <c r="F120" s="20477" t="n">
        <v>0.0</v>
      </c>
      <c r="G120" s="20907" t="n">
        <v>0.0</v>
      </c>
      <c r="H120" s="21337" t="n">
        <v>0.0</v>
      </c>
      <c r="I120" s="21767" t="n">
        <v>0.0</v>
      </c>
      <c r="J120" s="22197" t="n">
        <v>0.0</v>
      </c>
    </row>
    <row collapsed="false" customFormat="false" customHeight="false" hidden="false" ht="12.75" outlineLevel="0" r="121">
      <c r="A121" s="18328" t="s">
        <v>141</v>
      </c>
      <c r="B121" s="18758" t="s">
        <v>31</v>
      </c>
      <c r="C121" s="19188" t="s">
        <v>15</v>
      </c>
      <c r="D121" s="19618" t="s">
        <v>18</v>
      </c>
      <c r="E121" s="20048" t="n">
        <v>0.0</v>
      </c>
      <c r="F121" s="20478" t="n">
        <v>0.0</v>
      </c>
      <c r="G121" s="20908" t="n">
        <v>0.0</v>
      </c>
      <c r="H121" s="21338" t="n">
        <v>0.0</v>
      </c>
      <c r="I121" s="21768" t="n">
        <v>0.0</v>
      </c>
      <c r="J121" s="22198" t="n">
        <v>0.0</v>
      </c>
    </row>
    <row collapsed="false" customFormat="false" customHeight="false" hidden="false" ht="12.75" outlineLevel="0" r="122">
      <c r="A122" s="18329" t="s">
        <v>141</v>
      </c>
      <c r="B122" s="18759" t="s">
        <v>31</v>
      </c>
      <c r="C122" s="19189" t="s">
        <v>17</v>
      </c>
      <c r="D122" s="19619" t="s">
        <v>20</v>
      </c>
      <c r="E122" s="20049" t="n">
        <v>0.0</v>
      </c>
      <c r="F122" s="20479" t="n">
        <v>0.0</v>
      </c>
      <c r="G122" s="20909" t="n">
        <v>0.0</v>
      </c>
      <c r="H122" s="21339" t="n">
        <v>0.0</v>
      </c>
      <c r="I122" s="21769" t="n">
        <v>0.0</v>
      </c>
      <c r="J122" s="22199" t="n">
        <v>0.0</v>
      </c>
    </row>
    <row collapsed="false" customFormat="false" customHeight="false" hidden="false" ht="12.75" outlineLevel="0" r="123">
      <c r="A123" s="18330" t="s">
        <v>141</v>
      </c>
      <c r="B123" s="18760" t="s">
        <v>31</v>
      </c>
      <c r="C123" s="19190" t="s">
        <v>17</v>
      </c>
      <c r="D123" s="19620" t="s">
        <v>13</v>
      </c>
      <c r="E123" s="20050" t="n">
        <v>0.6115911013563</v>
      </c>
      <c r="F123" s="20480" t="n">
        <v>0.6704472090208</v>
      </c>
      <c r="G123" s="20910" t="n">
        <v>0.7187305373722</v>
      </c>
      <c r="H123" s="21340" t="n">
        <v>0.7644448580419999</v>
      </c>
      <c r="I123" s="21770" t="n">
        <v>0.8134227186476001</v>
      </c>
      <c r="J123" s="22200" t="n">
        <v>0.8447351883152</v>
      </c>
    </row>
    <row collapsed="false" customFormat="false" customHeight="false" hidden="false" ht="12.75" outlineLevel="0" r="124">
      <c r="A124" s="18331" t="s">
        <v>141</v>
      </c>
      <c r="B124" s="18761" t="s">
        <v>31</v>
      </c>
      <c r="C124" s="19191" t="s">
        <v>17</v>
      </c>
      <c r="D124" s="19621" t="s">
        <v>16</v>
      </c>
      <c r="E124" s="20051" t="n">
        <v>0.0</v>
      </c>
      <c r="F124" s="20481" t="n">
        <v>0.0</v>
      </c>
      <c r="G124" s="20911" t="n">
        <v>0.0</v>
      </c>
      <c r="H124" s="21341" t="n">
        <v>0.0</v>
      </c>
      <c r="I124" s="21771" t="n">
        <v>0.0</v>
      </c>
      <c r="J124" s="22201" t="n">
        <v>0.0</v>
      </c>
    </row>
    <row collapsed="false" customFormat="false" customHeight="false" hidden="false" ht="12.75" outlineLevel="0" r="125">
      <c r="A125" s="18332" t="s">
        <v>141</v>
      </c>
      <c r="B125" s="18762" t="s">
        <v>31</v>
      </c>
      <c r="C125" s="19192" t="s">
        <v>17</v>
      </c>
      <c r="D125" s="19622" t="s">
        <v>14</v>
      </c>
      <c r="E125" s="20052" t="n">
        <v>0.0</v>
      </c>
      <c r="F125" s="20482" t="n">
        <v>0.0</v>
      </c>
      <c r="G125" s="20912" t="n">
        <v>0.0</v>
      </c>
      <c r="H125" s="21342" t="n">
        <v>0.0</v>
      </c>
      <c r="I125" s="21772" t="n">
        <v>0.0</v>
      </c>
      <c r="J125" s="22202" t="n">
        <v>0.0</v>
      </c>
    </row>
    <row collapsed="false" customFormat="false" customHeight="false" hidden="false" ht="12.75" outlineLevel="0" r="126">
      <c r="A126" s="18333" t="s">
        <v>141</v>
      </c>
      <c r="B126" s="18763" t="s">
        <v>31</v>
      </c>
      <c r="C126" s="19193" t="s">
        <v>17</v>
      </c>
      <c r="D126" s="19623" t="s">
        <v>18</v>
      </c>
      <c r="E126" s="20053" t="n">
        <v>0.0</v>
      </c>
      <c r="F126" s="20483" t="n">
        <v>0.0</v>
      </c>
      <c r="G126" s="20913" t="n">
        <v>0.0</v>
      </c>
      <c r="H126" s="21343" t="n">
        <v>0.0</v>
      </c>
      <c r="I126" s="21773" t="n">
        <v>0.0</v>
      </c>
      <c r="J126" s="22203" t="n">
        <v>0.0</v>
      </c>
    </row>
    <row collapsed="false" customFormat="false" customHeight="false" hidden="false" ht="12.75" outlineLevel="0" r="127">
      <c r="A127" s="18334" t="s">
        <v>141</v>
      </c>
      <c r="B127" s="18764" t="s">
        <v>31</v>
      </c>
      <c r="C127" s="19194" t="s">
        <v>19</v>
      </c>
      <c r="D127" s="19624" t="s">
        <v>20</v>
      </c>
      <c r="E127" s="20054" t="n">
        <v>0.45894095027</v>
      </c>
      <c r="F127" s="20484" t="n">
        <v>1.3969464215561997</v>
      </c>
      <c r="G127" s="20914" t="n">
        <v>2.0126460524567005</v>
      </c>
      <c r="H127" s="21344" t="n">
        <v>2.5479915431241005</v>
      </c>
      <c r="I127" s="21774" t="n">
        <v>3.1000978750819</v>
      </c>
      <c r="J127" s="22204" t="n">
        <v>3.2757445164609993</v>
      </c>
    </row>
    <row collapsed="false" customFormat="false" customHeight="false" hidden="false" ht="12.75" outlineLevel="0" r="128">
      <c r="A128" s="18335" t="s">
        <v>141</v>
      </c>
      <c r="B128" s="18765" t="s">
        <v>31</v>
      </c>
      <c r="C128" s="19195" t="s">
        <v>19</v>
      </c>
      <c r="D128" s="19625" t="s">
        <v>13</v>
      </c>
      <c r="E128" s="20055" t="n">
        <v>4.597512088672</v>
      </c>
      <c r="F128" s="20485" t="n">
        <v>4.37753788448</v>
      </c>
      <c r="G128" s="20915" t="n">
        <v>4.094162848376101</v>
      </c>
      <c r="H128" s="21345" t="n">
        <v>3.8657189558254004</v>
      </c>
      <c r="I128" s="21775" t="n">
        <v>3.5201484355081005</v>
      </c>
      <c r="J128" s="22205" t="n">
        <v>1.8438330887989</v>
      </c>
    </row>
    <row collapsed="false" customFormat="false" customHeight="false" hidden="false" ht="12.75" outlineLevel="0" r="129">
      <c r="A129" s="18336" t="s">
        <v>141</v>
      </c>
      <c r="B129" s="18766" t="s">
        <v>31</v>
      </c>
      <c r="C129" s="19196" t="s">
        <v>19</v>
      </c>
      <c r="D129" s="19626" t="s">
        <v>16</v>
      </c>
      <c r="E129" s="20056" t="n">
        <v>6.37366961051</v>
      </c>
      <c r="F129" s="20486" t="n">
        <v>4.734224626745199</v>
      </c>
      <c r="G129" s="20916" t="n">
        <v>3.3054527698662</v>
      </c>
      <c r="H129" s="21346" t="n">
        <v>2.050210255197</v>
      </c>
      <c r="I129" s="21776" t="n">
        <v>0.8887468623195</v>
      </c>
      <c r="J129" s="22206" t="n">
        <v>0.0</v>
      </c>
    </row>
    <row collapsed="false" customFormat="false" customHeight="false" hidden="false" ht="12.75" outlineLevel="0" r="130">
      <c r="A130" s="18337" t="s">
        <v>141</v>
      </c>
      <c r="B130" s="18767" t="s">
        <v>31</v>
      </c>
      <c r="C130" s="19197" t="s">
        <v>19</v>
      </c>
      <c r="D130" s="19627" t="s">
        <v>14</v>
      </c>
      <c r="E130" s="20057" t="n">
        <v>9.410367367020001</v>
      </c>
      <c r="F130" s="20487" t="n">
        <v>8.204889358409998</v>
      </c>
      <c r="G130" s="20917" t="n">
        <v>6.396166160451799</v>
      </c>
      <c r="H130" s="21347" t="n">
        <v>4.595238863192301</v>
      </c>
      <c r="I130" s="21777" t="n">
        <v>2.8482472137883996</v>
      </c>
      <c r="J130" s="22207" t="n">
        <v>0.0252834327676</v>
      </c>
    </row>
    <row collapsed="false" customFormat="false" customHeight="false" hidden="false" ht="12.75" outlineLevel="0" r="131">
      <c r="A131" s="18338" t="s">
        <v>141</v>
      </c>
      <c r="B131" s="18768" t="s">
        <v>31</v>
      </c>
      <c r="C131" s="19198" t="s">
        <v>19</v>
      </c>
      <c r="D131" s="19628" t="s">
        <v>18</v>
      </c>
      <c r="E131" s="20058" t="n">
        <v>0.418131279261</v>
      </c>
      <c r="F131" s="20488" t="n">
        <v>0.3547821643805</v>
      </c>
      <c r="G131" s="20918" t="n">
        <v>0.3048559605874</v>
      </c>
      <c r="H131" s="21348" t="n">
        <v>0.4110225556971</v>
      </c>
      <c r="I131" s="21778" t="n">
        <v>0.7057716461529999</v>
      </c>
      <c r="J131" s="22208" t="n">
        <v>2.8669680279295005</v>
      </c>
    </row>
    <row collapsed="false" customFormat="false" customHeight="false" hidden="false" ht="12.75" outlineLevel="0" r="132">
      <c r="A132" s="18339" t="s">
        <v>141</v>
      </c>
      <c r="B132" s="18769" t="s">
        <v>31</v>
      </c>
      <c r="C132" s="19199" t="s">
        <v>21</v>
      </c>
      <c r="D132" s="19629" t="s">
        <v>20</v>
      </c>
      <c r="E132" s="20059" t="n">
        <v>0.0</v>
      </c>
      <c r="F132" s="20489" t="n">
        <v>0.0</v>
      </c>
      <c r="G132" s="20919" t="n">
        <v>0.0</v>
      </c>
      <c r="H132" s="21349" t="n">
        <v>0.0</v>
      </c>
      <c r="I132" s="21779" t="n">
        <v>0.0</v>
      </c>
      <c r="J132" s="22209" t="n">
        <v>0.0</v>
      </c>
    </row>
    <row collapsed="false" customFormat="false" customHeight="false" hidden="false" ht="12.75" outlineLevel="0" r="133">
      <c r="A133" s="18340" t="s">
        <v>141</v>
      </c>
      <c r="B133" s="18770" t="s">
        <v>31</v>
      </c>
      <c r="C133" s="19200" t="s">
        <v>21</v>
      </c>
      <c r="D133" s="19630" t="s">
        <v>13</v>
      </c>
      <c r="E133" s="20060" t="n">
        <v>0.825453929398</v>
      </c>
      <c r="F133" s="20490" t="n">
        <v>0.9324418667154001</v>
      </c>
      <c r="G133" s="20920" t="n">
        <v>0.9857593805909</v>
      </c>
      <c r="H133" s="21350" t="n">
        <v>0.9652755581680998</v>
      </c>
      <c r="I133" s="21780" t="n">
        <v>0.9796637303674</v>
      </c>
      <c r="J133" s="22210" t="n">
        <v>1.0376295417102</v>
      </c>
    </row>
    <row collapsed="false" customFormat="false" customHeight="false" hidden="false" ht="12.75" outlineLevel="0" r="134">
      <c r="A134" s="18341" t="s">
        <v>141</v>
      </c>
      <c r="B134" s="18771" t="s">
        <v>31</v>
      </c>
      <c r="C134" s="19201" t="s">
        <v>21</v>
      </c>
      <c r="D134" s="19631" t="s">
        <v>16</v>
      </c>
      <c r="E134" s="20061" t="n">
        <v>0.0</v>
      </c>
      <c r="F134" s="20491" t="n">
        <v>0.0</v>
      </c>
      <c r="G134" s="20921" t="n">
        <v>0.0</v>
      </c>
      <c r="H134" s="21351" t="n">
        <v>0.0</v>
      </c>
      <c r="I134" s="21781" t="n">
        <v>0.0</v>
      </c>
      <c r="J134" s="22211" t="n">
        <v>0.0</v>
      </c>
    </row>
    <row collapsed="false" customFormat="false" customHeight="false" hidden="false" ht="12.75" outlineLevel="0" r="135">
      <c r="A135" s="18342" t="s">
        <v>141</v>
      </c>
      <c r="B135" s="18772" t="s">
        <v>31</v>
      </c>
      <c r="C135" s="19202" t="s">
        <v>21</v>
      </c>
      <c r="D135" s="19632" t="s">
        <v>14</v>
      </c>
      <c r="E135" s="20062" t="n">
        <v>0.0</v>
      </c>
      <c r="F135" s="20492" t="n">
        <v>0.0</v>
      </c>
      <c r="G135" s="20922" t="n">
        <v>0.0</v>
      </c>
      <c r="H135" s="21352" t="n">
        <v>0.0</v>
      </c>
      <c r="I135" s="21782" t="n">
        <v>0.0</v>
      </c>
      <c r="J135" s="22212" t="n">
        <v>0.0</v>
      </c>
    </row>
    <row collapsed="false" customFormat="false" customHeight="false" hidden="false" ht="12.75" outlineLevel="0" r="136">
      <c r="A136" s="18343" t="s">
        <v>141</v>
      </c>
      <c r="B136" s="18773" t="s">
        <v>31</v>
      </c>
      <c r="C136" s="19203" t="s">
        <v>21</v>
      </c>
      <c r="D136" s="19633" t="s">
        <v>18</v>
      </c>
      <c r="E136" s="20063" t="n">
        <v>0.0</v>
      </c>
      <c r="F136" s="20493" t="n">
        <v>0.0</v>
      </c>
      <c r="G136" s="20923" t="n">
        <v>0.0</v>
      </c>
      <c r="H136" s="21353" t="n">
        <v>0.0</v>
      </c>
      <c r="I136" s="21783" t="n">
        <v>0.0</v>
      </c>
      <c r="J136" s="22213" t="n">
        <v>0.0</v>
      </c>
    </row>
    <row collapsed="false" customFormat="false" customHeight="false" hidden="false" ht="12.75" outlineLevel="0" r="137">
      <c r="A137" s="18344" t="s">
        <v>141</v>
      </c>
      <c r="B137" s="18774" t="s">
        <v>31</v>
      </c>
      <c r="C137" s="19204" t="s">
        <v>22</v>
      </c>
      <c r="D137" s="19634" t="s">
        <v>20</v>
      </c>
      <c r="E137" s="20064" t="n">
        <v>0.1431000269048</v>
      </c>
      <c r="F137" s="20494" t="n">
        <v>0.0956751578109</v>
      </c>
      <c r="G137" s="20924" t="n">
        <v>0.0689352484418</v>
      </c>
      <c r="H137" s="21354" t="n">
        <v>0.0500568343225</v>
      </c>
      <c r="I137" s="21784" t="n">
        <v>0.0365330264995</v>
      </c>
      <c r="J137" s="22214" t="n">
        <v>0.0134358996611</v>
      </c>
    </row>
    <row collapsed="false" customFormat="false" customHeight="false" hidden="false" ht="12.75" outlineLevel="0" r="138">
      <c r="A138" s="18345" t="s">
        <v>141</v>
      </c>
      <c r="B138" s="18775" t="s">
        <v>31</v>
      </c>
      <c r="C138" s="19205" t="s">
        <v>22</v>
      </c>
      <c r="D138" s="19635" t="s">
        <v>13</v>
      </c>
      <c r="E138" s="20065" t="n">
        <v>0.7389265572821</v>
      </c>
      <c r="F138" s="20495" t="n">
        <v>0.8508716604558001</v>
      </c>
      <c r="G138" s="20925" t="n">
        <v>0.9149781970765001</v>
      </c>
      <c r="H138" s="21355" t="n">
        <v>0.9606905123073</v>
      </c>
      <c r="I138" s="21785" t="n">
        <v>0.9963110175441</v>
      </c>
      <c r="J138" s="22215" t="n">
        <v>1.0693950015721</v>
      </c>
    </row>
    <row collapsed="false" customFormat="false" customHeight="false" hidden="false" ht="12.75" outlineLevel="0" r="139">
      <c r="A139" s="18346" t="s">
        <v>141</v>
      </c>
      <c r="B139" s="18776" t="s">
        <v>31</v>
      </c>
      <c r="C139" s="19206" t="s">
        <v>22</v>
      </c>
      <c r="D139" s="19636" t="s">
        <v>16</v>
      </c>
      <c r="E139" s="20066" t="n">
        <v>0.0150128845364</v>
      </c>
      <c r="F139" s="20496" t="n">
        <v>0.0</v>
      </c>
      <c r="G139" s="20926" t="n">
        <v>0.0</v>
      </c>
      <c r="H139" s="21356" t="n">
        <v>0.0</v>
      </c>
      <c r="I139" s="21786" t="n">
        <v>0.0</v>
      </c>
      <c r="J139" s="22216" t="n">
        <v>0.0</v>
      </c>
    </row>
    <row collapsed="false" customFormat="false" customHeight="false" hidden="false" ht="12.75" outlineLevel="0" r="140">
      <c r="A140" s="18347" t="s">
        <v>141</v>
      </c>
      <c r="B140" s="18777" t="s">
        <v>31</v>
      </c>
      <c r="C140" s="19207" t="s">
        <v>22</v>
      </c>
      <c r="D140" s="19637" t="s">
        <v>14</v>
      </c>
      <c r="E140" s="20067" t="n">
        <v>0.2523161163072</v>
      </c>
      <c r="F140" s="20497" t="n">
        <v>0.1978950473169</v>
      </c>
      <c r="G140" s="20927" t="n">
        <v>0.1615160945352</v>
      </c>
      <c r="H140" s="21357" t="n">
        <v>0.1320648078923</v>
      </c>
      <c r="I140" s="21787" t="n">
        <v>0.108294648293</v>
      </c>
      <c r="J140" s="22217" t="n">
        <v>0.05415450984769999</v>
      </c>
    </row>
    <row collapsed="false" customFormat="false" customHeight="false" hidden="false" ht="12.75" outlineLevel="0" r="141">
      <c r="A141" s="18348" t="s">
        <v>141</v>
      </c>
      <c r="B141" s="18778" t="s">
        <v>31</v>
      </c>
      <c r="C141" s="19208" t="s">
        <v>22</v>
      </c>
      <c r="D141" s="19638" t="s">
        <v>18</v>
      </c>
      <c r="E141" s="20068" t="n">
        <v>0.0</v>
      </c>
      <c r="F141" s="20498" t="n">
        <v>0.0</v>
      </c>
      <c r="G141" s="20928" t="n">
        <v>0.0</v>
      </c>
      <c r="H141" s="21358" t="n">
        <v>0.0</v>
      </c>
      <c r="I141" s="21788" t="n">
        <v>0.0</v>
      </c>
      <c r="J141" s="22218" t="n">
        <v>0.0</v>
      </c>
    </row>
    <row collapsed="false" customFormat="false" customHeight="false" hidden="false" ht="12.75" outlineLevel="0" r="142">
      <c r="A142" s="18349" t="s">
        <v>141</v>
      </c>
      <c r="B142" s="18779" t="s">
        <v>31</v>
      </c>
      <c r="C142" s="19209" t="s">
        <v>23</v>
      </c>
      <c r="D142" s="19639" t="s">
        <v>20</v>
      </c>
      <c r="E142" s="20069" t="n">
        <v>0.0</v>
      </c>
      <c r="F142" s="20499" t="n">
        <v>0.0</v>
      </c>
      <c r="G142" s="20929" t="n">
        <v>0.0</v>
      </c>
      <c r="H142" s="21359" t="n">
        <v>0.0</v>
      </c>
      <c r="I142" s="21789" t="n">
        <v>0.0</v>
      </c>
      <c r="J142" s="22219" t="n">
        <v>0.0</v>
      </c>
    </row>
    <row collapsed="false" customFormat="false" customHeight="false" hidden="false" ht="12.75" outlineLevel="0" r="143">
      <c r="A143" s="18350" t="s">
        <v>141</v>
      </c>
      <c r="B143" s="18780" t="s">
        <v>31</v>
      </c>
      <c r="C143" s="19210" t="s">
        <v>23</v>
      </c>
      <c r="D143" s="19640" t="s">
        <v>13</v>
      </c>
      <c r="E143" s="20070" t="n">
        <v>10.055471949903</v>
      </c>
      <c r="F143" s="20500" t="n">
        <v>10.038401225811402</v>
      </c>
      <c r="G143" s="20930" t="n">
        <v>9.8513987751707</v>
      </c>
      <c r="H143" s="21360" t="n">
        <v>9.3344696987313</v>
      </c>
      <c r="I143" s="21790" t="n">
        <v>8.8315478035604</v>
      </c>
      <c r="J143" s="22220" t="n">
        <v>6.649877795058099</v>
      </c>
    </row>
    <row collapsed="false" customFormat="false" customHeight="false" hidden="false" ht="12.75" outlineLevel="0" r="144">
      <c r="A144" s="18351" t="s">
        <v>141</v>
      </c>
      <c r="B144" s="18781" t="s">
        <v>31</v>
      </c>
      <c r="C144" s="19211" t="s">
        <v>23</v>
      </c>
      <c r="D144" s="19641" t="s">
        <v>16</v>
      </c>
      <c r="E144" s="20071" t="n">
        <v>0.0</v>
      </c>
      <c r="F144" s="20501" t="n">
        <v>0.0</v>
      </c>
      <c r="G144" s="20931" t="n">
        <v>0.0</v>
      </c>
      <c r="H144" s="21361" t="n">
        <v>0.0</v>
      </c>
      <c r="I144" s="21791" t="n">
        <v>0.0</v>
      </c>
      <c r="J144" s="22221" t="n">
        <v>0.0</v>
      </c>
    </row>
    <row collapsed="false" customFormat="false" customHeight="false" hidden="false" ht="12.75" outlineLevel="0" r="145">
      <c r="A145" s="18352" t="s">
        <v>141</v>
      </c>
      <c r="B145" s="18782" t="s">
        <v>31</v>
      </c>
      <c r="C145" s="19212" t="s">
        <v>23</v>
      </c>
      <c r="D145" s="19642" t="s">
        <v>14</v>
      </c>
      <c r="E145" s="20072" t="n">
        <v>0.0</v>
      </c>
      <c r="F145" s="20502" t="n">
        <v>0.0</v>
      </c>
      <c r="G145" s="20932" t="n">
        <v>0.0</v>
      </c>
      <c r="H145" s="21362" t="n">
        <v>0.0</v>
      </c>
      <c r="I145" s="21792" t="n">
        <v>0.0</v>
      </c>
      <c r="J145" s="22222" t="n">
        <v>0.0</v>
      </c>
    </row>
    <row collapsed="false" customFormat="false" customHeight="false" hidden="false" ht="12.75" outlineLevel="0" r="146">
      <c r="A146" s="18353" t="s">
        <v>141</v>
      </c>
      <c r="B146" s="18783" t="s">
        <v>31</v>
      </c>
      <c r="C146" s="19213" t="s">
        <v>23</v>
      </c>
      <c r="D146" s="19643" t="s">
        <v>18</v>
      </c>
      <c r="E146" s="20073" t="n">
        <v>0.0</v>
      </c>
      <c r="F146" s="20503" t="n">
        <v>0.0</v>
      </c>
      <c r="G146" s="20933" t="n">
        <v>0.0</v>
      </c>
      <c r="H146" s="21363" t="n">
        <v>0.0</v>
      </c>
      <c r="I146" s="21793" t="n">
        <v>0.0</v>
      </c>
      <c r="J146" s="22223" t="n">
        <v>0.0</v>
      </c>
    </row>
    <row collapsed="false" customFormat="false" customHeight="false" hidden="false" ht="12.75" outlineLevel="0" r="147">
      <c r="A147" s="18354" t="s">
        <v>141</v>
      </c>
      <c r="B147" s="18784" t="s">
        <v>31</v>
      </c>
      <c r="C147" s="19214" t="s">
        <v>24</v>
      </c>
      <c r="D147" s="19644" t="s">
        <v>20</v>
      </c>
      <c r="E147" s="20074" t="n">
        <v>0.12562616189200002</v>
      </c>
      <c r="F147" s="20504" t="n">
        <v>0.23461394425870002</v>
      </c>
      <c r="G147" s="20934" t="n">
        <v>0.3175032061758</v>
      </c>
      <c r="H147" s="21364" t="n">
        <v>0.3841740176657</v>
      </c>
      <c r="I147" s="21794" t="n">
        <v>0.414929642676</v>
      </c>
      <c r="J147" s="22224" t="n">
        <v>0.4612024503883</v>
      </c>
    </row>
    <row collapsed="false" customFormat="false" customHeight="false" hidden="false" ht="12.75" outlineLevel="0" r="148">
      <c r="A148" s="18355" t="s">
        <v>141</v>
      </c>
      <c r="B148" s="18785" t="s">
        <v>31</v>
      </c>
      <c r="C148" s="19215" t="s">
        <v>24</v>
      </c>
      <c r="D148" s="19645" t="s">
        <v>13</v>
      </c>
      <c r="E148" s="20075" t="n">
        <v>1.5612554418513</v>
      </c>
      <c r="F148" s="20505" t="n">
        <v>1.6950414771020998</v>
      </c>
      <c r="G148" s="20935" t="n">
        <v>1.7359184323332</v>
      </c>
      <c r="H148" s="21365" t="n">
        <v>1.6974471110667</v>
      </c>
      <c r="I148" s="21795" t="n">
        <v>1.6744354637217003</v>
      </c>
      <c r="J148" s="22225" t="n">
        <v>1.3931677534501001</v>
      </c>
    </row>
    <row collapsed="false" customFormat="false" customHeight="false" hidden="false" ht="12.75" outlineLevel="0" r="149">
      <c r="A149" s="18356" t="s">
        <v>141</v>
      </c>
      <c r="B149" s="18786" t="s">
        <v>31</v>
      </c>
      <c r="C149" s="19216" t="s">
        <v>24</v>
      </c>
      <c r="D149" s="19646" t="s">
        <v>16</v>
      </c>
      <c r="E149" s="20076" t="n">
        <v>0.5049374555582</v>
      </c>
      <c r="F149" s="20506" t="n">
        <v>0.32284547250740003</v>
      </c>
      <c r="G149" s="20936" t="n">
        <v>0.16978421046899997</v>
      </c>
      <c r="H149" s="21366" t="n">
        <v>0.043461996079000004</v>
      </c>
      <c r="I149" s="21796" t="n">
        <v>0.02830975619689999</v>
      </c>
      <c r="J149" s="22226" t="n">
        <v>0.0011155120272999999</v>
      </c>
    </row>
    <row collapsed="false" customFormat="false" customHeight="false" hidden="false" ht="12.75" outlineLevel="0" r="150">
      <c r="A150" s="18357" t="s">
        <v>141</v>
      </c>
      <c r="B150" s="18787" t="s">
        <v>31</v>
      </c>
      <c r="C150" s="19217" t="s">
        <v>24</v>
      </c>
      <c r="D150" s="19647" t="s">
        <v>14</v>
      </c>
      <c r="E150" s="20077" t="n">
        <v>0.6761729433639999</v>
      </c>
      <c r="F150" s="20507" t="n">
        <v>0.6123033675974999</v>
      </c>
      <c r="G150" s="20937" t="n">
        <v>0.555521507083</v>
      </c>
      <c r="H150" s="21367" t="n">
        <v>0.4897469824288</v>
      </c>
      <c r="I150" s="21797" t="n">
        <v>0.4241412374335</v>
      </c>
      <c r="J150" s="22227" t="n">
        <v>0.22992150146680002</v>
      </c>
    </row>
    <row collapsed="false" customFormat="false" customHeight="false" hidden="false" ht="12.75" outlineLevel="0" r="151">
      <c r="A151" s="18358" t="s">
        <v>141</v>
      </c>
      <c r="B151" s="18788" t="s">
        <v>31</v>
      </c>
      <c r="C151" s="19218" t="s">
        <v>24</v>
      </c>
      <c r="D151" s="19648" t="s">
        <v>18</v>
      </c>
      <c r="E151" s="20078" t="n">
        <v>0.11335887151300002</v>
      </c>
      <c r="F151" s="20508" t="n">
        <v>0.11760995490640003</v>
      </c>
      <c r="G151" s="20938" t="n">
        <v>0.11882602041080001</v>
      </c>
      <c r="H151" s="21368" t="n">
        <v>0.11746742541590001</v>
      </c>
      <c r="I151" s="21798" t="n">
        <v>0.11633352878099999</v>
      </c>
      <c r="J151" s="22228" t="n">
        <v>0.10842215421140002</v>
      </c>
    </row>
    <row collapsed="false" customFormat="false" customHeight="false" hidden="false" ht="12.75" outlineLevel="0" r="152">
      <c r="A152" s="18359" t="s">
        <v>141</v>
      </c>
      <c r="B152" s="18789" t="s">
        <v>31</v>
      </c>
      <c r="C152" s="19219" t="s">
        <v>25</v>
      </c>
      <c r="D152" s="19649" t="s">
        <v>20</v>
      </c>
      <c r="E152" s="20079" t="n">
        <v>0.0</v>
      </c>
      <c r="F152" s="20509" t="n">
        <v>0.0</v>
      </c>
      <c r="G152" s="20939" t="n">
        <v>0.0</v>
      </c>
      <c r="H152" s="21369" t="n">
        <v>0.0</v>
      </c>
      <c r="I152" s="21799" t="n">
        <v>0.0</v>
      </c>
      <c r="J152" s="22229" t="n">
        <v>0.0</v>
      </c>
    </row>
    <row collapsed="false" customFormat="false" customHeight="false" hidden="false" ht="12.75" outlineLevel="0" r="153">
      <c r="A153" s="18360" t="s">
        <v>141</v>
      </c>
      <c r="B153" s="18790" t="s">
        <v>31</v>
      </c>
      <c r="C153" s="19220" t="s">
        <v>25</v>
      </c>
      <c r="D153" s="19650" t="s">
        <v>13</v>
      </c>
      <c r="E153" s="20080" t="n">
        <v>5.005202262570399</v>
      </c>
      <c r="F153" s="20510" t="n">
        <v>4.782689991526899</v>
      </c>
      <c r="G153" s="20940" t="n">
        <v>4.5597264586884</v>
      </c>
      <c r="H153" s="21370" t="n">
        <v>4.2519382564093995</v>
      </c>
      <c r="I153" s="21800" t="n">
        <v>3.9720692736492995</v>
      </c>
      <c r="J153" s="22230" t="n">
        <v>3.5300596606892</v>
      </c>
    </row>
    <row collapsed="false" customFormat="false" customHeight="false" hidden="false" ht="12.75" outlineLevel="0" r="154">
      <c r="A154" s="18361" t="s">
        <v>141</v>
      </c>
      <c r="B154" s="18791" t="s">
        <v>31</v>
      </c>
      <c r="C154" s="19221" t="s">
        <v>25</v>
      </c>
      <c r="D154" s="19651" t="s">
        <v>16</v>
      </c>
      <c r="E154" s="20081" t="n">
        <v>0.0</v>
      </c>
      <c r="F154" s="20511" t="n">
        <v>0.0</v>
      </c>
      <c r="G154" s="20941" t="n">
        <v>0.0</v>
      </c>
      <c r="H154" s="21371" t="n">
        <v>0.0</v>
      </c>
      <c r="I154" s="21801" t="n">
        <v>0.0</v>
      </c>
      <c r="J154" s="22231" t="n">
        <v>0.0</v>
      </c>
    </row>
    <row collapsed="false" customFormat="false" customHeight="false" hidden="false" ht="12.75" outlineLevel="0" r="155">
      <c r="A155" s="18362" t="s">
        <v>141</v>
      </c>
      <c r="B155" s="18792" t="s">
        <v>31</v>
      </c>
      <c r="C155" s="19222" t="s">
        <v>25</v>
      </c>
      <c r="D155" s="19652" t="s">
        <v>14</v>
      </c>
      <c r="E155" s="20082" t="n">
        <v>0.0</v>
      </c>
      <c r="F155" s="20512" t="n">
        <v>0.0</v>
      </c>
      <c r="G155" s="20942" t="n">
        <v>0.0</v>
      </c>
      <c r="H155" s="21372" t="n">
        <v>0.0</v>
      </c>
      <c r="I155" s="21802" t="n">
        <v>0.0</v>
      </c>
      <c r="J155" s="22232" t="n">
        <v>0.0</v>
      </c>
    </row>
    <row collapsed="false" customFormat="false" customHeight="false" hidden="false" ht="12.75" outlineLevel="0" r="156">
      <c r="A156" s="18363" t="s">
        <v>141</v>
      </c>
      <c r="B156" s="18793" t="s">
        <v>31</v>
      </c>
      <c r="C156" s="19223" t="s">
        <v>25</v>
      </c>
      <c r="D156" s="19653" t="s">
        <v>18</v>
      </c>
      <c r="E156" s="20083" t="n">
        <v>0.0</v>
      </c>
      <c r="F156" s="20513" t="n">
        <v>0.0</v>
      </c>
      <c r="G156" s="20943" t="n">
        <v>0.0</v>
      </c>
      <c r="H156" s="21373" t="n">
        <v>0.0</v>
      </c>
      <c r="I156" s="21803" t="n">
        <v>0.0</v>
      </c>
      <c r="J156" s="22233" t="n">
        <v>0.0</v>
      </c>
    </row>
    <row collapsed="false" customFormat="false" customHeight="false" hidden="false" ht="12.75" outlineLevel="0" r="157">
      <c r="A157" s="18364" t="s">
        <v>141</v>
      </c>
      <c r="B157" s="18794" t="s">
        <v>31</v>
      </c>
      <c r="C157" s="19224" t="s">
        <v>26</v>
      </c>
      <c r="D157" s="19654" t="s">
        <v>20</v>
      </c>
      <c r="E157" s="20084" t="n">
        <v>0.0</v>
      </c>
      <c r="F157" s="20514" t="n">
        <v>0.0</v>
      </c>
      <c r="G157" s="20944" t="n">
        <v>0.0</v>
      </c>
      <c r="H157" s="21374" t="n">
        <v>0.0</v>
      </c>
      <c r="I157" s="21804" t="n">
        <v>0.0</v>
      </c>
      <c r="J157" s="22234" t="n">
        <v>0.0</v>
      </c>
    </row>
    <row collapsed="false" customFormat="false" customHeight="false" hidden="false" ht="12.75" outlineLevel="0" r="158">
      <c r="A158" s="18365" t="s">
        <v>141</v>
      </c>
      <c r="B158" s="18795" t="s">
        <v>31</v>
      </c>
      <c r="C158" s="19225" t="s">
        <v>26</v>
      </c>
      <c r="D158" s="19655" t="s">
        <v>13</v>
      </c>
      <c r="E158" s="20085" t="n">
        <v>1.6311169299247998</v>
      </c>
      <c r="F158" s="20515" t="n">
        <v>1.6777036329435</v>
      </c>
      <c r="G158" s="20945" t="n">
        <v>1.7094273882021</v>
      </c>
      <c r="H158" s="21375" t="n">
        <v>1.7312049156826999</v>
      </c>
      <c r="I158" s="21805" t="n">
        <v>1.7547717566473</v>
      </c>
      <c r="J158" s="22235" t="n">
        <v>1.843942322773</v>
      </c>
    </row>
    <row collapsed="false" customFormat="false" customHeight="false" hidden="false" ht="12.75" outlineLevel="0" r="159">
      <c r="A159" s="18366" t="s">
        <v>141</v>
      </c>
      <c r="B159" s="18796" t="s">
        <v>31</v>
      </c>
      <c r="C159" s="19226" t="s">
        <v>26</v>
      </c>
      <c r="D159" s="19656" t="s">
        <v>16</v>
      </c>
      <c r="E159" s="20086" t="n">
        <v>0.0</v>
      </c>
      <c r="F159" s="20516" t="n">
        <v>0.0</v>
      </c>
      <c r="G159" s="20946" t="n">
        <v>0.0</v>
      </c>
      <c r="H159" s="21376" t="n">
        <v>0.0</v>
      </c>
      <c r="I159" s="21806" t="n">
        <v>0.0</v>
      </c>
      <c r="J159" s="22236" t="n">
        <v>0.0</v>
      </c>
    </row>
    <row collapsed="false" customFormat="false" customHeight="false" hidden="false" ht="12.75" outlineLevel="0" r="160">
      <c r="A160" s="18367" t="s">
        <v>141</v>
      </c>
      <c r="B160" s="18797" t="s">
        <v>31</v>
      </c>
      <c r="C160" s="19227" t="s">
        <v>26</v>
      </c>
      <c r="D160" s="19657" t="s">
        <v>14</v>
      </c>
      <c r="E160" s="20087" t="n">
        <v>0.0</v>
      </c>
      <c r="F160" s="20517" t="n">
        <v>0.0</v>
      </c>
      <c r="G160" s="20947" t="n">
        <v>0.0</v>
      </c>
      <c r="H160" s="21377" t="n">
        <v>0.0</v>
      </c>
      <c r="I160" s="21807" t="n">
        <v>0.0</v>
      </c>
      <c r="J160" s="22237" t="n">
        <v>0.0</v>
      </c>
    </row>
    <row collapsed="false" customFormat="false" customHeight="false" hidden="false" ht="12.75" outlineLevel="0" r="161">
      <c r="A161" s="18368" t="s">
        <v>141</v>
      </c>
      <c r="B161" s="18798" t="s">
        <v>31</v>
      </c>
      <c r="C161" s="19228" t="s">
        <v>26</v>
      </c>
      <c r="D161" s="19658" t="s">
        <v>18</v>
      </c>
      <c r="E161" s="20088" t="n">
        <v>0.0</v>
      </c>
      <c r="F161" s="20518" t="n">
        <v>0.0</v>
      </c>
      <c r="G161" s="20948" t="n">
        <v>0.0</v>
      </c>
      <c r="H161" s="21378" t="n">
        <v>0.0</v>
      </c>
      <c r="I161" s="21808" t="n">
        <v>0.0</v>
      </c>
      <c r="J161" s="22238" t="n">
        <v>0.0</v>
      </c>
    </row>
    <row collapsed="false" customFormat="false" customHeight="false" hidden="false" ht="12.75" outlineLevel="0" r="162">
      <c r="A162" s="18369" t="s">
        <v>141</v>
      </c>
      <c r="B162" s="18799" t="s">
        <v>31</v>
      </c>
      <c r="C162" s="19229" t="s">
        <v>27</v>
      </c>
      <c r="D162" s="19659" t="s">
        <v>20</v>
      </c>
      <c r="E162" s="20089" t="n">
        <v>0.0</v>
      </c>
      <c r="F162" s="20519" t="n">
        <v>0.0</v>
      </c>
      <c r="G162" s="20949" t="n">
        <v>0.0</v>
      </c>
      <c r="H162" s="21379" t="n">
        <v>0.0</v>
      </c>
      <c r="I162" s="21809" t="n">
        <v>0.0</v>
      </c>
      <c r="J162" s="22239" t="n">
        <v>0.0</v>
      </c>
    </row>
    <row collapsed="false" customFormat="false" customHeight="false" hidden="false" ht="12.75" outlineLevel="0" r="163">
      <c r="A163" s="18370" t="s">
        <v>141</v>
      </c>
      <c r="B163" s="18800" t="s">
        <v>31</v>
      </c>
      <c r="C163" s="19230" t="s">
        <v>27</v>
      </c>
      <c r="D163" s="19660" t="s">
        <v>13</v>
      </c>
      <c r="E163" s="20090" t="n">
        <v>0.6351073271434999</v>
      </c>
      <c r="F163" s="20520" t="n">
        <v>0.6559856290462001</v>
      </c>
      <c r="G163" s="20950" t="n">
        <v>0.6707470673506</v>
      </c>
      <c r="H163" s="21380" t="n">
        <v>0.6812567328583</v>
      </c>
      <c r="I163" s="21810" t="n">
        <v>0.692472581134</v>
      </c>
      <c r="J163" s="22240" t="n">
        <v>0.7370537645774</v>
      </c>
    </row>
    <row collapsed="false" customFormat="false" customHeight="false" hidden="false" ht="12.75" outlineLevel="0" r="164">
      <c r="A164" s="18371" t="s">
        <v>141</v>
      </c>
      <c r="B164" s="18801" t="s">
        <v>31</v>
      </c>
      <c r="C164" s="19231" t="s">
        <v>27</v>
      </c>
      <c r="D164" s="19661" t="s">
        <v>16</v>
      </c>
      <c r="E164" s="20091" t="n">
        <v>0.0</v>
      </c>
      <c r="F164" s="20521" t="n">
        <v>0.0</v>
      </c>
      <c r="G164" s="20951" t="n">
        <v>0.0</v>
      </c>
      <c r="H164" s="21381" t="n">
        <v>0.0</v>
      </c>
      <c r="I164" s="21811" t="n">
        <v>0.0</v>
      </c>
      <c r="J164" s="22241" t="n">
        <v>0.0</v>
      </c>
    </row>
    <row collapsed="false" customFormat="false" customHeight="false" hidden="false" ht="12.75" outlineLevel="0" r="165">
      <c r="A165" s="18372" t="s">
        <v>141</v>
      </c>
      <c r="B165" s="18802" t="s">
        <v>31</v>
      </c>
      <c r="C165" s="19232" t="s">
        <v>27</v>
      </c>
      <c r="D165" s="19662" t="s">
        <v>14</v>
      </c>
      <c r="E165" s="20092" t="n">
        <v>0.0</v>
      </c>
      <c r="F165" s="20522" t="n">
        <v>0.0</v>
      </c>
      <c r="G165" s="20952" t="n">
        <v>0.0</v>
      </c>
      <c r="H165" s="21382" t="n">
        <v>0.0</v>
      </c>
      <c r="I165" s="21812" t="n">
        <v>0.0</v>
      </c>
      <c r="J165" s="22242" t="n">
        <v>0.0</v>
      </c>
    </row>
    <row collapsed="false" customFormat="false" customHeight="false" hidden="false" ht="12.75" outlineLevel="0" r="166">
      <c r="A166" s="18373" t="s">
        <v>141</v>
      </c>
      <c r="B166" s="18803" t="s">
        <v>31</v>
      </c>
      <c r="C166" s="19233" t="s">
        <v>27</v>
      </c>
      <c r="D166" s="19663" t="s">
        <v>18</v>
      </c>
      <c r="E166" s="20093" t="n">
        <v>0.0</v>
      </c>
      <c r="F166" s="20523" t="n">
        <v>0.0</v>
      </c>
      <c r="G166" s="20953" t="n">
        <v>0.0</v>
      </c>
      <c r="H166" s="21383" t="n">
        <v>0.0</v>
      </c>
      <c r="I166" s="21813" t="n">
        <v>0.0</v>
      </c>
      <c r="J166" s="22243" t="n">
        <v>0.0</v>
      </c>
    </row>
    <row collapsed="false" customFormat="false" customHeight="false" hidden="false" ht="12.75" outlineLevel="0" r="167">
      <c r="A167" s="18374" t="s">
        <v>141</v>
      </c>
      <c r="B167" s="18804" t="s">
        <v>32</v>
      </c>
      <c r="C167" s="19234" t="s">
        <v>12</v>
      </c>
      <c r="D167" s="19664" t="s">
        <v>20</v>
      </c>
      <c r="E167" s="20094" t="n">
        <v>0.12336416369419999</v>
      </c>
      <c r="F167" s="20524" t="n">
        <v>0.1050126559265</v>
      </c>
      <c r="G167" s="20954" t="n">
        <v>0.09341583358049999</v>
      </c>
      <c r="H167" s="21384" t="n">
        <v>0.0812606709612</v>
      </c>
      <c r="I167" s="21814" t="n">
        <v>0.0708046452309</v>
      </c>
      <c r="J167" s="22244" t="n">
        <v>0.0439705465043</v>
      </c>
    </row>
    <row collapsed="false" customFormat="false" customHeight="false" hidden="false" ht="12.75" outlineLevel="0" r="168">
      <c r="A168" s="18375" t="s">
        <v>141</v>
      </c>
      <c r="B168" s="18805" t="s">
        <v>32</v>
      </c>
      <c r="C168" s="19235" t="s">
        <v>12</v>
      </c>
      <c r="D168" s="19665" t="s">
        <v>13</v>
      </c>
      <c r="E168" s="20095" t="n">
        <v>0.7193912146779999</v>
      </c>
      <c r="F168" s="20525" t="n">
        <v>0.7719852455132</v>
      </c>
      <c r="G168" s="20955" t="n">
        <v>0.8182422827440999</v>
      </c>
      <c r="H168" s="21385" t="n">
        <v>0.8462586417503001</v>
      </c>
      <c r="I168" s="21815" t="n">
        <v>0.8730384342729</v>
      </c>
      <c r="J168" s="22245" t="n">
        <v>0.9634494586612</v>
      </c>
    </row>
    <row collapsed="false" customFormat="false" customHeight="false" hidden="false" ht="12.75" outlineLevel="0" r="169">
      <c r="A169" s="18376" t="s">
        <v>141</v>
      </c>
      <c r="B169" s="18806" t="s">
        <v>32</v>
      </c>
      <c r="C169" s="19236" t="s">
        <v>12</v>
      </c>
      <c r="D169" s="19666" t="s">
        <v>16</v>
      </c>
      <c r="E169" s="20096" t="n">
        <v>0.0</v>
      </c>
      <c r="F169" s="20526" t="n">
        <v>0.0</v>
      </c>
      <c r="G169" s="20956" t="n">
        <v>0.0</v>
      </c>
      <c r="H169" s="21386" t="n">
        <v>0.0</v>
      </c>
      <c r="I169" s="21816" t="n">
        <v>0.0</v>
      </c>
      <c r="J169" s="22246" t="n">
        <v>0.0</v>
      </c>
    </row>
    <row collapsed="false" customFormat="false" customHeight="false" hidden="false" ht="12.75" outlineLevel="0" r="170">
      <c r="A170" s="18377" t="s">
        <v>141</v>
      </c>
      <c r="B170" s="18807" t="s">
        <v>32</v>
      </c>
      <c r="C170" s="19237" t="s">
        <v>12</v>
      </c>
      <c r="D170" s="19667" t="s">
        <v>14</v>
      </c>
      <c r="E170" s="20097" t="n">
        <v>0.005615352182</v>
      </c>
      <c r="F170" s="20527" t="n">
        <v>0.004780017780799999</v>
      </c>
      <c r="G170" s="20957" t="n">
        <v>0.0042521473957</v>
      </c>
      <c r="H170" s="21387" t="n">
        <v>0.0036988619797999997</v>
      </c>
      <c r="I170" s="21817" t="n">
        <v>0.0032229181077</v>
      </c>
      <c r="J170" s="22247" t="n">
        <v>0.0020014859488000003</v>
      </c>
    </row>
    <row collapsed="false" customFormat="false" customHeight="false" hidden="false" ht="12.75" outlineLevel="0" r="171">
      <c r="A171" s="18378" t="s">
        <v>141</v>
      </c>
      <c r="B171" s="18808" t="s">
        <v>32</v>
      </c>
      <c r="C171" s="19238" t="s">
        <v>12</v>
      </c>
      <c r="D171" s="19668" t="s">
        <v>18</v>
      </c>
      <c r="E171" s="20098" t="n">
        <v>0.0</v>
      </c>
      <c r="F171" s="20528" t="n">
        <v>0.0</v>
      </c>
      <c r="G171" s="20958" t="n">
        <v>0.0</v>
      </c>
      <c r="H171" s="21388" t="n">
        <v>0.0</v>
      </c>
      <c r="I171" s="21818" t="n">
        <v>0.0</v>
      </c>
      <c r="J171" s="22248" t="n">
        <v>0.0</v>
      </c>
    </row>
    <row collapsed="false" customFormat="false" customHeight="false" hidden="false" ht="12.75" outlineLevel="0" r="172">
      <c r="A172" s="18379" t="s">
        <v>141</v>
      </c>
      <c r="B172" s="18809" t="s">
        <v>32</v>
      </c>
      <c r="C172" s="19239" t="s">
        <v>15</v>
      </c>
      <c r="D172" s="19669" t="s">
        <v>20</v>
      </c>
      <c r="E172" s="20099" t="n">
        <v>0.0</v>
      </c>
      <c r="F172" s="20529" t="n">
        <v>0.0</v>
      </c>
      <c r="G172" s="20959" t="n">
        <v>0.0</v>
      </c>
      <c r="H172" s="21389" t="n">
        <v>0.0</v>
      </c>
      <c r="I172" s="21819" t="n">
        <v>0.0</v>
      </c>
      <c r="J172" s="22249" t="n">
        <v>0.0</v>
      </c>
    </row>
    <row collapsed="false" customFormat="false" customHeight="false" hidden="false" ht="12.75" outlineLevel="0" r="173">
      <c r="A173" s="18380" t="s">
        <v>141</v>
      </c>
      <c r="B173" s="18810" t="s">
        <v>32</v>
      </c>
      <c r="C173" s="19240" t="s">
        <v>15</v>
      </c>
      <c r="D173" s="19670" t="s">
        <v>13</v>
      </c>
      <c r="E173" s="20100" t="n">
        <v>0.8349441812792</v>
      </c>
      <c r="F173" s="20530" t="n">
        <v>0.8052269622492</v>
      </c>
      <c r="G173" s="20960" t="n">
        <v>0.7138257242147</v>
      </c>
      <c r="H173" s="21390" t="n">
        <v>0.6026172839416</v>
      </c>
      <c r="I173" s="21820" t="n">
        <v>0.4749312366822</v>
      </c>
      <c r="J173" s="22250" t="n">
        <v>0.2624927089012</v>
      </c>
    </row>
    <row collapsed="false" customFormat="false" customHeight="false" hidden="false" ht="12.75" outlineLevel="0" r="174">
      <c r="A174" s="18381" t="s">
        <v>141</v>
      </c>
      <c r="B174" s="18811" t="s">
        <v>32</v>
      </c>
      <c r="C174" s="19241" t="s">
        <v>15</v>
      </c>
      <c r="D174" s="19671" t="s">
        <v>16</v>
      </c>
      <c r="E174" s="20101" t="n">
        <v>0.0</v>
      </c>
      <c r="F174" s="20531" t="n">
        <v>0.0</v>
      </c>
      <c r="G174" s="20961" t="n">
        <v>0.0</v>
      </c>
      <c r="H174" s="21391" t="n">
        <v>0.0</v>
      </c>
      <c r="I174" s="21821" t="n">
        <v>0.0</v>
      </c>
      <c r="J174" s="22251" t="n">
        <v>0.0</v>
      </c>
    </row>
    <row collapsed="false" customFormat="false" customHeight="false" hidden="false" ht="12.75" outlineLevel="0" r="175">
      <c r="A175" s="18382" t="s">
        <v>141</v>
      </c>
      <c r="B175" s="18812" t="s">
        <v>32</v>
      </c>
      <c r="C175" s="19242" t="s">
        <v>15</v>
      </c>
      <c r="D175" s="19672" t="s">
        <v>14</v>
      </c>
      <c r="E175" s="20102" t="n">
        <v>0.0</v>
      </c>
      <c r="F175" s="20532" t="n">
        <v>0.0</v>
      </c>
      <c r="G175" s="20962" t="n">
        <v>0.0</v>
      </c>
      <c r="H175" s="21392" t="n">
        <v>0.0</v>
      </c>
      <c r="I175" s="21822" t="n">
        <v>0.0</v>
      </c>
      <c r="J175" s="22252" t="n">
        <v>0.0</v>
      </c>
    </row>
    <row collapsed="false" customFormat="false" customHeight="false" hidden="false" ht="12.75" outlineLevel="0" r="176">
      <c r="A176" s="18383" t="s">
        <v>141</v>
      </c>
      <c r="B176" s="18813" t="s">
        <v>32</v>
      </c>
      <c r="C176" s="19243" t="s">
        <v>15</v>
      </c>
      <c r="D176" s="19673" t="s">
        <v>18</v>
      </c>
      <c r="E176" s="20103" t="n">
        <v>0.0</v>
      </c>
      <c r="F176" s="20533" t="n">
        <v>0.0</v>
      </c>
      <c r="G176" s="20963" t="n">
        <v>0.0</v>
      </c>
      <c r="H176" s="21393" t="n">
        <v>0.0</v>
      </c>
      <c r="I176" s="21823" t="n">
        <v>0.0</v>
      </c>
      <c r="J176" s="22253" t="n">
        <v>0.0</v>
      </c>
    </row>
    <row collapsed="false" customFormat="false" customHeight="false" hidden="false" ht="12.75" outlineLevel="0" r="177">
      <c r="A177" s="18384" t="s">
        <v>141</v>
      </c>
      <c r="B177" s="18814" t="s">
        <v>32</v>
      </c>
      <c r="C177" s="19244" t="s">
        <v>17</v>
      </c>
      <c r="D177" s="19674" t="s">
        <v>20</v>
      </c>
      <c r="E177" s="20104" t="n">
        <v>0.0</v>
      </c>
      <c r="F177" s="20534" t="n">
        <v>0.0</v>
      </c>
      <c r="G177" s="20964" t="n">
        <v>0.0</v>
      </c>
      <c r="H177" s="21394" t="n">
        <v>0.0</v>
      </c>
      <c r="I177" s="21824" t="n">
        <v>0.0</v>
      </c>
      <c r="J177" s="22254" t="n">
        <v>0.0</v>
      </c>
    </row>
    <row collapsed="false" customFormat="false" customHeight="false" hidden="false" ht="12.75" outlineLevel="0" r="178">
      <c r="A178" s="18385" t="s">
        <v>141</v>
      </c>
      <c r="B178" s="18815" t="s">
        <v>32</v>
      </c>
      <c r="C178" s="19245" t="s">
        <v>17</v>
      </c>
      <c r="D178" s="19675" t="s">
        <v>13</v>
      </c>
      <c r="E178" s="20105" t="n">
        <v>0.46316597098870005</v>
      </c>
      <c r="F178" s="20535" t="n">
        <v>0.5130231008623001</v>
      </c>
      <c r="G178" s="20965" t="n">
        <v>0.5606320326803</v>
      </c>
      <c r="H178" s="21395" t="n">
        <v>0.5986802558661</v>
      </c>
      <c r="I178" s="21825" t="n">
        <v>0.6393029951402001</v>
      </c>
      <c r="J178" s="22255" t="n">
        <v>0.6750687989336</v>
      </c>
    </row>
    <row collapsed="false" customFormat="false" customHeight="false" hidden="false" ht="12.75" outlineLevel="0" r="179">
      <c r="A179" s="18386" t="s">
        <v>141</v>
      </c>
      <c r="B179" s="18816" t="s">
        <v>32</v>
      </c>
      <c r="C179" s="19246" t="s">
        <v>17</v>
      </c>
      <c r="D179" s="19676" t="s">
        <v>16</v>
      </c>
      <c r="E179" s="20106" t="n">
        <v>0.0</v>
      </c>
      <c r="F179" s="20536" t="n">
        <v>0.0</v>
      </c>
      <c r="G179" s="20966" t="n">
        <v>0.0</v>
      </c>
      <c r="H179" s="21396" t="n">
        <v>0.0</v>
      </c>
      <c r="I179" s="21826" t="n">
        <v>0.0</v>
      </c>
      <c r="J179" s="22256" t="n">
        <v>0.0</v>
      </c>
    </row>
    <row collapsed="false" customFormat="false" customHeight="false" hidden="false" ht="12.75" outlineLevel="0" r="180">
      <c r="A180" s="18387" t="s">
        <v>141</v>
      </c>
      <c r="B180" s="18817" t="s">
        <v>32</v>
      </c>
      <c r="C180" s="19247" t="s">
        <v>17</v>
      </c>
      <c r="D180" s="19677" t="s">
        <v>14</v>
      </c>
      <c r="E180" s="20107" t="n">
        <v>0.0</v>
      </c>
      <c r="F180" s="20537" t="n">
        <v>0.0</v>
      </c>
      <c r="G180" s="20967" t="n">
        <v>0.0</v>
      </c>
      <c r="H180" s="21397" t="n">
        <v>0.0</v>
      </c>
      <c r="I180" s="21827" t="n">
        <v>0.0</v>
      </c>
      <c r="J180" s="22257" t="n">
        <v>0.0</v>
      </c>
    </row>
    <row collapsed="false" customFormat="false" customHeight="false" hidden="false" ht="12.75" outlineLevel="0" r="181">
      <c r="A181" s="18388" t="s">
        <v>141</v>
      </c>
      <c r="B181" s="18818" t="s">
        <v>32</v>
      </c>
      <c r="C181" s="19248" t="s">
        <v>17</v>
      </c>
      <c r="D181" s="19678" t="s">
        <v>18</v>
      </c>
      <c r="E181" s="20108" t="n">
        <v>0.0</v>
      </c>
      <c r="F181" s="20538" t="n">
        <v>0.0</v>
      </c>
      <c r="G181" s="20968" t="n">
        <v>0.0</v>
      </c>
      <c r="H181" s="21398" t="n">
        <v>0.0</v>
      </c>
      <c r="I181" s="21828" t="n">
        <v>0.0</v>
      </c>
      <c r="J181" s="22258" t="n">
        <v>0.0</v>
      </c>
    </row>
    <row collapsed="false" customFormat="false" customHeight="false" hidden="false" ht="12.75" outlineLevel="0" r="182">
      <c r="A182" s="18389" t="s">
        <v>141</v>
      </c>
      <c r="B182" s="18819" t="s">
        <v>32</v>
      </c>
      <c r="C182" s="19249" t="s">
        <v>19</v>
      </c>
      <c r="D182" s="19679" t="s">
        <v>20</v>
      </c>
      <c r="E182" s="20109" t="n">
        <v>0.82992223117</v>
      </c>
      <c r="F182" s="20539" t="n">
        <v>0.6155582734760001</v>
      </c>
      <c r="G182" s="20969" t="n">
        <v>0.43467700835480005</v>
      </c>
      <c r="H182" s="21399" t="n">
        <v>0.3147716692105</v>
      </c>
      <c r="I182" s="21829" t="n">
        <v>0.476970342689</v>
      </c>
      <c r="J182" s="22259" t="n">
        <v>1.4758829840929</v>
      </c>
    </row>
    <row collapsed="false" customFormat="false" customHeight="false" hidden="false" ht="12.75" outlineLevel="0" r="183">
      <c r="A183" s="18390" t="s">
        <v>141</v>
      </c>
      <c r="B183" s="18820" t="s">
        <v>32</v>
      </c>
      <c r="C183" s="19250" t="s">
        <v>19</v>
      </c>
      <c r="D183" s="19680" t="s">
        <v>13</v>
      </c>
      <c r="E183" s="20110" t="n">
        <v>1.117560061047</v>
      </c>
      <c r="F183" s="20540" t="n">
        <v>1.1341108912355</v>
      </c>
      <c r="G183" s="20970" t="n">
        <v>1.2147130098268</v>
      </c>
      <c r="H183" s="21400" t="n">
        <v>1.5715848437993998</v>
      </c>
      <c r="I183" s="21830" t="n">
        <v>2.1031570436292</v>
      </c>
      <c r="J183" s="22260" t="n">
        <v>2.9087811211625993</v>
      </c>
    </row>
    <row collapsed="false" customFormat="false" customHeight="false" hidden="false" ht="12.75" outlineLevel="0" r="184">
      <c r="A184" s="18391" t="s">
        <v>141</v>
      </c>
      <c r="B184" s="18821" t="s">
        <v>32</v>
      </c>
      <c r="C184" s="19251" t="s">
        <v>19</v>
      </c>
      <c r="D184" s="19681" t="s">
        <v>16</v>
      </c>
      <c r="E184" s="20111" t="n">
        <v>5.033091332640001</v>
      </c>
      <c r="F184" s="20541" t="n">
        <v>3.7285714119081</v>
      </c>
      <c r="G184" s="20971" t="n">
        <v>2.6145066235486003</v>
      </c>
      <c r="H184" s="21401" t="n">
        <v>1.7664741365243999</v>
      </c>
      <c r="I184" s="21831" t="n">
        <v>0.9257674496136</v>
      </c>
      <c r="J184" s="22261" t="n">
        <v>0.0017684610171</v>
      </c>
    </row>
    <row collapsed="false" customFormat="false" customHeight="false" hidden="false" ht="12.75" outlineLevel="0" r="185">
      <c r="A185" s="18392" t="s">
        <v>141</v>
      </c>
      <c r="B185" s="18822" t="s">
        <v>32</v>
      </c>
      <c r="C185" s="19252" t="s">
        <v>19</v>
      </c>
      <c r="D185" s="19682" t="s">
        <v>14</v>
      </c>
      <c r="E185" s="20112" t="n">
        <v>9.5218338024</v>
      </c>
      <c r="F185" s="20542" t="n">
        <v>10.6371607536668</v>
      </c>
      <c r="G185" s="20972" t="n">
        <v>10.114312516002</v>
      </c>
      <c r="H185" s="21402" t="n">
        <v>8.729643785181601</v>
      </c>
      <c r="I185" s="21832" t="n">
        <v>6.6128540949761</v>
      </c>
      <c r="J185" s="22262" t="n">
        <v>0.44808409059349996</v>
      </c>
    </row>
    <row collapsed="false" customFormat="false" customHeight="false" hidden="false" ht="12.75" outlineLevel="0" r="186">
      <c r="A186" s="18393" t="s">
        <v>141</v>
      </c>
      <c r="B186" s="18823" t="s">
        <v>32</v>
      </c>
      <c r="C186" s="19253" t="s">
        <v>19</v>
      </c>
      <c r="D186" s="19683" t="s">
        <v>18</v>
      </c>
      <c r="E186" s="20113" t="n">
        <v>1.62271861921</v>
      </c>
      <c r="F186" s="20543" t="n">
        <v>1.1908453971693</v>
      </c>
      <c r="G186" s="20973" t="n">
        <v>0.8245220767838</v>
      </c>
      <c r="H186" s="21403" t="n">
        <v>0.5284155687547</v>
      </c>
      <c r="I186" s="21833" t="n">
        <v>0.3557552033872</v>
      </c>
      <c r="J186" s="22263" t="n">
        <v>1.9759072547301</v>
      </c>
    </row>
    <row collapsed="false" customFormat="false" customHeight="false" hidden="false" ht="12.75" outlineLevel="0" r="187">
      <c r="A187" s="18394" t="s">
        <v>141</v>
      </c>
      <c r="B187" s="18824" t="s">
        <v>32</v>
      </c>
      <c r="C187" s="19254" t="s">
        <v>21</v>
      </c>
      <c r="D187" s="19684" t="s">
        <v>20</v>
      </c>
      <c r="E187" s="20114" t="n">
        <v>0.0</v>
      </c>
      <c r="F187" s="20544" t="n">
        <v>0.0</v>
      </c>
      <c r="G187" s="20974" t="n">
        <v>0.0</v>
      </c>
      <c r="H187" s="21404" t="n">
        <v>0.0</v>
      </c>
      <c r="I187" s="21834" t="n">
        <v>0.0</v>
      </c>
      <c r="J187" s="22264" t="n">
        <v>0.0</v>
      </c>
    </row>
    <row collapsed="false" customFormat="false" customHeight="false" hidden="false" ht="12.75" outlineLevel="0" r="188">
      <c r="A188" s="18395" t="s">
        <v>141</v>
      </c>
      <c r="B188" s="18825" t="s">
        <v>32</v>
      </c>
      <c r="C188" s="19255" t="s">
        <v>21</v>
      </c>
      <c r="D188" s="19685" t="s">
        <v>13</v>
      </c>
      <c r="E188" s="20115" t="n">
        <v>0.07437364587999999</v>
      </c>
      <c r="F188" s="20545" t="n">
        <v>0.078203701428</v>
      </c>
      <c r="G188" s="20975" t="n">
        <v>0.08138060956399999</v>
      </c>
      <c r="H188" s="21405" t="n">
        <v>0.0801029211987</v>
      </c>
      <c r="I188" s="21835" t="n">
        <v>0.0820386761706</v>
      </c>
      <c r="J188" s="22265" t="n">
        <v>0.0938271823837</v>
      </c>
    </row>
    <row collapsed="false" customFormat="false" customHeight="false" hidden="false" ht="12.75" outlineLevel="0" r="189">
      <c r="A189" s="18396" t="s">
        <v>141</v>
      </c>
      <c r="B189" s="18826" t="s">
        <v>32</v>
      </c>
      <c r="C189" s="19256" t="s">
        <v>21</v>
      </c>
      <c r="D189" s="19686" t="s">
        <v>16</v>
      </c>
      <c r="E189" s="20116" t="n">
        <v>0.0</v>
      </c>
      <c r="F189" s="20546" t="n">
        <v>0.0</v>
      </c>
      <c r="G189" s="20976" t="n">
        <v>0.0</v>
      </c>
      <c r="H189" s="21406" t="n">
        <v>0.0</v>
      </c>
      <c r="I189" s="21836" t="n">
        <v>0.0</v>
      </c>
      <c r="J189" s="22266" t="n">
        <v>0.0</v>
      </c>
    </row>
    <row collapsed="false" customFormat="false" customHeight="false" hidden="false" ht="12.75" outlineLevel="0" r="190">
      <c r="A190" s="18397" t="s">
        <v>141</v>
      </c>
      <c r="B190" s="18827" t="s">
        <v>32</v>
      </c>
      <c r="C190" s="19257" t="s">
        <v>21</v>
      </c>
      <c r="D190" s="19687" t="s">
        <v>14</v>
      </c>
      <c r="E190" s="20117" t="n">
        <v>0.0</v>
      </c>
      <c r="F190" s="20547" t="n">
        <v>0.0</v>
      </c>
      <c r="G190" s="20977" t="n">
        <v>0.0</v>
      </c>
      <c r="H190" s="21407" t="n">
        <v>0.0</v>
      </c>
      <c r="I190" s="21837" t="n">
        <v>0.0</v>
      </c>
      <c r="J190" s="22267" t="n">
        <v>0.0</v>
      </c>
    </row>
    <row collapsed="false" customFormat="false" customHeight="false" hidden="false" ht="12.75" outlineLevel="0" r="191">
      <c r="A191" s="18398" t="s">
        <v>141</v>
      </c>
      <c r="B191" s="18828" t="s">
        <v>32</v>
      </c>
      <c r="C191" s="19258" t="s">
        <v>21</v>
      </c>
      <c r="D191" s="19688" t="s">
        <v>18</v>
      </c>
      <c r="E191" s="20118" t="n">
        <v>0.0</v>
      </c>
      <c r="F191" s="20548" t="n">
        <v>0.0</v>
      </c>
      <c r="G191" s="20978" t="n">
        <v>0.0</v>
      </c>
      <c r="H191" s="21408" t="n">
        <v>0.0</v>
      </c>
      <c r="I191" s="21838" t="n">
        <v>0.0</v>
      </c>
      <c r="J191" s="22268" t="n">
        <v>0.0</v>
      </c>
    </row>
    <row collapsed="false" customFormat="false" customHeight="false" hidden="false" ht="12.75" outlineLevel="0" r="192">
      <c r="A192" s="18399" t="s">
        <v>141</v>
      </c>
      <c r="B192" s="18829" t="s">
        <v>32</v>
      </c>
      <c r="C192" s="19259" t="s">
        <v>22</v>
      </c>
      <c r="D192" s="19689" t="s">
        <v>20</v>
      </c>
      <c r="E192" s="20119" t="n">
        <v>0.1756374572519</v>
      </c>
      <c r="F192" s="20549" t="n">
        <v>0.1619974304971</v>
      </c>
      <c r="G192" s="20979" t="n">
        <v>0.1664128322999</v>
      </c>
      <c r="H192" s="21409" t="n">
        <v>0.1464449886146</v>
      </c>
      <c r="I192" s="21839" t="n">
        <v>0.1263577639238</v>
      </c>
      <c r="J192" s="22269" t="n">
        <v>0.0959812204379</v>
      </c>
    </row>
    <row collapsed="false" customFormat="false" customHeight="false" hidden="false" ht="12.75" outlineLevel="0" r="193">
      <c r="A193" s="18400" t="s">
        <v>141</v>
      </c>
      <c r="B193" s="18830" t="s">
        <v>32</v>
      </c>
      <c r="C193" s="19260" t="s">
        <v>22</v>
      </c>
      <c r="D193" s="19690" t="s">
        <v>13</v>
      </c>
      <c r="E193" s="20120" t="n">
        <v>0.8576773436640001</v>
      </c>
      <c r="F193" s="20550" t="n">
        <v>1.4135300774047999</v>
      </c>
      <c r="G193" s="20980" t="n">
        <v>1.9454055931338001</v>
      </c>
      <c r="H193" s="21410" t="n">
        <v>2.338594370074</v>
      </c>
      <c r="I193" s="21840" t="n">
        <v>2.7476504404811</v>
      </c>
      <c r="J193" s="22270" t="n">
        <v>4.1973359422278</v>
      </c>
    </row>
    <row collapsed="false" customFormat="false" customHeight="false" hidden="false" ht="12.75" outlineLevel="0" r="194">
      <c r="A194" s="18401" t="s">
        <v>141</v>
      </c>
      <c r="B194" s="18831" t="s">
        <v>32</v>
      </c>
      <c r="C194" s="19261" t="s">
        <v>22</v>
      </c>
      <c r="D194" s="19691" t="s">
        <v>16</v>
      </c>
      <c r="E194" s="20121" t="n">
        <v>0.0201399073007</v>
      </c>
      <c r="F194" s="20551" t="n">
        <v>0.0</v>
      </c>
      <c r="G194" s="20981" t="n">
        <v>0.0</v>
      </c>
      <c r="H194" s="21411" t="n">
        <v>0.0</v>
      </c>
      <c r="I194" s="21841" t="n">
        <v>0.0</v>
      </c>
      <c r="J194" s="22271" t="n">
        <v>0.0</v>
      </c>
    </row>
    <row collapsed="false" customFormat="false" customHeight="false" hidden="false" ht="12.75" outlineLevel="0" r="195">
      <c r="A195" s="18402" t="s">
        <v>141</v>
      </c>
      <c r="B195" s="18832" t="s">
        <v>32</v>
      </c>
      <c r="C195" s="19262" t="s">
        <v>22</v>
      </c>
      <c r="D195" s="19692" t="s">
        <v>14</v>
      </c>
      <c r="E195" s="20122" t="n">
        <v>0.731109586133</v>
      </c>
      <c r="F195" s="20552" t="n">
        <v>0.7762995869404</v>
      </c>
      <c r="G195" s="20982" t="n">
        <v>0.8574259275259</v>
      </c>
      <c r="H195" s="21412" t="n">
        <v>0.8196644413391</v>
      </c>
      <c r="I195" s="21842" t="n">
        <v>0.7730670246083</v>
      </c>
      <c r="J195" s="22272" t="n">
        <v>0.6802375502026</v>
      </c>
    </row>
    <row collapsed="false" customFormat="false" customHeight="false" hidden="false" ht="12.75" outlineLevel="0" r="196">
      <c r="A196" s="18403" t="s">
        <v>141</v>
      </c>
      <c r="B196" s="18833" t="s">
        <v>32</v>
      </c>
      <c r="C196" s="19263" t="s">
        <v>22</v>
      </c>
      <c r="D196" s="19693" t="s">
        <v>18</v>
      </c>
      <c r="E196" s="20123" t="n">
        <v>0.0</v>
      </c>
      <c r="F196" s="20553" t="n">
        <v>0.0</v>
      </c>
      <c r="G196" s="20983" t="n">
        <v>0.0</v>
      </c>
      <c r="H196" s="21413" t="n">
        <v>0.0</v>
      </c>
      <c r="I196" s="21843" t="n">
        <v>0.0</v>
      </c>
      <c r="J196" s="22273" t="n">
        <v>0.0</v>
      </c>
    </row>
    <row collapsed="false" customFormat="false" customHeight="false" hidden="false" ht="12.75" outlineLevel="0" r="197">
      <c r="A197" s="18404" t="s">
        <v>141</v>
      </c>
      <c r="B197" s="18834" t="s">
        <v>32</v>
      </c>
      <c r="C197" s="19264" t="s">
        <v>23</v>
      </c>
      <c r="D197" s="19694" t="s">
        <v>20</v>
      </c>
      <c r="E197" s="20124" t="n">
        <v>0.0</v>
      </c>
      <c r="F197" s="20554" t="n">
        <v>0.0</v>
      </c>
      <c r="G197" s="20984" t="n">
        <v>0.0</v>
      </c>
      <c r="H197" s="21414" t="n">
        <v>0.0</v>
      </c>
      <c r="I197" s="21844" t="n">
        <v>0.0</v>
      </c>
      <c r="J197" s="22274" t="n">
        <v>0.0</v>
      </c>
    </row>
    <row collapsed="false" customFormat="false" customHeight="false" hidden="false" ht="12.75" outlineLevel="0" r="198">
      <c r="A198" s="18405" t="s">
        <v>141</v>
      </c>
      <c r="B198" s="18835" t="s">
        <v>32</v>
      </c>
      <c r="C198" s="19265" t="s">
        <v>23</v>
      </c>
      <c r="D198" s="19695" t="s">
        <v>13</v>
      </c>
      <c r="E198" s="20125" t="n">
        <v>2.1103539219105</v>
      </c>
      <c r="F198" s="20555" t="n">
        <v>2.1272214405719003</v>
      </c>
      <c r="G198" s="20985" t="n">
        <v>2.1004211167667</v>
      </c>
      <c r="H198" s="21415" t="n">
        <v>1.9862804484655001</v>
      </c>
      <c r="I198" s="21845" t="n">
        <v>1.8685025040918</v>
      </c>
      <c r="J198" s="22275" t="n">
        <v>1.4046415628375002</v>
      </c>
    </row>
    <row collapsed="false" customFormat="false" customHeight="false" hidden="false" ht="12.75" outlineLevel="0" r="199">
      <c r="A199" s="18406" t="s">
        <v>141</v>
      </c>
      <c r="B199" s="18836" t="s">
        <v>32</v>
      </c>
      <c r="C199" s="19266" t="s">
        <v>23</v>
      </c>
      <c r="D199" s="19696" t="s">
        <v>16</v>
      </c>
      <c r="E199" s="20126" t="n">
        <v>0.0</v>
      </c>
      <c r="F199" s="20556" t="n">
        <v>0.0</v>
      </c>
      <c r="G199" s="20986" t="n">
        <v>0.0</v>
      </c>
      <c r="H199" s="21416" t="n">
        <v>0.0</v>
      </c>
      <c r="I199" s="21846" t="n">
        <v>0.0</v>
      </c>
      <c r="J199" s="22276" t="n">
        <v>0.0</v>
      </c>
    </row>
    <row collapsed="false" customFormat="false" customHeight="false" hidden="false" ht="12.75" outlineLevel="0" r="200">
      <c r="A200" s="18407" t="s">
        <v>141</v>
      </c>
      <c r="B200" s="18837" t="s">
        <v>32</v>
      </c>
      <c r="C200" s="19267" t="s">
        <v>23</v>
      </c>
      <c r="D200" s="19697" t="s">
        <v>14</v>
      </c>
      <c r="E200" s="20127" t="n">
        <v>0.0</v>
      </c>
      <c r="F200" s="20557" t="n">
        <v>0.0</v>
      </c>
      <c r="G200" s="20987" t="n">
        <v>0.0</v>
      </c>
      <c r="H200" s="21417" t="n">
        <v>0.0</v>
      </c>
      <c r="I200" s="21847" t="n">
        <v>0.0</v>
      </c>
      <c r="J200" s="22277" t="n">
        <v>0.0</v>
      </c>
    </row>
    <row collapsed="false" customFormat="false" customHeight="false" hidden="false" ht="12.75" outlineLevel="0" r="201">
      <c r="A201" s="18408" t="s">
        <v>141</v>
      </c>
      <c r="B201" s="18838" t="s">
        <v>32</v>
      </c>
      <c r="C201" s="19268" t="s">
        <v>23</v>
      </c>
      <c r="D201" s="19698" t="s">
        <v>18</v>
      </c>
      <c r="E201" s="20128" t="n">
        <v>0.0</v>
      </c>
      <c r="F201" s="20558" t="n">
        <v>0.0</v>
      </c>
      <c r="G201" s="20988" t="n">
        <v>0.0</v>
      </c>
      <c r="H201" s="21418" t="n">
        <v>0.0</v>
      </c>
      <c r="I201" s="21848" t="n">
        <v>0.0</v>
      </c>
      <c r="J201" s="22278" t="n">
        <v>0.0</v>
      </c>
    </row>
    <row collapsed="false" customFormat="false" customHeight="false" hidden="false" ht="12.75" outlineLevel="0" r="202">
      <c r="A202" s="18409" t="s">
        <v>141</v>
      </c>
      <c r="B202" s="18839" t="s">
        <v>32</v>
      </c>
      <c r="C202" s="19269" t="s">
        <v>24</v>
      </c>
      <c r="D202" s="19699" t="s">
        <v>20</v>
      </c>
      <c r="E202" s="20129" t="n">
        <v>0.12012319929700001</v>
      </c>
      <c r="F202" s="20559" t="n">
        <v>0.2737905907141</v>
      </c>
      <c r="G202" s="20989" t="n">
        <v>0.3849077351684</v>
      </c>
      <c r="H202" s="21419" t="n">
        <v>0.46618024858319995</v>
      </c>
      <c r="I202" s="21849" t="n">
        <v>0.4938497118721</v>
      </c>
      <c r="J202" s="22279" t="n">
        <v>0.5246718204438</v>
      </c>
    </row>
    <row collapsed="false" customFormat="false" customHeight="false" hidden="false" ht="12.75" outlineLevel="0" r="203">
      <c r="A203" s="18410" t="s">
        <v>141</v>
      </c>
      <c r="B203" s="18840" t="s">
        <v>32</v>
      </c>
      <c r="C203" s="19270" t="s">
        <v>24</v>
      </c>
      <c r="D203" s="19700" t="s">
        <v>13</v>
      </c>
      <c r="E203" s="20130" t="n">
        <v>0.6120908130131</v>
      </c>
      <c r="F203" s="20560" t="n">
        <v>0.7665468376188</v>
      </c>
      <c r="G203" s="20990" t="n">
        <v>0.8501672698081</v>
      </c>
      <c r="H203" s="21420" t="n">
        <v>0.861861198352</v>
      </c>
      <c r="I203" s="21850" t="n">
        <v>0.8590280003709</v>
      </c>
      <c r="J203" s="22280" t="n">
        <v>0.7141562304989001</v>
      </c>
    </row>
    <row collapsed="false" customFormat="false" customHeight="false" hidden="false" ht="12.75" outlineLevel="0" r="204">
      <c r="A204" s="18411" t="s">
        <v>141</v>
      </c>
      <c r="B204" s="18841" t="s">
        <v>32</v>
      </c>
      <c r="C204" s="19271" t="s">
        <v>24</v>
      </c>
      <c r="D204" s="19701" t="s">
        <v>16</v>
      </c>
      <c r="E204" s="20131" t="n">
        <v>0.38825863553600004</v>
      </c>
      <c r="F204" s="20561" t="n">
        <v>0.2476946128577</v>
      </c>
      <c r="G204" s="20991" t="n">
        <v>0.1271447917758</v>
      </c>
      <c r="H204" s="21421" t="n">
        <v>0.0313667319464</v>
      </c>
      <c r="I204" s="21851" t="n">
        <v>0.0195076584663</v>
      </c>
      <c r="J204" s="22281" t="n">
        <v>6.828386464E-4</v>
      </c>
    </row>
    <row collapsed="false" customFormat="false" customHeight="false" hidden="false" ht="12.75" outlineLevel="0" r="205">
      <c r="A205" s="18412" t="s">
        <v>141</v>
      </c>
      <c r="B205" s="18842" t="s">
        <v>32</v>
      </c>
      <c r="C205" s="19272" t="s">
        <v>24</v>
      </c>
      <c r="D205" s="19702" t="s">
        <v>14</v>
      </c>
      <c r="E205" s="20132" t="n">
        <v>1.218078548959</v>
      </c>
      <c r="F205" s="20562" t="n">
        <v>1.0520348555609</v>
      </c>
      <c r="G205" s="20992" t="n">
        <v>0.9047744640456999</v>
      </c>
      <c r="H205" s="21422" t="n">
        <v>0.7436017461048</v>
      </c>
      <c r="I205" s="21852" t="n">
        <v>0.6362170280494</v>
      </c>
      <c r="J205" s="22282" t="n">
        <v>0.32585497600950003</v>
      </c>
    </row>
    <row collapsed="false" customFormat="false" customHeight="false" hidden="false" ht="12.75" outlineLevel="0" r="206">
      <c r="A206" s="18413" t="s">
        <v>141</v>
      </c>
      <c r="B206" s="18843" t="s">
        <v>32</v>
      </c>
      <c r="C206" s="19273" t="s">
        <v>24</v>
      </c>
      <c r="D206" s="19703" t="s">
        <v>18</v>
      </c>
      <c r="E206" s="20133" t="n">
        <v>0.20101303818000002</v>
      </c>
      <c r="F206" s="20563" t="n">
        <v>0.2075899590573</v>
      </c>
      <c r="G206" s="20993" t="n">
        <v>0.2079378701447</v>
      </c>
      <c r="H206" s="21423" t="n">
        <v>0.2003216546529</v>
      </c>
      <c r="I206" s="21853" t="n">
        <v>0.1936938396512</v>
      </c>
      <c r="J206" s="22283" t="n">
        <v>0.1672029655226</v>
      </c>
    </row>
    <row collapsed="false" customFormat="false" customHeight="false" hidden="false" ht="12.75" outlineLevel="0" r="207">
      <c r="A207" s="18414" t="s">
        <v>141</v>
      </c>
      <c r="B207" s="18844" t="s">
        <v>32</v>
      </c>
      <c r="C207" s="19274" t="s">
        <v>25</v>
      </c>
      <c r="D207" s="19704" t="s">
        <v>20</v>
      </c>
      <c r="E207" s="20134" t="n">
        <v>0.0</v>
      </c>
      <c r="F207" s="20564" t="n">
        <v>0.0</v>
      </c>
      <c r="G207" s="20994" t="n">
        <v>0.0</v>
      </c>
      <c r="H207" s="21424" t="n">
        <v>0.0</v>
      </c>
      <c r="I207" s="21854" t="n">
        <v>0.0</v>
      </c>
      <c r="J207" s="22284" t="n">
        <v>0.0</v>
      </c>
    </row>
    <row collapsed="false" customFormat="false" customHeight="false" hidden="false" ht="12.75" outlineLevel="0" r="208">
      <c r="A208" s="18415" t="s">
        <v>141</v>
      </c>
      <c r="B208" s="18845" t="s">
        <v>32</v>
      </c>
      <c r="C208" s="19275" t="s">
        <v>25</v>
      </c>
      <c r="D208" s="19705" t="s">
        <v>13</v>
      </c>
      <c r="E208" s="20135" t="n">
        <v>0.2478253075248</v>
      </c>
      <c r="F208" s="20565" t="n">
        <v>0.24507629625170002</v>
      </c>
      <c r="G208" s="20995" t="n">
        <v>0.2423090621295</v>
      </c>
      <c r="H208" s="21425" t="n">
        <v>0.2363553043094</v>
      </c>
      <c r="I208" s="21855" t="n">
        <v>0.2306668610624</v>
      </c>
      <c r="J208" s="22285" t="n">
        <v>0.23976972678129999</v>
      </c>
    </row>
    <row collapsed="false" customFormat="false" customHeight="false" hidden="false" ht="12.75" outlineLevel="0" r="209">
      <c r="A209" s="18416" t="s">
        <v>141</v>
      </c>
      <c r="B209" s="18846" t="s">
        <v>32</v>
      </c>
      <c r="C209" s="19276" t="s">
        <v>25</v>
      </c>
      <c r="D209" s="19706" t="s">
        <v>16</v>
      </c>
      <c r="E209" s="20136" t="n">
        <v>0.0</v>
      </c>
      <c r="F209" s="20566" t="n">
        <v>0.0</v>
      </c>
      <c r="G209" s="20996" t="n">
        <v>0.0</v>
      </c>
      <c r="H209" s="21426" t="n">
        <v>0.0</v>
      </c>
      <c r="I209" s="21856" t="n">
        <v>0.0</v>
      </c>
      <c r="J209" s="22286" t="n">
        <v>0.0</v>
      </c>
    </row>
    <row collapsed="false" customFormat="false" customHeight="false" hidden="false" ht="12.75" outlineLevel="0" r="210">
      <c r="A210" s="18417" t="s">
        <v>141</v>
      </c>
      <c r="B210" s="18847" t="s">
        <v>32</v>
      </c>
      <c r="C210" s="19277" t="s">
        <v>25</v>
      </c>
      <c r="D210" s="19707" t="s">
        <v>14</v>
      </c>
      <c r="E210" s="20137" t="n">
        <v>0.0</v>
      </c>
      <c r="F210" s="20567" t="n">
        <v>0.0</v>
      </c>
      <c r="G210" s="20997" t="n">
        <v>0.0</v>
      </c>
      <c r="H210" s="21427" t="n">
        <v>0.0</v>
      </c>
      <c r="I210" s="21857" t="n">
        <v>0.0</v>
      </c>
      <c r="J210" s="22287" t="n">
        <v>0.0</v>
      </c>
    </row>
    <row collapsed="false" customFormat="false" customHeight="false" hidden="false" ht="12.75" outlineLevel="0" r="211">
      <c r="A211" s="18418" t="s">
        <v>141</v>
      </c>
      <c r="B211" s="18848" t="s">
        <v>32</v>
      </c>
      <c r="C211" s="19278" t="s">
        <v>25</v>
      </c>
      <c r="D211" s="19708" t="s">
        <v>18</v>
      </c>
      <c r="E211" s="20138" t="n">
        <v>0.0</v>
      </c>
      <c r="F211" s="20568" t="n">
        <v>0.0</v>
      </c>
      <c r="G211" s="20998" t="n">
        <v>0.0</v>
      </c>
      <c r="H211" s="21428" t="n">
        <v>0.0</v>
      </c>
      <c r="I211" s="21858" t="n">
        <v>0.0</v>
      </c>
      <c r="J211" s="22288" t="n">
        <v>0.0</v>
      </c>
    </row>
    <row collapsed="false" customFormat="false" customHeight="false" hidden="false" ht="12.75" outlineLevel="0" r="212">
      <c r="A212" s="18419" t="s">
        <v>141</v>
      </c>
      <c r="B212" s="18849" t="s">
        <v>32</v>
      </c>
      <c r="C212" s="19279" t="s">
        <v>26</v>
      </c>
      <c r="D212" s="19709" t="s">
        <v>20</v>
      </c>
      <c r="E212" s="20139" t="n">
        <v>0.0</v>
      </c>
      <c r="F212" s="20569" t="n">
        <v>0.0</v>
      </c>
      <c r="G212" s="20999" t="n">
        <v>0.0</v>
      </c>
      <c r="H212" s="21429" t="n">
        <v>0.0</v>
      </c>
      <c r="I212" s="21859" t="n">
        <v>0.0</v>
      </c>
      <c r="J212" s="22289" t="n">
        <v>0.0</v>
      </c>
    </row>
    <row collapsed="false" customFormat="false" customHeight="false" hidden="false" ht="12.75" outlineLevel="0" r="213">
      <c r="A213" s="18420" t="s">
        <v>141</v>
      </c>
      <c r="B213" s="18850" t="s">
        <v>32</v>
      </c>
      <c r="C213" s="19280" t="s">
        <v>26</v>
      </c>
      <c r="D213" s="19710" t="s">
        <v>13</v>
      </c>
      <c r="E213" s="20140" t="n">
        <v>0.1976177589352</v>
      </c>
      <c r="F213" s="20570" t="n">
        <v>0.20539969819999998</v>
      </c>
      <c r="G213" s="21000" t="n">
        <v>0.2133505731703</v>
      </c>
      <c r="H213" s="21430" t="n">
        <v>0.21691645421330003</v>
      </c>
      <c r="I213" s="21860" t="n">
        <v>0.2206080822442</v>
      </c>
      <c r="J213" s="22290" t="n">
        <v>0.2351333722609</v>
      </c>
    </row>
    <row collapsed="false" customFormat="false" customHeight="false" hidden="false" ht="12.75" outlineLevel="0" r="214">
      <c r="A214" s="18421" t="s">
        <v>141</v>
      </c>
      <c r="B214" s="18851" t="s">
        <v>32</v>
      </c>
      <c r="C214" s="19281" t="s">
        <v>26</v>
      </c>
      <c r="D214" s="19711" t="s">
        <v>16</v>
      </c>
      <c r="E214" s="20141" t="n">
        <v>0.0</v>
      </c>
      <c r="F214" s="20571" t="n">
        <v>0.0</v>
      </c>
      <c r="G214" s="21001" t="n">
        <v>0.0</v>
      </c>
      <c r="H214" s="21431" t="n">
        <v>0.0</v>
      </c>
      <c r="I214" s="21861" t="n">
        <v>0.0</v>
      </c>
      <c r="J214" s="22291" t="n">
        <v>0.0</v>
      </c>
    </row>
    <row collapsed="false" customFormat="false" customHeight="false" hidden="false" ht="12.75" outlineLevel="0" r="215">
      <c r="A215" s="18422" t="s">
        <v>141</v>
      </c>
      <c r="B215" s="18852" t="s">
        <v>32</v>
      </c>
      <c r="C215" s="19282" t="s">
        <v>26</v>
      </c>
      <c r="D215" s="19712" t="s">
        <v>14</v>
      </c>
      <c r="E215" s="20142" t="n">
        <v>0.0</v>
      </c>
      <c r="F215" s="20572" t="n">
        <v>0.0</v>
      </c>
      <c r="G215" s="21002" t="n">
        <v>0.0</v>
      </c>
      <c r="H215" s="21432" t="n">
        <v>0.0</v>
      </c>
      <c r="I215" s="21862" t="n">
        <v>0.0</v>
      </c>
      <c r="J215" s="22292" t="n">
        <v>0.0</v>
      </c>
    </row>
    <row collapsed="false" customFormat="false" customHeight="false" hidden="false" ht="12.75" outlineLevel="0" r="216">
      <c r="A216" s="18423" t="s">
        <v>141</v>
      </c>
      <c r="B216" s="18853" t="s">
        <v>32</v>
      </c>
      <c r="C216" s="19283" t="s">
        <v>26</v>
      </c>
      <c r="D216" s="19713" t="s">
        <v>18</v>
      </c>
      <c r="E216" s="20143" t="n">
        <v>0.0</v>
      </c>
      <c r="F216" s="20573" t="n">
        <v>0.0</v>
      </c>
      <c r="G216" s="21003" t="n">
        <v>0.0</v>
      </c>
      <c r="H216" s="21433" t="n">
        <v>0.0</v>
      </c>
      <c r="I216" s="21863" t="n">
        <v>0.0</v>
      </c>
      <c r="J216" s="22293" t="n">
        <v>0.0</v>
      </c>
    </row>
    <row collapsed="false" customFormat="false" customHeight="false" hidden="false" ht="12.75" outlineLevel="0" r="217">
      <c r="A217" s="18424" t="s">
        <v>141</v>
      </c>
      <c r="B217" s="18854" t="s">
        <v>32</v>
      </c>
      <c r="C217" s="19284" t="s">
        <v>27</v>
      </c>
      <c r="D217" s="19714" t="s">
        <v>20</v>
      </c>
      <c r="E217" s="20144" t="n">
        <v>0.0</v>
      </c>
      <c r="F217" s="20574" t="n">
        <v>0.0</v>
      </c>
      <c r="G217" s="21004" t="n">
        <v>0.0</v>
      </c>
      <c r="H217" s="21434" t="n">
        <v>0.0</v>
      </c>
      <c r="I217" s="21864" t="n">
        <v>0.0</v>
      </c>
      <c r="J217" s="22294" t="n">
        <v>0.0</v>
      </c>
    </row>
    <row collapsed="false" customFormat="false" customHeight="false" hidden="false" ht="12.75" outlineLevel="0" r="218">
      <c r="A218" s="18425" t="s">
        <v>141</v>
      </c>
      <c r="B218" s="18855" t="s">
        <v>32</v>
      </c>
      <c r="C218" s="19285" t="s">
        <v>27</v>
      </c>
      <c r="D218" s="19715" t="s">
        <v>13</v>
      </c>
      <c r="E218" s="20145" t="n">
        <v>0.2186715608822</v>
      </c>
      <c r="F218" s="20575" t="n">
        <v>0.2282294091386</v>
      </c>
      <c r="G218" s="21005" t="n">
        <v>0.23866532666309997</v>
      </c>
      <c r="H218" s="21435" t="n">
        <v>0.2448209149215</v>
      </c>
      <c r="I218" s="21865" t="n">
        <v>0.2524853122818</v>
      </c>
      <c r="J218" s="22295" t="n">
        <v>0.2777473562412</v>
      </c>
    </row>
    <row collapsed="false" customFormat="false" customHeight="false" hidden="false" ht="12.75" outlineLevel="0" r="219">
      <c r="A219" s="18426" t="s">
        <v>141</v>
      </c>
      <c r="B219" s="18856" t="s">
        <v>32</v>
      </c>
      <c r="C219" s="19286" t="s">
        <v>27</v>
      </c>
      <c r="D219" s="19716" t="s">
        <v>16</v>
      </c>
      <c r="E219" s="20146" t="n">
        <v>0.0</v>
      </c>
      <c r="F219" s="20576" t="n">
        <v>0.0</v>
      </c>
      <c r="G219" s="21006" t="n">
        <v>0.0</v>
      </c>
      <c r="H219" s="21436" t="n">
        <v>0.0</v>
      </c>
      <c r="I219" s="21866" t="n">
        <v>0.0</v>
      </c>
      <c r="J219" s="22296" t="n">
        <v>0.0</v>
      </c>
    </row>
    <row collapsed="false" customFormat="false" customHeight="false" hidden="false" ht="12.75" outlineLevel="0" r="220">
      <c r="A220" s="18427" t="s">
        <v>141</v>
      </c>
      <c r="B220" s="18857" t="s">
        <v>32</v>
      </c>
      <c r="C220" s="19287" t="s">
        <v>27</v>
      </c>
      <c r="D220" s="19717" t="s">
        <v>14</v>
      </c>
      <c r="E220" s="20147" t="n">
        <v>0.0</v>
      </c>
      <c r="F220" s="20577" t="n">
        <v>0.0</v>
      </c>
      <c r="G220" s="21007" t="n">
        <v>0.0</v>
      </c>
      <c r="H220" s="21437" t="n">
        <v>0.0</v>
      </c>
      <c r="I220" s="21867" t="n">
        <v>0.0</v>
      </c>
      <c r="J220" s="22297" t="n">
        <v>0.0</v>
      </c>
    </row>
    <row collapsed="false" customFormat="false" customHeight="false" hidden="false" ht="12.75" outlineLevel="0" r="221">
      <c r="A221" s="18428" t="s">
        <v>141</v>
      </c>
      <c r="B221" s="18858" t="s">
        <v>32</v>
      </c>
      <c r="C221" s="19288" t="s">
        <v>27</v>
      </c>
      <c r="D221" s="19718" t="s">
        <v>18</v>
      </c>
      <c r="E221" s="20148" t="n">
        <v>0.0</v>
      </c>
      <c r="F221" s="20578" t="n">
        <v>0.0</v>
      </c>
      <c r="G221" s="21008" t="n">
        <v>0.0</v>
      </c>
      <c r="H221" s="21438" t="n">
        <v>0.0</v>
      </c>
      <c r="I221" s="21868" t="n">
        <v>0.0</v>
      </c>
      <c r="J221" s="22298" t="n">
        <v>0.0</v>
      </c>
    </row>
    <row collapsed="false" customFormat="false" customHeight="false" hidden="false" ht="12.75" outlineLevel="0" r="222">
      <c r="A222" s="18429" t="s">
        <v>141</v>
      </c>
      <c r="B222" s="18859" t="s">
        <v>33</v>
      </c>
      <c r="C222" s="19289" t="s">
        <v>12</v>
      </c>
      <c r="D222" s="19719" t="s">
        <v>20</v>
      </c>
      <c r="E222" s="20149" t="n">
        <v>0.0414094034996</v>
      </c>
      <c r="F222" s="20579" t="n">
        <v>0.0352354528027</v>
      </c>
      <c r="G222" s="21009" t="n">
        <v>0.0313652868845</v>
      </c>
      <c r="H222" s="21439" t="n">
        <v>0.0273221078726</v>
      </c>
      <c r="I222" s="21869" t="n">
        <v>0.0238472838902</v>
      </c>
      <c r="J222" s="22299" t="n">
        <v>0.0151068497503</v>
      </c>
    </row>
    <row collapsed="false" customFormat="false" customHeight="false" hidden="false" ht="12.75" outlineLevel="0" r="223">
      <c r="A223" s="18430" t="s">
        <v>141</v>
      </c>
      <c r="B223" s="18860" t="s">
        <v>33</v>
      </c>
      <c r="C223" s="19290" t="s">
        <v>12</v>
      </c>
      <c r="D223" s="19720" t="s">
        <v>13</v>
      </c>
      <c r="E223" s="20150" t="n">
        <v>0.06492359064150001</v>
      </c>
      <c r="F223" s="20580" t="n">
        <v>0.13113946505420002</v>
      </c>
      <c r="G223" s="21010" t="n">
        <v>0.1636014687874</v>
      </c>
      <c r="H223" s="21440" t="n">
        <v>0.19039644672060002</v>
      </c>
      <c r="I223" s="21870" t="n">
        <v>0.2143892829347</v>
      </c>
      <c r="J223" s="22300" t="n">
        <v>0.28336390196930006</v>
      </c>
    </row>
    <row collapsed="false" customFormat="false" customHeight="false" hidden="false" ht="12.75" outlineLevel="0" r="224">
      <c r="A224" s="18431" t="s">
        <v>141</v>
      </c>
      <c r="B224" s="18861" t="s">
        <v>33</v>
      </c>
      <c r="C224" s="19291" t="s">
        <v>12</v>
      </c>
      <c r="D224" s="19721" t="s">
        <v>16</v>
      </c>
      <c r="E224" s="20151" t="n">
        <v>0.324664981006</v>
      </c>
      <c r="F224" s="20581" t="n">
        <v>0.0</v>
      </c>
      <c r="G224" s="21011" t="n">
        <v>0.0</v>
      </c>
      <c r="H224" s="21441" t="n">
        <v>0.0</v>
      </c>
      <c r="I224" s="21871" t="n">
        <v>0.0</v>
      </c>
      <c r="J224" s="22301" t="n">
        <v>0.0</v>
      </c>
    </row>
    <row collapsed="false" customFormat="false" customHeight="false" hidden="false" ht="12.75" outlineLevel="0" r="225">
      <c r="A225" s="18432" t="s">
        <v>141</v>
      </c>
      <c r="B225" s="18862" t="s">
        <v>33</v>
      </c>
      <c r="C225" s="19292" t="s">
        <v>12</v>
      </c>
      <c r="D225" s="19722" t="s">
        <v>14</v>
      </c>
      <c r="E225" s="20152" t="n">
        <v>0.1805554224893</v>
      </c>
      <c r="F225" s="20582" t="n">
        <v>0.15363542206260003</v>
      </c>
      <c r="G225" s="21012" t="n">
        <v>0.1367603188439</v>
      </c>
      <c r="H225" s="21442" t="n">
        <v>0.1191282199265</v>
      </c>
      <c r="I225" s="21872" t="n">
        <v>0.1039772766585</v>
      </c>
      <c r="J225" s="22302" t="n">
        <v>0.0658617094202</v>
      </c>
    </row>
    <row collapsed="false" customFormat="false" customHeight="false" hidden="false" ht="12.75" outlineLevel="0" r="226">
      <c r="A226" s="18433" t="s">
        <v>141</v>
      </c>
      <c r="B226" s="18863" t="s">
        <v>33</v>
      </c>
      <c r="C226" s="19293" t="s">
        <v>12</v>
      </c>
      <c r="D226" s="19723" t="s">
        <v>18</v>
      </c>
      <c r="E226" s="20153" t="n">
        <v>0.0</v>
      </c>
      <c r="F226" s="20583" t="n">
        <v>0.0</v>
      </c>
      <c r="G226" s="21013" t="n">
        <v>0.0</v>
      </c>
      <c r="H226" s="21443" t="n">
        <v>0.0</v>
      </c>
      <c r="I226" s="21873" t="n">
        <v>0.0</v>
      </c>
      <c r="J226" s="22303" t="n">
        <v>0.0</v>
      </c>
    </row>
    <row collapsed="false" customFormat="false" customHeight="false" hidden="false" ht="12.75" outlineLevel="0" r="227">
      <c r="A227" s="18434" t="s">
        <v>141</v>
      </c>
      <c r="B227" s="18864" t="s">
        <v>33</v>
      </c>
      <c r="C227" s="19294" t="s">
        <v>15</v>
      </c>
      <c r="D227" s="19724" t="s">
        <v>20</v>
      </c>
      <c r="E227" s="20154" t="n">
        <v>0.0</v>
      </c>
      <c r="F227" s="20584" t="n">
        <v>0.0</v>
      </c>
      <c r="G227" s="21014" t="n">
        <v>0.0</v>
      </c>
      <c r="H227" s="21444" t="n">
        <v>0.0</v>
      </c>
      <c r="I227" s="21874" t="n">
        <v>0.0</v>
      </c>
      <c r="J227" s="22304" t="n">
        <v>0.0</v>
      </c>
    </row>
    <row collapsed="false" customFormat="false" customHeight="false" hidden="false" ht="12.75" outlineLevel="0" r="228">
      <c r="A228" s="18435" t="s">
        <v>141</v>
      </c>
      <c r="B228" s="18865" t="s">
        <v>33</v>
      </c>
      <c r="C228" s="19295" t="s">
        <v>15</v>
      </c>
      <c r="D228" s="19725" t="s">
        <v>13</v>
      </c>
      <c r="E228" s="20155" t="n">
        <v>0.3111841273977</v>
      </c>
      <c r="F228" s="20585" t="n">
        <v>0.3057059363341</v>
      </c>
      <c r="G228" s="21015" t="n">
        <v>0.26253691336109997</v>
      </c>
      <c r="H228" s="21445" t="n">
        <v>0.22960220635890002</v>
      </c>
      <c r="I228" s="21875" t="n">
        <v>0.2066642243025</v>
      </c>
      <c r="J228" s="22305" t="n">
        <v>0.1743840777583</v>
      </c>
    </row>
    <row collapsed="false" customFormat="false" customHeight="false" hidden="false" ht="12.75" outlineLevel="0" r="229">
      <c r="A229" s="18436" t="s">
        <v>141</v>
      </c>
      <c r="B229" s="18866" t="s">
        <v>33</v>
      </c>
      <c r="C229" s="19296" t="s">
        <v>15</v>
      </c>
      <c r="D229" s="19726" t="s">
        <v>16</v>
      </c>
      <c r="E229" s="20156" t="n">
        <v>0.0</v>
      </c>
      <c r="F229" s="20586" t="n">
        <v>0.0</v>
      </c>
      <c r="G229" s="21016" t="n">
        <v>0.0</v>
      </c>
      <c r="H229" s="21446" t="n">
        <v>0.0</v>
      </c>
      <c r="I229" s="21876" t="n">
        <v>0.0</v>
      </c>
      <c r="J229" s="22306" t="n">
        <v>0.0</v>
      </c>
    </row>
    <row collapsed="false" customFormat="false" customHeight="false" hidden="false" ht="12.75" outlineLevel="0" r="230">
      <c r="A230" s="18437" t="s">
        <v>141</v>
      </c>
      <c r="B230" s="18867" t="s">
        <v>33</v>
      </c>
      <c r="C230" s="19297" t="s">
        <v>15</v>
      </c>
      <c r="D230" s="19727" t="s">
        <v>14</v>
      </c>
      <c r="E230" s="20157" t="n">
        <v>0.0</v>
      </c>
      <c r="F230" s="20587" t="n">
        <v>0.0</v>
      </c>
      <c r="G230" s="21017" t="n">
        <v>0.0</v>
      </c>
      <c r="H230" s="21447" t="n">
        <v>0.0</v>
      </c>
      <c r="I230" s="21877" t="n">
        <v>0.0</v>
      </c>
      <c r="J230" s="22307" t="n">
        <v>0.0</v>
      </c>
    </row>
    <row collapsed="false" customFormat="false" customHeight="false" hidden="false" ht="12.75" outlineLevel="0" r="231">
      <c r="A231" s="18438" t="s">
        <v>141</v>
      </c>
      <c r="B231" s="18868" t="s">
        <v>33</v>
      </c>
      <c r="C231" s="19298" t="s">
        <v>15</v>
      </c>
      <c r="D231" s="19728" t="s">
        <v>18</v>
      </c>
      <c r="E231" s="20158" t="n">
        <v>0.0</v>
      </c>
      <c r="F231" s="20588" t="n">
        <v>0.0</v>
      </c>
      <c r="G231" s="21018" t="n">
        <v>0.0</v>
      </c>
      <c r="H231" s="21448" t="n">
        <v>0.0</v>
      </c>
      <c r="I231" s="21878" t="n">
        <v>0.0</v>
      </c>
      <c r="J231" s="22308" t="n">
        <v>0.0</v>
      </c>
    </row>
    <row collapsed="false" customFormat="false" customHeight="false" hidden="false" ht="12.75" outlineLevel="0" r="232">
      <c r="A232" s="18439" t="s">
        <v>141</v>
      </c>
      <c r="B232" s="18869" t="s">
        <v>33</v>
      </c>
      <c r="C232" s="19299" t="s">
        <v>17</v>
      </c>
      <c r="D232" s="19729" t="s">
        <v>20</v>
      </c>
      <c r="E232" s="20159" t="n">
        <v>0.0</v>
      </c>
      <c r="F232" s="20589" t="n">
        <v>0.0</v>
      </c>
      <c r="G232" s="21019" t="n">
        <v>0.0</v>
      </c>
      <c r="H232" s="21449" t="n">
        <v>0.0</v>
      </c>
      <c r="I232" s="21879" t="n">
        <v>0.0</v>
      </c>
      <c r="J232" s="22309" t="n">
        <v>0.0</v>
      </c>
    </row>
    <row collapsed="false" customFormat="false" customHeight="false" hidden="false" ht="12.75" outlineLevel="0" r="233">
      <c r="A233" s="18440" t="s">
        <v>141</v>
      </c>
      <c r="B233" s="18870" t="s">
        <v>33</v>
      </c>
      <c r="C233" s="19300" t="s">
        <v>17</v>
      </c>
      <c r="D233" s="19730" t="s">
        <v>13</v>
      </c>
      <c r="E233" s="20160" t="n">
        <v>0.06492359064150001</v>
      </c>
      <c r="F233" s="20590" t="n">
        <v>0.07189324471160001</v>
      </c>
      <c r="G233" s="21020" t="n">
        <v>0.07854898402949999</v>
      </c>
      <c r="H233" s="21450" t="n">
        <v>0.08385000831990001</v>
      </c>
      <c r="I233" s="21880" t="n">
        <v>0.08951972980140001</v>
      </c>
      <c r="J233" s="22310" t="n">
        <v>0.0946168115214</v>
      </c>
    </row>
    <row collapsed="false" customFormat="false" customHeight="false" hidden="false" ht="12.75" outlineLevel="0" r="234">
      <c r="A234" s="18441" t="s">
        <v>141</v>
      </c>
      <c r="B234" s="18871" t="s">
        <v>33</v>
      </c>
      <c r="C234" s="19301" t="s">
        <v>17</v>
      </c>
      <c r="D234" s="19731" t="s">
        <v>16</v>
      </c>
      <c r="E234" s="20161" t="n">
        <v>0.0</v>
      </c>
      <c r="F234" s="20591" t="n">
        <v>0.0</v>
      </c>
      <c r="G234" s="21021" t="n">
        <v>0.0</v>
      </c>
      <c r="H234" s="21451" t="n">
        <v>0.0</v>
      </c>
      <c r="I234" s="21881" t="n">
        <v>0.0</v>
      </c>
      <c r="J234" s="22311" t="n">
        <v>0.0</v>
      </c>
    </row>
    <row collapsed="false" customFormat="false" customHeight="false" hidden="false" ht="12.75" outlineLevel="0" r="235">
      <c r="A235" s="18442" t="s">
        <v>141</v>
      </c>
      <c r="B235" s="18872" t="s">
        <v>33</v>
      </c>
      <c r="C235" s="19302" t="s">
        <v>17</v>
      </c>
      <c r="D235" s="19732" t="s">
        <v>14</v>
      </c>
      <c r="E235" s="20162" t="n">
        <v>0.0</v>
      </c>
      <c r="F235" s="20592" t="n">
        <v>0.0</v>
      </c>
      <c r="G235" s="21022" t="n">
        <v>0.0</v>
      </c>
      <c r="H235" s="21452" t="n">
        <v>0.0</v>
      </c>
      <c r="I235" s="21882" t="n">
        <v>0.0</v>
      </c>
      <c r="J235" s="22312" t="n">
        <v>0.0</v>
      </c>
    </row>
    <row collapsed="false" customFormat="false" customHeight="false" hidden="false" ht="12.75" outlineLevel="0" r="236">
      <c r="A236" s="18443" t="s">
        <v>141</v>
      </c>
      <c r="B236" s="18873" t="s">
        <v>33</v>
      </c>
      <c r="C236" s="19303" t="s">
        <v>17</v>
      </c>
      <c r="D236" s="19733" t="s">
        <v>18</v>
      </c>
      <c r="E236" s="20163" t="n">
        <v>0.0</v>
      </c>
      <c r="F236" s="20593" t="n">
        <v>0.0</v>
      </c>
      <c r="G236" s="21023" t="n">
        <v>0.0</v>
      </c>
      <c r="H236" s="21453" t="n">
        <v>0.0</v>
      </c>
      <c r="I236" s="21883" t="n">
        <v>0.0</v>
      </c>
      <c r="J236" s="22313" t="n">
        <v>0.0</v>
      </c>
    </row>
    <row collapsed="false" customFormat="false" customHeight="false" hidden="false" ht="12.75" outlineLevel="0" r="237">
      <c r="A237" s="18444" t="s">
        <v>141</v>
      </c>
      <c r="B237" s="18874" t="s">
        <v>33</v>
      </c>
      <c r="C237" s="19304" t="s">
        <v>19</v>
      </c>
      <c r="D237" s="19734" t="s">
        <v>20</v>
      </c>
      <c r="E237" s="20164" t="n">
        <v>0.10034645605399999</v>
      </c>
      <c r="F237" s="20594" t="n">
        <v>0.8757939902501</v>
      </c>
      <c r="G237" s="21024" t="n">
        <v>1.1370617798306</v>
      </c>
      <c r="H237" s="21454" t="n">
        <v>1.1272612781400002</v>
      </c>
      <c r="I237" s="21884" t="n">
        <v>1.136731138704</v>
      </c>
      <c r="J237" s="22314" t="n">
        <v>0.4395128531481</v>
      </c>
    </row>
    <row collapsed="false" customFormat="false" customHeight="false" hidden="false" ht="12.75" outlineLevel="0" r="238">
      <c r="A238" s="18445" t="s">
        <v>141</v>
      </c>
      <c r="B238" s="18875" t="s">
        <v>33</v>
      </c>
      <c r="C238" s="19305" t="s">
        <v>19</v>
      </c>
      <c r="D238" s="19735" t="s">
        <v>13</v>
      </c>
      <c r="E238" s="20165" t="n">
        <v>0.996168369077</v>
      </c>
      <c r="F238" s="20595" t="n">
        <v>0.7838149133021</v>
      </c>
      <c r="G238" s="21025" t="n">
        <v>0.5181657744573</v>
      </c>
      <c r="H238" s="21455" t="n">
        <v>0.37453959569809997</v>
      </c>
      <c r="I238" s="21885" t="n">
        <v>0.25701633309530003</v>
      </c>
      <c r="J238" s="22315" t="n">
        <v>0.0747761687895</v>
      </c>
    </row>
    <row collapsed="false" customFormat="false" customHeight="false" hidden="false" ht="12.75" outlineLevel="0" r="239">
      <c r="A239" s="18446" t="s">
        <v>141</v>
      </c>
      <c r="B239" s="18876" t="s">
        <v>33</v>
      </c>
      <c r="C239" s="19306" t="s">
        <v>19</v>
      </c>
      <c r="D239" s="19736" t="s">
        <v>16</v>
      </c>
      <c r="E239" s="20166" t="n">
        <v>2.74490326023</v>
      </c>
      <c r="F239" s="20596" t="n">
        <v>2.0021136729266997</v>
      </c>
      <c r="G239" s="21026" t="n">
        <v>1.1103255823189002</v>
      </c>
      <c r="H239" s="21456" t="n">
        <v>0.6914435330562</v>
      </c>
      <c r="I239" s="21886" t="n">
        <v>0.2996060351621</v>
      </c>
      <c r="J239" s="22316" t="n">
        <v>0.0</v>
      </c>
    </row>
    <row collapsed="false" customFormat="false" customHeight="false" hidden="false" ht="12.75" outlineLevel="0" r="240">
      <c r="A240" s="18447" t="s">
        <v>141</v>
      </c>
      <c r="B240" s="18877" t="s">
        <v>33</v>
      </c>
      <c r="C240" s="19307" t="s">
        <v>19</v>
      </c>
      <c r="D240" s="19737" t="s">
        <v>14</v>
      </c>
      <c r="E240" s="20167" t="n">
        <v>3.393867954935</v>
      </c>
      <c r="F240" s="20597" t="n">
        <v>2.5815606051711</v>
      </c>
      <c r="G240" s="21027" t="n">
        <v>1.7478447312891998</v>
      </c>
      <c r="H240" s="21457" t="n">
        <v>1.0820126230284</v>
      </c>
      <c r="I240" s="21887" t="n">
        <v>0.5277561265287</v>
      </c>
      <c r="J240" s="22317" t="n">
        <v>0.0059933156472</v>
      </c>
    </row>
    <row collapsed="false" customFormat="false" customHeight="false" hidden="false" ht="12.75" outlineLevel="0" r="241">
      <c r="A241" s="18448" t="s">
        <v>141</v>
      </c>
      <c r="B241" s="18878" t="s">
        <v>33</v>
      </c>
      <c r="C241" s="19308" t="s">
        <v>19</v>
      </c>
      <c r="D241" s="19738" t="s">
        <v>18</v>
      </c>
      <c r="E241" s="20168" t="n">
        <v>0.17038151414000002</v>
      </c>
      <c r="F241" s="20598" t="n">
        <v>0.14628802741209998</v>
      </c>
      <c r="G241" s="21028" t="n">
        <v>0.2670828585165</v>
      </c>
      <c r="H241" s="21458" t="n">
        <v>0.4325519940145</v>
      </c>
      <c r="I241" s="21888" t="n">
        <v>0.6143047858225</v>
      </c>
      <c r="J241" s="22318" t="n">
        <v>1.2521026388443</v>
      </c>
    </row>
    <row collapsed="false" customFormat="false" customHeight="false" hidden="false" ht="12.75" outlineLevel="0" r="242">
      <c r="A242" s="18449" t="s">
        <v>141</v>
      </c>
      <c r="B242" s="18879" t="s">
        <v>33</v>
      </c>
      <c r="C242" s="19309" t="s">
        <v>21</v>
      </c>
      <c r="D242" s="19739" t="s">
        <v>20</v>
      </c>
      <c r="E242" s="20169" t="n">
        <v>0.0</v>
      </c>
      <c r="F242" s="20599" t="n">
        <v>0.0</v>
      </c>
      <c r="G242" s="21029" t="n">
        <v>0.0</v>
      </c>
      <c r="H242" s="21459" t="n">
        <v>0.0</v>
      </c>
      <c r="I242" s="21889" t="n">
        <v>0.0</v>
      </c>
      <c r="J242" s="22319" t="n">
        <v>0.0</v>
      </c>
    </row>
    <row collapsed="false" customFormat="false" customHeight="false" hidden="false" ht="12.75" outlineLevel="0" r="243">
      <c r="A243" s="18450" t="s">
        <v>141</v>
      </c>
      <c r="B243" s="18880" t="s">
        <v>33</v>
      </c>
      <c r="C243" s="19310" t="s">
        <v>21</v>
      </c>
      <c r="D243" s="19740" t="s">
        <v>13</v>
      </c>
      <c r="E243" s="20170" t="n">
        <v>0.135226950917</v>
      </c>
      <c r="F243" s="20600" t="n">
        <v>0.17040657768189998</v>
      </c>
      <c r="G243" s="21030" t="n">
        <v>0.195711908398</v>
      </c>
      <c r="H243" s="21460" t="n">
        <v>0.1983701674734</v>
      </c>
      <c r="I243" s="21890" t="n">
        <v>0.20678562665369998</v>
      </c>
      <c r="J243" s="22320" t="n">
        <v>0.21543897539950002</v>
      </c>
    </row>
    <row collapsed="false" customFormat="false" customHeight="false" hidden="false" ht="12.75" outlineLevel="0" r="244">
      <c r="A244" s="18451" t="s">
        <v>141</v>
      </c>
      <c r="B244" s="18881" t="s">
        <v>33</v>
      </c>
      <c r="C244" s="19311" t="s">
        <v>21</v>
      </c>
      <c r="D244" s="19741" t="s">
        <v>16</v>
      </c>
      <c r="E244" s="20171" t="n">
        <v>0.0</v>
      </c>
      <c r="F244" s="20601" t="n">
        <v>0.0</v>
      </c>
      <c r="G244" s="21031" t="n">
        <v>0.0</v>
      </c>
      <c r="H244" s="21461" t="n">
        <v>0.0</v>
      </c>
      <c r="I244" s="21891" t="n">
        <v>0.0</v>
      </c>
      <c r="J244" s="22321" t="n">
        <v>0.0</v>
      </c>
    </row>
    <row collapsed="false" customFormat="false" customHeight="false" hidden="false" ht="12.75" outlineLevel="0" r="245">
      <c r="A245" s="18452" t="s">
        <v>141</v>
      </c>
      <c r="B245" s="18882" t="s">
        <v>33</v>
      </c>
      <c r="C245" s="19312" t="s">
        <v>21</v>
      </c>
      <c r="D245" s="19742" t="s">
        <v>14</v>
      </c>
      <c r="E245" s="20172" t="n">
        <v>0.0</v>
      </c>
      <c r="F245" s="20602" t="n">
        <v>0.0</v>
      </c>
      <c r="G245" s="21032" t="n">
        <v>0.0</v>
      </c>
      <c r="H245" s="21462" t="n">
        <v>0.0</v>
      </c>
      <c r="I245" s="21892" t="n">
        <v>0.0</v>
      </c>
      <c r="J245" s="22322" t="n">
        <v>0.0</v>
      </c>
    </row>
    <row collapsed="false" customFormat="false" customHeight="false" hidden="false" ht="12.75" outlineLevel="0" r="246">
      <c r="A246" s="18453" t="s">
        <v>141</v>
      </c>
      <c r="B246" s="18883" t="s">
        <v>33</v>
      </c>
      <c r="C246" s="19313" t="s">
        <v>21</v>
      </c>
      <c r="D246" s="19743" t="s">
        <v>18</v>
      </c>
      <c r="E246" s="20173" t="n">
        <v>0.0</v>
      </c>
      <c r="F246" s="20603" t="n">
        <v>0.0</v>
      </c>
      <c r="G246" s="21033" t="n">
        <v>0.0</v>
      </c>
      <c r="H246" s="21463" t="n">
        <v>0.0</v>
      </c>
      <c r="I246" s="21893" t="n">
        <v>0.0</v>
      </c>
      <c r="J246" s="22323" t="n">
        <v>0.0</v>
      </c>
    </row>
    <row collapsed="false" customFormat="false" customHeight="false" hidden="false" ht="12.75" outlineLevel="0" r="247">
      <c r="A247" s="18454" t="s">
        <v>141</v>
      </c>
      <c r="B247" s="18884" t="s">
        <v>33</v>
      </c>
      <c r="C247" s="19314" t="s">
        <v>22</v>
      </c>
      <c r="D247" s="19744" t="s">
        <v>20</v>
      </c>
      <c r="E247" s="20174" t="n">
        <v>0.356016591333</v>
      </c>
      <c r="F247" s="20604" t="n">
        <v>0.2403036124707</v>
      </c>
      <c r="G247" s="21034" t="n">
        <v>0.1765928623857</v>
      </c>
      <c r="H247" s="21464" t="n">
        <v>0.1285285993285</v>
      </c>
      <c r="I247" s="21894" t="n">
        <v>0.0939237962048</v>
      </c>
      <c r="J247" s="22324" t="n">
        <v>0.034179470875200006</v>
      </c>
    </row>
    <row collapsed="false" customFormat="false" customHeight="false" hidden="false" ht="12.75" outlineLevel="0" r="248">
      <c r="A248" s="18455" t="s">
        <v>141</v>
      </c>
      <c r="B248" s="18885" t="s">
        <v>33</v>
      </c>
      <c r="C248" s="19315" t="s">
        <v>22</v>
      </c>
      <c r="D248" s="19745" t="s">
        <v>13</v>
      </c>
      <c r="E248" s="20175" t="n">
        <v>0.58979589195</v>
      </c>
      <c r="F248" s="20605" t="n">
        <v>0.868760398142</v>
      </c>
      <c r="G248" s="21035" t="n">
        <v>1.044742880679</v>
      </c>
      <c r="H248" s="21465" t="n">
        <v>1.1749233955687999</v>
      </c>
      <c r="I248" s="21895" t="n">
        <v>1.278274471654</v>
      </c>
      <c r="J248" s="22325" t="n">
        <v>1.513120455147</v>
      </c>
    </row>
    <row collapsed="false" customFormat="false" customHeight="false" hidden="false" ht="12.75" outlineLevel="0" r="249">
      <c r="A249" s="18456" t="s">
        <v>141</v>
      </c>
      <c r="B249" s="18886" t="s">
        <v>33</v>
      </c>
      <c r="C249" s="19316" t="s">
        <v>22</v>
      </c>
      <c r="D249" s="19746" t="s">
        <v>16</v>
      </c>
      <c r="E249" s="20176" t="n">
        <v>0.0065776490727</v>
      </c>
      <c r="F249" s="20606" t="n">
        <v>0.0</v>
      </c>
      <c r="G249" s="21036" t="n">
        <v>0.0</v>
      </c>
      <c r="H249" s="21466" t="n">
        <v>0.0</v>
      </c>
      <c r="I249" s="21896" t="n">
        <v>0.0</v>
      </c>
      <c r="J249" s="22326" t="n">
        <v>0.0</v>
      </c>
    </row>
    <row collapsed="false" customFormat="false" customHeight="false" hidden="false" ht="12.75" outlineLevel="0" r="250">
      <c r="A250" s="18457" t="s">
        <v>141</v>
      </c>
      <c r="B250" s="18887" t="s">
        <v>33</v>
      </c>
      <c r="C250" s="19317" t="s">
        <v>22</v>
      </c>
      <c r="D250" s="19747" t="s">
        <v>14</v>
      </c>
      <c r="E250" s="20177" t="n">
        <v>0.648171175776</v>
      </c>
      <c r="F250" s="20607" t="n">
        <v>0.5119971836453</v>
      </c>
      <c r="G250" s="21037" t="n">
        <v>0.4253044812808</v>
      </c>
      <c r="H250" s="21467" t="n">
        <v>0.34921759947409997</v>
      </c>
      <c r="I250" s="21897" t="n">
        <v>0.28737105770620003</v>
      </c>
      <c r="J250" s="22327" t="n">
        <v>0.144850756865</v>
      </c>
    </row>
    <row collapsed="false" customFormat="false" customHeight="false" hidden="false" ht="12.75" outlineLevel="0" r="251">
      <c r="A251" s="18458" t="s">
        <v>141</v>
      </c>
      <c r="B251" s="18888" t="s">
        <v>33</v>
      </c>
      <c r="C251" s="19318" t="s">
        <v>22</v>
      </c>
      <c r="D251" s="19748" t="s">
        <v>18</v>
      </c>
      <c r="E251" s="20178" t="n">
        <v>0.0</v>
      </c>
      <c r="F251" s="20608" t="n">
        <v>0.0</v>
      </c>
      <c r="G251" s="21038" t="n">
        <v>0.0</v>
      </c>
      <c r="H251" s="21468" t="n">
        <v>0.0</v>
      </c>
      <c r="I251" s="21898" t="n">
        <v>0.0</v>
      </c>
      <c r="J251" s="22328" t="n">
        <v>0.0</v>
      </c>
    </row>
    <row collapsed="false" customFormat="false" customHeight="false" hidden="false" ht="12.75" outlineLevel="0" r="252">
      <c r="A252" s="18459" t="s">
        <v>141</v>
      </c>
      <c r="B252" s="18889" t="s">
        <v>33</v>
      </c>
      <c r="C252" s="19319" t="s">
        <v>23</v>
      </c>
      <c r="D252" s="19749" t="s">
        <v>20</v>
      </c>
      <c r="E252" s="20179" t="n">
        <v>0.0</v>
      </c>
      <c r="F252" s="20609" t="n">
        <v>0.0</v>
      </c>
      <c r="G252" s="21039" t="n">
        <v>0.0</v>
      </c>
      <c r="H252" s="21469" t="n">
        <v>0.0</v>
      </c>
      <c r="I252" s="21899" t="n">
        <v>0.0</v>
      </c>
      <c r="J252" s="22329" t="n">
        <v>0.0</v>
      </c>
    </row>
    <row collapsed="false" customFormat="false" customHeight="false" hidden="false" ht="12.75" outlineLevel="0" r="253">
      <c r="A253" s="18460" t="s">
        <v>141</v>
      </c>
      <c r="B253" s="18890" t="s">
        <v>33</v>
      </c>
      <c r="C253" s="19320" t="s">
        <v>23</v>
      </c>
      <c r="D253" s="19750" t="s">
        <v>13</v>
      </c>
      <c r="E253" s="20180" t="n">
        <v>1.089781544146</v>
      </c>
      <c r="F253" s="20610" t="n">
        <v>1.0945219382135</v>
      </c>
      <c r="G253" s="21040" t="n">
        <v>1.0389789958709</v>
      </c>
      <c r="H253" s="21470" t="n">
        <v>0.9752674792907</v>
      </c>
      <c r="I253" s="21900" t="n">
        <v>0.9159588639484999</v>
      </c>
      <c r="J253" s="22330" t="n">
        <v>0.7029488729546</v>
      </c>
    </row>
    <row collapsed="false" customFormat="false" customHeight="false" hidden="false" ht="12.75" outlineLevel="0" r="254">
      <c r="A254" s="18461" t="s">
        <v>141</v>
      </c>
      <c r="B254" s="18891" t="s">
        <v>33</v>
      </c>
      <c r="C254" s="19321" t="s">
        <v>23</v>
      </c>
      <c r="D254" s="19751" t="s">
        <v>16</v>
      </c>
      <c r="E254" s="20181" t="n">
        <v>0.0</v>
      </c>
      <c r="F254" s="20611" t="n">
        <v>0.0</v>
      </c>
      <c r="G254" s="21041" t="n">
        <v>0.0</v>
      </c>
      <c r="H254" s="21471" t="n">
        <v>0.0</v>
      </c>
      <c r="I254" s="21901" t="n">
        <v>0.0</v>
      </c>
      <c r="J254" s="22331" t="n">
        <v>0.0</v>
      </c>
    </row>
    <row collapsed="false" customFormat="false" customHeight="false" hidden="false" ht="12.75" outlineLevel="0" r="255">
      <c r="A255" s="18462" t="s">
        <v>141</v>
      </c>
      <c r="B255" s="18892" t="s">
        <v>33</v>
      </c>
      <c r="C255" s="19322" t="s">
        <v>23</v>
      </c>
      <c r="D255" s="19752" t="s">
        <v>14</v>
      </c>
      <c r="E255" s="20182" t="n">
        <v>0.0</v>
      </c>
      <c r="F255" s="20612" t="n">
        <v>0.0</v>
      </c>
      <c r="G255" s="21042" t="n">
        <v>0.0</v>
      </c>
      <c r="H255" s="21472" t="n">
        <v>0.0</v>
      </c>
      <c r="I255" s="21902" t="n">
        <v>0.0</v>
      </c>
      <c r="J255" s="22332" t="n">
        <v>0.0</v>
      </c>
    </row>
    <row collapsed="false" customFormat="false" customHeight="false" hidden="false" ht="12.75" outlineLevel="0" r="256">
      <c r="A256" s="18463" t="s">
        <v>141</v>
      </c>
      <c r="B256" s="18893" t="s">
        <v>33</v>
      </c>
      <c r="C256" s="19323" t="s">
        <v>23</v>
      </c>
      <c r="D256" s="19753" t="s">
        <v>18</v>
      </c>
      <c r="E256" s="20183" t="n">
        <v>0.0</v>
      </c>
      <c r="F256" s="20613" t="n">
        <v>0.0</v>
      </c>
      <c r="G256" s="21043" t="n">
        <v>0.0</v>
      </c>
      <c r="H256" s="21473" t="n">
        <v>0.0</v>
      </c>
      <c r="I256" s="21903" t="n">
        <v>0.0</v>
      </c>
      <c r="J256" s="22333" t="n">
        <v>0.0</v>
      </c>
    </row>
    <row collapsed="false" customFormat="false" customHeight="false" hidden="false" ht="12.75" outlineLevel="0" r="257">
      <c r="A257" s="18464" t="s">
        <v>141</v>
      </c>
      <c r="B257" s="18894" t="s">
        <v>33</v>
      </c>
      <c r="C257" s="19324" t="s">
        <v>24</v>
      </c>
      <c r="D257" s="19754" t="s">
        <v>20</v>
      </c>
      <c r="E257" s="20184" t="n">
        <v>0.066831657475</v>
      </c>
      <c r="F257" s="20614" t="n">
        <v>0.25291837644299997</v>
      </c>
      <c r="G257" s="21044" t="n">
        <v>0.37184467890320005</v>
      </c>
      <c r="H257" s="21474" t="n">
        <v>0.4622613179692</v>
      </c>
      <c r="I257" s="21904" t="n">
        <v>0.49525505102670003</v>
      </c>
      <c r="J257" s="22334" t="n">
        <v>0.5522752310901</v>
      </c>
    </row>
    <row collapsed="false" customFormat="false" customHeight="false" hidden="false" ht="12.75" outlineLevel="0" r="258">
      <c r="A258" s="18465" t="s">
        <v>141</v>
      </c>
      <c r="B258" s="18895" t="s">
        <v>33</v>
      </c>
      <c r="C258" s="19325" t="s">
        <v>24</v>
      </c>
      <c r="D258" s="19755" t="s">
        <v>13</v>
      </c>
      <c r="E258" s="20185" t="n">
        <v>0.40914976248199997</v>
      </c>
      <c r="F258" s="20615" t="n">
        <v>0.6100552977517001</v>
      </c>
      <c r="G258" s="21045" t="n">
        <v>0.7290820391454</v>
      </c>
      <c r="H258" s="21475" t="n">
        <v>0.772326068628</v>
      </c>
      <c r="I258" s="21905" t="n">
        <v>0.7981542742808</v>
      </c>
      <c r="J258" s="22335" t="n">
        <v>0.710279779615</v>
      </c>
    </row>
    <row collapsed="false" customFormat="false" customHeight="false" hidden="false" ht="12.75" outlineLevel="0" r="259">
      <c r="A259" s="18466" t="s">
        <v>141</v>
      </c>
      <c r="B259" s="18896" t="s">
        <v>33</v>
      </c>
      <c r="C259" s="19326" t="s">
        <v>24</v>
      </c>
      <c r="D259" s="19756" t="s">
        <v>16</v>
      </c>
      <c r="E259" s="20186" t="n">
        <v>0.77952433184</v>
      </c>
      <c r="F259" s="20616" t="n">
        <v>0.4961642386031</v>
      </c>
      <c r="G259" s="21046" t="n">
        <v>0.23977511751469996</v>
      </c>
      <c r="H259" s="21476" t="n">
        <v>0.0588461953325</v>
      </c>
      <c r="I259" s="21906" t="n">
        <v>0.0367157798072</v>
      </c>
      <c r="J259" s="22336" t="n">
        <v>0.0013116949906999999</v>
      </c>
    </row>
    <row collapsed="false" customFormat="false" customHeight="false" hidden="false" ht="12.75" outlineLevel="0" r="260">
      <c r="A260" s="18467" t="s">
        <v>141</v>
      </c>
      <c r="B260" s="18897" t="s">
        <v>33</v>
      </c>
      <c r="C260" s="19327" t="s">
        <v>24</v>
      </c>
      <c r="D260" s="19757" t="s">
        <v>14</v>
      </c>
      <c r="E260" s="20187" t="n">
        <v>1.283245917582</v>
      </c>
      <c r="F260" s="20617" t="n">
        <v>1.1444274782450001</v>
      </c>
      <c r="G260" s="21047" t="n">
        <v>1.0268710902053</v>
      </c>
      <c r="H260" s="21477" t="n">
        <v>0.8920206645163001</v>
      </c>
      <c r="I260" s="21907" t="n">
        <v>0.7794883458055001</v>
      </c>
      <c r="J260" s="22337" t="n">
        <v>0.43427848148930004</v>
      </c>
    </row>
    <row collapsed="false" customFormat="false" customHeight="false" hidden="false" ht="12.75" outlineLevel="0" r="261">
      <c r="A261" s="18468" t="s">
        <v>141</v>
      </c>
      <c r="B261" s="18898" t="s">
        <v>33</v>
      </c>
      <c r="C261" s="19328" t="s">
        <v>24</v>
      </c>
      <c r="D261" s="19758" t="s">
        <v>18</v>
      </c>
      <c r="E261" s="20188" t="n">
        <v>0.069402444537</v>
      </c>
      <c r="F261" s="20618" t="n">
        <v>0.0717798711233</v>
      </c>
      <c r="G261" s="21048" t="n">
        <v>0.0728948558512</v>
      </c>
      <c r="H261" s="21478" t="n">
        <v>0.0710903826988</v>
      </c>
      <c r="I261" s="21908" t="n">
        <v>0.06938039224800001</v>
      </c>
      <c r="J261" s="22338" t="n">
        <v>0.061197671856</v>
      </c>
    </row>
    <row collapsed="false" customFormat="false" customHeight="false" hidden="false" ht="12.75" outlineLevel="0" r="262">
      <c r="A262" s="18469" t="s">
        <v>141</v>
      </c>
      <c r="B262" s="18899" t="s">
        <v>33</v>
      </c>
      <c r="C262" s="19329" t="s">
        <v>25</v>
      </c>
      <c r="D262" s="19759" t="s">
        <v>20</v>
      </c>
      <c r="E262" s="20189" t="n">
        <v>0.0</v>
      </c>
      <c r="F262" s="20619" t="n">
        <v>0.0</v>
      </c>
      <c r="G262" s="21049" t="n">
        <v>0.0</v>
      </c>
      <c r="H262" s="21479" t="n">
        <v>0.0</v>
      </c>
      <c r="I262" s="21909" t="n">
        <v>0.0</v>
      </c>
      <c r="J262" s="22339" t="n">
        <v>0.0</v>
      </c>
    </row>
    <row collapsed="false" customFormat="false" customHeight="false" hidden="false" ht="12.75" outlineLevel="0" r="263">
      <c r="A263" s="18470" t="s">
        <v>141</v>
      </c>
      <c r="B263" s="18900" t="s">
        <v>33</v>
      </c>
      <c r="C263" s="19330" t="s">
        <v>25</v>
      </c>
      <c r="D263" s="19760" t="s">
        <v>13</v>
      </c>
      <c r="E263" s="20190" t="n">
        <v>0.259694350176</v>
      </c>
      <c r="F263" s="20620" t="n">
        <v>0.2565276371988</v>
      </c>
      <c r="G263" s="21050" t="n">
        <v>0.2532391478403</v>
      </c>
      <c r="H263" s="21480" t="n">
        <v>0.2466699860487</v>
      </c>
      <c r="I263" s="21910" t="n">
        <v>0.24044300784619999</v>
      </c>
      <c r="J263" s="22340" t="n">
        <v>0.2495581741446</v>
      </c>
    </row>
    <row collapsed="false" customFormat="false" customHeight="false" hidden="false" ht="12.75" outlineLevel="0" r="264">
      <c r="A264" s="18471" t="s">
        <v>141</v>
      </c>
      <c r="B264" s="18901" t="s">
        <v>33</v>
      </c>
      <c r="C264" s="19331" t="s">
        <v>25</v>
      </c>
      <c r="D264" s="19761" t="s">
        <v>16</v>
      </c>
      <c r="E264" s="20191" t="n">
        <v>0.0</v>
      </c>
      <c r="F264" s="20621" t="n">
        <v>0.0</v>
      </c>
      <c r="G264" s="21051" t="n">
        <v>0.0</v>
      </c>
      <c r="H264" s="21481" t="n">
        <v>0.0</v>
      </c>
      <c r="I264" s="21911" t="n">
        <v>0.0</v>
      </c>
      <c r="J264" s="22341" t="n">
        <v>0.0</v>
      </c>
    </row>
    <row collapsed="false" customFormat="false" customHeight="false" hidden="false" ht="12.75" outlineLevel="0" r="265">
      <c r="A265" s="18472" t="s">
        <v>141</v>
      </c>
      <c r="B265" s="18902" t="s">
        <v>33</v>
      </c>
      <c r="C265" s="19332" t="s">
        <v>25</v>
      </c>
      <c r="D265" s="19762" t="s">
        <v>14</v>
      </c>
      <c r="E265" s="20192" t="n">
        <v>0.0</v>
      </c>
      <c r="F265" s="20622" t="n">
        <v>0.0</v>
      </c>
      <c r="G265" s="21052" t="n">
        <v>0.0</v>
      </c>
      <c r="H265" s="21482" t="n">
        <v>0.0</v>
      </c>
      <c r="I265" s="21912" t="n">
        <v>0.0</v>
      </c>
      <c r="J265" s="22342" t="n">
        <v>0.0</v>
      </c>
    </row>
    <row collapsed="false" customFormat="false" customHeight="false" hidden="false" ht="12.75" outlineLevel="0" r="266">
      <c r="A266" s="18473" t="s">
        <v>141</v>
      </c>
      <c r="B266" s="18903" t="s">
        <v>33</v>
      </c>
      <c r="C266" s="19333" t="s">
        <v>25</v>
      </c>
      <c r="D266" s="19763" t="s">
        <v>18</v>
      </c>
      <c r="E266" s="20193" t="n">
        <v>0.0</v>
      </c>
      <c r="F266" s="20623" t="n">
        <v>0.0</v>
      </c>
      <c r="G266" s="21053" t="n">
        <v>0.0</v>
      </c>
      <c r="H266" s="21483" t="n">
        <v>0.0</v>
      </c>
      <c r="I266" s="21913" t="n">
        <v>0.0</v>
      </c>
      <c r="J266" s="22343" t="n">
        <v>0.0</v>
      </c>
    </row>
    <row collapsed="false" customFormat="false" customHeight="false" hidden="false" ht="12.75" outlineLevel="0" r="267">
      <c r="A267" s="18474" t="s">
        <v>141</v>
      </c>
      <c r="B267" s="18904" t="s">
        <v>33</v>
      </c>
      <c r="C267" s="19334" t="s">
        <v>26</v>
      </c>
      <c r="D267" s="19764" t="s">
        <v>20</v>
      </c>
      <c r="E267" s="20194" t="n">
        <v>0.0</v>
      </c>
      <c r="F267" s="20624" t="n">
        <v>0.0</v>
      </c>
      <c r="G267" s="21054" t="n">
        <v>0.0</v>
      </c>
      <c r="H267" s="21484" t="n">
        <v>0.0</v>
      </c>
      <c r="I267" s="21914" t="n">
        <v>0.0</v>
      </c>
      <c r="J267" s="22344" t="n">
        <v>0.0</v>
      </c>
    </row>
    <row collapsed="false" customFormat="false" customHeight="false" hidden="false" ht="12.75" outlineLevel="0" r="268">
      <c r="A268" s="18475" t="s">
        <v>141</v>
      </c>
      <c r="B268" s="18905" t="s">
        <v>33</v>
      </c>
      <c r="C268" s="19335" t="s">
        <v>26</v>
      </c>
      <c r="D268" s="19765" t="s">
        <v>13</v>
      </c>
      <c r="E268" s="20195" t="n">
        <v>0.389541554197</v>
      </c>
      <c r="F268" s="20625" t="n">
        <v>0.40466945137200006</v>
      </c>
      <c r="G268" s="21055" t="n">
        <v>0.42020266011799995</v>
      </c>
      <c r="H268" s="21485" t="n">
        <v>0.427098094207</v>
      </c>
      <c r="I268" s="21915" t="n">
        <v>0.43431446513800004</v>
      </c>
      <c r="J268" s="22345" t="n">
        <v>0.463966536674</v>
      </c>
    </row>
    <row collapsed="false" customFormat="false" customHeight="false" hidden="false" ht="12.75" outlineLevel="0" r="269">
      <c r="A269" s="18476" t="s">
        <v>141</v>
      </c>
      <c r="B269" s="18906" t="s">
        <v>33</v>
      </c>
      <c r="C269" s="19336" t="s">
        <v>26</v>
      </c>
      <c r="D269" s="19766" t="s">
        <v>16</v>
      </c>
      <c r="E269" s="20196" t="n">
        <v>0.0</v>
      </c>
      <c r="F269" s="20626" t="n">
        <v>0.0</v>
      </c>
      <c r="G269" s="21056" t="n">
        <v>0.0</v>
      </c>
      <c r="H269" s="21486" t="n">
        <v>0.0</v>
      </c>
      <c r="I269" s="21916" t="n">
        <v>0.0</v>
      </c>
      <c r="J269" s="22346" t="n">
        <v>0.0</v>
      </c>
    </row>
    <row collapsed="false" customFormat="false" customHeight="false" hidden="false" ht="12.75" outlineLevel="0" r="270">
      <c r="A270" s="18477" t="s">
        <v>141</v>
      </c>
      <c r="B270" s="18907" t="s">
        <v>33</v>
      </c>
      <c r="C270" s="19337" t="s">
        <v>26</v>
      </c>
      <c r="D270" s="19767" t="s">
        <v>14</v>
      </c>
      <c r="E270" s="20197" t="n">
        <v>0.0</v>
      </c>
      <c r="F270" s="20627" t="n">
        <v>0.0</v>
      </c>
      <c r="G270" s="21057" t="n">
        <v>0.0</v>
      </c>
      <c r="H270" s="21487" t="n">
        <v>0.0</v>
      </c>
      <c r="I270" s="21917" t="n">
        <v>0.0</v>
      </c>
      <c r="J270" s="22347" t="n">
        <v>0.0</v>
      </c>
    </row>
    <row collapsed="false" customFormat="false" customHeight="false" hidden="false" ht="12.75" outlineLevel="0" r="271">
      <c r="A271" s="18478" t="s">
        <v>141</v>
      </c>
      <c r="B271" s="18908" t="s">
        <v>33</v>
      </c>
      <c r="C271" s="19338" t="s">
        <v>26</v>
      </c>
      <c r="D271" s="19768" t="s">
        <v>18</v>
      </c>
      <c r="E271" s="20198" t="n">
        <v>0.0</v>
      </c>
      <c r="F271" s="20628" t="n">
        <v>0.0</v>
      </c>
      <c r="G271" s="21058" t="n">
        <v>0.0</v>
      </c>
      <c r="H271" s="21488" t="n">
        <v>0.0</v>
      </c>
      <c r="I271" s="21918" t="n">
        <v>0.0</v>
      </c>
      <c r="J271" s="22348" t="n">
        <v>0.0</v>
      </c>
    </row>
    <row collapsed="false" customFormat="false" customHeight="false" hidden="false" ht="12.75" outlineLevel="0" r="272">
      <c r="A272" s="18479" t="s">
        <v>141</v>
      </c>
      <c r="B272" s="18909" t="s">
        <v>33</v>
      </c>
      <c r="C272" s="19339" t="s">
        <v>27</v>
      </c>
      <c r="D272" s="19769" t="s">
        <v>20</v>
      </c>
      <c r="E272" s="20199" t="n">
        <v>0.0</v>
      </c>
      <c r="F272" s="20629" t="n">
        <v>0.0</v>
      </c>
      <c r="G272" s="21059" t="n">
        <v>0.0</v>
      </c>
      <c r="H272" s="21489" t="n">
        <v>0.0</v>
      </c>
      <c r="I272" s="21919" t="n">
        <v>0.0</v>
      </c>
      <c r="J272" s="22349" t="n">
        <v>0.0</v>
      </c>
    </row>
    <row collapsed="false" customFormat="false" customHeight="false" hidden="false" ht="12.75" outlineLevel="0" r="273">
      <c r="A273" s="18480" t="s">
        <v>141</v>
      </c>
      <c r="B273" s="18910" t="s">
        <v>33</v>
      </c>
      <c r="C273" s="19340" t="s">
        <v>27</v>
      </c>
      <c r="D273" s="19770" t="s">
        <v>13</v>
      </c>
      <c r="E273" s="20200" t="n">
        <v>0.4275178034619</v>
      </c>
      <c r="F273" s="20630" t="n">
        <v>0.4467736881434</v>
      </c>
      <c r="G273" s="21060" t="n">
        <v>0.4710535865194</v>
      </c>
      <c r="H273" s="21490" t="n">
        <v>0.48273530792290004</v>
      </c>
      <c r="I273" s="21920" t="n">
        <v>0.4955624487338</v>
      </c>
      <c r="J273" s="22350" t="n">
        <v>0.5394106136742001</v>
      </c>
    </row>
    <row collapsed="false" customFormat="false" customHeight="false" hidden="false" ht="12.75" outlineLevel="0" r="274">
      <c r="A274" s="18481" t="s">
        <v>141</v>
      </c>
      <c r="B274" s="18911" t="s">
        <v>33</v>
      </c>
      <c r="C274" s="19341" t="s">
        <v>27</v>
      </c>
      <c r="D274" s="19771" t="s">
        <v>16</v>
      </c>
      <c r="E274" s="20201" t="n">
        <v>0.0</v>
      </c>
      <c r="F274" s="20631" t="n">
        <v>0.0</v>
      </c>
      <c r="G274" s="21061" t="n">
        <v>0.0</v>
      </c>
      <c r="H274" s="21491" t="n">
        <v>0.0</v>
      </c>
      <c r="I274" s="21921" t="n">
        <v>0.0</v>
      </c>
      <c r="J274" s="22351" t="n">
        <v>0.0</v>
      </c>
    </row>
    <row collapsed="false" customFormat="false" customHeight="false" hidden="false" ht="12.75" outlineLevel="0" r="275">
      <c r="A275" s="18482" t="s">
        <v>141</v>
      </c>
      <c r="B275" s="18912" t="s">
        <v>33</v>
      </c>
      <c r="C275" s="19342" t="s">
        <v>27</v>
      </c>
      <c r="D275" s="19772" t="s">
        <v>14</v>
      </c>
      <c r="E275" s="20202" t="n">
        <v>0.0</v>
      </c>
      <c r="F275" s="20632" t="n">
        <v>0.0</v>
      </c>
      <c r="G275" s="21062" t="n">
        <v>0.0</v>
      </c>
      <c r="H275" s="21492" t="n">
        <v>0.0</v>
      </c>
      <c r="I275" s="21922" t="n">
        <v>0.0</v>
      </c>
      <c r="J275" s="22352" t="n">
        <v>0.0</v>
      </c>
    </row>
    <row collapsed="false" customFormat="false" customHeight="false" hidden="false" ht="12.75" outlineLevel="0" r="276">
      <c r="A276" s="18483" t="s">
        <v>141</v>
      </c>
      <c r="B276" s="18913" t="s">
        <v>33</v>
      </c>
      <c r="C276" s="19343" t="s">
        <v>27</v>
      </c>
      <c r="D276" s="19773" t="s">
        <v>18</v>
      </c>
      <c r="E276" s="20203" t="n">
        <v>0.0</v>
      </c>
      <c r="F276" s="20633" t="n">
        <v>0.0</v>
      </c>
      <c r="G276" s="21063" t="n">
        <v>0.0</v>
      </c>
      <c r="H276" s="21493" t="n">
        <v>0.0</v>
      </c>
      <c r="I276" s="21923" t="n">
        <v>0.0</v>
      </c>
      <c r="J276" s="22353" t="n">
        <v>0.0</v>
      </c>
    </row>
    <row collapsed="false" customFormat="false" customHeight="false" hidden="false" ht="12.75" outlineLevel="0" r="277">
      <c r="A277" s="18484" t="s">
        <v>141</v>
      </c>
      <c r="B277" s="18914" t="s">
        <v>34</v>
      </c>
      <c r="C277" s="19344" t="s">
        <v>12</v>
      </c>
      <c r="D277" s="19774" t="s">
        <v>20</v>
      </c>
      <c r="E277" s="20204" t="n">
        <v>0.0786299268654</v>
      </c>
      <c r="F277" s="20634" t="n">
        <v>0.0692164143177</v>
      </c>
      <c r="G277" s="21064" t="n">
        <v>0.0633400902172</v>
      </c>
      <c r="H277" s="21494" t="n">
        <v>0.058030431832000004</v>
      </c>
      <c r="I277" s="21924" t="n">
        <v>0.0533087921181</v>
      </c>
      <c r="J277" s="22354" t="n">
        <v>0.0439868631509</v>
      </c>
    </row>
    <row collapsed="false" customFormat="false" customHeight="false" hidden="false" ht="12.75" outlineLevel="0" r="278">
      <c r="A278" s="18485" t="s">
        <v>141</v>
      </c>
      <c r="B278" s="18915" t="s">
        <v>34</v>
      </c>
      <c r="C278" s="19345" t="s">
        <v>12</v>
      </c>
      <c r="D278" s="19775" t="s">
        <v>13</v>
      </c>
      <c r="E278" s="20205" t="n">
        <v>0.106012564536</v>
      </c>
      <c r="F278" s="20635" t="n">
        <v>0.3016985822243</v>
      </c>
      <c r="G278" s="21065" t="n">
        <v>0.39978704291210004</v>
      </c>
      <c r="H278" s="21495" t="n">
        <v>0.48836398140570003</v>
      </c>
      <c r="I278" s="21925" t="n">
        <v>0.5755803768237999</v>
      </c>
      <c r="J278" s="22355" t="n">
        <v>0.8715340539165</v>
      </c>
    </row>
    <row collapsed="false" customFormat="false" customHeight="false" hidden="false" ht="12.75" outlineLevel="0" r="279">
      <c r="A279" s="18486" t="s">
        <v>141</v>
      </c>
      <c r="B279" s="18916" t="s">
        <v>34</v>
      </c>
      <c r="C279" s="19346" t="s">
        <v>12</v>
      </c>
      <c r="D279" s="19776" t="s">
        <v>16</v>
      </c>
      <c r="E279" s="20206" t="n">
        <v>0.958190304414</v>
      </c>
      <c r="F279" s="20636" t="n">
        <v>0.0</v>
      </c>
      <c r="G279" s="21066" t="n">
        <v>0.0</v>
      </c>
      <c r="H279" s="21496" t="n">
        <v>0.0</v>
      </c>
      <c r="I279" s="21926" t="n">
        <v>0.0</v>
      </c>
      <c r="J279" s="22356" t="n">
        <v>0.0</v>
      </c>
    </row>
    <row collapsed="false" customFormat="false" customHeight="false" hidden="false" ht="12.75" outlineLevel="0" r="280">
      <c r="A280" s="18487" t="s">
        <v>141</v>
      </c>
      <c r="B280" s="18917" t="s">
        <v>34</v>
      </c>
      <c r="C280" s="19347" t="s">
        <v>12</v>
      </c>
      <c r="D280" s="19777" t="s">
        <v>14</v>
      </c>
      <c r="E280" s="20207" t="n">
        <v>0.5584646827690001</v>
      </c>
      <c r="F280" s="20637" t="n">
        <v>0.49160572789569995</v>
      </c>
      <c r="G280" s="21067" t="n">
        <v>0.44986946852209997</v>
      </c>
      <c r="H280" s="21497" t="n">
        <v>0.4121577542264</v>
      </c>
      <c r="I280" s="21927" t="n">
        <v>0.3786221479013</v>
      </c>
      <c r="J280" s="22357" t="n">
        <v>0.3124016899609</v>
      </c>
    </row>
    <row collapsed="false" customFormat="false" customHeight="false" hidden="false" ht="12.75" outlineLevel="0" r="281">
      <c r="A281" s="18488" t="s">
        <v>141</v>
      </c>
      <c r="B281" s="18918" t="s">
        <v>34</v>
      </c>
      <c r="C281" s="19348" t="s">
        <v>12</v>
      </c>
      <c r="D281" s="19778" t="s">
        <v>18</v>
      </c>
      <c r="E281" s="20208" t="n">
        <v>0.0</v>
      </c>
      <c r="F281" s="20638" t="n">
        <v>0.0</v>
      </c>
      <c r="G281" s="21068" t="n">
        <v>0.0</v>
      </c>
      <c r="H281" s="21498" t="n">
        <v>0.0</v>
      </c>
      <c r="I281" s="21928" t="n">
        <v>0.0</v>
      </c>
      <c r="J281" s="22358" t="n">
        <v>0.0</v>
      </c>
    </row>
    <row collapsed="false" customFormat="false" customHeight="false" hidden="false" ht="12.75" outlineLevel="0" r="282">
      <c r="A282" s="18489" t="s">
        <v>141</v>
      </c>
      <c r="B282" s="18919" t="s">
        <v>34</v>
      </c>
      <c r="C282" s="19349" t="s">
        <v>15</v>
      </c>
      <c r="D282" s="19779" t="s">
        <v>20</v>
      </c>
      <c r="E282" s="20209" t="n">
        <v>0.0</v>
      </c>
      <c r="F282" s="20639" t="n">
        <v>0.0</v>
      </c>
      <c r="G282" s="21069" t="n">
        <v>0.0</v>
      </c>
      <c r="H282" s="21499" t="n">
        <v>0.0</v>
      </c>
      <c r="I282" s="21929" t="n">
        <v>0.0</v>
      </c>
      <c r="J282" s="22359" t="n">
        <v>0.0</v>
      </c>
    </row>
    <row collapsed="false" customFormat="false" customHeight="false" hidden="false" ht="12.75" outlineLevel="0" r="283">
      <c r="A283" s="18490" t="s">
        <v>141</v>
      </c>
      <c r="B283" s="18920" t="s">
        <v>34</v>
      </c>
      <c r="C283" s="19350" t="s">
        <v>15</v>
      </c>
      <c r="D283" s="19780" t="s">
        <v>13</v>
      </c>
      <c r="E283" s="20210" t="n">
        <v>0.6250705406416001</v>
      </c>
      <c r="F283" s="20640" t="n">
        <v>0.6359801857547</v>
      </c>
      <c r="G283" s="21070" t="n">
        <v>0.5620373779430999</v>
      </c>
      <c r="H283" s="21500" t="n">
        <v>0.4949656783785</v>
      </c>
      <c r="I283" s="21930" t="n">
        <v>0.3893964494712</v>
      </c>
      <c r="J283" s="22360" t="n">
        <v>0.2084424170213</v>
      </c>
    </row>
    <row collapsed="false" customFormat="false" customHeight="false" hidden="false" ht="12.75" outlineLevel="0" r="284">
      <c r="A284" s="18491" t="s">
        <v>141</v>
      </c>
      <c r="B284" s="18921" t="s">
        <v>34</v>
      </c>
      <c r="C284" s="19351" t="s">
        <v>15</v>
      </c>
      <c r="D284" s="19781" t="s">
        <v>16</v>
      </c>
      <c r="E284" s="20211" t="n">
        <v>0.0</v>
      </c>
      <c r="F284" s="20641" t="n">
        <v>0.0</v>
      </c>
      <c r="G284" s="21071" t="n">
        <v>0.0</v>
      </c>
      <c r="H284" s="21501" t="n">
        <v>0.0</v>
      </c>
      <c r="I284" s="21931" t="n">
        <v>0.0</v>
      </c>
      <c r="J284" s="22361" t="n">
        <v>0.0</v>
      </c>
    </row>
    <row collapsed="false" customFormat="false" customHeight="false" hidden="false" ht="12.75" outlineLevel="0" r="285">
      <c r="A285" s="18492" t="s">
        <v>141</v>
      </c>
      <c r="B285" s="18922" t="s">
        <v>34</v>
      </c>
      <c r="C285" s="19352" t="s">
        <v>15</v>
      </c>
      <c r="D285" s="19782" t="s">
        <v>14</v>
      </c>
      <c r="E285" s="20212" t="n">
        <v>0.0</v>
      </c>
      <c r="F285" s="20642" t="n">
        <v>0.0</v>
      </c>
      <c r="G285" s="21072" t="n">
        <v>0.0</v>
      </c>
      <c r="H285" s="21502" t="n">
        <v>0.0</v>
      </c>
      <c r="I285" s="21932" t="n">
        <v>0.0</v>
      </c>
      <c r="J285" s="22362" t="n">
        <v>0.0</v>
      </c>
    </row>
    <row collapsed="false" customFormat="false" customHeight="false" hidden="false" ht="12.75" outlineLevel="0" r="286">
      <c r="A286" s="18493" t="s">
        <v>141</v>
      </c>
      <c r="B286" s="18923" t="s">
        <v>34</v>
      </c>
      <c r="C286" s="19353" t="s">
        <v>15</v>
      </c>
      <c r="D286" s="19783" t="s">
        <v>18</v>
      </c>
      <c r="E286" s="20213" t="n">
        <v>0.0</v>
      </c>
      <c r="F286" s="20643" t="n">
        <v>0.0</v>
      </c>
      <c r="G286" s="21073" t="n">
        <v>0.0</v>
      </c>
      <c r="H286" s="21503" t="n">
        <v>0.0</v>
      </c>
      <c r="I286" s="21933" t="n">
        <v>0.0</v>
      </c>
      <c r="J286" s="22363" t="n">
        <v>0.0</v>
      </c>
    </row>
    <row collapsed="false" customFormat="false" customHeight="false" hidden="false" ht="12.75" outlineLevel="0" r="287">
      <c r="A287" s="18494" t="s">
        <v>141</v>
      </c>
      <c r="B287" s="18924" t="s">
        <v>34</v>
      </c>
      <c r="C287" s="19354" t="s">
        <v>17</v>
      </c>
      <c r="D287" s="19784" t="s">
        <v>20</v>
      </c>
      <c r="E287" s="20214" t="n">
        <v>0.0</v>
      </c>
      <c r="F287" s="20644" t="n">
        <v>0.0</v>
      </c>
      <c r="G287" s="21074" t="n">
        <v>0.0</v>
      </c>
      <c r="H287" s="21504" t="n">
        <v>0.0</v>
      </c>
      <c r="I287" s="21934" t="n">
        <v>0.0</v>
      </c>
      <c r="J287" s="22364" t="n">
        <v>0.0</v>
      </c>
    </row>
    <row collapsed="false" customFormat="false" customHeight="false" hidden="false" ht="12.75" outlineLevel="0" r="288">
      <c r="A288" s="18495" t="s">
        <v>141</v>
      </c>
      <c r="B288" s="18925" t="s">
        <v>34</v>
      </c>
      <c r="C288" s="19355" t="s">
        <v>17</v>
      </c>
      <c r="D288" s="19785" t="s">
        <v>13</v>
      </c>
      <c r="E288" s="20215" t="n">
        <v>0.106012564536</v>
      </c>
      <c r="F288" s="20645" t="n">
        <v>0.121422692147</v>
      </c>
      <c r="G288" s="21075" t="n">
        <v>0.1356126216689</v>
      </c>
      <c r="H288" s="21505" t="n">
        <v>0.1496811457089</v>
      </c>
      <c r="I288" s="21935" t="n">
        <v>0.165265273249</v>
      </c>
      <c r="J288" s="22365" t="n">
        <v>0.1983958086591</v>
      </c>
    </row>
    <row collapsed="false" customFormat="false" customHeight="false" hidden="false" ht="12.75" outlineLevel="0" r="289">
      <c r="A289" s="18496" t="s">
        <v>141</v>
      </c>
      <c r="B289" s="18926" t="s">
        <v>34</v>
      </c>
      <c r="C289" s="19356" t="s">
        <v>17</v>
      </c>
      <c r="D289" s="19786" t="s">
        <v>16</v>
      </c>
      <c r="E289" s="20216" t="n">
        <v>0.0</v>
      </c>
      <c r="F289" s="20646" t="n">
        <v>0.0</v>
      </c>
      <c r="G289" s="21076" t="n">
        <v>0.0</v>
      </c>
      <c r="H289" s="21506" t="n">
        <v>0.0</v>
      </c>
      <c r="I289" s="21936" t="n">
        <v>0.0</v>
      </c>
      <c r="J289" s="22366" t="n">
        <v>0.0</v>
      </c>
    </row>
    <row collapsed="false" customFormat="false" customHeight="false" hidden="false" ht="12.75" outlineLevel="0" r="290">
      <c r="A290" s="18497" t="s">
        <v>141</v>
      </c>
      <c r="B290" s="18927" t="s">
        <v>34</v>
      </c>
      <c r="C290" s="19357" t="s">
        <v>17</v>
      </c>
      <c r="D290" s="19787" t="s">
        <v>14</v>
      </c>
      <c r="E290" s="20217" t="n">
        <v>0.0</v>
      </c>
      <c r="F290" s="20647" t="n">
        <v>0.0</v>
      </c>
      <c r="G290" s="21077" t="n">
        <v>0.0</v>
      </c>
      <c r="H290" s="21507" t="n">
        <v>0.0</v>
      </c>
      <c r="I290" s="21937" t="n">
        <v>0.0</v>
      </c>
      <c r="J290" s="22367" t="n">
        <v>0.0</v>
      </c>
    </row>
    <row collapsed="false" customFormat="false" customHeight="false" hidden="false" ht="12.75" outlineLevel="0" r="291">
      <c r="A291" s="18498" t="s">
        <v>141</v>
      </c>
      <c r="B291" s="18928" t="s">
        <v>34</v>
      </c>
      <c r="C291" s="19358" t="s">
        <v>17</v>
      </c>
      <c r="D291" s="19788" t="s">
        <v>18</v>
      </c>
      <c r="E291" s="20218" t="n">
        <v>0.0</v>
      </c>
      <c r="F291" s="20648" t="n">
        <v>0.0</v>
      </c>
      <c r="G291" s="21078" t="n">
        <v>0.0</v>
      </c>
      <c r="H291" s="21508" t="n">
        <v>0.0</v>
      </c>
      <c r="I291" s="21938" t="n">
        <v>0.0</v>
      </c>
      <c r="J291" s="22368" t="n">
        <v>0.0</v>
      </c>
    </row>
    <row collapsed="false" customFormat="false" customHeight="false" hidden="false" ht="12.75" outlineLevel="0" r="292">
      <c r="A292" s="18499" t="s">
        <v>141</v>
      </c>
      <c r="B292" s="18929" t="s">
        <v>34</v>
      </c>
      <c r="C292" s="19359" t="s">
        <v>19</v>
      </c>
      <c r="D292" s="19789" t="s">
        <v>20</v>
      </c>
      <c r="E292" s="20219" t="n">
        <v>0.37702978761</v>
      </c>
      <c r="F292" s="20649" t="n">
        <v>0.28931445127419997</v>
      </c>
      <c r="G292" s="21079" t="n">
        <v>0.1914567820927</v>
      </c>
      <c r="H292" s="21509" t="n">
        <v>0.1368690467155</v>
      </c>
      <c r="I292" s="21939" t="n">
        <v>0.1087721529668</v>
      </c>
      <c r="J292" s="22369" t="n">
        <v>0.5854893172467001</v>
      </c>
    </row>
    <row collapsed="false" customFormat="false" customHeight="false" hidden="false" ht="12.75" outlineLevel="0" r="293">
      <c r="A293" s="18500" t="s">
        <v>141</v>
      </c>
      <c r="B293" s="18930" t="s">
        <v>34</v>
      </c>
      <c r="C293" s="19360" t="s">
        <v>19</v>
      </c>
      <c r="D293" s="19790" t="s">
        <v>13</v>
      </c>
      <c r="E293" s="20220" t="n">
        <v>1.3384734208</v>
      </c>
      <c r="F293" s="20650" t="n">
        <v>1.2703613916543</v>
      </c>
      <c r="G293" s="21080" t="n">
        <v>1.0882245006666</v>
      </c>
      <c r="H293" s="21510" t="n">
        <v>1.2344899551541</v>
      </c>
      <c r="I293" s="21940" t="n">
        <v>1.5956665955648999</v>
      </c>
      <c r="J293" s="22370" t="n">
        <v>2.261213425114</v>
      </c>
    </row>
    <row collapsed="false" customFormat="false" customHeight="false" hidden="false" ht="12.75" outlineLevel="0" r="294">
      <c r="A294" s="18501" t="s">
        <v>141</v>
      </c>
      <c r="B294" s="18931" t="s">
        <v>34</v>
      </c>
      <c r="C294" s="19361" t="s">
        <v>19</v>
      </c>
      <c r="D294" s="19791" t="s">
        <v>16</v>
      </c>
      <c r="E294" s="20221" t="n">
        <v>3.8438929081</v>
      </c>
      <c r="F294" s="20651" t="n">
        <v>2.8857063928575</v>
      </c>
      <c r="G294" s="21081" t="n">
        <v>1.9843497235746</v>
      </c>
      <c r="H294" s="21511" t="n">
        <v>1.2226017813643</v>
      </c>
      <c r="I294" s="21941" t="n">
        <v>0.5170074579791</v>
      </c>
      <c r="J294" s="22371" t="n">
        <v>0.0</v>
      </c>
    </row>
    <row collapsed="false" customFormat="false" customHeight="false" hidden="false" ht="12.75" outlineLevel="0" r="295">
      <c r="A295" s="18502" t="s">
        <v>141</v>
      </c>
      <c r="B295" s="18932" t="s">
        <v>34</v>
      </c>
      <c r="C295" s="19362" t="s">
        <v>19</v>
      </c>
      <c r="D295" s="19792" t="s">
        <v>14</v>
      </c>
      <c r="E295" s="20222" t="n">
        <v>6.88114265974</v>
      </c>
      <c r="F295" s="20652" t="n">
        <v>8.266015413449</v>
      </c>
      <c r="G295" s="21082" t="n">
        <v>7.9816051643825</v>
      </c>
      <c r="H295" s="21512" t="n">
        <v>7.374537784923099</v>
      </c>
      <c r="I295" s="21942" t="n">
        <v>5.7995653739389</v>
      </c>
      <c r="J295" s="22372" t="n">
        <v>0.5409781327904001</v>
      </c>
    </row>
    <row collapsed="false" customFormat="false" customHeight="false" hidden="false" ht="12.75" outlineLevel="0" r="296">
      <c r="A296" s="18503" t="s">
        <v>141</v>
      </c>
      <c r="B296" s="18933" t="s">
        <v>34</v>
      </c>
      <c r="C296" s="19363" t="s">
        <v>19</v>
      </c>
      <c r="D296" s="19793" t="s">
        <v>18</v>
      </c>
      <c r="E296" s="20223" t="n">
        <v>1.3881201903</v>
      </c>
      <c r="F296" s="20653" t="n">
        <v>1.0447415206605</v>
      </c>
      <c r="G296" s="21083" t="n">
        <v>0.6421265978062999</v>
      </c>
      <c r="H296" s="21513" t="n">
        <v>0.4000429083672</v>
      </c>
      <c r="I296" s="21943" t="n">
        <v>0.2332224376876</v>
      </c>
      <c r="J296" s="22373" t="n">
        <v>1.7928798804383</v>
      </c>
    </row>
    <row collapsed="false" customFormat="false" customHeight="false" hidden="false" ht="12.75" outlineLevel="0" r="297">
      <c r="A297" s="18504" t="s">
        <v>141</v>
      </c>
      <c r="B297" s="18934" t="s">
        <v>34</v>
      </c>
      <c r="C297" s="19364" t="s">
        <v>21</v>
      </c>
      <c r="D297" s="19794" t="s">
        <v>20</v>
      </c>
      <c r="E297" s="20224" t="n">
        <v>0.0</v>
      </c>
      <c r="F297" s="20654" t="n">
        <v>0.0</v>
      </c>
      <c r="G297" s="21084" t="n">
        <v>0.0</v>
      </c>
      <c r="H297" s="21514" t="n">
        <v>0.0</v>
      </c>
      <c r="I297" s="21944" t="n">
        <v>0.0</v>
      </c>
      <c r="J297" s="22374" t="n">
        <v>0.0</v>
      </c>
    </row>
    <row collapsed="false" customFormat="false" customHeight="false" hidden="false" ht="12.75" outlineLevel="0" r="298">
      <c r="A298" s="18505" t="s">
        <v>141</v>
      </c>
      <c r="B298" s="18935" t="s">
        <v>34</v>
      </c>
      <c r="C298" s="19365" t="s">
        <v>21</v>
      </c>
      <c r="D298" s="19795" t="s">
        <v>13</v>
      </c>
      <c r="E298" s="20225" t="n">
        <v>0.427188244518</v>
      </c>
      <c r="F298" s="20655" t="n">
        <v>0.46022277306219994</v>
      </c>
      <c r="G298" s="21085" t="n">
        <v>0.4841501927406</v>
      </c>
      <c r="H298" s="21515" t="n">
        <v>0.47347952771499996</v>
      </c>
      <c r="I298" s="21945" t="n">
        <v>0.48272824530430003</v>
      </c>
      <c r="J298" s="22375" t="n">
        <v>0.5440888276702</v>
      </c>
    </row>
    <row collapsed="false" customFormat="false" customHeight="false" hidden="false" ht="12.75" outlineLevel="0" r="299">
      <c r="A299" s="18506" t="s">
        <v>141</v>
      </c>
      <c r="B299" s="18936" t="s">
        <v>34</v>
      </c>
      <c r="C299" s="19366" t="s">
        <v>21</v>
      </c>
      <c r="D299" s="19796" t="s">
        <v>16</v>
      </c>
      <c r="E299" s="20226" t="n">
        <v>0.0</v>
      </c>
      <c r="F299" s="20656" t="n">
        <v>0.0</v>
      </c>
      <c r="G299" s="21086" t="n">
        <v>0.0</v>
      </c>
      <c r="H299" s="21516" t="n">
        <v>0.0</v>
      </c>
      <c r="I299" s="21946" t="n">
        <v>0.0</v>
      </c>
      <c r="J299" s="22376" t="n">
        <v>0.0</v>
      </c>
    </row>
    <row collapsed="false" customFormat="false" customHeight="false" hidden="false" ht="12.75" outlineLevel="0" r="300">
      <c r="A300" s="18507" t="s">
        <v>141</v>
      </c>
      <c r="B300" s="18937" t="s">
        <v>34</v>
      </c>
      <c r="C300" s="19367" t="s">
        <v>21</v>
      </c>
      <c r="D300" s="19797" t="s">
        <v>14</v>
      </c>
      <c r="E300" s="20227" t="n">
        <v>0.0</v>
      </c>
      <c r="F300" s="20657" t="n">
        <v>0.0</v>
      </c>
      <c r="G300" s="21087" t="n">
        <v>0.0</v>
      </c>
      <c r="H300" s="21517" t="n">
        <v>0.0</v>
      </c>
      <c r="I300" s="21947" t="n">
        <v>0.0</v>
      </c>
      <c r="J300" s="22377" t="n">
        <v>0.0</v>
      </c>
    </row>
    <row collapsed="false" customFormat="false" customHeight="false" hidden="false" ht="12.75" outlineLevel="0" r="301">
      <c r="A301" s="18508" t="s">
        <v>141</v>
      </c>
      <c r="B301" s="18938" t="s">
        <v>34</v>
      </c>
      <c r="C301" s="19368" t="s">
        <v>21</v>
      </c>
      <c r="D301" s="19798" t="s">
        <v>18</v>
      </c>
      <c r="E301" s="20228" t="n">
        <v>0.0</v>
      </c>
      <c r="F301" s="20658" t="n">
        <v>0.0</v>
      </c>
      <c r="G301" s="21088" t="n">
        <v>0.0</v>
      </c>
      <c r="H301" s="21518" t="n">
        <v>0.0</v>
      </c>
      <c r="I301" s="21948" t="n">
        <v>0.0</v>
      </c>
      <c r="J301" s="22378" t="n">
        <v>0.0</v>
      </c>
    </row>
    <row collapsed="false" customFormat="false" customHeight="false" hidden="false" ht="12.75" outlineLevel="0" r="302">
      <c r="A302" s="18509" t="s">
        <v>141</v>
      </c>
      <c r="B302" s="18939" t="s">
        <v>34</v>
      </c>
      <c r="C302" s="19369" t="s">
        <v>22</v>
      </c>
      <c r="D302" s="19799" t="s">
        <v>20</v>
      </c>
      <c r="E302" s="20229" t="n">
        <v>0.18362366255919998</v>
      </c>
      <c r="F302" s="20659" t="n">
        <v>0.1267158178366</v>
      </c>
      <c r="G302" s="21089" t="n">
        <v>0.0953080446837</v>
      </c>
      <c r="H302" s="21519" t="n">
        <v>0.07285544250630001</v>
      </c>
      <c r="I302" s="21949" t="n">
        <v>0.056095945268200005</v>
      </c>
      <c r="J302" s="22379" t="n">
        <v>0.0298533242209</v>
      </c>
    </row>
    <row collapsed="false" customFormat="false" customHeight="false" hidden="false" ht="12.75" outlineLevel="0" r="303">
      <c r="A303" s="18510" t="s">
        <v>141</v>
      </c>
      <c r="B303" s="18940" t="s">
        <v>34</v>
      </c>
      <c r="C303" s="19370" t="s">
        <v>22</v>
      </c>
      <c r="D303" s="19800" t="s">
        <v>13</v>
      </c>
      <c r="E303" s="20230" t="n">
        <v>0.486281990554</v>
      </c>
      <c r="F303" s="20660" t="n">
        <v>0.7065688678588999</v>
      </c>
      <c r="G303" s="21090" t="n">
        <v>0.8524280702661</v>
      </c>
      <c r="H303" s="21520" t="n">
        <v>0.9715384426133001</v>
      </c>
      <c r="I303" s="21950" t="n">
        <v>1.0777019264038</v>
      </c>
      <c r="J303" s="22380" t="n">
        <v>1.3896323057709</v>
      </c>
    </row>
    <row collapsed="false" customFormat="false" customHeight="false" hidden="false" ht="12.75" outlineLevel="0" r="304">
      <c r="A304" s="18511" t="s">
        <v>141</v>
      </c>
      <c r="B304" s="18941" t="s">
        <v>34</v>
      </c>
      <c r="C304" s="19371" t="s">
        <v>22</v>
      </c>
      <c r="D304" s="19801" t="s">
        <v>16</v>
      </c>
      <c r="E304" s="20231" t="n">
        <v>0.0154212046506</v>
      </c>
      <c r="F304" s="20661" t="n">
        <v>0.0</v>
      </c>
      <c r="G304" s="21091" t="n">
        <v>0.0</v>
      </c>
      <c r="H304" s="21521" t="n">
        <v>0.0</v>
      </c>
      <c r="I304" s="21951" t="n">
        <v>0.0</v>
      </c>
      <c r="J304" s="22381" t="n">
        <v>0.0</v>
      </c>
    </row>
    <row collapsed="false" customFormat="false" customHeight="false" hidden="false" ht="12.75" outlineLevel="0" r="305">
      <c r="A305" s="18512" t="s">
        <v>141</v>
      </c>
      <c r="B305" s="18942" t="s">
        <v>34</v>
      </c>
      <c r="C305" s="19372" t="s">
        <v>22</v>
      </c>
      <c r="D305" s="19802" t="s">
        <v>14</v>
      </c>
      <c r="E305" s="20232" t="n">
        <v>0.6028578097339999</v>
      </c>
      <c r="F305" s="20662" t="n">
        <v>0.4865127544636</v>
      </c>
      <c r="G305" s="21092" t="n">
        <v>0.41195273743099997</v>
      </c>
      <c r="H305" s="21522" t="n">
        <v>0.35072499896799997</v>
      </c>
      <c r="I305" s="21952" t="n">
        <v>0.2999770389098</v>
      </c>
      <c r="J305" s="22382" t="n">
        <v>0.1931314385</v>
      </c>
    </row>
    <row collapsed="false" customFormat="false" customHeight="false" hidden="false" ht="12.75" outlineLevel="0" r="306">
      <c r="A306" s="18513" t="s">
        <v>141</v>
      </c>
      <c r="B306" s="18943" t="s">
        <v>34</v>
      </c>
      <c r="C306" s="19373" t="s">
        <v>22</v>
      </c>
      <c r="D306" s="19803" t="s">
        <v>18</v>
      </c>
      <c r="E306" s="20233" t="n">
        <v>0.0</v>
      </c>
      <c r="F306" s="20663" t="n">
        <v>0.0</v>
      </c>
      <c r="G306" s="21093" t="n">
        <v>0.0</v>
      </c>
      <c r="H306" s="21523" t="n">
        <v>0.0</v>
      </c>
      <c r="I306" s="21953" t="n">
        <v>0.0</v>
      </c>
      <c r="J306" s="22383" t="n">
        <v>0.0</v>
      </c>
    </row>
    <row collapsed="false" customFormat="false" customHeight="false" hidden="false" ht="12.75" outlineLevel="0" r="307">
      <c r="A307" s="18514" t="s">
        <v>141</v>
      </c>
      <c r="B307" s="18944" t="s">
        <v>34</v>
      </c>
      <c r="C307" s="19374" t="s">
        <v>23</v>
      </c>
      <c r="D307" s="19804" t="s">
        <v>20</v>
      </c>
      <c r="E307" s="20234" t="n">
        <v>0.0</v>
      </c>
      <c r="F307" s="20664" t="n">
        <v>0.0</v>
      </c>
      <c r="G307" s="21094" t="n">
        <v>0.0</v>
      </c>
      <c r="H307" s="21524" t="n">
        <v>0.0</v>
      </c>
      <c r="I307" s="21954" t="n">
        <v>0.0</v>
      </c>
      <c r="J307" s="22384" t="n">
        <v>0.0</v>
      </c>
    </row>
    <row collapsed="false" customFormat="false" customHeight="false" hidden="false" ht="12.75" outlineLevel="0" r="308">
      <c r="A308" s="18515" t="s">
        <v>141</v>
      </c>
      <c r="B308" s="18945" t="s">
        <v>34</v>
      </c>
      <c r="C308" s="19375" t="s">
        <v>23</v>
      </c>
      <c r="D308" s="19805" t="s">
        <v>13</v>
      </c>
      <c r="E308" s="20235" t="n">
        <v>2.13903204976</v>
      </c>
      <c r="F308" s="20665" t="n">
        <v>2.1960480396178004</v>
      </c>
      <c r="G308" s="21095" t="n">
        <v>2.1693906323989</v>
      </c>
      <c r="H308" s="21525" t="n">
        <v>2.0718019003256</v>
      </c>
      <c r="I308" s="21955" t="n">
        <v>1.9452965120371</v>
      </c>
      <c r="J308" s="22385" t="n">
        <v>1.5808464019535</v>
      </c>
    </row>
    <row collapsed="false" customFormat="false" customHeight="false" hidden="false" ht="12.75" outlineLevel="0" r="309">
      <c r="A309" s="18516" t="s">
        <v>141</v>
      </c>
      <c r="B309" s="18946" t="s">
        <v>34</v>
      </c>
      <c r="C309" s="19376" t="s">
        <v>23</v>
      </c>
      <c r="D309" s="19806" t="s">
        <v>16</v>
      </c>
      <c r="E309" s="20236" t="n">
        <v>0.0</v>
      </c>
      <c r="F309" s="20666" t="n">
        <v>0.0</v>
      </c>
      <c r="G309" s="21096" t="n">
        <v>0.0</v>
      </c>
      <c r="H309" s="21526" t="n">
        <v>0.0</v>
      </c>
      <c r="I309" s="21956" t="n">
        <v>0.0</v>
      </c>
      <c r="J309" s="22386" t="n">
        <v>0.0</v>
      </c>
    </row>
    <row collapsed="false" customFormat="false" customHeight="false" hidden="false" ht="12.75" outlineLevel="0" r="310">
      <c r="A310" s="18517" t="s">
        <v>141</v>
      </c>
      <c r="B310" s="18947" t="s">
        <v>34</v>
      </c>
      <c r="C310" s="19377" t="s">
        <v>23</v>
      </c>
      <c r="D310" s="19807" t="s">
        <v>14</v>
      </c>
      <c r="E310" s="20237" t="n">
        <v>0.0</v>
      </c>
      <c r="F310" s="20667" t="n">
        <v>0.0</v>
      </c>
      <c r="G310" s="21097" t="n">
        <v>0.0</v>
      </c>
      <c r="H310" s="21527" t="n">
        <v>0.0</v>
      </c>
      <c r="I310" s="21957" t="n">
        <v>0.0</v>
      </c>
      <c r="J310" s="22387" t="n">
        <v>0.0</v>
      </c>
    </row>
    <row collapsed="false" customFormat="false" customHeight="false" hidden="false" ht="12.75" outlineLevel="0" r="311">
      <c r="A311" s="18518" t="s">
        <v>141</v>
      </c>
      <c r="B311" s="18948" t="s">
        <v>34</v>
      </c>
      <c r="C311" s="19378" t="s">
        <v>23</v>
      </c>
      <c r="D311" s="19808" t="s">
        <v>18</v>
      </c>
      <c r="E311" s="20238" t="n">
        <v>0.0</v>
      </c>
      <c r="F311" s="20668" t="n">
        <v>0.0</v>
      </c>
      <c r="G311" s="21098" t="n">
        <v>0.0</v>
      </c>
      <c r="H311" s="21528" t="n">
        <v>0.0</v>
      </c>
      <c r="I311" s="21958" t="n">
        <v>0.0</v>
      </c>
      <c r="J311" s="22388" t="n">
        <v>0.0</v>
      </c>
    </row>
    <row collapsed="false" customFormat="false" customHeight="false" hidden="false" ht="12.75" outlineLevel="0" r="312">
      <c r="A312" s="18519" t="s">
        <v>141</v>
      </c>
      <c r="B312" s="18949" t="s">
        <v>34</v>
      </c>
      <c r="C312" s="19379" t="s">
        <v>24</v>
      </c>
      <c r="D312" s="19809" t="s">
        <v>20</v>
      </c>
      <c r="E312" s="20239" t="n">
        <v>0.09093138489</v>
      </c>
      <c r="F312" s="20669" t="n">
        <v>0.3684132990112</v>
      </c>
      <c r="G312" s="21099" t="n">
        <v>0.5635277962143</v>
      </c>
      <c r="H312" s="21529" t="n">
        <v>0.7101011019677</v>
      </c>
      <c r="I312" s="21959" t="n">
        <v>0.762987083632</v>
      </c>
      <c r="J312" s="22389" t="n">
        <v>0.9381414077165999</v>
      </c>
    </row>
    <row collapsed="false" customFormat="false" customHeight="false" hidden="false" ht="12.75" outlineLevel="0" r="313">
      <c r="A313" s="18520" t="s">
        <v>141</v>
      </c>
      <c r="B313" s="18950" t="s">
        <v>34</v>
      </c>
      <c r="C313" s="19380" t="s">
        <v>24</v>
      </c>
      <c r="D313" s="19810" t="s">
        <v>13</v>
      </c>
      <c r="E313" s="20240" t="n">
        <v>0.820185005898</v>
      </c>
      <c r="F313" s="20670" t="n">
        <v>1.1272643824027</v>
      </c>
      <c r="G313" s="21100" t="n">
        <v>1.3086030984641002</v>
      </c>
      <c r="H313" s="21530" t="n">
        <v>1.3763214161136</v>
      </c>
      <c r="I313" s="21960" t="n">
        <v>1.4164056786233001</v>
      </c>
      <c r="J313" s="22390" t="n">
        <v>1.4358241823713</v>
      </c>
    </row>
    <row collapsed="false" customFormat="false" customHeight="false" hidden="false" ht="12.75" outlineLevel="0" r="314">
      <c r="A314" s="18521" t="s">
        <v>141</v>
      </c>
      <c r="B314" s="18951" t="s">
        <v>34</v>
      </c>
      <c r="C314" s="19381" t="s">
        <v>24</v>
      </c>
      <c r="D314" s="19811" t="s">
        <v>16</v>
      </c>
      <c r="E314" s="20241" t="n">
        <v>0.68682328386</v>
      </c>
      <c r="F314" s="20671" t="n">
        <v>0.43904935657599997</v>
      </c>
      <c r="G314" s="21101" t="n">
        <v>0.2237038054762</v>
      </c>
      <c r="H314" s="21531" t="n">
        <v>0.0548596881179</v>
      </c>
      <c r="I314" s="21961" t="n">
        <v>0.0335283587089</v>
      </c>
      <c r="J314" s="22391" t="n">
        <v>0.0011572634411</v>
      </c>
    </row>
    <row collapsed="false" customFormat="false" customHeight="false" hidden="false" ht="12.75" outlineLevel="0" r="315">
      <c r="A315" s="18522" t="s">
        <v>141</v>
      </c>
      <c r="B315" s="18952" t="s">
        <v>34</v>
      </c>
      <c r="C315" s="19382" t="s">
        <v>24</v>
      </c>
      <c r="D315" s="19812" t="s">
        <v>14</v>
      </c>
      <c r="E315" s="20242" t="n">
        <v>2.2197464538169998</v>
      </c>
      <c r="F315" s="20672" t="n">
        <v>1.9903876073220998</v>
      </c>
      <c r="G315" s="21102" t="n">
        <v>1.7926635215367</v>
      </c>
      <c r="H315" s="21532" t="n">
        <v>1.5898235681899</v>
      </c>
      <c r="I315" s="21962" t="n">
        <v>1.473159387717</v>
      </c>
      <c r="J315" s="22392" t="n">
        <v>1.1277815186269</v>
      </c>
    </row>
    <row collapsed="false" customFormat="false" customHeight="false" hidden="false" ht="12.75" outlineLevel="0" r="316">
      <c r="A316" s="18523" t="s">
        <v>141</v>
      </c>
      <c r="B316" s="18953" t="s">
        <v>34</v>
      </c>
      <c r="C316" s="19383" t="s">
        <v>24</v>
      </c>
      <c r="D316" s="19813" t="s">
        <v>18</v>
      </c>
      <c r="E316" s="20243" t="n">
        <v>0.34340077223000004</v>
      </c>
      <c r="F316" s="20673" t="n">
        <v>0.3653717772328</v>
      </c>
      <c r="G316" s="21103" t="n">
        <v>0.3566610372706</v>
      </c>
      <c r="H316" s="21533" t="n">
        <v>0.3443250564795</v>
      </c>
      <c r="I316" s="21963" t="n">
        <v>0.3370994747897</v>
      </c>
      <c r="J316" s="22393" t="n">
        <v>0.3479536278455</v>
      </c>
    </row>
    <row collapsed="false" customFormat="false" customHeight="false" hidden="false" ht="12.75" outlineLevel="0" r="317">
      <c r="A317" s="18524" t="s">
        <v>141</v>
      </c>
      <c r="B317" s="18954" t="s">
        <v>34</v>
      </c>
      <c r="C317" s="19384" t="s">
        <v>25</v>
      </c>
      <c r="D317" s="19814" t="s">
        <v>20</v>
      </c>
      <c r="E317" s="20244" t="n">
        <v>0.0</v>
      </c>
      <c r="F317" s="20674" t="n">
        <v>0.0</v>
      </c>
      <c r="G317" s="21104" t="n">
        <v>0.0</v>
      </c>
      <c r="H317" s="21534" t="n">
        <v>0.0</v>
      </c>
      <c r="I317" s="21964" t="n">
        <v>0.0</v>
      </c>
      <c r="J317" s="22394" t="n">
        <v>0.0</v>
      </c>
    </row>
    <row collapsed="false" customFormat="false" customHeight="false" hidden="false" ht="12.75" outlineLevel="0" r="318">
      <c r="A318" s="18525" t="s">
        <v>141</v>
      </c>
      <c r="B318" s="18955" t="s">
        <v>34</v>
      </c>
      <c r="C318" s="19385" t="s">
        <v>25</v>
      </c>
      <c r="D318" s="19815" t="s">
        <v>13</v>
      </c>
      <c r="E318" s="20245" t="n">
        <v>0.848100485397</v>
      </c>
      <c r="F318" s="20675" t="n">
        <v>0.8592856189548</v>
      </c>
      <c r="G318" s="21105" t="n">
        <v>0.8615602284689999</v>
      </c>
      <c r="H318" s="21535" t="n">
        <v>0.8608362323557001</v>
      </c>
      <c r="I318" s="21965" t="n">
        <v>0.8617990778150001</v>
      </c>
      <c r="J318" s="22395" t="n">
        <v>1.0031552302838</v>
      </c>
    </row>
    <row collapsed="false" customFormat="false" customHeight="false" hidden="false" ht="12.75" outlineLevel="0" r="319">
      <c r="A319" s="18526" t="s">
        <v>141</v>
      </c>
      <c r="B319" s="18956" t="s">
        <v>34</v>
      </c>
      <c r="C319" s="19386" t="s">
        <v>25</v>
      </c>
      <c r="D319" s="19816" t="s">
        <v>16</v>
      </c>
      <c r="E319" s="20246" t="n">
        <v>0.0</v>
      </c>
      <c r="F319" s="20676" t="n">
        <v>0.0</v>
      </c>
      <c r="G319" s="21106" t="n">
        <v>0.0</v>
      </c>
      <c r="H319" s="21536" t="n">
        <v>0.0</v>
      </c>
      <c r="I319" s="21966" t="n">
        <v>0.0</v>
      </c>
      <c r="J319" s="22396" t="n">
        <v>0.0</v>
      </c>
    </row>
    <row collapsed="false" customFormat="false" customHeight="false" hidden="false" ht="12.75" outlineLevel="0" r="320">
      <c r="A320" s="18527" t="s">
        <v>141</v>
      </c>
      <c r="B320" s="18957" t="s">
        <v>34</v>
      </c>
      <c r="C320" s="19387" t="s">
        <v>25</v>
      </c>
      <c r="D320" s="19817" t="s">
        <v>14</v>
      </c>
      <c r="E320" s="20247" t="n">
        <v>0.0</v>
      </c>
      <c r="F320" s="20677" t="n">
        <v>0.0</v>
      </c>
      <c r="G320" s="21107" t="n">
        <v>0.0</v>
      </c>
      <c r="H320" s="21537" t="n">
        <v>0.0</v>
      </c>
      <c r="I320" s="21967" t="n">
        <v>0.0</v>
      </c>
      <c r="J320" s="22397" t="n">
        <v>0.0</v>
      </c>
    </row>
    <row collapsed="false" customFormat="false" customHeight="false" hidden="false" ht="12.75" outlineLevel="0" r="321">
      <c r="A321" s="18528" t="s">
        <v>141</v>
      </c>
      <c r="B321" s="18958" t="s">
        <v>34</v>
      </c>
      <c r="C321" s="19388" t="s">
        <v>25</v>
      </c>
      <c r="D321" s="19818" t="s">
        <v>18</v>
      </c>
      <c r="E321" s="20248" t="n">
        <v>0.0</v>
      </c>
      <c r="F321" s="20678" t="n">
        <v>0.0</v>
      </c>
      <c r="G321" s="21108" t="n">
        <v>0.0</v>
      </c>
      <c r="H321" s="21538" t="n">
        <v>0.0</v>
      </c>
      <c r="I321" s="21968" t="n">
        <v>0.0</v>
      </c>
      <c r="J321" s="22398" t="n">
        <v>0.0</v>
      </c>
    </row>
    <row collapsed="false" customFormat="false" customHeight="false" hidden="false" ht="12.75" outlineLevel="0" r="322">
      <c r="A322" s="18529" t="s">
        <v>141</v>
      </c>
      <c r="B322" s="18959" t="s">
        <v>34</v>
      </c>
      <c r="C322" s="19389" t="s">
        <v>26</v>
      </c>
      <c r="D322" s="19819" t="s">
        <v>20</v>
      </c>
      <c r="E322" s="20249" t="n">
        <v>0.0</v>
      </c>
      <c r="F322" s="20679" t="n">
        <v>0.0</v>
      </c>
      <c r="G322" s="21109" t="n">
        <v>0.0</v>
      </c>
      <c r="H322" s="21539" t="n">
        <v>0.0</v>
      </c>
      <c r="I322" s="21969" t="n">
        <v>0.0</v>
      </c>
      <c r="J322" s="22399" t="n">
        <v>0.0</v>
      </c>
    </row>
    <row collapsed="false" customFormat="false" customHeight="false" hidden="false" ht="12.75" outlineLevel="0" r="323">
      <c r="A323" s="18530" t="s">
        <v>141</v>
      </c>
      <c r="B323" s="18960" t="s">
        <v>34</v>
      </c>
      <c r="C323" s="19390" t="s">
        <v>26</v>
      </c>
      <c r="D323" s="19820" t="s">
        <v>13</v>
      </c>
      <c r="E323" s="20250" t="n">
        <v>0.42405024614</v>
      </c>
      <c r="F323" s="20680" t="n">
        <v>0.45456421103920003</v>
      </c>
      <c r="G323" s="21110" t="n">
        <v>0.4824132905488</v>
      </c>
      <c r="H323" s="21540" t="n">
        <v>0.5075655532112</v>
      </c>
      <c r="I323" s="21970" t="n">
        <v>0.5345776799031</v>
      </c>
      <c r="J323" s="22400" t="n">
        <v>0.656023400104</v>
      </c>
    </row>
    <row collapsed="false" customFormat="false" customHeight="false" hidden="false" ht="12.75" outlineLevel="0" r="324">
      <c r="A324" s="18531" t="s">
        <v>141</v>
      </c>
      <c r="B324" s="18961" t="s">
        <v>34</v>
      </c>
      <c r="C324" s="19391" t="s">
        <v>26</v>
      </c>
      <c r="D324" s="19821" t="s">
        <v>16</v>
      </c>
      <c r="E324" s="20251" t="n">
        <v>0.0</v>
      </c>
      <c r="F324" s="20681" t="n">
        <v>0.0</v>
      </c>
      <c r="G324" s="21111" t="n">
        <v>0.0</v>
      </c>
      <c r="H324" s="21541" t="n">
        <v>0.0</v>
      </c>
      <c r="I324" s="21971" t="n">
        <v>0.0</v>
      </c>
      <c r="J324" s="22401" t="n">
        <v>0.0</v>
      </c>
    </row>
    <row collapsed="false" customFormat="false" customHeight="false" hidden="false" ht="12.75" outlineLevel="0" r="325">
      <c r="A325" s="18532" t="s">
        <v>141</v>
      </c>
      <c r="B325" s="18962" t="s">
        <v>34</v>
      </c>
      <c r="C325" s="19392" t="s">
        <v>26</v>
      </c>
      <c r="D325" s="19822" t="s">
        <v>14</v>
      </c>
      <c r="E325" s="20252" t="n">
        <v>0.0</v>
      </c>
      <c r="F325" s="20682" t="n">
        <v>0.0</v>
      </c>
      <c r="G325" s="21112" t="n">
        <v>0.0</v>
      </c>
      <c r="H325" s="21542" t="n">
        <v>0.0</v>
      </c>
      <c r="I325" s="21972" t="n">
        <v>0.0</v>
      </c>
      <c r="J325" s="22402" t="n">
        <v>0.0</v>
      </c>
    </row>
    <row collapsed="false" customFormat="false" customHeight="false" hidden="false" ht="12.75" outlineLevel="0" r="326">
      <c r="A326" s="18533" t="s">
        <v>141</v>
      </c>
      <c r="B326" s="18963" t="s">
        <v>34</v>
      </c>
      <c r="C326" s="19393" t="s">
        <v>26</v>
      </c>
      <c r="D326" s="19823" t="s">
        <v>18</v>
      </c>
      <c r="E326" s="20253" t="n">
        <v>0.0</v>
      </c>
      <c r="F326" s="20683" t="n">
        <v>0.0</v>
      </c>
      <c r="G326" s="21113" t="n">
        <v>0.0</v>
      </c>
      <c r="H326" s="21543" t="n">
        <v>0.0</v>
      </c>
      <c r="I326" s="21973" t="n">
        <v>0.0</v>
      </c>
      <c r="J326" s="22403" t="n">
        <v>0.0</v>
      </c>
    </row>
    <row collapsed="false" customFormat="false" customHeight="false" hidden="false" ht="12.75" outlineLevel="0" r="327">
      <c r="A327" s="18534" t="s">
        <v>141</v>
      </c>
      <c r="B327" s="18964" t="s">
        <v>34</v>
      </c>
      <c r="C327" s="19394" t="s">
        <v>27</v>
      </c>
      <c r="D327" s="19824" t="s">
        <v>20</v>
      </c>
      <c r="E327" s="20254" t="n">
        <v>0.0</v>
      </c>
      <c r="F327" s="20684" t="n">
        <v>0.0</v>
      </c>
      <c r="G327" s="21114" t="n">
        <v>0.0</v>
      </c>
      <c r="H327" s="21544" t="n">
        <v>0.0</v>
      </c>
      <c r="I327" s="21974" t="n">
        <v>0.0</v>
      </c>
      <c r="J327" s="22404" t="n">
        <v>0.0</v>
      </c>
    </row>
    <row collapsed="false" customFormat="false" customHeight="false" hidden="false" ht="12.75" outlineLevel="0" r="328">
      <c r="A328" s="18535" t="s">
        <v>141</v>
      </c>
      <c r="B328" s="18965" t="s">
        <v>34</v>
      </c>
      <c r="C328" s="19395" t="s">
        <v>27</v>
      </c>
      <c r="D328" s="19825" t="s">
        <v>13</v>
      </c>
      <c r="E328" s="20255" t="n">
        <v>3.188637921603</v>
      </c>
      <c r="F328" s="20685" t="n">
        <v>3.3595393720194</v>
      </c>
      <c r="G328" s="21115" t="n">
        <v>3.5176058053912</v>
      </c>
      <c r="H328" s="21545" t="n">
        <v>3.6670046142982997</v>
      </c>
      <c r="I328" s="21975" t="n">
        <v>3.8592627026394</v>
      </c>
      <c r="J328" s="22405" t="n">
        <v>4.6272708586251</v>
      </c>
    </row>
    <row collapsed="false" customFormat="false" customHeight="false" hidden="false" ht="12.75" outlineLevel="0" r="329">
      <c r="A329" s="18536" t="s">
        <v>141</v>
      </c>
      <c r="B329" s="18966" t="s">
        <v>34</v>
      </c>
      <c r="C329" s="19396" t="s">
        <v>27</v>
      </c>
      <c r="D329" s="19826" t="s">
        <v>16</v>
      </c>
      <c r="E329" s="20256" t="n">
        <v>0.0</v>
      </c>
      <c r="F329" s="20686" t="n">
        <v>0.0</v>
      </c>
      <c r="G329" s="21116" t="n">
        <v>0.0</v>
      </c>
      <c r="H329" s="21546" t="n">
        <v>0.0</v>
      </c>
      <c r="I329" s="21976" t="n">
        <v>0.0</v>
      </c>
      <c r="J329" s="22406" t="n">
        <v>0.0</v>
      </c>
    </row>
    <row collapsed="false" customFormat="false" customHeight="false" hidden="false" ht="12.75" outlineLevel="0" r="330">
      <c r="A330" s="18537" t="s">
        <v>141</v>
      </c>
      <c r="B330" s="18967" t="s">
        <v>34</v>
      </c>
      <c r="C330" s="19397" t="s">
        <v>27</v>
      </c>
      <c r="D330" s="19827" t="s">
        <v>14</v>
      </c>
      <c r="E330" s="20257" t="n">
        <v>0.0</v>
      </c>
      <c r="F330" s="20687" t="n">
        <v>0.0</v>
      </c>
      <c r="G330" s="21117" t="n">
        <v>0.0</v>
      </c>
      <c r="H330" s="21547" t="n">
        <v>0.0</v>
      </c>
      <c r="I330" s="21977" t="n">
        <v>0.0</v>
      </c>
      <c r="J330" s="22407" t="n">
        <v>0.0</v>
      </c>
    </row>
    <row collapsed="false" customFormat="false" customHeight="false" hidden="false" ht="12.75" outlineLevel="0" r="331">
      <c r="A331" s="18538" t="s">
        <v>141</v>
      </c>
      <c r="B331" s="18968" t="s">
        <v>34</v>
      </c>
      <c r="C331" s="19398" t="s">
        <v>27</v>
      </c>
      <c r="D331" s="19828" t="s">
        <v>18</v>
      </c>
      <c r="E331" s="20258" t="n">
        <v>0.0</v>
      </c>
      <c r="F331" s="20688" t="n">
        <v>0.0</v>
      </c>
      <c r="G331" s="21118" t="n">
        <v>0.0</v>
      </c>
      <c r="H331" s="21548" t="n">
        <v>0.0</v>
      </c>
      <c r="I331" s="21978" t="n">
        <v>0.0</v>
      </c>
      <c r="J331" s="22408" t="n">
        <v>0.0</v>
      </c>
    </row>
    <row collapsed="false" customFormat="false" customHeight="false" hidden="false" ht="12.75" outlineLevel="0" r="332">
      <c r="A332" s="18539" t="s">
        <v>141</v>
      </c>
      <c r="B332" s="18969" t="s">
        <v>35</v>
      </c>
      <c r="C332" s="19399" t="s">
        <v>12</v>
      </c>
      <c r="D332" s="19829" t="s">
        <v>20</v>
      </c>
      <c r="E332" s="20259" t="n">
        <v>0.0</v>
      </c>
      <c r="F332" s="20689" t="n">
        <v>0.0</v>
      </c>
      <c r="G332" s="21119" t="n">
        <v>0.0</v>
      </c>
      <c r="H332" s="21549" t="n">
        <v>0.0</v>
      </c>
      <c r="I332" s="21979" t="n">
        <v>0.0</v>
      </c>
      <c r="J332" s="22409" t="n">
        <v>0.0</v>
      </c>
    </row>
    <row collapsed="false" customFormat="false" customHeight="false" hidden="false" ht="12.75" outlineLevel="0" r="333">
      <c r="A333" s="18540" t="s">
        <v>141</v>
      </c>
      <c r="B333" s="18970" t="s">
        <v>35</v>
      </c>
      <c r="C333" s="19400" t="s">
        <v>12</v>
      </c>
      <c r="D333" s="19830" t="s">
        <v>13</v>
      </c>
      <c r="E333" s="20260" t="n">
        <v>0.068338179367</v>
      </c>
      <c r="F333" s="20690" t="n">
        <v>0.0719356640969</v>
      </c>
      <c r="G333" s="21120" t="n">
        <v>0.0756428811801</v>
      </c>
      <c r="H333" s="21550" t="n">
        <v>0.07740622806610001</v>
      </c>
      <c r="I333" s="21980" t="n">
        <v>0.0792215851499</v>
      </c>
      <c r="J333" s="22410" t="n">
        <v>0.0863342027634</v>
      </c>
    </row>
    <row collapsed="false" customFormat="false" customHeight="false" hidden="false" ht="12.75" outlineLevel="0" r="334">
      <c r="A334" s="18541" t="s">
        <v>141</v>
      </c>
      <c r="B334" s="18971" t="s">
        <v>35</v>
      </c>
      <c r="C334" s="19401" t="s">
        <v>12</v>
      </c>
      <c r="D334" s="19831" t="s">
        <v>16</v>
      </c>
      <c r="E334" s="20261" t="n">
        <v>0.0</v>
      </c>
      <c r="F334" s="20691" t="n">
        <v>0.0</v>
      </c>
      <c r="G334" s="21121" t="n">
        <v>0.0</v>
      </c>
      <c r="H334" s="21551" t="n">
        <v>0.0</v>
      </c>
      <c r="I334" s="21981" t="n">
        <v>0.0</v>
      </c>
      <c r="J334" s="22411" t="n">
        <v>0.0</v>
      </c>
    </row>
    <row collapsed="false" customFormat="false" customHeight="false" hidden="false" ht="12.75" outlineLevel="0" r="335">
      <c r="A335" s="18542" t="s">
        <v>141</v>
      </c>
      <c r="B335" s="18972" t="s">
        <v>35</v>
      </c>
      <c r="C335" s="19402" t="s">
        <v>12</v>
      </c>
      <c r="D335" s="19832" t="s">
        <v>14</v>
      </c>
      <c r="E335" s="20262" t="n">
        <v>0.0</v>
      </c>
      <c r="F335" s="20692" t="n">
        <v>0.0</v>
      </c>
      <c r="G335" s="21122" t="n">
        <v>0.0</v>
      </c>
      <c r="H335" s="21552" t="n">
        <v>0.0</v>
      </c>
      <c r="I335" s="21982" t="n">
        <v>0.0</v>
      </c>
      <c r="J335" s="22412" t="n">
        <v>0.0</v>
      </c>
    </row>
    <row collapsed="false" customFormat="false" customHeight="false" hidden="false" ht="12.75" outlineLevel="0" r="336">
      <c r="A336" s="18543" t="s">
        <v>141</v>
      </c>
      <c r="B336" s="18973" t="s">
        <v>35</v>
      </c>
      <c r="C336" s="19403" t="s">
        <v>12</v>
      </c>
      <c r="D336" s="19833" t="s">
        <v>18</v>
      </c>
      <c r="E336" s="20263" t="n">
        <v>0.0</v>
      </c>
      <c r="F336" s="20693" t="n">
        <v>0.0</v>
      </c>
      <c r="G336" s="21123" t="n">
        <v>0.0</v>
      </c>
      <c r="H336" s="21553" t="n">
        <v>0.0</v>
      </c>
      <c r="I336" s="21983" t="n">
        <v>0.0</v>
      </c>
      <c r="J336" s="22413" t="n">
        <v>0.0</v>
      </c>
    </row>
    <row collapsed="false" customFormat="false" customHeight="false" hidden="false" ht="12.75" outlineLevel="0" r="337">
      <c r="A337" s="18544" t="s">
        <v>141</v>
      </c>
      <c r="B337" s="18974" t="s">
        <v>35</v>
      </c>
      <c r="C337" s="19404" t="s">
        <v>15</v>
      </c>
      <c r="D337" s="19834" t="s">
        <v>20</v>
      </c>
      <c r="E337" s="20264" t="n">
        <v>0.0</v>
      </c>
      <c r="F337" s="20694" t="n">
        <v>0.0</v>
      </c>
      <c r="G337" s="21124" t="n">
        <v>0.0</v>
      </c>
      <c r="H337" s="21554" t="n">
        <v>0.0</v>
      </c>
      <c r="I337" s="21984" t="n">
        <v>0.0</v>
      </c>
      <c r="J337" s="22414" t="n">
        <v>0.0</v>
      </c>
    </row>
    <row collapsed="false" customFormat="false" customHeight="false" hidden="false" ht="12.75" outlineLevel="0" r="338">
      <c r="A338" s="18545" t="s">
        <v>141</v>
      </c>
      <c r="B338" s="18975" t="s">
        <v>35</v>
      </c>
      <c r="C338" s="19405" t="s">
        <v>15</v>
      </c>
      <c r="D338" s="19835" t="s">
        <v>13</v>
      </c>
      <c r="E338" s="20265" t="n">
        <v>0.27544051361989996</v>
      </c>
      <c r="F338" s="20695" t="n">
        <v>0.4496111633124</v>
      </c>
      <c r="G338" s="21125" t="n">
        <v>0.5574408828303999</v>
      </c>
      <c r="H338" s="21555" t="n">
        <v>0.6544675616175</v>
      </c>
      <c r="I338" s="21985" t="n">
        <v>0.7472502726426998</v>
      </c>
      <c r="J338" s="22415" t="n">
        <v>0.6833852049428</v>
      </c>
    </row>
    <row collapsed="false" customFormat="false" customHeight="false" hidden="false" ht="12.75" outlineLevel="0" r="339">
      <c r="A339" s="18546" t="s">
        <v>141</v>
      </c>
      <c r="B339" s="18976" t="s">
        <v>35</v>
      </c>
      <c r="C339" s="19406" t="s">
        <v>15</v>
      </c>
      <c r="D339" s="19836" t="s">
        <v>16</v>
      </c>
      <c r="E339" s="20266" t="n">
        <v>0.0</v>
      </c>
      <c r="F339" s="20696" t="n">
        <v>0.0</v>
      </c>
      <c r="G339" s="21126" t="n">
        <v>0.0</v>
      </c>
      <c r="H339" s="21556" t="n">
        <v>0.0</v>
      </c>
      <c r="I339" s="21986" t="n">
        <v>0.0</v>
      </c>
      <c r="J339" s="22416" t="n">
        <v>0.0</v>
      </c>
    </row>
    <row collapsed="false" customFormat="false" customHeight="false" hidden="false" ht="12.75" outlineLevel="0" r="340">
      <c r="A340" s="18547" t="s">
        <v>141</v>
      </c>
      <c r="B340" s="18977" t="s">
        <v>35</v>
      </c>
      <c r="C340" s="19407" t="s">
        <v>15</v>
      </c>
      <c r="D340" s="19837" t="s">
        <v>14</v>
      </c>
      <c r="E340" s="20267" t="n">
        <v>0.0</v>
      </c>
      <c r="F340" s="20697" t="n">
        <v>0.0</v>
      </c>
      <c r="G340" s="21127" t="n">
        <v>0.0</v>
      </c>
      <c r="H340" s="21557" t="n">
        <v>0.0</v>
      </c>
      <c r="I340" s="21987" t="n">
        <v>0.0</v>
      </c>
      <c r="J340" s="22417" t="n">
        <v>0.0</v>
      </c>
    </row>
    <row collapsed="false" customFormat="false" customHeight="false" hidden="false" ht="12.75" outlineLevel="0" r="341">
      <c r="A341" s="18548" t="s">
        <v>141</v>
      </c>
      <c r="B341" s="18978" t="s">
        <v>35</v>
      </c>
      <c r="C341" s="19408" t="s">
        <v>15</v>
      </c>
      <c r="D341" s="19838" t="s">
        <v>18</v>
      </c>
      <c r="E341" s="20268" t="n">
        <v>0.0</v>
      </c>
      <c r="F341" s="20698" t="n">
        <v>0.0</v>
      </c>
      <c r="G341" s="21128" t="n">
        <v>0.0</v>
      </c>
      <c r="H341" s="21558" t="n">
        <v>0.0</v>
      </c>
      <c r="I341" s="21988" t="n">
        <v>0.0</v>
      </c>
      <c r="J341" s="22418" t="n">
        <v>0.0</v>
      </c>
    </row>
    <row collapsed="false" customFormat="false" customHeight="false" hidden="false" ht="12.75" outlineLevel="0" r="342">
      <c r="A342" s="18549" t="s">
        <v>141</v>
      </c>
      <c r="B342" s="18979" t="s">
        <v>35</v>
      </c>
      <c r="C342" s="19409" t="s">
        <v>17</v>
      </c>
      <c r="D342" s="19839" t="s">
        <v>20</v>
      </c>
      <c r="E342" s="20269" t="n">
        <v>0.0</v>
      </c>
      <c r="F342" s="20699" t="n">
        <v>0.0</v>
      </c>
      <c r="G342" s="21129" t="n">
        <v>0.0</v>
      </c>
      <c r="H342" s="21559" t="n">
        <v>0.0</v>
      </c>
      <c r="I342" s="21989" t="n">
        <v>0.0</v>
      </c>
      <c r="J342" s="22419" t="n">
        <v>0.0</v>
      </c>
    </row>
    <row collapsed="false" customFormat="false" customHeight="false" hidden="false" ht="12.75" outlineLevel="0" r="343">
      <c r="A343" s="18550" t="s">
        <v>141</v>
      </c>
      <c r="B343" s="18980" t="s">
        <v>35</v>
      </c>
      <c r="C343" s="19410" t="s">
        <v>17</v>
      </c>
      <c r="D343" s="19840" t="s">
        <v>13</v>
      </c>
      <c r="E343" s="20270" t="n">
        <v>0.24441536212099998</v>
      </c>
      <c r="F343" s="20700" t="n">
        <v>0.2718389181832</v>
      </c>
      <c r="G343" s="21130" t="n">
        <v>0.2981792119282</v>
      </c>
      <c r="H343" s="21560" t="n">
        <v>0.31901867414780005</v>
      </c>
      <c r="I343" s="21990" t="n">
        <v>0.3412829088849</v>
      </c>
      <c r="J343" s="22420" t="n">
        <v>0.3624477031459</v>
      </c>
    </row>
    <row collapsed="false" customFormat="false" customHeight="false" hidden="false" ht="12.75" outlineLevel="0" r="344">
      <c r="A344" s="18551" t="s">
        <v>141</v>
      </c>
      <c r="B344" s="18981" t="s">
        <v>35</v>
      </c>
      <c r="C344" s="19411" t="s">
        <v>17</v>
      </c>
      <c r="D344" s="19841" t="s">
        <v>16</v>
      </c>
      <c r="E344" s="20271" t="n">
        <v>0.0</v>
      </c>
      <c r="F344" s="20701" t="n">
        <v>0.0</v>
      </c>
      <c r="G344" s="21131" t="n">
        <v>0.0</v>
      </c>
      <c r="H344" s="21561" t="n">
        <v>0.0</v>
      </c>
      <c r="I344" s="21991" t="n">
        <v>0.0</v>
      </c>
      <c r="J344" s="22421" t="n">
        <v>0.0</v>
      </c>
    </row>
    <row collapsed="false" customFormat="false" customHeight="false" hidden="false" ht="12.75" outlineLevel="0" r="345">
      <c r="A345" s="18552" t="s">
        <v>141</v>
      </c>
      <c r="B345" s="18982" t="s">
        <v>35</v>
      </c>
      <c r="C345" s="19412" t="s">
        <v>17</v>
      </c>
      <c r="D345" s="19842" t="s">
        <v>14</v>
      </c>
      <c r="E345" s="20272" t="n">
        <v>0.0</v>
      </c>
      <c r="F345" s="20702" t="n">
        <v>0.0</v>
      </c>
      <c r="G345" s="21132" t="n">
        <v>0.0</v>
      </c>
      <c r="H345" s="21562" t="n">
        <v>0.0</v>
      </c>
      <c r="I345" s="21992" t="n">
        <v>0.0</v>
      </c>
      <c r="J345" s="22422" t="n">
        <v>0.0</v>
      </c>
    </row>
    <row collapsed="false" customFormat="false" customHeight="false" hidden="false" ht="12.75" outlineLevel="0" r="346">
      <c r="A346" s="18553" t="s">
        <v>141</v>
      </c>
      <c r="B346" s="18983" t="s">
        <v>35</v>
      </c>
      <c r="C346" s="19413" t="s">
        <v>17</v>
      </c>
      <c r="D346" s="19843" t="s">
        <v>18</v>
      </c>
      <c r="E346" s="20273" t="n">
        <v>0.0</v>
      </c>
      <c r="F346" s="20703" t="n">
        <v>0.0</v>
      </c>
      <c r="G346" s="21133" t="n">
        <v>0.0</v>
      </c>
      <c r="H346" s="21563" t="n">
        <v>0.0</v>
      </c>
      <c r="I346" s="21993" t="n">
        <v>0.0</v>
      </c>
      <c r="J346" s="22423" t="n">
        <v>0.0</v>
      </c>
    </row>
    <row collapsed="false" customFormat="false" customHeight="false" hidden="false" ht="12.75" outlineLevel="0" r="347">
      <c r="A347" s="18554" t="s">
        <v>141</v>
      </c>
      <c r="B347" s="18984" t="s">
        <v>35</v>
      </c>
      <c r="C347" s="19414" t="s">
        <v>19</v>
      </c>
      <c r="D347" s="19844" t="s">
        <v>20</v>
      </c>
      <c r="E347" s="20274" t="n">
        <v>0.300445584315</v>
      </c>
      <c r="F347" s="20704" t="n">
        <v>0.43529293336279995</v>
      </c>
      <c r="G347" s="21134" t="n">
        <v>0.43527853197589994</v>
      </c>
      <c r="H347" s="21564" t="n">
        <v>0.3913754316343</v>
      </c>
      <c r="I347" s="21994" t="n">
        <v>0.36940227397229997</v>
      </c>
      <c r="J347" s="22424" t="n">
        <v>0.3268454403881</v>
      </c>
    </row>
    <row collapsed="false" customFormat="false" customHeight="false" hidden="false" ht="12.75" outlineLevel="0" r="348">
      <c r="A348" s="18555" t="s">
        <v>141</v>
      </c>
      <c r="B348" s="18985" t="s">
        <v>35</v>
      </c>
      <c r="C348" s="19415" t="s">
        <v>19</v>
      </c>
      <c r="D348" s="19845" t="s">
        <v>13</v>
      </c>
      <c r="E348" s="20275" t="n">
        <v>1.2847706836634</v>
      </c>
      <c r="F348" s="20705" t="n">
        <v>1.2829992813858002</v>
      </c>
      <c r="G348" s="21135" t="n">
        <v>1.2594932232061</v>
      </c>
      <c r="H348" s="21565" t="n">
        <v>1.3129963289486</v>
      </c>
      <c r="I348" s="21995" t="n">
        <v>1.3982166977781</v>
      </c>
      <c r="J348" s="22425" t="n">
        <v>1.4937947277132</v>
      </c>
    </row>
    <row collapsed="false" customFormat="false" customHeight="false" hidden="false" ht="12.75" outlineLevel="0" r="349">
      <c r="A349" s="18556" t="s">
        <v>141</v>
      </c>
      <c r="B349" s="18986" t="s">
        <v>35</v>
      </c>
      <c r="C349" s="19416" t="s">
        <v>19</v>
      </c>
      <c r="D349" s="19846" t="s">
        <v>16</v>
      </c>
      <c r="E349" s="20276" t="n">
        <v>1.5070659021400001</v>
      </c>
      <c r="F349" s="20706" t="n">
        <v>1.0308066811138998</v>
      </c>
      <c r="G349" s="21136" t="n">
        <v>0.7002766326466</v>
      </c>
      <c r="H349" s="21566" t="n">
        <v>0.42632860743160006</v>
      </c>
      <c r="I349" s="21996" t="n">
        <v>0.18519485171619998</v>
      </c>
      <c r="J349" s="22426" t="n">
        <v>2.7271634899999996E-5</v>
      </c>
    </row>
    <row collapsed="false" customFormat="false" customHeight="false" hidden="false" ht="12.75" outlineLevel="0" r="350">
      <c r="A350" s="18557" t="s">
        <v>141</v>
      </c>
      <c r="B350" s="18987" t="s">
        <v>35</v>
      </c>
      <c r="C350" s="19417" t="s">
        <v>19</v>
      </c>
      <c r="D350" s="19847" t="s">
        <v>14</v>
      </c>
      <c r="E350" s="20277" t="n">
        <v>5.072069728421</v>
      </c>
      <c r="F350" s="20707" t="n">
        <v>4.2325480906724</v>
      </c>
      <c r="G350" s="21137" t="n">
        <v>3.3257503116419995</v>
      </c>
      <c r="H350" s="21567" t="n">
        <v>2.5152588568061</v>
      </c>
      <c r="I350" s="21997" t="n">
        <v>1.6638059175638</v>
      </c>
      <c r="J350" s="22427" t="n">
        <v>0.12456334776290001</v>
      </c>
    </row>
    <row collapsed="false" customFormat="false" customHeight="false" hidden="false" ht="12.75" outlineLevel="0" r="351">
      <c r="A351" s="18558" t="s">
        <v>141</v>
      </c>
      <c r="B351" s="18988" t="s">
        <v>35</v>
      </c>
      <c r="C351" s="19418" t="s">
        <v>19</v>
      </c>
      <c r="D351" s="19848" t="s">
        <v>18</v>
      </c>
      <c r="E351" s="20278" t="n">
        <v>0.29852773187700005</v>
      </c>
      <c r="F351" s="20708" t="n">
        <v>0.22043305488639997</v>
      </c>
      <c r="G351" s="21138" t="n">
        <v>0.1426838660104</v>
      </c>
      <c r="H351" s="21568" t="n">
        <v>0.0794821204948</v>
      </c>
      <c r="I351" s="21998" t="n">
        <v>0.0415664088681</v>
      </c>
      <c r="J351" s="22428" t="n">
        <v>0.10684583425799998</v>
      </c>
    </row>
    <row collapsed="false" customFormat="false" customHeight="false" hidden="false" ht="12.75" outlineLevel="0" r="352">
      <c r="A352" s="18559" t="s">
        <v>141</v>
      </c>
      <c r="B352" s="18989" t="s">
        <v>35</v>
      </c>
      <c r="C352" s="19419" t="s">
        <v>21</v>
      </c>
      <c r="D352" s="19849" t="s">
        <v>20</v>
      </c>
      <c r="E352" s="20279" t="n">
        <v>0.0</v>
      </c>
      <c r="F352" s="20709" t="n">
        <v>0.0</v>
      </c>
      <c r="G352" s="21139" t="n">
        <v>0.0</v>
      </c>
      <c r="H352" s="21569" t="n">
        <v>0.0</v>
      </c>
      <c r="I352" s="21999" t="n">
        <v>0.0</v>
      </c>
      <c r="J352" s="22429" t="n">
        <v>0.0</v>
      </c>
    </row>
    <row collapsed="false" customFormat="false" customHeight="false" hidden="false" ht="12.75" outlineLevel="0" r="353">
      <c r="A353" s="18560" t="s">
        <v>141</v>
      </c>
      <c r="B353" s="18990" t="s">
        <v>35</v>
      </c>
      <c r="C353" s="19420" t="s">
        <v>21</v>
      </c>
      <c r="D353" s="19850" t="s">
        <v>13</v>
      </c>
      <c r="E353" s="20280" t="n">
        <v>0.86216892251</v>
      </c>
      <c r="F353" s="20710" t="n">
        <v>0.9907069336926999</v>
      </c>
      <c r="G353" s="21140" t="n">
        <v>1.0778529364043</v>
      </c>
      <c r="H353" s="21570" t="n">
        <v>1.0767133641171</v>
      </c>
      <c r="I353" s="22000" t="n">
        <v>1.1101830869306</v>
      </c>
      <c r="J353" s="22430" t="n">
        <v>1.1670116451763</v>
      </c>
    </row>
    <row collapsed="false" customFormat="false" customHeight="false" hidden="false" ht="12.75" outlineLevel="0" r="354">
      <c r="A354" s="18561" t="s">
        <v>141</v>
      </c>
      <c r="B354" s="18991" t="s">
        <v>35</v>
      </c>
      <c r="C354" s="19421" t="s">
        <v>21</v>
      </c>
      <c r="D354" s="19851" t="s">
        <v>16</v>
      </c>
      <c r="E354" s="20281" t="n">
        <v>0.0</v>
      </c>
      <c r="F354" s="20711" t="n">
        <v>0.0</v>
      </c>
      <c r="G354" s="21141" t="n">
        <v>0.0</v>
      </c>
      <c r="H354" s="21571" t="n">
        <v>0.0</v>
      </c>
      <c r="I354" s="22001" t="n">
        <v>0.0</v>
      </c>
      <c r="J354" s="22431" t="n">
        <v>0.0</v>
      </c>
    </row>
    <row collapsed="false" customFormat="false" customHeight="false" hidden="false" ht="12.75" outlineLevel="0" r="355">
      <c r="A355" s="18562" t="s">
        <v>141</v>
      </c>
      <c r="B355" s="18992" t="s">
        <v>35</v>
      </c>
      <c r="C355" s="19422" t="s">
        <v>21</v>
      </c>
      <c r="D355" s="19852" t="s">
        <v>14</v>
      </c>
      <c r="E355" s="20282" t="n">
        <v>0.0</v>
      </c>
      <c r="F355" s="20712" t="n">
        <v>0.0</v>
      </c>
      <c r="G355" s="21142" t="n">
        <v>0.0</v>
      </c>
      <c r="H355" s="21572" t="n">
        <v>0.0</v>
      </c>
      <c r="I355" s="22002" t="n">
        <v>0.0</v>
      </c>
      <c r="J355" s="22432" t="n">
        <v>0.0</v>
      </c>
    </row>
    <row collapsed="false" customFormat="false" customHeight="false" hidden="false" ht="12.75" outlineLevel="0" r="356">
      <c r="A356" s="18563" t="s">
        <v>141</v>
      </c>
      <c r="B356" s="18993" t="s">
        <v>35</v>
      </c>
      <c r="C356" s="19423" t="s">
        <v>21</v>
      </c>
      <c r="D356" s="19853" t="s">
        <v>18</v>
      </c>
      <c r="E356" s="20283" t="n">
        <v>0.0</v>
      </c>
      <c r="F356" s="20713" t="n">
        <v>0.0</v>
      </c>
      <c r="G356" s="21143" t="n">
        <v>0.0</v>
      </c>
      <c r="H356" s="21573" t="n">
        <v>0.0</v>
      </c>
      <c r="I356" s="22003" t="n">
        <v>0.0</v>
      </c>
      <c r="J356" s="22433" t="n">
        <v>0.0</v>
      </c>
    </row>
    <row collapsed="false" customFormat="false" customHeight="false" hidden="false" ht="12.75" outlineLevel="0" r="357">
      <c r="A357" s="18564" t="s">
        <v>141</v>
      </c>
      <c r="B357" s="18994" t="s">
        <v>35</v>
      </c>
      <c r="C357" s="19424" t="s">
        <v>22</v>
      </c>
      <c r="D357" s="19854" t="s">
        <v>20</v>
      </c>
      <c r="E357" s="20284" t="n">
        <v>0.0870632440063</v>
      </c>
      <c r="F357" s="20714" t="n">
        <v>0.058988535056000005</v>
      </c>
      <c r="G357" s="21144" t="n">
        <v>0.0435068076863</v>
      </c>
      <c r="H357" s="21574" t="n">
        <v>0.0317087500605</v>
      </c>
      <c r="I357" s="22004" t="n">
        <v>0.0231904961895</v>
      </c>
      <c r="J357" s="22434" t="n">
        <v>0.0083017933377</v>
      </c>
    </row>
    <row collapsed="false" customFormat="false" customHeight="false" hidden="false" ht="12.75" outlineLevel="0" r="358">
      <c r="A358" s="18565" t="s">
        <v>141</v>
      </c>
      <c r="B358" s="18995" t="s">
        <v>35</v>
      </c>
      <c r="C358" s="19425" t="s">
        <v>22</v>
      </c>
      <c r="D358" s="19855" t="s">
        <v>13</v>
      </c>
      <c r="E358" s="20285" t="n">
        <v>0.1533350264507</v>
      </c>
      <c r="F358" s="20715" t="n">
        <v>0.2179020393951</v>
      </c>
      <c r="G358" s="21145" t="n">
        <v>0.2592309663991</v>
      </c>
      <c r="H358" s="21575" t="n">
        <v>0.2898171243473</v>
      </c>
      <c r="I358" s="22005" t="n">
        <v>0.3142606092018</v>
      </c>
      <c r="J358" s="22435" t="n">
        <v>0.37139061157739994</v>
      </c>
    </row>
    <row collapsed="false" customFormat="false" customHeight="false" hidden="false" ht="12.75" outlineLevel="0" r="359">
      <c r="A359" s="18566" t="s">
        <v>141</v>
      </c>
      <c r="B359" s="18996" t="s">
        <v>35</v>
      </c>
      <c r="C359" s="19426" t="s">
        <v>22</v>
      </c>
      <c r="D359" s="19856" t="s">
        <v>16</v>
      </c>
      <c r="E359" s="20286" t="n">
        <v>0.0</v>
      </c>
      <c r="F359" s="20716" t="n">
        <v>0.0</v>
      </c>
      <c r="G359" s="21146" t="n">
        <v>0.0</v>
      </c>
      <c r="H359" s="21576" t="n">
        <v>0.0</v>
      </c>
      <c r="I359" s="22006" t="n">
        <v>0.0</v>
      </c>
      <c r="J359" s="22436" t="n">
        <v>0.0</v>
      </c>
    </row>
    <row collapsed="false" customFormat="false" customHeight="false" hidden="false" ht="12.75" outlineLevel="0" r="360">
      <c r="A360" s="18567" t="s">
        <v>141</v>
      </c>
      <c r="B360" s="18997" t="s">
        <v>35</v>
      </c>
      <c r="C360" s="19427" t="s">
        <v>22</v>
      </c>
      <c r="D360" s="19857" t="s">
        <v>14</v>
      </c>
      <c r="E360" s="20287" t="n">
        <v>0.13887875284690002</v>
      </c>
      <c r="F360" s="20717" t="n">
        <v>0.1100584416732</v>
      </c>
      <c r="G360" s="21147" t="n">
        <v>0.09175959417469999</v>
      </c>
      <c r="H360" s="21577" t="n">
        <v>0.0754999718723</v>
      </c>
      <c r="I360" s="22007" t="n">
        <v>0.0622327774039</v>
      </c>
      <c r="J360" s="22437" t="n">
        <v>0.0312687115595</v>
      </c>
    </row>
    <row collapsed="false" customFormat="false" customHeight="false" hidden="false" ht="12.75" outlineLevel="0" r="361">
      <c r="A361" s="18568" t="s">
        <v>141</v>
      </c>
      <c r="B361" s="18998" t="s">
        <v>35</v>
      </c>
      <c r="C361" s="19428" t="s">
        <v>22</v>
      </c>
      <c r="D361" s="19858" t="s">
        <v>18</v>
      </c>
      <c r="E361" s="20288" t="n">
        <v>0.0</v>
      </c>
      <c r="F361" s="20718" t="n">
        <v>0.0</v>
      </c>
      <c r="G361" s="21148" t="n">
        <v>0.0</v>
      </c>
      <c r="H361" s="21578" t="n">
        <v>0.0</v>
      </c>
      <c r="I361" s="22008" t="n">
        <v>0.0</v>
      </c>
      <c r="J361" s="22438" t="n">
        <v>0.0</v>
      </c>
    </row>
    <row collapsed="false" customFormat="false" customHeight="false" hidden="false" ht="12.75" outlineLevel="0" r="362">
      <c r="A362" s="18569" t="s">
        <v>141</v>
      </c>
      <c r="B362" s="18999" t="s">
        <v>35</v>
      </c>
      <c r="C362" s="19429" t="s">
        <v>23</v>
      </c>
      <c r="D362" s="19859" t="s">
        <v>20</v>
      </c>
      <c r="E362" s="20289" t="n">
        <v>0.0</v>
      </c>
      <c r="F362" s="20719" t="n">
        <v>0.0</v>
      </c>
      <c r="G362" s="21149" t="n">
        <v>0.0</v>
      </c>
      <c r="H362" s="21579" t="n">
        <v>0.0</v>
      </c>
      <c r="I362" s="22009" t="n">
        <v>0.0</v>
      </c>
      <c r="J362" s="22439" t="n">
        <v>0.0</v>
      </c>
    </row>
    <row collapsed="false" customFormat="false" customHeight="false" hidden="false" ht="12.75" outlineLevel="0" r="363">
      <c r="A363" s="18570" t="s">
        <v>141</v>
      </c>
      <c r="B363" s="19000" t="s">
        <v>35</v>
      </c>
      <c r="C363" s="19430" t="s">
        <v>23</v>
      </c>
      <c r="D363" s="19860" t="s">
        <v>13</v>
      </c>
      <c r="E363" s="20290" t="n">
        <v>1.919471809615</v>
      </c>
      <c r="F363" s="20720" t="n">
        <v>1.936559107161</v>
      </c>
      <c r="G363" s="21150" t="n">
        <v>1.9146883049578</v>
      </c>
      <c r="H363" s="21580" t="n">
        <v>1.8164329471726</v>
      </c>
      <c r="I363" s="22010" t="n">
        <v>1.7201897252162</v>
      </c>
      <c r="J363" s="22440" t="n">
        <v>1.3156155601283999</v>
      </c>
    </row>
    <row collapsed="false" customFormat="false" customHeight="false" hidden="false" ht="12.75" outlineLevel="0" r="364">
      <c r="A364" s="18571" t="s">
        <v>141</v>
      </c>
      <c r="B364" s="19001" t="s">
        <v>35</v>
      </c>
      <c r="C364" s="19431" t="s">
        <v>23</v>
      </c>
      <c r="D364" s="19861" t="s">
        <v>16</v>
      </c>
      <c r="E364" s="20291" t="n">
        <v>0.0</v>
      </c>
      <c r="F364" s="20721" t="n">
        <v>0.0</v>
      </c>
      <c r="G364" s="21151" t="n">
        <v>0.0</v>
      </c>
      <c r="H364" s="21581" t="n">
        <v>0.0</v>
      </c>
      <c r="I364" s="22011" t="n">
        <v>0.0</v>
      </c>
      <c r="J364" s="22441" t="n">
        <v>0.0</v>
      </c>
    </row>
    <row collapsed="false" customFormat="false" customHeight="false" hidden="false" ht="12.75" outlineLevel="0" r="365">
      <c r="A365" s="18572" t="s">
        <v>141</v>
      </c>
      <c r="B365" s="19002" t="s">
        <v>35</v>
      </c>
      <c r="C365" s="19432" t="s">
        <v>23</v>
      </c>
      <c r="D365" s="19862" t="s">
        <v>14</v>
      </c>
      <c r="E365" s="20292" t="n">
        <v>0.0</v>
      </c>
      <c r="F365" s="20722" t="n">
        <v>0.0</v>
      </c>
      <c r="G365" s="21152" t="n">
        <v>0.0</v>
      </c>
      <c r="H365" s="21582" t="n">
        <v>0.0</v>
      </c>
      <c r="I365" s="22012" t="n">
        <v>0.0</v>
      </c>
      <c r="J365" s="22442" t="n">
        <v>0.0</v>
      </c>
    </row>
    <row collapsed="false" customFormat="false" customHeight="false" hidden="false" ht="12.75" outlineLevel="0" r="366">
      <c r="A366" s="18573" t="s">
        <v>141</v>
      </c>
      <c r="B366" s="19003" t="s">
        <v>35</v>
      </c>
      <c r="C366" s="19433" t="s">
        <v>23</v>
      </c>
      <c r="D366" s="19863" t="s">
        <v>18</v>
      </c>
      <c r="E366" s="20293" t="n">
        <v>0.0</v>
      </c>
      <c r="F366" s="20723" t="n">
        <v>0.0</v>
      </c>
      <c r="G366" s="21153" t="n">
        <v>0.0</v>
      </c>
      <c r="H366" s="21583" t="n">
        <v>0.0</v>
      </c>
      <c r="I366" s="22013" t="n">
        <v>0.0</v>
      </c>
      <c r="J366" s="22443" t="n">
        <v>0.0</v>
      </c>
    </row>
    <row collapsed="false" customFormat="false" customHeight="false" hidden="false" ht="12.75" outlineLevel="0" r="367">
      <c r="A367" s="18574" t="s">
        <v>141</v>
      </c>
      <c r="B367" s="19004" t="s">
        <v>35</v>
      </c>
      <c r="C367" s="19434" t="s">
        <v>24</v>
      </c>
      <c r="D367" s="19864" t="s">
        <v>20</v>
      </c>
      <c r="E367" s="20294" t="n">
        <v>0.1051996537197</v>
      </c>
      <c r="F367" s="20724" t="n">
        <v>0.4046419098041</v>
      </c>
      <c r="G367" s="21154" t="n">
        <v>0.6387941280895</v>
      </c>
      <c r="H367" s="21584" t="n">
        <v>0.8349496649294998</v>
      </c>
      <c r="I367" s="22014" t="n">
        <v>0.9431066472227</v>
      </c>
      <c r="J367" s="22444" t="n">
        <v>1.2057299845348999</v>
      </c>
    </row>
    <row collapsed="false" customFormat="false" customHeight="false" hidden="false" ht="12.75" outlineLevel="0" r="368">
      <c r="A368" s="18575" t="s">
        <v>141</v>
      </c>
      <c r="B368" s="19005" t="s">
        <v>35</v>
      </c>
      <c r="C368" s="19435" t="s">
        <v>24</v>
      </c>
      <c r="D368" s="19865" t="s">
        <v>13</v>
      </c>
      <c r="E368" s="20295" t="n">
        <v>1.0896252423622</v>
      </c>
      <c r="F368" s="20725" t="n">
        <v>1.4176744495479</v>
      </c>
      <c r="G368" s="21155" t="n">
        <v>1.6171967597022998</v>
      </c>
      <c r="H368" s="21585" t="n">
        <v>1.6847500058951002</v>
      </c>
      <c r="I368" s="22015" t="n">
        <v>1.7205495999019</v>
      </c>
      <c r="J368" s="22445" t="n">
        <v>1.5355316912321</v>
      </c>
    </row>
    <row collapsed="false" customFormat="false" customHeight="false" hidden="false" ht="12.75" outlineLevel="0" r="369">
      <c r="A369" s="18576" t="s">
        <v>141</v>
      </c>
      <c r="B369" s="19006" t="s">
        <v>35</v>
      </c>
      <c r="C369" s="19436" t="s">
        <v>24</v>
      </c>
      <c r="D369" s="19866" t="s">
        <v>16</v>
      </c>
      <c r="E369" s="20296" t="n">
        <v>0.4246274886885</v>
      </c>
      <c r="F369" s="20726" t="n">
        <v>0.2703915230751</v>
      </c>
      <c r="G369" s="21156" t="n">
        <v>0.14132048641840003</v>
      </c>
      <c r="H369" s="21586" t="n">
        <v>0.036578264854700004</v>
      </c>
      <c r="I369" s="22016" t="n">
        <v>0.023934588318200004</v>
      </c>
      <c r="J369" s="22446" t="n">
        <v>0.0010356895501</v>
      </c>
    </row>
    <row collapsed="false" customFormat="false" customHeight="false" hidden="false" ht="12.75" outlineLevel="0" r="370">
      <c r="A370" s="18577" t="s">
        <v>141</v>
      </c>
      <c r="B370" s="19007" t="s">
        <v>35</v>
      </c>
      <c r="C370" s="19437" t="s">
        <v>24</v>
      </c>
      <c r="D370" s="19867" t="s">
        <v>14</v>
      </c>
      <c r="E370" s="20297" t="n">
        <v>2.7090908095060002</v>
      </c>
      <c r="F370" s="20727" t="n">
        <v>2.3300056809432</v>
      </c>
      <c r="G370" s="21157" t="n">
        <v>2.0095015614846</v>
      </c>
      <c r="H370" s="21587" t="n">
        <v>1.6562844630195</v>
      </c>
      <c r="I370" s="22017" t="n">
        <v>1.4206078942115998</v>
      </c>
      <c r="J370" s="22447" t="n">
        <v>0.7491117025497</v>
      </c>
    </row>
    <row collapsed="false" customFormat="false" customHeight="false" hidden="false" ht="12.75" outlineLevel="0" r="371">
      <c r="A371" s="18578" t="s">
        <v>141</v>
      </c>
      <c r="B371" s="19008" t="s">
        <v>35</v>
      </c>
      <c r="C371" s="19438" t="s">
        <v>24</v>
      </c>
      <c r="D371" s="19868" t="s">
        <v>18</v>
      </c>
      <c r="E371" s="20298" t="n">
        <v>0.09931070957100001</v>
      </c>
      <c r="F371" s="20728" t="n">
        <v>0.1023493204704</v>
      </c>
      <c r="G371" s="21158" t="n">
        <v>0.10328448497949999</v>
      </c>
      <c r="H371" s="21588" t="n">
        <v>0.1011808737185</v>
      </c>
      <c r="I371" s="22018" t="n">
        <v>0.09958649336349999</v>
      </c>
      <c r="J371" s="22448" t="n">
        <v>0.0937592627583</v>
      </c>
    </row>
    <row collapsed="false" customFormat="false" customHeight="false" hidden="false" ht="12.75" outlineLevel="0" r="372">
      <c r="A372" s="18579" t="s">
        <v>141</v>
      </c>
      <c r="B372" s="19009" t="s">
        <v>35</v>
      </c>
      <c r="C372" s="19439" t="s">
        <v>25</v>
      </c>
      <c r="D372" s="19869" t="s">
        <v>20</v>
      </c>
      <c r="E372" s="20299" t="n">
        <v>0.0</v>
      </c>
      <c r="F372" s="20729" t="n">
        <v>0.0</v>
      </c>
      <c r="G372" s="21159" t="n">
        <v>0.0</v>
      </c>
      <c r="H372" s="21589" t="n">
        <v>0.0</v>
      </c>
      <c r="I372" s="22019" t="n">
        <v>0.0</v>
      </c>
      <c r="J372" s="22449" t="n">
        <v>0.0</v>
      </c>
    </row>
    <row collapsed="false" customFormat="false" customHeight="false" hidden="false" ht="12.75" outlineLevel="0" r="373">
      <c r="A373" s="18580" t="s">
        <v>141</v>
      </c>
      <c r="B373" s="19010" t="s">
        <v>35</v>
      </c>
      <c r="C373" s="19440" t="s">
        <v>25</v>
      </c>
      <c r="D373" s="19870" t="s">
        <v>13</v>
      </c>
      <c r="E373" s="20300" t="n">
        <v>0.13692991755529998</v>
      </c>
      <c r="F373" s="20730" t="n">
        <v>0.1361111839102</v>
      </c>
      <c r="G373" s="21160" t="n">
        <v>0.1351503174266</v>
      </c>
      <c r="H373" s="21590" t="n">
        <v>0.1321438474707</v>
      </c>
      <c r="I373" s="22020" t="n">
        <v>0.1292679510883</v>
      </c>
      <c r="J373" s="22450" t="n">
        <v>0.1356156440601</v>
      </c>
    </row>
    <row collapsed="false" customFormat="false" customHeight="false" hidden="false" ht="12.75" outlineLevel="0" r="374">
      <c r="A374" s="18581" t="s">
        <v>141</v>
      </c>
      <c r="B374" s="19011" t="s">
        <v>35</v>
      </c>
      <c r="C374" s="19441" t="s">
        <v>25</v>
      </c>
      <c r="D374" s="19871" t="s">
        <v>16</v>
      </c>
      <c r="E374" s="20301" t="n">
        <v>0.0</v>
      </c>
      <c r="F374" s="20731" t="n">
        <v>0.0</v>
      </c>
      <c r="G374" s="21161" t="n">
        <v>0.0</v>
      </c>
      <c r="H374" s="21591" t="n">
        <v>0.0</v>
      </c>
      <c r="I374" s="22021" t="n">
        <v>0.0</v>
      </c>
      <c r="J374" s="22451" t="n">
        <v>0.0</v>
      </c>
    </row>
    <row collapsed="false" customFormat="false" customHeight="false" hidden="false" ht="12.75" outlineLevel="0" r="375">
      <c r="A375" s="18582" t="s">
        <v>141</v>
      </c>
      <c r="B375" s="19012" t="s">
        <v>35</v>
      </c>
      <c r="C375" s="19442" t="s">
        <v>25</v>
      </c>
      <c r="D375" s="19872" t="s">
        <v>14</v>
      </c>
      <c r="E375" s="20302" t="n">
        <v>0.0</v>
      </c>
      <c r="F375" s="20732" t="n">
        <v>0.0</v>
      </c>
      <c r="G375" s="21162" t="n">
        <v>0.0</v>
      </c>
      <c r="H375" s="21592" t="n">
        <v>0.0</v>
      </c>
      <c r="I375" s="22022" t="n">
        <v>0.0</v>
      </c>
      <c r="J375" s="22452" t="n">
        <v>0.0</v>
      </c>
    </row>
    <row collapsed="false" customFormat="false" customHeight="false" hidden="false" ht="12.75" outlineLevel="0" r="376">
      <c r="A376" s="18583" t="s">
        <v>141</v>
      </c>
      <c r="B376" s="19013" t="s">
        <v>35</v>
      </c>
      <c r="C376" s="19443" t="s">
        <v>25</v>
      </c>
      <c r="D376" s="19873" t="s">
        <v>18</v>
      </c>
      <c r="E376" s="20303" t="n">
        <v>0.0</v>
      </c>
      <c r="F376" s="20733" t="n">
        <v>0.0</v>
      </c>
      <c r="G376" s="21163" t="n">
        <v>0.0</v>
      </c>
      <c r="H376" s="21593" t="n">
        <v>0.0</v>
      </c>
      <c r="I376" s="22023" t="n">
        <v>0.0</v>
      </c>
      <c r="J376" s="22453" t="n">
        <v>0.0</v>
      </c>
    </row>
    <row collapsed="false" customFormat="false" customHeight="false" hidden="false" ht="12.75" outlineLevel="0" r="377">
      <c r="A377" s="18584" t="s">
        <v>141</v>
      </c>
      <c r="B377" s="19014" t="s">
        <v>35</v>
      </c>
      <c r="C377" s="19444" t="s">
        <v>26</v>
      </c>
      <c r="D377" s="19874" t="s">
        <v>20</v>
      </c>
      <c r="E377" s="20304" t="n">
        <v>0.0</v>
      </c>
      <c r="F377" s="20734" t="n">
        <v>0.0</v>
      </c>
      <c r="G377" s="21164" t="n">
        <v>0.0</v>
      </c>
      <c r="H377" s="21594" t="n">
        <v>0.0</v>
      </c>
      <c r="I377" s="22024" t="n">
        <v>0.0</v>
      </c>
      <c r="J377" s="22454" t="n">
        <v>0.0</v>
      </c>
    </row>
    <row collapsed="false" customFormat="false" customHeight="false" hidden="false" ht="12.75" outlineLevel="0" r="378">
      <c r="A378" s="18585" t="s">
        <v>141</v>
      </c>
      <c r="B378" s="19015" t="s">
        <v>35</v>
      </c>
      <c r="C378" s="19445" t="s">
        <v>26</v>
      </c>
      <c r="D378" s="19875" t="s">
        <v>13</v>
      </c>
      <c r="E378" s="20305" t="n">
        <v>1.19329919458</v>
      </c>
      <c r="F378" s="20735" t="n">
        <v>1.240522049695</v>
      </c>
      <c r="G378" s="21165" t="n">
        <v>1.288784040577</v>
      </c>
      <c r="H378" s="21595" t="n">
        <v>1.310463277917</v>
      </c>
      <c r="I378" s="22025" t="n">
        <v>1.3329040063770001</v>
      </c>
      <c r="J378" s="22455" t="n">
        <v>1.4192724698169998</v>
      </c>
    </row>
    <row collapsed="false" customFormat="false" customHeight="false" hidden="false" ht="12.75" outlineLevel="0" r="379">
      <c r="A379" s="18586" t="s">
        <v>141</v>
      </c>
      <c r="B379" s="19016" t="s">
        <v>35</v>
      </c>
      <c r="C379" s="19446" t="s">
        <v>26</v>
      </c>
      <c r="D379" s="19876" t="s">
        <v>16</v>
      </c>
      <c r="E379" s="20306" t="n">
        <v>0.0</v>
      </c>
      <c r="F379" s="20736" t="n">
        <v>0.0</v>
      </c>
      <c r="G379" s="21166" t="n">
        <v>0.0</v>
      </c>
      <c r="H379" s="21596" t="n">
        <v>0.0</v>
      </c>
      <c r="I379" s="22026" t="n">
        <v>0.0</v>
      </c>
      <c r="J379" s="22456" t="n">
        <v>0.0</v>
      </c>
    </row>
    <row collapsed="false" customFormat="false" customHeight="false" hidden="false" ht="12.75" outlineLevel="0" r="380">
      <c r="A380" s="18587" t="s">
        <v>141</v>
      </c>
      <c r="B380" s="19017" t="s">
        <v>35</v>
      </c>
      <c r="C380" s="19447" t="s">
        <v>26</v>
      </c>
      <c r="D380" s="19877" t="s">
        <v>14</v>
      </c>
      <c r="E380" s="20307" t="n">
        <v>0.0</v>
      </c>
      <c r="F380" s="20737" t="n">
        <v>0.0</v>
      </c>
      <c r="G380" s="21167" t="n">
        <v>0.0</v>
      </c>
      <c r="H380" s="21597" t="n">
        <v>0.0</v>
      </c>
      <c r="I380" s="22027" t="n">
        <v>0.0</v>
      </c>
      <c r="J380" s="22457" t="n">
        <v>0.0</v>
      </c>
    </row>
    <row collapsed="false" customFormat="false" customHeight="false" hidden="false" ht="12.75" outlineLevel="0" r="381">
      <c r="A381" s="18588" t="s">
        <v>141</v>
      </c>
      <c r="B381" s="19018" t="s">
        <v>35</v>
      </c>
      <c r="C381" s="19448" t="s">
        <v>26</v>
      </c>
      <c r="D381" s="19878" t="s">
        <v>18</v>
      </c>
      <c r="E381" s="20308" t="n">
        <v>0.0</v>
      </c>
      <c r="F381" s="20738" t="n">
        <v>0.0</v>
      </c>
      <c r="G381" s="21168" t="n">
        <v>0.0</v>
      </c>
      <c r="H381" s="21598" t="n">
        <v>0.0</v>
      </c>
      <c r="I381" s="22028" t="n">
        <v>0.0</v>
      </c>
      <c r="J381" s="22458" t="n">
        <v>0.0</v>
      </c>
    </row>
    <row collapsed="false" customFormat="false" customHeight="false" hidden="false" ht="12.75" outlineLevel="0" r="382">
      <c r="A382" s="18589" t="s">
        <v>141</v>
      </c>
      <c r="B382" s="19019" t="s">
        <v>35</v>
      </c>
      <c r="C382" s="19449" t="s">
        <v>27</v>
      </c>
      <c r="D382" s="19879" t="s">
        <v>20</v>
      </c>
      <c r="E382" s="20309" t="n">
        <v>0.0</v>
      </c>
      <c r="F382" s="20739" t="n">
        <v>0.0</v>
      </c>
      <c r="G382" s="21169" t="n">
        <v>0.0</v>
      </c>
      <c r="H382" s="21599" t="n">
        <v>0.0</v>
      </c>
      <c r="I382" s="22029" t="n">
        <v>0.0</v>
      </c>
      <c r="J382" s="22459" t="n">
        <v>0.0</v>
      </c>
    </row>
    <row collapsed="false" customFormat="false" customHeight="false" hidden="false" ht="12.75" outlineLevel="0" r="383">
      <c r="A383" s="18590" t="s">
        <v>141</v>
      </c>
      <c r="B383" s="19020" t="s">
        <v>35</v>
      </c>
      <c r="C383" s="19450" t="s">
        <v>27</v>
      </c>
      <c r="D383" s="19880" t="s">
        <v>13</v>
      </c>
      <c r="E383" s="20310" t="n">
        <v>0.2799224409529</v>
      </c>
      <c r="F383" s="20740" t="n">
        <v>0.2953613462228</v>
      </c>
      <c r="G383" s="21170" t="n">
        <v>0.31089058387420004</v>
      </c>
      <c r="H383" s="21600" t="n">
        <v>0.31848563928049994</v>
      </c>
      <c r="I383" s="22030" t="n">
        <v>0.32630623306909995</v>
      </c>
      <c r="J383" s="22460" t="n">
        <v>0.3546291904769</v>
      </c>
    </row>
    <row collapsed="false" customFormat="false" customHeight="false" hidden="false" ht="12.75" outlineLevel="0" r="384">
      <c r="A384" s="18591" t="s">
        <v>141</v>
      </c>
      <c r="B384" s="19021" t="s">
        <v>35</v>
      </c>
      <c r="C384" s="19451" t="s">
        <v>27</v>
      </c>
      <c r="D384" s="19881" t="s">
        <v>16</v>
      </c>
      <c r="E384" s="20311" t="n">
        <v>0.0</v>
      </c>
      <c r="F384" s="20741" t="n">
        <v>0.0</v>
      </c>
      <c r="G384" s="21171" t="n">
        <v>0.0</v>
      </c>
      <c r="H384" s="21601" t="n">
        <v>0.0</v>
      </c>
      <c r="I384" s="22031" t="n">
        <v>0.0</v>
      </c>
      <c r="J384" s="22461" t="n">
        <v>0.0</v>
      </c>
    </row>
    <row collapsed="false" customFormat="false" customHeight="false" hidden="false" ht="12.75" outlineLevel="0" r="385">
      <c r="A385" s="18592" t="s">
        <v>141</v>
      </c>
      <c r="B385" s="19022" t="s">
        <v>35</v>
      </c>
      <c r="C385" s="19452" t="s">
        <v>27</v>
      </c>
      <c r="D385" s="19882" t="s">
        <v>14</v>
      </c>
      <c r="E385" s="20312" t="n">
        <v>0.0</v>
      </c>
      <c r="F385" s="20742" t="n">
        <v>0.0</v>
      </c>
      <c r="G385" s="21172" t="n">
        <v>0.0</v>
      </c>
      <c r="H385" s="21602" t="n">
        <v>0.0</v>
      </c>
      <c r="I385" s="22032" t="n">
        <v>0.0</v>
      </c>
      <c r="J385" s="22462" t="n">
        <v>0.0</v>
      </c>
    </row>
    <row collapsed="false" customFormat="false" customHeight="false" hidden="false" ht="12.75" outlineLevel="0" r="386">
      <c r="A386" s="18593" t="s">
        <v>141</v>
      </c>
      <c r="B386" s="19023" t="s">
        <v>35</v>
      </c>
      <c r="C386" s="19453" t="s">
        <v>27</v>
      </c>
      <c r="D386" s="19883" t="s">
        <v>18</v>
      </c>
      <c r="E386" s="20313" t="n">
        <v>0.0</v>
      </c>
      <c r="F386" s="20743" t="n">
        <v>0.0</v>
      </c>
      <c r="G386" s="21173" t="n">
        <v>0.0</v>
      </c>
      <c r="H386" s="21603" t="n">
        <v>0.0</v>
      </c>
      <c r="I386" s="22033" t="n">
        <v>0.0</v>
      </c>
      <c r="J386" s="22463" t="n">
        <v>0.0</v>
      </c>
    </row>
    <row collapsed="false" customFormat="false" customHeight="false" hidden="false" ht="12.75" outlineLevel="0" r="387">
      <c r="A387" s="18594" t="s">
        <v>141</v>
      </c>
      <c r="B387" s="19024" t="s">
        <v>36</v>
      </c>
      <c r="C387" s="19454" t="s">
        <v>12</v>
      </c>
      <c r="D387" s="19884" t="s">
        <v>20</v>
      </c>
      <c r="E387" s="20314" t="n">
        <v>0.191692847162</v>
      </c>
      <c r="F387" s="20744" t="n">
        <v>0.1631860258011</v>
      </c>
      <c r="G387" s="21174" t="n">
        <v>0.1452848055243</v>
      </c>
      <c r="H387" s="21604" t="n">
        <v>0.1265234468618</v>
      </c>
      <c r="I387" s="22034" t="n">
        <v>0.11038946371979999</v>
      </c>
      <c r="J387" s="22464" t="n">
        <v>0.06948696238159999</v>
      </c>
    </row>
    <row collapsed="false" customFormat="false" customHeight="false" hidden="false" ht="12.75" outlineLevel="0" r="388">
      <c r="A388" s="18595" t="s">
        <v>141</v>
      </c>
      <c r="B388" s="19025" t="s">
        <v>36</v>
      </c>
      <c r="C388" s="19455" t="s">
        <v>12</v>
      </c>
      <c r="D388" s="19885" t="s">
        <v>13</v>
      </c>
      <c r="E388" s="20315" t="n">
        <v>0.0250171753583</v>
      </c>
      <c r="F388" s="20745" t="n">
        <v>0.1429984238651</v>
      </c>
      <c r="G388" s="21175" t="n">
        <v>0.1708304837052</v>
      </c>
      <c r="H388" s="21605" t="n">
        <v>0.1937804020214</v>
      </c>
      <c r="I388" s="22035" t="n">
        <v>0.2142803171555</v>
      </c>
      <c r="J388" s="22465" t="n">
        <v>0.2724973330637</v>
      </c>
    </row>
    <row collapsed="false" customFormat="false" customHeight="false" hidden="false" ht="12.75" outlineLevel="0" r="389">
      <c r="A389" s="18596" t="s">
        <v>141</v>
      </c>
      <c r="B389" s="19026" t="s">
        <v>36</v>
      </c>
      <c r="C389" s="19456" t="s">
        <v>12</v>
      </c>
      <c r="D389" s="19886" t="s">
        <v>16</v>
      </c>
      <c r="E389" s="20316" t="n">
        <v>1.1925397473700001</v>
      </c>
      <c r="F389" s="20746" t="n">
        <v>0.0</v>
      </c>
      <c r="G389" s="21176" t="n">
        <v>0.0</v>
      </c>
      <c r="H389" s="21606" t="n">
        <v>0.0</v>
      </c>
      <c r="I389" s="22036" t="n">
        <v>0.0</v>
      </c>
      <c r="J389" s="22466" t="n">
        <v>0.0</v>
      </c>
    </row>
    <row collapsed="false" customFormat="false" customHeight="false" hidden="false" ht="12.75" outlineLevel="0" r="390">
      <c r="A390" s="18597" t="s">
        <v>141</v>
      </c>
      <c r="B390" s="19027" t="s">
        <v>36</v>
      </c>
      <c r="C390" s="19457" t="s">
        <v>12</v>
      </c>
      <c r="D390" s="19887" t="s">
        <v>14</v>
      </c>
      <c r="E390" s="20317" t="n">
        <v>9.098026654000001E-4</v>
      </c>
      <c r="F390" s="20747" t="n">
        <v>7.745052025E-4</v>
      </c>
      <c r="G390" s="21177" t="n">
        <v>6.895448864E-4</v>
      </c>
      <c r="H390" s="21607" t="n">
        <v>6.005021278E-4</v>
      </c>
      <c r="I390" s="22037" t="n">
        <v>5.239283472000001E-4</v>
      </c>
      <c r="J390" s="22467" t="n">
        <v>3.297983836E-4</v>
      </c>
    </row>
    <row collapsed="false" customFormat="false" customHeight="false" hidden="false" ht="12.75" outlineLevel="0" r="391">
      <c r="A391" s="18598" t="s">
        <v>141</v>
      </c>
      <c r="B391" s="19028" t="s">
        <v>36</v>
      </c>
      <c r="C391" s="19458" t="s">
        <v>12</v>
      </c>
      <c r="D391" s="19888" t="s">
        <v>18</v>
      </c>
      <c r="E391" s="20318" t="n">
        <v>0.0</v>
      </c>
      <c r="F391" s="20748" t="n">
        <v>0.0</v>
      </c>
      <c r="G391" s="21178" t="n">
        <v>0.0</v>
      </c>
      <c r="H391" s="21608" t="n">
        <v>0.0</v>
      </c>
      <c r="I391" s="22038" t="n">
        <v>0.0</v>
      </c>
      <c r="J391" s="22468" t="n">
        <v>0.0</v>
      </c>
    </row>
    <row collapsed="false" customFormat="false" customHeight="false" hidden="false" ht="12.75" outlineLevel="0" r="392">
      <c r="A392" s="18599" t="s">
        <v>141</v>
      </c>
      <c r="B392" s="19029" t="s">
        <v>36</v>
      </c>
      <c r="C392" s="19459" t="s">
        <v>17</v>
      </c>
      <c r="D392" s="19889" t="s">
        <v>20</v>
      </c>
      <c r="E392" s="20319" t="n">
        <v>0.0</v>
      </c>
      <c r="F392" s="20749" t="n">
        <v>0.0</v>
      </c>
      <c r="G392" s="21179" t="n">
        <v>0.0</v>
      </c>
      <c r="H392" s="21609" t="n">
        <v>0.0</v>
      </c>
      <c r="I392" s="22039" t="n">
        <v>0.0</v>
      </c>
      <c r="J392" s="22469" t="n">
        <v>0.0</v>
      </c>
    </row>
    <row collapsed="false" customFormat="false" customHeight="false" hidden="false" ht="12.75" outlineLevel="0" r="393">
      <c r="A393" s="18600" t="s">
        <v>141</v>
      </c>
      <c r="B393" s="19030" t="s">
        <v>36</v>
      </c>
      <c r="C393" s="19460" t="s">
        <v>17</v>
      </c>
      <c r="D393" s="19890" t="s">
        <v>13</v>
      </c>
      <c r="E393" s="20320" t="n">
        <v>0.0250171753583</v>
      </c>
      <c r="F393" s="20750" t="n">
        <v>0.027714230228599996</v>
      </c>
      <c r="G393" s="21180" t="n">
        <v>0.030290021744900003</v>
      </c>
      <c r="H393" s="21610" t="n">
        <v>0.0323401763209</v>
      </c>
      <c r="I393" s="22040" t="n">
        <v>0.0345303101879</v>
      </c>
      <c r="J393" s="22470" t="n">
        <v>0.0364405606038</v>
      </c>
    </row>
    <row collapsed="false" customFormat="false" customHeight="false" hidden="false" ht="12.75" outlineLevel="0" r="394">
      <c r="A394" s="18601" t="s">
        <v>141</v>
      </c>
      <c r="B394" s="19031" t="s">
        <v>36</v>
      </c>
      <c r="C394" s="19461" t="s">
        <v>17</v>
      </c>
      <c r="D394" s="19891" t="s">
        <v>16</v>
      </c>
      <c r="E394" s="20321" t="n">
        <v>0.0</v>
      </c>
      <c r="F394" s="20751" t="n">
        <v>0.0</v>
      </c>
      <c r="G394" s="21181" t="n">
        <v>0.0</v>
      </c>
      <c r="H394" s="21611" t="n">
        <v>0.0</v>
      </c>
      <c r="I394" s="22041" t="n">
        <v>0.0</v>
      </c>
      <c r="J394" s="22471" t="n">
        <v>0.0</v>
      </c>
    </row>
    <row collapsed="false" customFormat="false" customHeight="false" hidden="false" ht="12.75" outlineLevel="0" r="395">
      <c r="A395" s="18602" t="s">
        <v>141</v>
      </c>
      <c r="B395" s="19032" t="s">
        <v>36</v>
      </c>
      <c r="C395" s="19462" t="s">
        <v>17</v>
      </c>
      <c r="D395" s="19892" t="s">
        <v>14</v>
      </c>
      <c r="E395" s="20322" t="n">
        <v>0.0</v>
      </c>
      <c r="F395" s="20752" t="n">
        <v>0.0</v>
      </c>
      <c r="G395" s="21182" t="n">
        <v>0.0</v>
      </c>
      <c r="H395" s="21612" t="n">
        <v>0.0</v>
      </c>
      <c r="I395" s="22042" t="n">
        <v>0.0</v>
      </c>
      <c r="J395" s="22472" t="n">
        <v>0.0</v>
      </c>
    </row>
    <row collapsed="false" customFormat="false" customHeight="false" hidden="false" ht="12.75" outlineLevel="0" r="396">
      <c r="A396" s="18603" t="s">
        <v>141</v>
      </c>
      <c r="B396" s="19033" t="s">
        <v>36</v>
      </c>
      <c r="C396" s="19463" t="s">
        <v>17</v>
      </c>
      <c r="D396" s="19893" t="s">
        <v>18</v>
      </c>
      <c r="E396" s="20323" t="n">
        <v>0.0</v>
      </c>
      <c r="F396" s="20753" t="n">
        <v>0.0</v>
      </c>
      <c r="G396" s="21183" t="n">
        <v>0.0</v>
      </c>
      <c r="H396" s="21613" t="n">
        <v>0.0</v>
      </c>
      <c r="I396" s="22043" t="n">
        <v>0.0</v>
      </c>
      <c r="J396" s="22473" t="n">
        <v>0.0</v>
      </c>
    </row>
    <row collapsed="false" customFormat="false" customHeight="false" hidden="false" ht="12.75" outlineLevel="0" r="397">
      <c r="A397" s="18604" t="s">
        <v>141</v>
      </c>
      <c r="B397" s="19034" t="s">
        <v>36</v>
      </c>
      <c r="C397" s="19464" t="s">
        <v>19</v>
      </c>
      <c r="D397" s="19894" t="s">
        <v>20</v>
      </c>
      <c r="E397" s="20324" t="n">
        <v>0.17996171144</v>
      </c>
      <c r="F397" s="20754" t="n">
        <v>0.15376212849949997</v>
      </c>
      <c r="G397" s="21184" t="n">
        <v>0.195661507421</v>
      </c>
      <c r="H397" s="21614" t="n">
        <v>0.37641362164520004</v>
      </c>
      <c r="I397" s="22044" t="n">
        <v>0.6753032319598</v>
      </c>
      <c r="J397" s="22474" t="n">
        <v>1.6510106020736999</v>
      </c>
    </row>
    <row collapsed="false" customFormat="false" customHeight="false" hidden="false" ht="12.75" outlineLevel="0" r="398">
      <c r="A398" s="18605" t="s">
        <v>141</v>
      </c>
      <c r="B398" s="19035" t="s">
        <v>36</v>
      </c>
      <c r="C398" s="19465" t="s">
        <v>19</v>
      </c>
      <c r="D398" s="19895" t="s">
        <v>13</v>
      </c>
      <c r="E398" s="20325" t="n">
        <v>0.333775946952</v>
      </c>
      <c r="F398" s="20755" t="n">
        <v>0.2524576699801</v>
      </c>
      <c r="G398" s="21185" t="n">
        <v>0.18243405466549997</v>
      </c>
      <c r="H398" s="21615" t="n">
        <v>0.11951116461439998</v>
      </c>
      <c r="I398" s="22045" t="n">
        <v>0.06962212215619999</v>
      </c>
      <c r="J398" s="22475" t="n">
        <v>0.0957556399744</v>
      </c>
    </row>
    <row collapsed="false" customFormat="false" customHeight="false" hidden="false" ht="12.75" outlineLevel="0" r="399">
      <c r="A399" s="18606" t="s">
        <v>141</v>
      </c>
      <c r="B399" s="19036" t="s">
        <v>36</v>
      </c>
      <c r="C399" s="19466" t="s">
        <v>19</v>
      </c>
      <c r="D399" s="19896" t="s">
        <v>16</v>
      </c>
      <c r="E399" s="20326" t="n">
        <v>1.16208350496</v>
      </c>
      <c r="F399" s="20756" t="n">
        <v>0.869688912773</v>
      </c>
      <c r="G399" s="21186" t="n">
        <v>0.6127032185497</v>
      </c>
      <c r="H399" s="21616" t="n">
        <v>0.38164578659759996</v>
      </c>
      <c r="I399" s="22046" t="n">
        <v>0.1674038868784</v>
      </c>
      <c r="J399" s="22476" t="n">
        <v>6.747262963999999E-4</v>
      </c>
    </row>
    <row collapsed="false" customFormat="false" customHeight="false" hidden="false" ht="12.75" outlineLevel="0" r="400">
      <c r="A400" s="18607" t="s">
        <v>141</v>
      </c>
      <c r="B400" s="19037" t="s">
        <v>36</v>
      </c>
      <c r="C400" s="19467" t="s">
        <v>19</v>
      </c>
      <c r="D400" s="19897" t="s">
        <v>14</v>
      </c>
      <c r="E400" s="20327" t="n">
        <v>1.66818313171</v>
      </c>
      <c r="F400" s="20757" t="n">
        <v>2.181851690411</v>
      </c>
      <c r="G400" s="21187" t="n">
        <v>2.3657022225486</v>
      </c>
      <c r="H400" s="21617" t="n">
        <v>2.3583860529274</v>
      </c>
      <c r="I400" s="22047" t="n">
        <v>2.1206993297478</v>
      </c>
      <c r="J400" s="22477" t="n">
        <v>0.22920696668879997</v>
      </c>
    </row>
    <row collapsed="false" customFormat="false" customHeight="false" hidden="false" ht="12.75" outlineLevel="0" r="401">
      <c r="A401" s="18608" t="s">
        <v>141</v>
      </c>
      <c r="B401" s="19038" t="s">
        <v>36</v>
      </c>
      <c r="C401" s="19468" t="s">
        <v>19</v>
      </c>
      <c r="D401" s="19898" t="s">
        <v>18</v>
      </c>
      <c r="E401" s="20328" t="n">
        <v>0.19113531612</v>
      </c>
      <c r="F401" s="20758" t="n">
        <v>0.15354581174899998</v>
      </c>
      <c r="G401" s="21188" t="n">
        <v>0.119712978632</v>
      </c>
      <c r="H401" s="21618" t="n">
        <v>0.0953037047105</v>
      </c>
      <c r="I401" s="22048" t="n">
        <v>0.1500827976437</v>
      </c>
      <c r="J401" s="22478" t="n">
        <v>0.6686121038634001</v>
      </c>
    </row>
    <row collapsed="false" customFormat="false" customHeight="false" hidden="false" ht="12.75" outlineLevel="0" r="402">
      <c r="A402" s="18609" t="s">
        <v>141</v>
      </c>
      <c r="B402" s="19039" t="s">
        <v>36</v>
      </c>
      <c r="C402" s="19469" t="s">
        <v>21</v>
      </c>
      <c r="D402" s="19899" t="s">
        <v>20</v>
      </c>
      <c r="E402" s="20329" t="n">
        <v>0.0</v>
      </c>
      <c r="F402" s="20759" t="n">
        <v>0.0</v>
      </c>
      <c r="G402" s="21189" t="n">
        <v>0.0</v>
      </c>
      <c r="H402" s="21619" t="n">
        <v>0.0</v>
      </c>
      <c r="I402" s="22049" t="n">
        <v>0.0</v>
      </c>
      <c r="J402" s="22479" t="n">
        <v>0.0</v>
      </c>
    </row>
    <row collapsed="false" customFormat="false" customHeight="false" hidden="false" ht="12.75" outlineLevel="0" r="403">
      <c r="A403" s="18610" t="s">
        <v>141</v>
      </c>
      <c r="B403" s="19040" t="s">
        <v>36</v>
      </c>
      <c r="C403" s="19470" t="s">
        <v>21</v>
      </c>
      <c r="D403" s="19900" t="s">
        <v>13</v>
      </c>
      <c r="E403" s="20330" t="n">
        <v>0.1500985703121</v>
      </c>
      <c r="F403" s="20760" t="n">
        <v>0.1455356873113</v>
      </c>
      <c r="G403" s="21190" t="n">
        <v>0.14076360181050002</v>
      </c>
      <c r="H403" s="21620" t="n">
        <v>0.1315770604114</v>
      </c>
      <c r="I403" s="22050" t="n">
        <v>0.12922922177260002</v>
      </c>
      <c r="J403" s="22480" t="n">
        <v>0.12982500855540002</v>
      </c>
    </row>
    <row collapsed="false" customFormat="false" customHeight="false" hidden="false" ht="12.75" outlineLevel="0" r="404">
      <c r="A404" s="18611" t="s">
        <v>141</v>
      </c>
      <c r="B404" s="19041" t="s">
        <v>36</v>
      </c>
      <c r="C404" s="19471" t="s">
        <v>21</v>
      </c>
      <c r="D404" s="19901" t="s">
        <v>16</v>
      </c>
      <c r="E404" s="20331" t="n">
        <v>0.0</v>
      </c>
      <c r="F404" s="20761" t="n">
        <v>0.0</v>
      </c>
      <c r="G404" s="21191" t="n">
        <v>0.0</v>
      </c>
      <c r="H404" s="21621" t="n">
        <v>0.0</v>
      </c>
      <c r="I404" s="22051" t="n">
        <v>0.0</v>
      </c>
      <c r="J404" s="22481" t="n">
        <v>0.0</v>
      </c>
    </row>
    <row collapsed="false" customFormat="false" customHeight="false" hidden="false" ht="12.75" outlineLevel="0" r="405">
      <c r="A405" s="18612" t="s">
        <v>141</v>
      </c>
      <c r="B405" s="19042" t="s">
        <v>36</v>
      </c>
      <c r="C405" s="19472" t="s">
        <v>21</v>
      </c>
      <c r="D405" s="19902" t="s">
        <v>14</v>
      </c>
      <c r="E405" s="20332" t="n">
        <v>0.0</v>
      </c>
      <c r="F405" s="20762" t="n">
        <v>0.0</v>
      </c>
      <c r="G405" s="21192" t="n">
        <v>0.0</v>
      </c>
      <c r="H405" s="21622" t="n">
        <v>0.0</v>
      </c>
      <c r="I405" s="22052" t="n">
        <v>0.0</v>
      </c>
      <c r="J405" s="22482" t="n">
        <v>0.0</v>
      </c>
    </row>
    <row collapsed="false" customFormat="false" customHeight="false" hidden="false" ht="12.75" outlineLevel="0" r="406">
      <c r="A406" s="18613" t="s">
        <v>141</v>
      </c>
      <c r="B406" s="19043" t="s">
        <v>36</v>
      </c>
      <c r="C406" s="19473" t="s">
        <v>21</v>
      </c>
      <c r="D406" s="19903" t="s">
        <v>18</v>
      </c>
      <c r="E406" s="20333" t="n">
        <v>0.0</v>
      </c>
      <c r="F406" s="20763" t="n">
        <v>0.0</v>
      </c>
      <c r="G406" s="21193" t="n">
        <v>0.0</v>
      </c>
      <c r="H406" s="21623" t="n">
        <v>0.0</v>
      </c>
      <c r="I406" s="22053" t="n">
        <v>0.0</v>
      </c>
      <c r="J406" s="22483" t="n">
        <v>0.0</v>
      </c>
    </row>
    <row collapsed="false" customFormat="false" customHeight="false" hidden="false" ht="12.75" outlineLevel="0" r="407">
      <c r="A407" s="18614" t="s">
        <v>141</v>
      </c>
      <c r="B407" s="19044" t="s">
        <v>36</v>
      </c>
      <c r="C407" s="19474" t="s">
        <v>22</v>
      </c>
      <c r="D407" s="19904" t="s">
        <v>20</v>
      </c>
      <c r="E407" s="20334" t="n">
        <v>0.0298014363624</v>
      </c>
      <c r="F407" s="20764" t="n">
        <v>0.020126854446199997</v>
      </c>
      <c r="G407" s="21194" t="n">
        <v>0.014794138905800001</v>
      </c>
      <c r="H407" s="21624" t="n">
        <v>0.0107646851202</v>
      </c>
      <c r="I407" s="22054" t="n">
        <v>0.0078627122971</v>
      </c>
      <c r="J407" s="22484" t="n">
        <v>0.0028288399052000006</v>
      </c>
    </row>
    <row collapsed="false" customFormat="false" customHeight="false" hidden="false" ht="12.75" outlineLevel="0" r="408">
      <c r="A408" s="18615" t="s">
        <v>141</v>
      </c>
      <c r="B408" s="19045" t="s">
        <v>36</v>
      </c>
      <c r="C408" s="19475" t="s">
        <v>22</v>
      </c>
      <c r="D408" s="19905" t="s">
        <v>13</v>
      </c>
      <c r="E408" s="20335" t="n">
        <v>0.087650236307</v>
      </c>
      <c r="F408" s="20765" t="n">
        <v>0.12018747023239998</v>
      </c>
      <c r="G408" s="21195" t="n">
        <v>0.1412501682423</v>
      </c>
      <c r="H408" s="21625" t="n">
        <v>0.1569453322218</v>
      </c>
      <c r="I408" s="22055" t="n">
        <v>0.16960027639019998</v>
      </c>
      <c r="J408" s="22485" t="n">
        <v>0.19907635748539998</v>
      </c>
    </row>
    <row collapsed="false" customFormat="false" customHeight="false" hidden="false" ht="12.75" outlineLevel="0" r="409">
      <c r="A409" s="18616" t="s">
        <v>141</v>
      </c>
      <c r="B409" s="19046" t="s">
        <v>36</v>
      </c>
      <c r="C409" s="19476" t="s">
        <v>22</v>
      </c>
      <c r="D409" s="19906" t="s">
        <v>16</v>
      </c>
      <c r="E409" s="20336" t="n">
        <v>0.0</v>
      </c>
      <c r="F409" s="20766" t="n">
        <v>0.0</v>
      </c>
      <c r="G409" s="21196" t="n">
        <v>0.0</v>
      </c>
      <c r="H409" s="21626" t="n">
        <v>0.0</v>
      </c>
      <c r="I409" s="22056" t="n">
        <v>0.0</v>
      </c>
      <c r="J409" s="22486" t="n">
        <v>0.0</v>
      </c>
    </row>
    <row collapsed="false" customFormat="false" customHeight="false" hidden="false" ht="12.75" outlineLevel="0" r="410">
      <c r="A410" s="18617" t="s">
        <v>141</v>
      </c>
      <c r="B410" s="19047" t="s">
        <v>36</v>
      </c>
      <c r="C410" s="19477" t="s">
        <v>22</v>
      </c>
      <c r="D410" s="19907" t="s">
        <v>14</v>
      </c>
      <c r="E410" s="20337" t="n">
        <v>0.09171366047929999</v>
      </c>
      <c r="F410" s="20767" t="n">
        <v>0.072456391904</v>
      </c>
      <c r="G410" s="21197" t="n">
        <v>0.0602132331876</v>
      </c>
      <c r="H410" s="21627" t="n">
        <v>0.049447792325199996</v>
      </c>
      <c r="I410" s="22057" t="n">
        <v>0.0406893279767</v>
      </c>
      <c r="J410" s="22487" t="n">
        <v>0.0203951649557</v>
      </c>
    </row>
    <row collapsed="false" customFormat="false" customHeight="false" hidden="false" ht="12.75" outlineLevel="0" r="411">
      <c r="A411" s="18618" t="s">
        <v>141</v>
      </c>
      <c r="B411" s="19048" t="s">
        <v>36</v>
      </c>
      <c r="C411" s="19478" t="s">
        <v>22</v>
      </c>
      <c r="D411" s="19908" t="s">
        <v>18</v>
      </c>
      <c r="E411" s="20338" t="n">
        <v>0.0</v>
      </c>
      <c r="F411" s="20768" t="n">
        <v>0.0</v>
      </c>
      <c r="G411" s="21198" t="n">
        <v>0.0</v>
      </c>
      <c r="H411" s="21628" t="n">
        <v>0.0</v>
      </c>
      <c r="I411" s="22058" t="n">
        <v>0.0</v>
      </c>
      <c r="J411" s="22488" t="n">
        <v>0.0</v>
      </c>
    </row>
    <row collapsed="false" customFormat="false" customHeight="false" hidden="false" ht="12.75" outlineLevel="0" r="412">
      <c r="A412" s="18619" t="s">
        <v>141</v>
      </c>
      <c r="B412" s="19049" t="s">
        <v>36</v>
      </c>
      <c r="C412" s="19479" t="s">
        <v>23</v>
      </c>
      <c r="D412" s="19909" t="s">
        <v>20</v>
      </c>
      <c r="E412" s="20339" t="n">
        <v>0.0</v>
      </c>
      <c r="F412" s="20769" t="n">
        <v>0.0</v>
      </c>
      <c r="G412" s="21199" t="n">
        <v>0.0</v>
      </c>
      <c r="H412" s="21629" t="n">
        <v>0.0</v>
      </c>
      <c r="I412" s="22059" t="n">
        <v>0.0</v>
      </c>
      <c r="J412" s="22489" t="n">
        <v>0.0</v>
      </c>
    </row>
    <row collapsed="false" customFormat="false" customHeight="false" hidden="false" ht="12.75" outlineLevel="0" r="413">
      <c r="A413" s="18620" t="s">
        <v>141</v>
      </c>
      <c r="B413" s="19050" t="s">
        <v>36</v>
      </c>
      <c r="C413" s="19480" t="s">
        <v>23</v>
      </c>
      <c r="D413" s="19910" t="s">
        <v>13</v>
      </c>
      <c r="E413" s="20340" t="n">
        <v>1.6010514796470001</v>
      </c>
      <c r="F413" s="20770" t="n">
        <v>1.6142947617846</v>
      </c>
      <c r="G413" s="21200" t="n">
        <v>1.6042826897462001</v>
      </c>
      <c r="H413" s="21630" t="n">
        <v>1.5253729284711002</v>
      </c>
      <c r="I413" s="22060" t="n">
        <v>1.4445708500528998</v>
      </c>
      <c r="J413" s="22490" t="n">
        <v>1.0862140982012</v>
      </c>
    </row>
    <row collapsed="false" customFormat="false" customHeight="false" hidden="false" ht="12.75" outlineLevel="0" r="414">
      <c r="A414" s="18621" t="s">
        <v>141</v>
      </c>
      <c r="B414" s="19051" t="s">
        <v>36</v>
      </c>
      <c r="C414" s="19481" t="s">
        <v>23</v>
      </c>
      <c r="D414" s="19911" t="s">
        <v>16</v>
      </c>
      <c r="E414" s="20341" t="n">
        <v>0.0</v>
      </c>
      <c r="F414" s="20771" t="n">
        <v>0.0</v>
      </c>
      <c r="G414" s="21201" t="n">
        <v>0.0</v>
      </c>
      <c r="H414" s="21631" t="n">
        <v>0.0</v>
      </c>
      <c r="I414" s="22061" t="n">
        <v>0.0</v>
      </c>
      <c r="J414" s="22491" t="n">
        <v>0.0</v>
      </c>
    </row>
    <row collapsed="false" customFormat="false" customHeight="false" hidden="false" ht="12.75" outlineLevel="0" r="415">
      <c r="A415" s="18622" t="s">
        <v>141</v>
      </c>
      <c r="B415" s="19052" t="s">
        <v>36</v>
      </c>
      <c r="C415" s="19482" t="s">
        <v>23</v>
      </c>
      <c r="D415" s="19912" t="s">
        <v>14</v>
      </c>
      <c r="E415" s="20342" t="n">
        <v>0.0</v>
      </c>
      <c r="F415" s="20772" t="n">
        <v>0.0</v>
      </c>
      <c r="G415" s="21202" t="n">
        <v>0.0</v>
      </c>
      <c r="H415" s="21632" t="n">
        <v>0.0</v>
      </c>
      <c r="I415" s="22062" t="n">
        <v>0.0</v>
      </c>
      <c r="J415" s="22492" t="n">
        <v>0.0</v>
      </c>
    </row>
    <row collapsed="false" customFormat="false" customHeight="false" hidden="false" ht="12.75" outlineLevel="0" r="416">
      <c r="A416" s="18623" t="s">
        <v>141</v>
      </c>
      <c r="B416" s="19053" t="s">
        <v>36</v>
      </c>
      <c r="C416" s="19483" t="s">
        <v>23</v>
      </c>
      <c r="D416" s="19913" t="s">
        <v>18</v>
      </c>
      <c r="E416" s="20343" t="n">
        <v>0.0</v>
      </c>
      <c r="F416" s="20773" t="n">
        <v>0.0</v>
      </c>
      <c r="G416" s="21203" t="n">
        <v>0.0</v>
      </c>
      <c r="H416" s="21633" t="n">
        <v>0.0</v>
      </c>
      <c r="I416" s="22063" t="n">
        <v>0.0</v>
      </c>
      <c r="J416" s="22493" t="n">
        <v>0.0</v>
      </c>
    </row>
    <row collapsed="false" customFormat="false" customHeight="false" hidden="false" ht="12.75" outlineLevel="0" r="417">
      <c r="A417" s="18624" t="s">
        <v>141</v>
      </c>
      <c r="B417" s="19054" t="s">
        <v>36</v>
      </c>
      <c r="C417" s="19484" t="s">
        <v>24</v>
      </c>
      <c r="D417" s="19914" t="s">
        <v>20</v>
      </c>
      <c r="E417" s="20344" t="n">
        <v>0.0221307897886</v>
      </c>
      <c r="F417" s="20774" t="n">
        <v>0.0509473051771</v>
      </c>
      <c r="G417" s="21204" t="n">
        <v>0.0722683341279</v>
      </c>
      <c r="H417" s="21634" t="n">
        <v>0.0879318177022</v>
      </c>
      <c r="I417" s="22064" t="n">
        <v>0.09342617762470001</v>
      </c>
      <c r="J417" s="22494" t="n">
        <v>0.0915179759505</v>
      </c>
    </row>
    <row collapsed="false" customFormat="false" customHeight="false" hidden="false" ht="12.75" outlineLevel="0" r="418">
      <c r="A418" s="18625" t="s">
        <v>141</v>
      </c>
      <c r="B418" s="19055" t="s">
        <v>36</v>
      </c>
      <c r="C418" s="19485" t="s">
        <v>24</v>
      </c>
      <c r="D418" s="19915" t="s">
        <v>13</v>
      </c>
      <c r="E418" s="20345" t="n">
        <v>0.1292097172634</v>
      </c>
      <c r="F418" s="20775" t="n">
        <v>0.16268338242660002</v>
      </c>
      <c r="G418" s="21205" t="n">
        <v>0.18264837090810002</v>
      </c>
      <c r="H418" s="21635" t="n">
        <v>0.1861865120232</v>
      </c>
      <c r="I418" s="22065" t="n">
        <v>0.1868269755344</v>
      </c>
      <c r="J418" s="22495" t="n">
        <v>0.1545557540311</v>
      </c>
    </row>
    <row collapsed="false" customFormat="false" customHeight="false" hidden="false" ht="12.75" outlineLevel="0" r="419">
      <c r="A419" s="18626" t="s">
        <v>141</v>
      </c>
      <c r="B419" s="19056" t="s">
        <v>36</v>
      </c>
      <c r="C419" s="19486" t="s">
        <v>24</v>
      </c>
      <c r="D419" s="19916" t="s">
        <v>16</v>
      </c>
      <c r="E419" s="20346" t="n">
        <v>0.17670688992140002</v>
      </c>
      <c r="F419" s="20776" t="n">
        <v>0.1129592584183</v>
      </c>
      <c r="G419" s="21206" t="n">
        <v>0.0587008632837</v>
      </c>
      <c r="H419" s="21636" t="n">
        <v>0.014588341943600001</v>
      </c>
      <c r="I419" s="22066" t="n">
        <v>0.009274403599100001</v>
      </c>
      <c r="J419" s="22496" t="n">
        <v>3.0537383100000005E-4</v>
      </c>
    </row>
    <row collapsed="false" customFormat="false" customHeight="false" hidden="false" ht="12.75" outlineLevel="0" r="420">
      <c r="A420" s="18627" t="s">
        <v>141</v>
      </c>
      <c r="B420" s="19057" t="s">
        <v>36</v>
      </c>
      <c r="C420" s="19487" t="s">
        <v>24</v>
      </c>
      <c r="D420" s="19917" t="s">
        <v>14</v>
      </c>
      <c r="E420" s="20347" t="n">
        <v>0.15318648094839998</v>
      </c>
      <c r="F420" s="20777" t="n">
        <v>0.14371147434179998</v>
      </c>
      <c r="G420" s="21207" t="n">
        <v>0.13482408807819998</v>
      </c>
      <c r="H420" s="21637" t="n">
        <v>0.1200656924302</v>
      </c>
      <c r="I420" s="22067" t="n">
        <v>0.10235510607170001</v>
      </c>
      <c r="J420" s="22497" t="n">
        <v>0.053507495115099994</v>
      </c>
    </row>
    <row collapsed="false" customFormat="false" customHeight="false" hidden="false" ht="12.75" outlineLevel="0" r="421">
      <c r="A421" s="18628" t="s">
        <v>141</v>
      </c>
      <c r="B421" s="19058" t="s">
        <v>36</v>
      </c>
      <c r="C421" s="19488" t="s">
        <v>24</v>
      </c>
      <c r="D421" s="19918" t="s">
        <v>18</v>
      </c>
      <c r="E421" s="20348" t="n">
        <v>0.0237255518203</v>
      </c>
      <c r="F421" s="20778" t="n">
        <v>0.024594915263300002</v>
      </c>
      <c r="G421" s="21208" t="n">
        <v>0.024682175278699998</v>
      </c>
      <c r="H421" s="21638" t="n">
        <v>0.0237745305964</v>
      </c>
      <c r="I421" s="22068" t="n">
        <v>0.0230477032937</v>
      </c>
      <c r="J421" s="22498" t="n">
        <v>0.019917251499199998</v>
      </c>
    </row>
    <row collapsed="false" customFormat="false" customHeight="false" hidden="false" ht="12.75" outlineLevel="0" r="422">
      <c r="A422" s="18629" t="s">
        <v>141</v>
      </c>
      <c r="B422" s="19059" t="s">
        <v>36</v>
      </c>
      <c r="C422" s="19489" t="s">
        <v>25</v>
      </c>
      <c r="D422" s="19919" t="s">
        <v>20</v>
      </c>
      <c r="E422" s="20349" t="n">
        <v>0.0</v>
      </c>
      <c r="F422" s="20779" t="n">
        <v>0.0</v>
      </c>
      <c r="G422" s="21209" t="n">
        <v>0.0</v>
      </c>
      <c r="H422" s="21639" t="n">
        <v>0.0</v>
      </c>
      <c r="I422" s="22069" t="n">
        <v>0.0</v>
      </c>
      <c r="J422" s="22499" t="n">
        <v>0.0</v>
      </c>
    </row>
    <row collapsed="false" customFormat="false" customHeight="false" hidden="false" ht="12.75" outlineLevel="0" r="423">
      <c r="A423" s="18630" t="s">
        <v>141</v>
      </c>
      <c r="B423" s="19060" t="s">
        <v>36</v>
      </c>
      <c r="C423" s="19490" t="s">
        <v>25</v>
      </c>
      <c r="D423" s="19920" t="s">
        <v>13</v>
      </c>
      <c r="E423" s="20350" t="n">
        <v>0.250171753583</v>
      </c>
      <c r="F423" s="20780" t="n">
        <v>0.24726385505180004</v>
      </c>
      <c r="G423" s="21210" t="n">
        <v>0.24424743784579997</v>
      </c>
      <c r="H423" s="21640" t="n">
        <v>0.2380191381195</v>
      </c>
      <c r="I423" s="22070" t="n">
        <v>0.23209131638720001</v>
      </c>
      <c r="J423" s="22500" t="n">
        <v>0.24065612021429997</v>
      </c>
    </row>
    <row collapsed="false" customFormat="false" customHeight="false" hidden="false" ht="12.75" outlineLevel="0" r="424">
      <c r="A424" s="18631" t="s">
        <v>141</v>
      </c>
      <c r="B424" s="19061" t="s">
        <v>36</v>
      </c>
      <c r="C424" s="19491" t="s">
        <v>25</v>
      </c>
      <c r="D424" s="19921" t="s">
        <v>16</v>
      </c>
      <c r="E424" s="20351" t="n">
        <v>0.0</v>
      </c>
      <c r="F424" s="20781" t="n">
        <v>0.0</v>
      </c>
      <c r="G424" s="21211" t="n">
        <v>0.0</v>
      </c>
      <c r="H424" s="21641" t="n">
        <v>0.0</v>
      </c>
      <c r="I424" s="22071" t="n">
        <v>0.0</v>
      </c>
      <c r="J424" s="22501" t="n">
        <v>0.0</v>
      </c>
    </row>
    <row collapsed="false" customFormat="false" customHeight="false" hidden="false" ht="12.75" outlineLevel="0" r="425">
      <c r="A425" s="18632" t="s">
        <v>141</v>
      </c>
      <c r="B425" s="19062" t="s">
        <v>36</v>
      </c>
      <c r="C425" s="19492" t="s">
        <v>25</v>
      </c>
      <c r="D425" s="19922" t="s">
        <v>14</v>
      </c>
      <c r="E425" s="20352" t="n">
        <v>0.0</v>
      </c>
      <c r="F425" s="20782" t="n">
        <v>0.0</v>
      </c>
      <c r="G425" s="21212" t="n">
        <v>0.0</v>
      </c>
      <c r="H425" s="21642" t="n">
        <v>0.0</v>
      </c>
      <c r="I425" s="22072" t="n">
        <v>0.0</v>
      </c>
      <c r="J425" s="22502" t="n">
        <v>0.0</v>
      </c>
    </row>
    <row collapsed="false" customFormat="false" customHeight="false" hidden="false" ht="12.75" outlineLevel="0" r="426">
      <c r="A426" s="18633" t="s">
        <v>141</v>
      </c>
      <c r="B426" s="19063" t="s">
        <v>36</v>
      </c>
      <c r="C426" s="19493" t="s">
        <v>25</v>
      </c>
      <c r="D426" s="19923" t="s">
        <v>18</v>
      </c>
      <c r="E426" s="20353" t="n">
        <v>0.0</v>
      </c>
      <c r="F426" s="20783" t="n">
        <v>0.0</v>
      </c>
      <c r="G426" s="21213" t="n">
        <v>0.0</v>
      </c>
      <c r="H426" s="21643" t="n">
        <v>0.0</v>
      </c>
      <c r="I426" s="22073" t="n">
        <v>0.0</v>
      </c>
      <c r="J426" s="22503" t="n">
        <v>0.0</v>
      </c>
    </row>
    <row collapsed="false" customFormat="false" customHeight="false" hidden="false" ht="12.75" outlineLevel="0" r="427">
      <c r="A427" s="18634" t="s">
        <v>141</v>
      </c>
      <c r="B427" s="19064" t="s">
        <v>36</v>
      </c>
      <c r="C427" s="19494" t="s">
        <v>27</v>
      </c>
      <c r="D427" s="19924" t="s">
        <v>20</v>
      </c>
      <c r="E427" s="20354" t="n">
        <v>0.0</v>
      </c>
      <c r="F427" s="20784" t="n">
        <v>0.0</v>
      </c>
      <c r="G427" s="21214" t="n">
        <v>0.0</v>
      </c>
      <c r="H427" s="21644" t="n">
        <v>0.0</v>
      </c>
      <c r="I427" s="22074" t="n">
        <v>0.0</v>
      </c>
      <c r="J427" s="22504" t="n">
        <v>0.0</v>
      </c>
    </row>
    <row collapsed="false" customFormat="false" customHeight="false" hidden="false" ht="12.75" outlineLevel="0" r="428">
      <c r="A428" s="18635" t="s">
        <v>141</v>
      </c>
      <c r="B428" s="19065" t="s">
        <v>36</v>
      </c>
      <c r="C428" s="19495" t="s">
        <v>27</v>
      </c>
      <c r="D428" s="19925" t="s">
        <v>13</v>
      </c>
      <c r="E428" s="20355" t="n">
        <v>0.37524645572399995</v>
      </c>
      <c r="F428" s="20785" t="n">
        <v>0.3921152985129</v>
      </c>
      <c r="G428" s="21215" t="n">
        <v>0.409743434277</v>
      </c>
      <c r="H428" s="21645" t="n">
        <v>0.41827156652029995</v>
      </c>
      <c r="I428" s="22075" t="n">
        <v>0.4274371699126</v>
      </c>
      <c r="J428" s="22505" t="n">
        <v>0.46686615972569995</v>
      </c>
    </row>
    <row collapsed="false" customFormat="false" customHeight="false" hidden="false" ht="12.75" outlineLevel="0" r="429">
      <c r="A429" s="18636" t="s">
        <v>141</v>
      </c>
      <c r="B429" s="19066" t="s">
        <v>36</v>
      </c>
      <c r="C429" s="19496" t="s">
        <v>27</v>
      </c>
      <c r="D429" s="19926" t="s">
        <v>16</v>
      </c>
      <c r="E429" s="20356" t="n">
        <v>0.0</v>
      </c>
      <c r="F429" s="20786" t="n">
        <v>0.0</v>
      </c>
      <c r="G429" s="21216" t="n">
        <v>0.0</v>
      </c>
      <c r="H429" s="21646" t="n">
        <v>0.0</v>
      </c>
      <c r="I429" s="22076" t="n">
        <v>0.0</v>
      </c>
      <c r="J429" s="22506" t="n">
        <v>0.0</v>
      </c>
    </row>
    <row collapsed="false" customFormat="false" customHeight="false" hidden="false" ht="12.75" outlineLevel="0" r="430">
      <c r="A430" s="18637" t="s">
        <v>141</v>
      </c>
      <c r="B430" s="19067" t="s">
        <v>36</v>
      </c>
      <c r="C430" s="19497" t="s">
        <v>27</v>
      </c>
      <c r="D430" s="19927" t="s">
        <v>14</v>
      </c>
      <c r="E430" s="20357" t="n">
        <v>0.0</v>
      </c>
      <c r="F430" s="20787" t="n">
        <v>0.0</v>
      </c>
      <c r="G430" s="21217" t="n">
        <v>0.0</v>
      </c>
      <c r="H430" s="21647" t="n">
        <v>0.0</v>
      </c>
      <c r="I430" s="22077" t="n">
        <v>0.0</v>
      </c>
      <c r="J430" s="22507" t="n">
        <v>0.0</v>
      </c>
    </row>
    <row collapsed="false" customFormat="false" customHeight="false" hidden="false" ht="12.75" outlineLevel="0" r="431">
      <c r="A431" s="18638" t="s">
        <v>141</v>
      </c>
      <c r="B431" s="19068" t="s">
        <v>36</v>
      </c>
      <c r="C431" s="19498" t="s">
        <v>27</v>
      </c>
      <c r="D431" s="19928" t="s">
        <v>18</v>
      </c>
      <c r="E431" s="20358" t="n">
        <v>0.0</v>
      </c>
      <c r="F431" s="20788" t="n">
        <v>0.0</v>
      </c>
      <c r="G431" s="21218" t="n">
        <v>0.0</v>
      </c>
      <c r="H431" s="21648" t="n">
        <v>0.0</v>
      </c>
      <c r="I431" s="22078" t="n">
        <v>0.0</v>
      </c>
      <c r="J431" s="22508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22509" t="s">
        <v>0</v>
      </c>
      <c r="B450" s="22510" t="s">
        <v>38</v>
      </c>
      <c r="C450" s="22511" t="s">
        <v>39</v>
      </c>
      <c r="D450" s="22512" t="s">
        <v>40</v>
      </c>
      <c r="E450" s="22513" t="s">
        <v>41</v>
      </c>
      <c r="F450" s="22514" t="s">
        <v>42</v>
      </c>
      <c r="G450" s="22515" t="s">
        <v>43</v>
      </c>
      <c r="H450" s="22516" t="s">
        <v>44</v>
      </c>
      <c r="I450" s="8"/>
      <c r="J450" s="8"/>
    </row>
    <row collapsed="false" customFormat="false" customHeight="false" hidden="false" ht="13.4" outlineLevel="0" r="451">
      <c r="A451" s="22517" t="s">
        <v>141</v>
      </c>
      <c r="B451" s="22533" t="s">
        <v>45</v>
      </c>
      <c r="C451" s="22549" t="s">
        <v>19</v>
      </c>
      <c r="D451" s="22565" t="n">
        <v>0.6898561164101</v>
      </c>
      <c r="E451" s="22581" t="n">
        <v>6.7976669072739</v>
      </c>
      <c r="F451" s="22597" t="n">
        <v>3.9804246130876004</v>
      </c>
      <c r="G451" s="22613" t="n">
        <v>16.288396171996897</v>
      </c>
      <c r="H451" s="22629" t="n">
        <v>2.3505395142150998</v>
      </c>
    </row>
    <row collapsed="false" customFormat="false" customHeight="false" hidden="false" ht="12.75" outlineLevel="0" r="452">
      <c r="A452" s="22518" t="s">
        <v>141</v>
      </c>
      <c r="B452" s="22534" t="s">
        <v>45</v>
      </c>
      <c r="C452" s="22550" t="s">
        <v>46</v>
      </c>
      <c r="D452" s="22566" t="n">
        <v>0.3309202072111</v>
      </c>
      <c r="E452" s="22582" t="n">
        <v>6.5948418350914</v>
      </c>
      <c r="F452" s="22598" t="n">
        <v>0.1520743658755</v>
      </c>
      <c r="G452" s="22614" t="n">
        <v>0.7315769311137</v>
      </c>
      <c r="H452" s="22630" t="n">
        <v>0.1293351724766</v>
      </c>
    </row>
    <row collapsed="false" customFormat="false" customHeight="false" hidden="false" ht="12.75" outlineLevel="0" r="453">
      <c r="A453" s="22519" t="s">
        <v>141</v>
      </c>
      <c r="B453" s="22535" t="s">
        <v>45</v>
      </c>
      <c r="C453" s="22551" t="s">
        <v>47</v>
      </c>
      <c r="D453" s="22567" t="n">
        <v>0.0</v>
      </c>
      <c r="E453" s="22583" t="n">
        <v>15.1650550204317</v>
      </c>
      <c r="F453" s="22599" t="n">
        <v>0.0</v>
      </c>
      <c r="G453" s="22615" t="n">
        <v>0.0</v>
      </c>
      <c r="H453" s="22631" t="n">
        <v>0.0</v>
      </c>
    </row>
    <row collapsed="false" customFormat="false" customHeight="false" hidden="false" ht="12.75" outlineLevel="0" r="454">
      <c r="A454" s="22520" t="s">
        <v>141</v>
      </c>
      <c r="B454" s="22536" t="s">
        <v>45</v>
      </c>
      <c r="C454" s="22552" t="s">
        <v>21</v>
      </c>
      <c r="D454" s="22568" t="n">
        <v>0.0</v>
      </c>
      <c r="E454" s="22584" t="n">
        <v>2.5533827742505997</v>
      </c>
      <c r="F454" s="22600" t="n">
        <v>0.0</v>
      </c>
      <c r="G454" s="22616" t="n">
        <v>0.0</v>
      </c>
      <c r="H454" s="22632" t="n">
        <v>0.0</v>
      </c>
    </row>
    <row collapsed="false" customFormat="false" customHeight="false" hidden="false" ht="12.75" outlineLevel="0" r="455">
      <c r="A455" s="22521" t="s">
        <v>141</v>
      </c>
      <c r="B455" s="22537" t="s">
        <v>48</v>
      </c>
      <c r="C455" s="22553" t="s">
        <v>19</v>
      </c>
      <c r="D455" s="22569" t="n">
        <v>1.3969464215561997</v>
      </c>
      <c r="E455" s="22585" t="n">
        <v>4.37753788448</v>
      </c>
      <c r="F455" s="22601" t="n">
        <v>4.734224626745199</v>
      </c>
      <c r="G455" s="22617" t="n">
        <v>8.204889358409998</v>
      </c>
      <c r="H455" s="22633" t="n">
        <v>0.3547821643805</v>
      </c>
    </row>
    <row collapsed="false" customFormat="false" customHeight="false" hidden="false" ht="12.75" outlineLevel="0" r="456">
      <c r="A456" s="22522" t="s">
        <v>141</v>
      </c>
      <c r="B456" s="22538" t="s">
        <v>48</v>
      </c>
      <c r="C456" s="22554" t="s">
        <v>46</v>
      </c>
      <c r="D456" s="22570" t="n">
        <v>1.0190344775774</v>
      </c>
      <c r="E456" s="22586" t="n">
        <v>3.4153177613682</v>
      </c>
      <c r="F456" s="22602" t="n">
        <v>0.32284547250740003</v>
      </c>
      <c r="G456" s="22618" t="n">
        <v>2.5242553982339</v>
      </c>
      <c r="H456" s="22634" t="n">
        <v>0.11760995490640003</v>
      </c>
    </row>
    <row collapsed="false" customFormat="false" customHeight="false" hidden="false" ht="12.75" outlineLevel="0" r="457">
      <c r="A457" s="22523" t="s">
        <v>141</v>
      </c>
      <c r="B457" s="22539" t="s">
        <v>48</v>
      </c>
      <c r="C457" s="22555" t="s">
        <v>47</v>
      </c>
      <c r="D457" s="22571" t="n">
        <v>0.0</v>
      </c>
      <c r="E457" s="22587" t="n">
        <v>19.499376686121803</v>
      </c>
      <c r="F457" s="22603" t="n">
        <v>0.0</v>
      </c>
      <c r="G457" s="22619" t="n">
        <v>0.0</v>
      </c>
      <c r="H457" s="22635" t="n">
        <v>0.0</v>
      </c>
    </row>
    <row collapsed="false" customFormat="false" customHeight="false" hidden="false" ht="12.75" outlineLevel="0" r="458">
      <c r="A458" s="22524" t="s">
        <v>141</v>
      </c>
      <c r="B458" s="22540" t="s">
        <v>48</v>
      </c>
      <c r="C458" s="22556" t="s">
        <v>21</v>
      </c>
      <c r="D458" s="22572" t="n">
        <v>0.0</v>
      </c>
      <c r="E458" s="22588" t="n">
        <v>0.9324418667154001</v>
      </c>
      <c r="F458" s="22604" t="n">
        <v>0.0</v>
      </c>
      <c r="G458" s="22620" t="n">
        <v>0.0</v>
      </c>
      <c r="H458" s="22636" t="n">
        <v>0.0</v>
      </c>
    </row>
    <row collapsed="false" customFormat="false" customHeight="false" hidden="false" ht="12.75" outlineLevel="0" r="459">
      <c r="A459" s="22525" t="s">
        <v>141</v>
      </c>
      <c r="B459" s="22541" t="s">
        <v>49</v>
      </c>
      <c r="C459" s="22557" t="s">
        <v>19</v>
      </c>
      <c r="D459" s="22573" t="n">
        <v>0.28931445127419997</v>
      </c>
      <c r="E459" s="22589" t="n">
        <v>1.2703613916543</v>
      </c>
      <c r="F459" s="22605" t="n">
        <v>2.8857063928575</v>
      </c>
      <c r="G459" s="22621" t="n">
        <v>8.266015413449</v>
      </c>
      <c r="H459" s="22637" t="n">
        <v>1.0447415206605</v>
      </c>
    </row>
    <row collapsed="false" customFormat="false" customHeight="false" hidden="false" ht="12.75" outlineLevel="0" r="460">
      <c r="A460" s="22526" t="s">
        <v>141</v>
      </c>
      <c r="B460" s="22542" t="s">
        <v>49</v>
      </c>
      <c r="C460" s="22558" t="s">
        <v>46</v>
      </c>
      <c r="D460" s="22574" t="n">
        <v>0.5643455311655</v>
      </c>
      <c r="E460" s="22590" t="n">
        <v>2.1355318324859</v>
      </c>
      <c r="F460" s="22606" t="n">
        <v>0.43904935657599997</v>
      </c>
      <c r="G460" s="22622" t="n">
        <v>2.9685060896813997</v>
      </c>
      <c r="H460" s="22638" t="n">
        <v>0.3653717772328</v>
      </c>
    </row>
    <row collapsed="false" customFormat="false" customHeight="false" hidden="false" ht="12.75" outlineLevel="0" r="461">
      <c r="A461" s="22527" t="s">
        <v>141</v>
      </c>
      <c r="B461" s="22543" t="s">
        <v>49</v>
      </c>
      <c r="C461" s="22559" t="s">
        <v>47</v>
      </c>
      <c r="D461" s="22575" t="n">
        <v>0.0</v>
      </c>
      <c r="E461" s="22591" t="n">
        <v>7.6268401195329005</v>
      </c>
      <c r="F461" s="22607" t="n">
        <v>0.0</v>
      </c>
      <c r="G461" s="22623" t="n">
        <v>0.0</v>
      </c>
      <c r="H461" s="22639" t="n">
        <v>0.0</v>
      </c>
    </row>
    <row collapsed="false" customFormat="false" customHeight="false" hidden="false" ht="12.75" outlineLevel="0" r="462">
      <c r="A462" s="22528" t="s">
        <v>141</v>
      </c>
      <c r="B462" s="22544" t="s">
        <v>49</v>
      </c>
      <c r="C462" s="22560" t="s">
        <v>21</v>
      </c>
      <c r="D462" s="22576" t="n">
        <v>0.0</v>
      </c>
      <c r="E462" s="22592" t="n">
        <v>0.46022277306219994</v>
      </c>
      <c r="F462" s="22608" t="n">
        <v>0.0</v>
      </c>
      <c r="G462" s="22624" t="n">
        <v>0.0</v>
      </c>
      <c r="H462" s="22640" t="n">
        <v>0.0</v>
      </c>
    </row>
    <row collapsed="false" customFormat="false" customHeight="false" hidden="false" ht="12.75" outlineLevel="0" r="463">
      <c r="A463" s="22529" t="s">
        <v>141</v>
      </c>
      <c r="B463" s="22545" t="s">
        <v>20</v>
      </c>
      <c r="C463" s="22561" t="s">
        <v>19</v>
      </c>
      <c r="D463" s="22577" t="n">
        <v>2.3002160490497</v>
      </c>
      <c r="E463" s="22593" t="n">
        <v>5.545409996834</v>
      </c>
      <c r="F463" s="22609" t="n">
        <v>9.5540259595985</v>
      </c>
      <c r="G463" s="22625" t="n">
        <v>22.5919544619216</v>
      </c>
      <c r="H463" s="22641" t="n">
        <v>2.2534813904027</v>
      </c>
    </row>
    <row collapsed="false" customFormat="false" customHeight="false" hidden="false" ht="12.75" outlineLevel="0" r="464">
      <c r="A464" s="22530" t="s">
        <v>141</v>
      </c>
      <c r="B464" s="22546" t="s">
        <v>20</v>
      </c>
      <c r="C464" s="22562" t="s">
        <v>46</v>
      </c>
      <c r="D464" s="22578" t="n">
        <v>2.8900634904446</v>
      </c>
      <c r="E464" s="22594" t="n">
        <v>11.948721499337701</v>
      </c>
      <c r="F464" s="22610" t="n">
        <v>1.4702485707473</v>
      </c>
      <c r="G464" s="22626" t="n">
        <v>9.271652166767</v>
      </c>
      <c r="H464" s="22642" t="n">
        <v>0.6246176441469</v>
      </c>
    </row>
    <row collapsed="false" customFormat="false" customHeight="false" hidden="false" ht="12.75" outlineLevel="0" r="465">
      <c r="A465" s="22531" t="s">
        <v>141</v>
      </c>
      <c r="B465" s="22547" t="s">
        <v>20</v>
      </c>
      <c r="C465" s="22563" t="s">
        <v>47</v>
      </c>
      <c r="D465" s="22579" t="n">
        <v>0.0</v>
      </c>
      <c r="E465" s="22595" t="n">
        <v>17.6796264201002</v>
      </c>
      <c r="F465" s="22611" t="n">
        <v>0.0</v>
      </c>
      <c r="G465" s="22627" t="n">
        <v>0.0</v>
      </c>
      <c r="H465" s="22643" t="n">
        <v>0.0</v>
      </c>
    </row>
    <row collapsed="false" customFormat="false" customHeight="false" hidden="false" ht="12.75" outlineLevel="0" r="466">
      <c r="A466" s="22532" t="s">
        <v>141</v>
      </c>
      <c r="B466" s="22548" t="s">
        <v>20</v>
      </c>
      <c r="C466" s="22564" t="s">
        <v>21</v>
      </c>
      <c r="D466" s="22580" t="n">
        <v>0.0</v>
      </c>
      <c r="E466" s="22596" t="n">
        <v>1.9663925681335999</v>
      </c>
      <c r="F466" s="22612" t="n">
        <v>0.0</v>
      </c>
      <c r="G466" s="22628" t="n">
        <v>0.0</v>
      </c>
      <c r="H466" s="22644" t="n">
        <v>0.0</v>
      </c>
    </row>
    <row collapsed="false" customFormat="false" customHeight="false" hidden="false" ht="12.8" outlineLevel="0" r="467">
      <c r="D467" s="0" t="n">
        <f aca="false">SUM(D451:D466)</f>
        <v>7.5727241153952</v>
      </c>
      <c r="E467" s="0" t="n">
        <f aca="false">SUM(E451:E466)</f>
        <v>119.446932906732</v>
      </c>
      <c r="F467" s="0" t="n">
        <f aca="false">SUM(F451:F466)</f>
        <v>21.2717971822162</v>
      </c>
      <c r="G467" s="0" t="n">
        <f aca="false">SUM(G451:G466)</f>
        <v>72.2655516388636</v>
      </c>
      <c r="H467" s="0" t="n">
        <f aca="false">SUM(H451:H466)</f>
        <v>7.4789021361596</v>
      </c>
      <c r="I467" s="9" t="n">
        <f aca="false">SUM(D467:H467)</f>
        <v>228.035907979367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22645" t="s">
        <v>0</v>
      </c>
      <c r="B470" s="22646" t="s">
        <v>38</v>
      </c>
      <c r="C470" s="22647" t="s">
        <v>39</v>
      </c>
      <c r="D470" s="22648" t="s">
        <v>51</v>
      </c>
      <c r="E470" s="22649" t="s">
        <v>52</v>
      </c>
      <c r="F470" s="22650" t="s">
        <v>53</v>
      </c>
      <c r="G470" s="22651" t="s">
        <v>54</v>
      </c>
      <c r="H470" s="22652" t="s">
        <v>55</v>
      </c>
    </row>
    <row collapsed="false" customFormat="false" customHeight="false" hidden="false" ht="13.4" outlineLevel="0" r="471">
      <c r="A471" s="22653" t="s">
        <v>141</v>
      </c>
      <c r="B471" s="22669" t="s">
        <v>45</v>
      </c>
      <c r="C471" s="22685" t="s">
        <v>19</v>
      </c>
      <c r="D471" s="22701" t="n">
        <v>0.7093619276463999</v>
      </c>
      <c r="E471" s="22717" t="n">
        <v>6.8436493596226</v>
      </c>
      <c r="F471" s="22733" t="n">
        <v>4.4259990604909</v>
      </c>
      <c r="G471" s="22749" t="n">
        <v>15.4622148552941</v>
      </c>
      <c r="H471" s="22765" t="n">
        <v>2.5987412526204</v>
      </c>
    </row>
    <row collapsed="false" customFormat="false" customHeight="false" hidden="false" ht="12.75" outlineLevel="0" r="472">
      <c r="A472" s="22654" t="s">
        <v>141</v>
      </c>
      <c r="B472" s="22670" t="s">
        <v>45</v>
      </c>
      <c r="C472" s="22686" t="s">
        <v>46</v>
      </c>
      <c r="D472" s="22702" t="n">
        <v>0.319529251318</v>
      </c>
      <c r="E472" s="22718" t="n">
        <v>6.3716399230558</v>
      </c>
      <c r="F472" s="22734" t="n">
        <v>0.1808643758771</v>
      </c>
      <c r="G472" s="22750" t="n">
        <v>0.7623322258771</v>
      </c>
      <c r="H472" s="22766" t="n">
        <v>0.126286754816</v>
      </c>
    </row>
    <row collapsed="false" customFormat="false" customHeight="false" hidden="false" ht="12.75" outlineLevel="0" r="473">
      <c r="A473" s="22655" t="s">
        <v>141</v>
      </c>
      <c r="B473" s="22671" t="s">
        <v>45</v>
      </c>
      <c r="C473" s="22687" t="s">
        <v>47</v>
      </c>
      <c r="D473" s="22703" t="n">
        <v>0.0</v>
      </c>
      <c r="E473" s="22719" t="n">
        <v>14.6511337313731</v>
      </c>
      <c r="F473" s="22735" t="n">
        <v>0.0</v>
      </c>
      <c r="G473" s="22751" t="n">
        <v>0.0</v>
      </c>
      <c r="H473" s="22767" t="n">
        <v>0.0</v>
      </c>
    </row>
    <row collapsed="false" customFormat="false" customHeight="false" hidden="false" ht="12.75" outlineLevel="0" r="474">
      <c r="A474" s="22656" t="s">
        <v>141</v>
      </c>
      <c r="B474" s="22672" t="s">
        <v>45</v>
      </c>
      <c r="C474" s="22688" t="s">
        <v>21</v>
      </c>
      <c r="D474" s="22704" t="n">
        <v>0.0</v>
      </c>
      <c r="E474" s="22720" t="n">
        <v>2.5011223171736003</v>
      </c>
      <c r="F474" s="22736" t="n">
        <v>0.0</v>
      </c>
      <c r="G474" s="22752" t="n">
        <v>0.0</v>
      </c>
      <c r="H474" s="22768" t="n">
        <v>0.0</v>
      </c>
    </row>
    <row collapsed="false" customFormat="false" customHeight="false" hidden="false" ht="12.75" outlineLevel="0" r="475">
      <c r="A475" s="22657" t="s">
        <v>141</v>
      </c>
      <c r="B475" s="22673" t="s">
        <v>48</v>
      </c>
      <c r="C475" s="22689" t="s">
        <v>19</v>
      </c>
      <c r="D475" s="22705" t="n">
        <v>1.0367259936874</v>
      </c>
      <c r="E475" s="22721" t="n">
        <v>4.515893062286299</v>
      </c>
      <c r="F475" s="22737" t="n">
        <v>5.274707056845299</v>
      </c>
      <c r="G475" s="22753" t="n">
        <v>8.5732448141951</v>
      </c>
      <c r="H475" s="22769" t="n">
        <v>0.3740625262373</v>
      </c>
    </row>
    <row collapsed="false" customFormat="false" customHeight="false" hidden="false" ht="12.75" outlineLevel="0" r="476">
      <c r="A476" s="22658" t="s">
        <v>141</v>
      </c>
      <c r="B476" s="22674" t="s">
        <v>48</v>
      </c>
      <c r="C476" s="22690" t="s">
        <v>46</v>
      </c>
      <c r="D476" s="22706" t="n">
        <v>1.0368165961297</v>
      </c>
      <c r="E476" s="22722" t="n">
        <v>3.1671607035862</v>
      </c>
      <c r="F476" s="22738" t="n">
        <v>0.3835428115576</v>
      </c>
      <c r="G476" s="22754" t="n">
        <v>2.6629910714325</v>
      </c>
      <c r="H476" s="22770" t="n">
        <v>0.11619455291070001</v>
      </c>
    </row>
    <row collapsed="false" customFormat="false" customHeight="false" hidden="false" ht="12.75" outlineLevel="0" r="477">
      <c r="A477" s="22659" t="s">
        <v>141</v>
      </c>
      <c r="B477" s="22675" t="s">
        <v>48</v>
      </c>
      <c r="C477" s="22691" t="s">
        <v>47</v>
      </c>
      <c r="D477" s="22707" t="n">
        <v>0.0</v>
      </c>
      <c r="E477" s="22723" t="n">
        <v>19.4488198721752</v>
      </c>
      <c r="F477" s="22739" t="n">
        <v>0.0</v>
      </c>
      <c r="G477" s="22755" t="n">
        <v>0.0</v>
      </c>
      <c r="H477" s="22771" t="n">
        <v>0.0</v>
      </c>
    </row>
    <row collapsed="false" customFormat="false" customHeight="false" hidden="false" ht="12.75" outlineLevel="0" r="478">
      <c r="A478" s="22660" t="s">
        <v>141</v>
      </c>
      <c r="B478" s="22676" t="s">
        <v>48</v>
      </c>
      <c r="C478" s="22692" t="s">
        <v>21</v>
      </c>
      <c r="D478" s="22708" t="n">
        <v>0.0</v>
      </c>
      <c r="E478" s="22724" t="n">
        <v>0.8968879716839999</v>
      </c>
      <c r="F478" s="22740" t="n">
        <v>0.0</v>
      </c>
      <c r="G478" s="22756" t="n">
        <v>0.0</v>
      </c>
      <c r="H478" s="22772" t="n">
        <v>0.0</v>
      </c>
    </row>
    <row collapsed="false" customFormat="false" customHeight="false" hidden="false" ht="12.75" outlineLevel="0" r="479">
      <c r="A479" s="22661" t="s">
        <v>141</v>
      </c>
      <c r="B479" s="22677" t="s">
        <v>49</v>
      </c>
      <c r="C479" s="22693" t="s">
        <v>19</v>
      </c>
      <c r="D479" s="22709" t="n">
        <v>0.3185227036997</v>
      </c>
      <c r="E479" s="22725" t="n">
        <v>1.3147169897598</v>
      </c>
      <c r="F479" s="22741" t="n">
        <v>3.2022658229283</v>
      </c>
      <c r="G479" s="22757" t="n">
        <v>7.7861199077211</v>
      </c>
      <c r="H479" s="22773" t="n">
        <v>1.1587047288097998</v>
      </c>
    </row>
    <row collapsed="false" customFormat="false" customHeight="false" hidden="false" ht="12.75" outlineLevel="0" r="480">
      <c r="A480" s="22662" t="s">
        <v>141</v>
      </c>
      <c r="B480" s="22678" t="s">
        <v>49</v>
      </c>
      <c r="C480" s="22694" t="s">
        <v>46</v>
      </c>
      <c r="D480" s="22710" t="n">
        <v>0.4912342166614999</v>
      </c>
      <c r="E480" s="22726" t="n">
        <v>1.9214780192595002</v>
      </c>
      <c r="F480" s="22742" t="n">
        <v>0.5216407321038</v>
      </c>
      <c r="G480" s="22758" t="n">
        <v>3.0999673885218</v>
      </c>
      <c r="H480" s="22774" t="n">
        <v>0.35779483134140005</v>
      </c>
    </row>
    <row collapsed="false" customFormat="false" customHeight="false" hidden="false" ht="12.75" outlineLevel="0" r="481">
      <c r="A481" s="22663" t="s">
        <v>141</v>
      </c>
      <c r="B481" s="22679" t="s">
        <v>49</v>
      </c>
      <c r="C481" s="22695" t="s">
        <v>47</v>
      </c>
      <c r="D481" s="22711" t="n">
        <v>0.0</v>
      </c>
      <c r="E481" s="22727" t="n">
        <v>7.5247374649074</v>
      </c>
      <c r="F481" s="22743" t="n">
        <v>0.0</v>
      </c>
      <c r="G481" s="22759" t="n">
        <v>0.0</v>
      </c>
      <c r="H481" s="22775" t="n">
        <v>0.0</v>
      </c>
    </row>
    <row collapsed="false" customFormat="false" customHeight="false" hidden="false" ht="12.75" outlineLevel="0" r="482">
      <c r="A482" s="22664" t="s">
        <v>141</v>
      </c>
      <c r="B482" s="22680" t="s">
        <v>49</v>
      </c>
      <c r="C482" s="22696" t="s">
        <v>21</v>
      </c>
      <c r="D482" s="22712" t="n">
        <v>0.0</v>
      </c>
      <c r="E482" s="22728" t="n">
        <v>0.4486227447139</v>
      </c>
      <c r="F482" s="22744" t="n">
        <v>0.0</v>
      </c>
      <c r="G482" s="22760" t="n">
        <v>0.0</v>
      </c>
      <c r="H482" s="22776" t="n">
        <v>0.0</v>
      </c>
    </row>
    <row collapsed="false" customFormat="false" customHeight="false" hidden="false" ht="12.75" outlineLevel="0" r="483">
      <c r="A483" s="22665" t="s">
        <v>141</v>
      </c>
      <c r="B483" s="22681" t="s">
        <v>20</v>
      </c>
      <c r="C483" s="22697" t="s">
        <v>19</v>
      </c>
      <c r="D483" s="22713" t="n">
        <v>2.1089411308966</v>
      </c>
      <c r="E483" s="22729" t="n">
        <v>5.5575728873654</v>
      </c>
      <c r="F483" s="22745" t="n">
        <v>10.645740352872</v>
      </c>
      <c r="G483" s="22761" t="n">
        <v>22.889648164270497</v>
      </c>
      <c r="H483" s="22777" t="n">
        <v>2.5015985932483</v>
      </c>
    </row>
    <row collapsed="false" customFormat="false" customHeight="false" hidden="false" ht="12.75" outlineLevel="0" r="484">
      <c r="A484" s="22666" t="s">
        <v>141</v>
      </c>
      <c r="B484" s="22682" t="s">
        <v>20</v>
      </c>
      <c r="C484" s="22698" t="s">
        <v>46</v>
      </c>
      <c r="D484" s="22714" t="n">
        <v>2.7778593991135003</v>
      </c>
      <c r="E484" s="22730" t="n">
        <v>11.0080535560384</v>
      </c>
      <c r="F484" s="22746" t="n">
        <v>1.7476437038466</v>
      </c>
      <c r="G484" s="22762" t="n">
        <v>9.7572783513961</v>
      </c>
      <c r="H484" s="22778" t="n">
        <v>0.6177040150341</v>
      </c>
    </row>
    <row collapsed="false" customFormat="false" customHeight="false" hidden="false" ht="12.75" outlineLevel="0" r="485">
      <c r="A485" s="22667" t="s">
        <v>141</v>
      </c>
      <c r="B485" s="22683" t="s">
        <v>20</v>
      </c>
      <c r="C485" s="22699" t="s">
        <v>47</v>
      </c>
      <c r="D485" s="22715" t="n">
        <v>0.0</v>
      </c>
      <c r="E485" s="22731" t="n">
        <v>17.4211755622368</v>
      </c>
      <c r="F485" s="22747" t="n">
        <v>0.0</v>
      </c>
      <c r="G485" s="22763" t="n">
        <v>0.0</v>
      </c>
      <c r="H485" s="22779" t="n">
        <v>0.0</v>
      </c>
    </row>
    <row collapsed="false" customFormat="false" customHeight="false" hidden="false" ht="12.75" outlineLevel="0" r="486">
      <c r="A486" s="22668" t="s">
        <v>141</v>
      </c>
      <c r="B486" s="22684" t="s">
        <v>20</v>
      </c>
      <c r="C486" s="22700" t="s">
        <v>21</v>
      </c>
      <c r="D486" s="22716" t="n">
        <v>0.0</v>
      </c>
      <c r="E486" s="22732" t="n">
        <v>1.8988718228253</v>
      </c>
      <c r="F486" s="22748" t="n">
        <v>0.0</v>
      </c>
      <c r="G486" s="22764" t="n">
        <v>0.0</v>
      </c>
      <c r="H486" s="22780" t="n">
        <v>0.0</v>
      </c>
    </row>
    <row collapsed="false" customFormat="false" customHeight="false" hidden="false" ht="12.8" outlineLevel="0" r="487">
      <c r="D487" s="0" t="n">
        <f aca="false">SUM(D471:D486)</f>
        <v>7.616516090026</v>
      </c>
      <c r="E487" s="0" t="n">
        <f aca="false">SUM(E471:E486)</f>
        <v>117.88723713322</v>
      </c>
      <c r="F487" s="0" t="n">
        <f aca="false">SUM(F471:F486)</f>
        <v>23.7331416077911</v>
      </c>
      <c r="G487" s="0" t="n">
        <f aca="false">SUM(G471:G486)</f>
        <v>72.352614990252</v>
      </c>
      <c r="H487" s="0" t="n">
        <f aca="false">SUM(H471:H486)</f>
        <v>8.1792175905166</v>
      </c>
      <c r="I487" s="9" t="n">
        <f aca="false">SUM(D487:H487)</f>
        <v>229.768727411806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I33" activeCellId="0" pane="topLeft" sqref="I33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22781" t="s">
        <v>0</v>
      </c>
      <c r="B1" s="22782" t="s">
        <v>56</v>
      </c>
      <c r="C1" s="22783" t="s">
        <v>57</v>
      </c>
      <c r="D1" s="22784" t="s">
        <v>58</v>
      </c>
      <c r="E1" s="22785" t="s">
        <v>4</v>
      </c>
      <c r="F1" s="22786" t="s">
        <v>5</v>
      </c>
      <c r="G1" s="22787" t="s">
        <v>6</v>
      </c>
      <c r="H1" s="22788" t="s">
        <v>7</v>
      </c>
      <c r="I1" s="22789" t="s">
        <v>8</v>
      </c>
      <c r="J1" s="0" t="s">
        <v>59</v>
      </c>
      <c r="K1" s="23015" t="s">
        <v>0</v>
      </c>
      <c r="L1" s="23016" t="s">
        <v>56</v>
      </c>
      <c r="M1" s="23017" t="s">
        <v>57</v>
      </c>
      <c r="N1" s="23018" t="s">
        <v>58</v>
      </c>
      <c r="O1" s="23019" t="s">
        <v>4</v>
      </c>
      <c r="P1" s="23020" t="s">
        <v>5</v>
      </c>
      <c r="Q1" s="23021" t="s">
        <v>6</v>
      </c>
      <c r="R1" s="23022" t="s">
        <v>7</v>
      </c>
      <c r="S1" s="23023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collapsed="false" customFormat="false" customHeight="false" hidden="false" ht="37.3" outlineLevel="0" r="2">
      <c r="A2" s="22790" t="s">
        <v>141</v>
      </c>
      <c r="B2" s="22815" t="s">
        <v>61</v>
      </c>
      <c r="C2" s="22840" t="s">
        <v>18</v>
      </c>
      <c r="D2" s="22865" t="n">
        <v>7.392292566857499</v>
      </c>
      <c r="E2" s="22890" t="n">
        <v>5.8241702784905005</v>
      </c>
      <c r="F2" s="22915" t="n">
        <v>4.0950282454855</v>
      </c>
      <c r="G2" s="22940" t="n">
        <v>2.9109999497593004</v>
      </c>
      <c r="H2" s="22965" t="n">
        <v>2.2315819175496996</v>
      </c>
      <c r="I2" s="22990" t="n">
        <v>4.9402479820251</v>
      </c>
      <c r="K2" s="23024" t="s">
        <v>141</v>
      </c>
      <c r="L2" s="23049" t="s">
        <v>61</v>
      </c>
      <c r="M2" s="23074" t="s">
        <v>18</v>
      </c>
      <c r="N2" s="23099" t="n">
        <v>6.2601892322184</v>
      </c>
      <c r="O2" s="23124" t="n">
        <v>4.961694060706099</v>
      </c>
      <c r="P2" s="23149" t="n">
        <v>3.6833630732459</v>
      </c>
      <c r="Q2" s="23174" t="n">
        <v>3.0046009816069</v>
      </c>
      <c r="R2" s="23199" t="n">
        <v>2.8255929428684</v>
      </c>
      <c r="S2" s="23224" t="n">
        <v>5.9779867219947</v>
      </c>
      <c r="U2" s="4" t="s">
        <v>62</v>
      </c>
      <c r="V2" s="4" t="s">
        <v>61</v>
      </c>
      <c r="W2" s="4" t="s">
        <v>18</v>
      </c>
      <c r="X2" s="0" t="n">
        <f aca="false">N2/D2</f>
        <v>0.84902121683366</v>
      </c>
      <c r="Y2" s="0" t="n">
        <f aca="false">O2/E2</f>
        <v>0.881508555024297</v>
      </c>
      <c r="Z2" s="0" t="n">
        <f aca="false">P2/F2</f>
        <v>0.9253835314962</v>
      </c>
      <c r="AA2" s="0" t="n">
        <f aca="false">Q2/G2</f>
        <v>0.957615604735796</v>
      </c>
      <c r="AB2" s="0" t="n">
        <f aca="false">R2/H2</f>
        <v>0.971692298232141</v>
      </c>
      <c r="AC2" s="0" t="n">
        <f aca="false">S2/I2</f>
        <v>0.895253951067495</v>
      </c>
    </row>
    <row collapsed="false" customFormat="false" customHeight="false" hidden="false" ht="37.3" outlineLevel="0" r="3">
      <c r="A3" s="22791" t="s">
        <v>141</v>
      </c>
      <c r="B3" s="22816" t="s">
        <v>61</v>
      </c>
      <c r="C3" s="22841" t="s">
        <v>20</v>
      </c>
      <c r="D3" s="22866" t="n">
        <v>3.2645868032097</v>
      </c>
      <c r="E3" s="22891" t="n">
        <v>4.3274894882157</v>
      </c>
      <c r="F3" s="22916" t="n">
        <v>4.6264149705367</v>
      </c>
      <c r="G3" s="22941" t="n">
        <v>4.8124957185004</v>
      </c>
      <c r="H3" s="22966" t="n">
        <v>5.3809530438154</v>
      </c>
      <c r="I3" s="22991" t="n">
        <v>5.744802338346</v>
      </c>
      <c r="K3" s="23025" t="s">
        <v>141</v>
      </c>
      <c r="L3" s="23050" t="s">
        <v>61</v>
      </c>
      <c r="M3" s="23075" t="s">
        <v>20</v>
      </c>
      <c r="N3" s="23100" t="n">
        <v>3.3651720694181</v>
      </c>
      <c r="O3" s="23125" t="n">
        <v>5.443566521006099</v>
      </c>
      <c r="P3" s="23150" t="n">
        <v>6.4336035084803</v>
      </c>
      <c r="Q3" s="23175" t="n">
        <v>7.0456300182825</v>
      </c>
      <c r="R3" s="23200" t="n">
        <v>7.9280054531332995</v>
      </c>
      <c r="S3" s="23225" t="n">
        <v>7.3445473786165</v>
      </c>
      <c r="U3" s="4" t="s">
        <v>62</v>
      </c>
      <c r="V3" s="4" t="s">
        <v>61</v>
      </c>
      <c r="W3" s="4" t="s">
        <v>20</v>
      </c>
      <c r="X3" s="0" t="n">
        <f aca="false">N3/D3</f>
        <v>0.981082728950662</v>
      </c>
      <c r="Y3" s="0" t="n">
        <f aca="false">O3/E3</f>
        <v>1.03222442885112</v>
      </c>
      <c r="Z3" s="0" t="n">
        <f aca="false">P3/F3</f>
        <v>1.09410350756066</v>
      </c>
      <c r="AA3" s="0" t="n">
        <f aca="false">Q3/G3</f>
        <v>1.16631161614582</v>
      </c>
      <c r="AB3" s="0" t="n">
        <f aca="false">R3/H3</f>
        <v>1.30330335957053</v>
      </c>
      <c r="AC3" s="0" t="n">
        <f aca="false">S3/I3</f>
        <v>1.29569895049625</v>
      </c>
    </row>
    <row collapsed="false" customFormat="false" customHeight="false" hidden="false" ht="49.25" outlineLevel="0" r="4">
      <c r="A4" s="22792" t="s">
        <v>141</v>
      </c>
      <c r="B4" s="22817" t="s">
        <v>63</v>
      </c>
      <c r="C4" s="22842" t="s">
        <v>18</v>
      </c>
      <c r="D4" s="22867" t="n">
        <v>0.0035332709121</v>
      </c>
      <c r="E4" s="22892" t="n">
        <v>0.0258284994193</v>
      </c>
      <c r="F4" s="22917" t="n">
        <v>0.0531589954069</v>
      </c>
      <c r="G4" s="22942" t="n">
        <v>0.1096495664091</v>
      </c>
      <c r="H4" s="22967" t="n">
        <v>0.34047042056489996</v>
      </c>
      <c r="I4" s="22992" t="n">
        <v>5.6842982107713995</v>
      </c>
      <c r="K4" s="23026" t="s">
        <v>141</v>
      </c>
      <c r="L4" s="23051" t="s">
        <v>63</v>
      </c>
      <c r="M4" s="23076" t="s">
        <v>18</v>
      </c>
      <c r="N4" s="23101" t="n">
        <v>0.0037658440103000004</v>
      </c>
      <c r="O4" s="23126" t="n">
        <v>0.030173899429399995</v>
      </c>
      <c r="P4" s="23151" t="n">
        <v>0.0774934084969</v>
      </c>
      <c r="Q4" s="23176" t="n">
        <v>0.1789432855208</v>
      </c>
      <c r="R4" s="23201" t="n">
        <v>0.540812751271</v>
      </c>
      <c r="S4" s="23226" t="n">
        <v>7.2106831253497</v>
      </c>
      <c r="U4" s="4" t="s">
        <v>62</v>
      </c>
      <c r="V4" s="4" t="s">
        <v>63</v>
      </c>
      <c r="W4" s="4" t="s">
        <v>18</v>
      </c>
      <c r="X4" s="0" t="n">
        <f aca="false">N4/D4</f>
        <v>1.03197611322099</v>
      </c>
      <c r="Y4" s="0" t="n">
        <f aca="false">O4/E4</f>
        <v>1.08319962094724</v>
      </c>
      <c r="Z4" s="0" t="n">
        <f aca="false">P4/F4</f>
        <v>1.15027598197666</v>
      </c>
      <c r="AA4" s="0" t="n">
        <f aca="false">Q4/G4</f>
        <v>1.24424083145022</v>
      </c>
      <c r="AB4" s="0" t="n">
        <f aca="false">R4/H4</f>
        <v>1.21357140529861</v>
      </c>
      <c r="AC4" s="0" t="n">
        <f aca="false">S4/I4</f>
        <v>1.15038284782207</v>
      </c>
    </row>
    <row collapsed="false" customFormat="false" customHeight="false" hidden="false" ht="49.25" outlineLevel="0" r="5">
      <c r="A5" s="22793" t="s">
        <v>141</v>
      </c>
      <c r="B5" s="22818" t="s">
        <v>63</v>
      </c>
      <c r="C5" s="22843" t="s">
        <v>20</v>
      </c>
      <c r="D5" s="22868" t="n">
        <v>0.0331635976088</v>
      </c>
      <c r="E5" s="22893" t="n">
        <v>0.195081421575</v>
      </c>
      <c r="F5" s="22918" t="n">
        <v>0.26025715308790004</v>
      </c>
      <c r="G5" s="22943" t="n">
        <v>0.29833476394749997</v>
      </c>
      <c r="H5" s="22968" t="n">
        <v>0.5131852064682</v>
      </c>
      <c r="I5" s="22993" t="n">
        <v>2.4365983964132</v>
      </c>
      <c r="K5" s="23027" t="s">
        <v>141</v>
      </c>
      <c r="L5" s="23052" t="s">
        <v>63</v>
      </c>
      <c r="M5" s="23077" t="s">
        <v>20</v>
      </c>
      <c r="N5" s="23102" t="n">
        <v>0.043206809825600004</v>
      </c>
      <c r="O5" s="23127" t="n">
        <v>0.25598516650950004</v>
      </c>
      <c r="P5" s="23152" t="n">
        <v>0.3569646656129</v>
      </c>
      <c r="Q5" s="23177" t="n">
        <v>0.4246718105072</v>
      </c>
      <c r="R5" s="23202" t="n">
        <v>0.7004341358259</v>
      </c>
      <c r="S5" s="23227" t="n">
        <v>2.8682025726986002</v>
      </c>
      <c r="U5" s="4" t="s">
        <v>62</v>
      </c>
      <c r="V5" s="4" t="s">
        <v>63</v>
      </c>
      <c r="W5" s="4" t="s">
        <v>20</v>
      </c>
      <c r="X5" s="0" t="n">
        <f aca="false">N5/D5</f>
        <v>1.24806920286852</v>
      </c>
      <c r="Y5" s="0" t="n">
        <f aca="false">O5/E5</f>
        <v>1.0336351115199</v>
      </c>
      <c r="Z5" s="0" t="n">
        <f aca="false">P5/F5</f>
        <v>1.08749078154317</v>
      </c>
      <c r="AA5" s="0" t="n">
        <f aca="false">Q5/G5</f>
        <v>1.27621530042279</v>
      </c>
      <c r="AB5" s="0" t="n">
        <f aca="false">R5/H5</f>
        <v>1.38859168299666</v>
      </c>
      <c r="AC5" s="0" t="n">
        <f aca="false">S5/I5</f>
        <v>1.45387606294692</v>
      </c>
    </row>
    <row collapsed="false" customFormat="false" customHeight="false" hidden="false" ht="25.35" outlineLevel="0" r="6">
      <c r="A6" s="22794" t="s">
        <v>141</v>
      </c>
      <c r="B6" s="22819" t="s">
        <v>64</v>
      </c>
      <c r="C6" s="22844" t="s">
        <v>13</v>
      </c>
      <c r="D6" s="22869" t="n">
        <v>0.37075965137559996</v>
      </c>
      <c r="E6" s="22894" t="n">
        <v>0.2806167399231</v>
      </c>
      <c r="F6" s="22919" t="n">
        <v>0.19130874830229996</v>
      </c>
      <c r="G6" s="22944" t="n">
        <v>0.1301231330191</v>
      </c>
      <c r="H6" s="22969" t="n">
        <v>0.07067120272789999</v>
      </c>
      <c r="I6" s="22994" t="n">
        <v>0.034763987138500006</v>
      </c>
      <c r="K6" s="23028" t="s">
        <v>141</v>
      </c>
      <c r="L6" s="23053" t="s">
        <v>64</v>
      </c>
      <c r="M6" s="23078" t="s">
        <v>13</v>
      </c>
      <c r="N6" s="23103" t="n">
        <v>0.31143810752250006</v>
      </c>
      <c r="O6" s="23128" t="n">
        <v>0.2357180581182</v>
      </c>
      <c r="P6" s="23153" t="n">
        <v>0.16082276364089998</v>
      </c>
      <c r="Q6" s="23178" t="n">
        <v>0.10966530072449998</v>
      </c>
      <c r="R6" s="23203" t="n">
        <v>0.0599374786186</v>
      </c>
      <c r="S6" s="23228" t="n">
        <v>0.030569504637899998</v>
      </c>
      <c r="U6" s="4" t="s">
        <v>62</v>
      </c>
      <c r="V6" s="4" t="s">
        <v>64</v>
      </c>
      <c r="W6" s="4" t="s">
        <v>13</v>
      </c>
      <c r="X6" s="0" t="n">
        <f aca="false">N6/D6</f>
        <v>0.83999998495617</v>
      </c>
      <c r="Y6" s="0" t="n">
        <f aca="false">O6/E6</f>
        <v>0.840000005158725</v>
      </c>
      <c r="Z6" s="0" t="n">
        <f aca="false">P6/F6</f>
        <v>0.849415946691419</v>
      </c>
      <c r="AA6" s="0" t="n">
        <f aca="false">Q6/G6</f>
        <v>0.867920091263841</v>
      </c>
      <c r="AB6" s="0" t="n">
        <f aca="false">R6/H6</f>
        <v>0.881948297053479</v>
      </c>
      <c r="AC6" s="0" t="n">
        <f aca="false">S6/I6</f>
        <v>0.881963125677241</v>
      </c>
    </row>
    <row collapsed="false" customFormat="false" customHeight="false" hidden="false" ht="37.3" outlineLevel="0" r="7">
      <c r="A7" s="22795" t="s">
        <v>141</v>
      </c>
      <c r="B7" s="22820" t="s">
        <v>65</v>
      </c>
      <c r="C7" s="22845" t="s">
        <v>13</v>
      </c>
      <c r="D7" s="22870" t="n">
        <v>1.18909144E-4</v>
      </c>
      <c r="E7" s="22895" t="n">
        <v>5.643813845E-4</v>
      </c>
      <c r="F7" s="22920" t="n">
        <v>6.713833871000001E-4</v>
      </c>
      <c r="G7" s="22945" t="n">
        <v>7.465032379E-4</v>
      </c>
      <c r="H7" s="22970" t="n">
        <v>0.0017660604905</v>
      </c>
      <c r="I7" s="22995" t="n">
        <v>0.015256889215899998</v>
      </c>
      <c r="K7" s="23029" t="s">
        <v>141</v>
      </c>
      <c r="L7" s="23054" t="s">
        <v>65</v>
      </c>
      <c r="M7" s="23079" t="s">
        <v>13</v>
      </c>
      <c r="N7" s="23104" t="n">
        <v>1.189091399E-4</v>
      </c>
      <c r="O7" s="23129" t="n">
        <v>5.643813755999999E-4</v>
      </c>
      <c r="P7" s="23154" t="n">
        <v>6.713833979E-4</v>
      </c>
      <c r="Q7" s="23179" t="n">
        <v>7.465032137000001E-4</v>
      </c>
      <c r="R7" s="23204" t="n">
        <v>0.0017660604800000003</v>
      </c>
      <c r="S7" s="23229" t="n">
        <v>0.0152568892822</v>
      </c>
      <c r="U7" s="4" t="s">
        <v>62</v>
      </c>
      <c r="V7" s="4" t="s">
        <v>65</v>
      </c>
      <c r="W7" s="4" t="s">
        <v>13</v>
      </c>
      <c r="X7" s="0" t="n">
        <f aca="false">N7/D7</f>
        <v>1.00000000740652</v>
      </c>
      <c r="Y7" s="0" t="n">
        <f aca="false">O7/E7</f>
        <v>0.999999990298832</v>
      </c>
      <c r="Z7" s="0" t="n">
        <f aca="false">P7/F7</f>
        <v>1.0000000163836</v>
      </c>
      <c r="AA7" s="0" t="n">
        <f aca="false">Q7/G7</f>
        <v>0.999999985886796</v>
      </c>
      <c r="AB7" s="0" t="n">
        <f aca="false">R7/H7</f>
        <v>0.999999993329058</v>
      </c>
      <c r="AC7" s="0" t="n">
        <f aca="false">S7/I7</f>
        <v>1.00000000904194</v>
      </c>
    </row>
    <row collapsed="false" customFormat="false" customHeight="false" hidden="false" ht="37.3" outlineLevel="0" r="8">
      <c r="A8" s="22796" t="s">
        <v>141</v>
      </c>
      <c r="B8" s="22821" t="s">
        <v>66</v>
      </c>
      <c r="C8" s="22846" t="s">
        <v>16</v>
      </c>
      <c r="D8" s="22871" t="n">
        <v>0.0</v>
      </c>
      <c r="E8" s="22896" t="n">
        <v>0.0022260020166000004</v>
      </c>
      <c r="F8" s="22921" t="n">
        <v>0.0047270395859</v>
      </c>
      <c r="G8" s="22946" t="n">
        <v>0.0053465875461</v>
      </c>
      <c r="H8" s="22971" t="n">
        <v>0.005341750144500001</v>
      </c>
      <c r="I8" s="22996" t="n">
        <v>2.6845441900000002E-5</v>
      </c>
      <c r="K8" s="23030" t="s">
        <v>141</v>
      </c>
      <c r="L8" s="23055" t="s">
        <v>66</v>
      </c>
      <c r="M8" s="23080" t="s">
        <v>16</v>
      </c>
      <c r="N8" s="23105" t="n">
        <v>0.0</v>
      </c>
      <c r="O8" s="23130" t="n">
        <v>0.0016182461396999997</v>
      </c>
      <c r="P8" s="23155" t="n">
        <v>0.0034579865567</v>
      </c>
      <c r="Q8" s="23180" t="n">
        <v>0.0039131704001000005</v>
      </c>
      <c r="R8" s="23205" t="n">
        <v>0.003910450688900001</v>
      </c>
      <c r="S8" s="23230" t="n">
        <v>2.0559719500000002E-5</v>
      </c>
      <c r="U8" s="4" t="s">
        <v>62</v>
      </c>
      <c r="V8" s="4" t="s">
        <v>66</v>
      </c>
      <c r="W8" s="4" t="s">
        <v>16</v>
      </c>
      <c r="X8" s="0" t="n">
        <f aca="false">N8/D8</f>
        <v>0.744397112931771</v>
      </c>
      <c r="Y8" s="0" t="n">
        <f aca="false">O8/E8</f>
        <v>0.743857855818828</v>
      </c>
      <c r="Z8" s="0" t="n">
        <f aca="false">P8/F8</f>
        <v>0.745452355390753</v>
      </c>
      <c r="AA8" s="0" t="n">
        <f aca="false">Q8/G8</f>
        <v>0.745880154101612</v>
      </c>
      <c r="AB8" s="0" t="n">
        <f aca="false">R8/H8</f>
        <v>0.746785251941679</v>
      </c>
      <c r="AC8" s="0" t="n">
        <f aca="false">S8/I8</f>
        <v>0.759902137783173</v>
      </c>
    </row>
    <row collapsed="false" customFormat="false" customHeight="false" hidden="false" ht="37.3" outlineLevel="0" r="9">
      <c r="A9" s="22797" t="s">
        <v>141</v>
      </c>
      <c r="B9" s="22822" t="s">
        <v>67</v>
      </c>
      <c r="C9" s="22847" t="s">
        <v>14</v>
      </c>
      <c r="D9" s="22872" t="n">
        <v>0.31722014958149997</v>
      </c>
      <c r="E9" s="22897" t="n">
        <v>2.7091559021119</v>
      </c>
      <c r="F9" s="22922" t="n">
        <v>5.544507513591299</v>
      </c>
      <c r="G9" s="22947" t="n">
        <v>6.9921240472437995</v>
      </c>
      <c r="H9" s="22972" t="n">
        <v>6.7402831313088</v>
      </c>
      <c r="I9" s="22997" t="n">
        <v>1.4617750470911</v>
      </c>
      <c r="K9" s="23031" t="s">
        <v>141</v>
      </c>
      <c r="L9" s="23056" t="s">
        <v>67</v>
      </c>
      <c r="M9" s="23081" t="s">
        <v>14</v>
      </c>
      <c r="N9" s="23106" t="n">
        <v>0.298597692787</v>
      </c>
      <c r="O9" s="23131" t="n">
        <v>2.5434359262601</v>
      </c>
      <c r="P9" s="23156" t="n">
        <v>5.1998853547579005</v>
      </c>
      <c r="Q9" s="23181" t="n">
        <v>6.5541295018809</v>
      </c>
      <c r="R9" s="23206" t="n">
        <v>6.3173331866160005</v>
      </c>
      <c r="S9" s="23231" t="n">
        <v>1.3638621212278</v>
      </c>
      <c r="U9" s="4" t="s">
        <v>62</v>
      </c>
      <c r="V9" s="4" t="s">
        <v>67</v>
      </c>
      <c r="W9" s="4" t="s">
        <v>14</v>
      </c>
      <c r="X9" s="0" t="n">
        <f aca="false">N9/D9</f>
        <v>0.963835538016358</v>
      </c>
      <c r="Y9" s="0" t="n">
        <f aca="false">O9/E9</f>
        <v>0.966289044821707</v>
      </c>
      <c r="Z9" s="0" t="n">
        <f aca="false">P9/F9</f>
        <v>0.970675673059055</v>
      </c>
      <c r="AA9" s="0" t="n">
        <f aca="false">Q9/G9</f>
        <v>0.972678689163693</v>
      </c>
      <c r="AB9" s="0" t="n">
        <f aca="false">R9/H9</f>
        <v>0.973805602670574</v>
      </c>
      <c r="AC9" s="0" t="n">
        <f aca="false">S9/I9</f>
        <v>0.971494468087774</v>
      </c>
    </row>
    <row collapsed="false" customFormat="false" customHeight="false" hidden="false" ht="25.35" outlineLevel="0" r="10">
      <c r="A10" s="22798" t="s">
        <v>141</v>
      </c>
      <c r="B10" s="22823" t="s">
        <v>68</v>
      </c>
      <c r="C10" s="22848" t="s">
        <v>16</v>
      </c>
      <c r="D10" s="22873" t="n">
        <v>26.2101712641509</v>
      </c>
      <c r="E10" s="22898" t="n">
        <v>20.282466677499198</v>
      </c>
      <c r="F10" s="22923" t="n">
        <v>13.6676396400758</v>
      </c>
      <c r="G10" s="22948" t="n">
        <v>8.5024189611184</v>
      </c>
      <c r="H10" s="22973" t="n">
        <v>3.7660292909807005</v>
      </c>
      <c r="I10" s="22998" t="n">
        <v>0.0068661833487</v>
      </c>
      <c r="K10" s="23032" t="s">
        <v>141</v>
      </c>
      <c r="L10" s="23057" t="s">
        <v>68</v>
      </c>
      <c r="M10" s="23082" t="s">
        <v>16</v>
      </c>
      <c r="N10" s="23107" t="n">
        <v>16.4176160474132</v>
      </c>
      <c r="O10" s="23132" t="n">
        <v>12.698790924859301</v>
      </c>
      <c r="P10" s="23157" t="n">
        <v>8.5747975493356</v>
      </c>
      <c r="Q10" s="23182" t="n">
        <v>5.337338566264</v>
      </c>
      <c r="R10" s="23207" t="n">
        <v>2.3632299166811004</v>
      </c>
      <c r="S10" s="23232" t="n">
        <v>0.0042503341562</v>
      </c>
      <c r="U10" s="4" t="s">
        <v>62</v>
      </c>
      <c r="V10" s="4" t="s">
        <v>68</v>
      </c>
      <c r="W10" s="4" t="s">
        <v>16</v>
      </c>
      <c r="X10" s="0" t="n">
        <f aca="false">N10/D10</f>
        <v>0.627062998364591</v>
      </c>
      <c r="Y10" s="0" t="n">
        <f aca="false">O10/E10</f>
        <v>0.630460998385745</v>
      </c>
      <c r="Z10" s="0" t="n">
        <f aca="false">P10/F10</f>
        <v>0.637665545326473</v>
      </c>
      <c r="AA10" s="0" t="n">
        <f aca="false">Q10/G10</f>
        <v>0.64332650382466</v>
      </c>
      <c r="AB10" s="0" t="n">
        <f aca="false">R10/H10</f>
        <v>0.65311578464032</v>
      </c>
      <c r="AC10" s="0" t="n">
        <f aca="false">S10/I10</f>
        <v>0.661788023252007</v>
      </c>
    </row>
    <row collapsed="false" customFormat="false" customHeight="false" hidden="false" ht="25.35" outlineLevel="0" r="11">
      <c r="A11" s="22799" t="s">
        <v>141</v>
      </c>
      <c r="B11" s="22824" t="s">
        <v>69</v>
      </c>
      <c r="C11" s="22849" t="s">
        <v>14</v>
      </c>
      <c r="D11" s="22874" t="n">
        <v>50.679737473198095</v>
      </c>
      <c r="E11" s="22899" t="n">
        <v>48.6954032064375</v>
      </c>
      <c r="F11" s="22924" t="n">
        <v>39.3762520020342</v>
      </c>
      <c r="G11" s="22949" t="n">
        <v>29.3522047872872</v>
      </c>
      <c r="H11" s="22974" t="n">
        <v>18.8814444648663</v>
      </c>
      <c r="I11" s="22999" t="n">
        <v>1.1046658892191998</v>
      </c>
      <c r="K11" s="23033" t="s">
        <v>141</v>
      </c>
      <c r="L11" s="23058" t="s">
        <v>69</v>
      </c>
      <c r="M11" s="23083" t="s">
        <v>14</v>
      </c>
      <c r="N11" s="23108" t="n">
        <v>40.2208631724994</v>
      </c>
      <c r="O11" s="23133" t="n">
        <v>38.870011540849404</v>
      </c>
      <c r="P11" s="23158" t="n">
        <v>31.757968146957598</v>
      </c>
      <c r="Q11" s="23183" t="n">
        <v>24.0325743156445</v>
      </c>
      <c r="R11" s="23208" t="n">
        <v>15.7215053001158</v>
      </c>
      <c r="S11" s="23233" t="n">
        <v>0.9587161097336999</v>
      </c>
      <c r="U11" s="4" t="s">
        <v>62</v>
      </c>
      <c r="V11" s="4" t="s">
        <v>69</v>
      </c>
      <c r="W11" s="4" t="s">
        <v>14</v>
      </c>
      <c r="X11" s="0" t="n">
        <f aca="false">N11/D11</f>
        <v>0.79318539577125</v>
      </c>
      <c r="Y11" s="0" t="n">
        <f aca="false">O11/E11</f>
        <v>0.79805413868599</v>
      </c>
      <c r="Z11" s="0" t="n">
        <f aca="false">P11/F11</f>
        <v>0.810104485798252</v>
      </c>
      <c r="AA11" s="0" t="n">
        <f aca="false">Q11/G11</f>
        <v>0.825091789506764</v>
      </c>
      <c r="AB11" s="0" t="n">
        <f aca="false">R11/H11</f>
        <v>0.844179273073543</v>
      </c>
      <c r="AC11" s="0" t="n">
        <f aca="false">S11/I11</f>
        <v>0.918191342649701</v>
      </c>
    </row>
    <row collapsed="false" customFormat="false" customHeight="false" hidden="false" ht="13.4" outlineLevel="0" r="12">
      <c r="A12" s="22800" t="s">
        <v>141</v>
      </c>
      <c r="B12" s="22825" t="s">
        <v>70</v>
      </c>
      <c r="C12" s="22850" t="s">
        <v>13</v>
      </c>
      <c r="D12" s="22875" t="n">
        <v>0.4469240524542</v>
      </c>
      <c r="E12" s="22900" t="n">
        <v>0.38580352944329993</v>
      </c>
      <c r="F12" s="22925" t="n">
        <v>0.4010040879947</v>
      </c>
      <c r="G12" s="22950" t="n">
        <v>0.5029005288608</v>
      </c>
      <c r="H12" s="22975" t="n">
        <v>0.6654097794328001</v>
      </c>
      <c r="I12" s="23000" t="n">
        <v>0.4517233177554</v>
      </c>
      <c r="K12" s="23034" t="s">
        <v>141</v>
      </c>
      <c r="L12" s="23059" t="s">
        <v>70</v>
      </c>
      <c r="M12" s="23084" t="s">
        <v>13</v>
      </c>
      <c r="N12" s="23109" t="n">
        <v>0.9226299851017999</v>
      </c>
      <c r="O12" s="23134" t="n">
        <v>0.7964527857698</v>
      </c>
      <c r="P12" s="23159" t="n">
        <v>0.8381852569563</v>
      </c>
      <c r="Q12" s="23184" t="n">
        <v>1.0704784551002</v>
      </c>
      <c r="R12" s="23209" t="n">
        <v>1.4315862636019</v>
      </c>
      <c r="S12" s="23234" t="n">
        <v>0.9779060373208001</v>
      </c>
      <c r="U12" s="4" t="s">
        <v>62</v>
      </c>
      <c r="V12" s="4" t="s">
        <v>70</v>
      </c>
      <c r="W12" s="4" t="s">
        <v>13</v>
      </c>
      <c r="X12" s="0" t="n">
        <f aca="false">N12/D12</f>
        <v>2.45699993492941</v>
      </c>
      <c r="Y12" s="0" t="n">
        <f aca="false">O12/E12</f>
        <v>2.45699994911734</v>
      </c>
      <c r="Z12" s="0" t="n">
        <f aca="false">P12/F12</f>
        <v>2.50412208410199</v>
      </c>
      <c r="AA12" s="0" t="n">
        <f aca="false">Q12/G12</f>
        <v>2.5613332694407</v>
      </c>
      <c r="AB12" s="0" t="n">
        <f aca="false">R12/H12</f>
        <v>2.64340538721554</v>
      </c>
      <c r="AC12" s="0" t="n">
        <f aca="false">S12/I12</f>
        <v>2.6962060690051</v>
      </c>
    </row>
    <row collapsed="false" customFormat="false" customHeight="false" hidden="false" ht="25.35" outlineLevel="0" r="13">
      <c r="A13" s="22801" t="s">
        <v>141</v>
      </c>
      <c r="B13" s="22826" t="s">
        <v>71</v>
      </c>
      <c r="C13" s="22851" t="s">
        <v>13</v>
      </c>
      <c r="D13" s="22876" t="n">
        <v>1.343654E-7</v>
      </c>
      <c r="E13" s="22901" t="n">
        <v>3.542438490000001E-5</v>
      </c>
      <c r="F13" s="22926" t="n">
        <v>0.0011010930300999998</v>
      </c>
      <c r="G13" s="22951" t="n">
        <v>0.0029968590159000007</v>
      </c>
      <c r="H13" s="22976" t="n">
        <v>0.0042458339383</v>
      </c>
      <c r="I13" s="23001" t="n">
        <v>0.0028268231131000003</v>
      </c>
      <c r="K13" s="23035" t="s">
        <v>141</v>
      </c>
      <c r="L13" s="23060" t="s">
        <v>71</v>
      </c>
      <c r="M13" s="23085" t="s">
        <v>13</v>
      </c>
      <c r="N13" s="23110" t="n">
        <v>3.8193349999999997E-7</v>
      </c>
      <c r="O13" s="23135" t="n">
        <v>1.006938155E-4</v>
      </c>
      <c r="P13" s="23160" t="n">
        <v>0.003129856913</v>
      </c>
      <c r="Q13" s="23185" t="n">
        <v>0.0085185719845</v>
      </c>
      <c r="R13" s="23210" t="n">
        <v>0.0120687832001</v>
      </c>
      <c r="S13" s="23235" t="n">
        <v>0.0080352448605</v>
      </c>
      <c r="U13" s="4" t="s">
        <v>62</v>
      </c>
      <c r="V13" s="4" t="s">
        <v>71</v>
      </c>
      <c r="W13" s="4" t="s">
        <v>13</v>
      </c>
      <c r="X13" s="0" t="n">
        <f aca="false">N13/D13</f>
        <v>3.17729989923956</v>
      </c>
      <c r="Y13" s="0" t="n">
        <f aca="false">O13/E13</f>
        <v>3.17729997543187</v>
      </c>
      <c r="Z13" s="0" t="n">
        <f aca="false">P13/F13</f>
        <v>3.17730002052979</v>
      </c>
      <c r="AA13" s="0" t="n">
        <f aca="false">Q13/G13</f>
        <v>3.17729997356752</v>
      </c>
      <c r="AB13" s="0" t="n">
        <f aca="false">R13/H13</f>
        <v>3.17730001182533</v>
      </c>
      <c r="AC13" s="0" t="n">
        <f aca="false">S13/I13</f>
        <v>3.17730001150417</v>
      </c>
    </row>
    <row collapsed="false" customFormat="false" customHeight="false" hidden="false" ht="25.35" outlineLevel="0" r="14">
      <c r="A14" s="22802" t="s">
        <v>141</v>
      </c>
      <c r="B14" s="22827" t="s">
        <v>72</v>
      </c>
      <c r="C14" s="22852" t="s">
        <v>13</v>
      </c>
      <c r="D14" s="22877" t="n">
        <v>13.135150297565001</v>
      </c>
      <c r="E14" s="22902" t="n">
        <v>11.681792984330999</v>
      </c>
      <c r="F14" s="22927" t="n">
        <v>9.0826237285883</v>
      </c>
      <c r="G14" s="22952" t="n">
        <v>7.371369875953</v>
      </c>
      <c r="H14" s="22977" t="n">
        <v>5.9732822457899</v>
      </c>
      <c r="I14" s="23002" t="n">
        <v>5.0820044775693995</v>
      </c>
      <c r="K14" s="23036" t="s">
        <v>141</v>
      </c>
      <c r="L14" s="23061" t="s">
        <v>72</v>
      </c>
      <c r="M14" s="23086" t="s">
        <v>13</v>
      </c>
      <c r="N14" s="23111" t="n">
        <v>12.077218415837502</v>
      </c>
      <c r="O14" s="23136" t="n">
        <v>10.7417278245373</v>
      </c>
      <c r="P14" s="23161" t="n">
        <v>8.376263510629899</v>
      </c>
      <c r="Q14" s="23186" t="n">
        <v>6.843102186066901</v>
      </c>
      <c r="R14" s="23211" t="n">
        <v>5.5989052388067995</v>
      </c>
      <c r="S14" s="23236" t="n">
        <v>4.9028113344107</v>
      </c>
      <c r="U14" s="4" t="s">
        <v>62</v>
      </c>
      <c r="V14" s="4" t="s">
        <v>72</v>
      </c>
      <c r="W14" s="4" t="s">
        <v>13</v>
      </c>
      <c r="X14" s="0" t="n">
        <f aca="false">N14/D14</f>
        <v>0.919474489975263</v>
      </c>
      <c r="Y14" s="0" t="n">
        <f aca="false">O14/E14</f>
        <v>0.919523122867886</v>
      </c>
      <c r="Z14" s="0" t="n">
        <f aca="false">P14/F14</f>
        <v>0.927166598277435</v>
      </c>
      <c r="AA14" s="0" t="n">
        <f aca="false">Q14/G14</f>
        <v>0.947742721088439</v>
      </c>
      <c r="AB14" s="0" t="n">
        <f aca="false">R14/H14</f>
        <v>0.965134347272789</v>
      </c>
      <c r="AC14" s="0" t="n">
        <f aca="false">S14/I14</f>
        <v>0.965167807587828</v>
      </c>
    </row>
    <row collapsed="false" customFormat="false" customHeight="false" hidden="false" ht="37.3" outlineLevel="0" r="15">
      <c r="A15" s="22803" t="s">
        <v>141</v>
      </c>
      <c r="B15" s="22828" t="s">
        <v>73</v>
      </c>
      <c r="C15" s="22853" t="s">
        <v>13</v>
      </c>
      <c r="D15" s="22878" t="n">
        <v>0.0685389095634</v>
      </c>
      <c r="E15" s="22903" t="n">
        <v>0.36601252425950004</v>
      </c>
      <c r="F15" s="22928" t="n">
        <v>0.6004887890773</v>
      </c>
      <c r="G15" s="22953" t="n">
        <v>0.8235667116614</v>
      </c>
      <c r="H15" s="22978" t="n">
        <v>1.0512169534222002</v>
      </c>
      <c r="I15" s="23003" t="n">
        <v>1.1786693425299999</v>
      </c>
      <c r="K15" s="23037" t="s">
        <v>141</v>
      </c>
      <c r="L15" s="23062" t="s">
        <v>73</v>
      </c>
      <c r="M15" s="23087" t="s">
        <v>13</v>
      </c>
      <c r="N15" s="23112" t="n">
        <v>0.0685388998541</v>
      </c>
      <c r="O15" s="23137" t="n">
        <v>0.3660124817261</v>
      </c>
      <c r="P15" s="23162" t="n">
        <v>0.6004887332747001</v>
      </c>
      <c r="Q15" s="23187" t="n">
        <v>0.8235665805167001</v>
      </c>
      <c r="R15" s="23212" t="n">
        <v>1.0512160459408</v>
      </c>
      <c r="S15" s="23237" t="n">
        <v>1.1786661248311998</v>
      </c>
      <c r="U15" s="4" t="s">
        <v>62</v>
      </c>
      <c r="V15" s="4" t="s">
        <v>73</v>
      </c>
      <c r="W15" s="4" t="s">
        <v>13</v>
      </c>
      <c r="X15" s="0" t="n">
        <f aca="false">N15/D15</f>
        <v>0.999999999823081</v>
      </c>
      <c r="Y15" s="0" t="n">
        <f aca="false">O15/E15</f>
        <v>1.00000000614375</v>
      </c>
      <c r="Z15" s="0" t="n">
        <f aca="false">P15/F15</f>
        <v>0.99999999929433</v>
      </c>
      <c r="AA15" s="0" t="n">
        <f aca="false">Q15/G15</f>
        <v>1.00000000191403</v>
      </c>
      <c r="AB15" s="0" t="n">
        <f aca="false">R15/H15</f>
        <v>1.00000000036337</v>
      </c>
      <c r="AC15" s="0" t="n">
        <f aca="false">S15/I15</f>
        <v>0.999999995685631</v>
      </c>
    </row>
    <row collapsed="false" customFormat="false" customHeight="false" hidden="false" ht="13.4" outlineLevel="0" r="16">
      <c r="A16" s="22804" t="s">
        <v>141</v>
      </c>
      <c r="B16" s="22829" t="s">
        <v>74</v>
      </c>
      <c r="C16" s="22854" t="s">
        <v>13</v>
      </c>
      <c r="D16" s="22879" t="n">
        <v>2.5104516448777003</v>
      </c>
      <c r="E16" s="22904" t="n">
        <v>2.7365609427061</v>
      </c>
      <c r="F16" s="22929" t="n">
        <v>3.1106700340299995</v>
      </c>
      <c r="G16" s="22954" t="n">
        <v>3.8788057156064</v>
      </c>
      <c r="H16" s="22979" t="n">
        <v>4.9193251487723</v>
      </c>
      <c r="I16" s="23004" t="n">
        <v>5.5544728474555995</v>
      </c>
      <c r="K16" s="23038" t="s">
        <v>141</v>
      </c>
      <c r="L16" s="23063" t="s">
        <v>74</v>
      </c>
      <c r="M16" s="23088" t="s">
        <v>13</v>
      </c>
      <c r="N16" s="23113" t="n">
        <v>6.2608644012707995</v>
      </c>
      <c r="O16" s="23138" t="n">
        <v>6.8470049006637</v>
      </c>
      <c r="P16" s="23163" t="n">
        <v>7.8812008629677</v>
      </c>
      <c r="Q16" s="23188" t="n">
        <v>9.9293522319459</v>
      </c>
      <c r="R16" s="23213" t="n">
        <v>12.639292356383303</v>
      </c>
      <c r="S16" s="23238" t="n">
        <v>14.235446788168</v>
      </c>
      <c r="U16" s="4" t="s">
        <v>62</v>
      </c>
      <c r="V16" s="4" t="s">
        <v>74</v>
      </c>
      <c r="W16" s="4" t="s">
        <v>13</v>
      </c>
      <c r="X16" s="0" t="n">
        <f aca="false">N16/D16</f>
        <v>2.96057730638453</v>
      </c>
      <c r="Y16" s="0" t="n">
        <f aca="false">O16/E16</f>
        <v>2.9628939191857</v>
      </c>
      <c r="Z16" s="0" t="n">
        <f aca="false">P16/F16</f>
        <v>3.02817867170415</v>
      </c>
      <c r="AA16" s="0" t="n">
        <f aca="false">Q16/G16</f>
        <v>3.136215865369</v>
      </c>
      <c r="AB16" s="0" t="n">
        <f aca="false">R16/H16</f>
        <v>3.18819052643795</v>
      </c>
      <c r="AC16" s="0" t="n">
        <f aca="false">S16/I16</f>
        <v>3.22591880375978</v>
      </c>
    </row>
    <row collapsed="false" customFormat="false" customHeight="false" hidden="false" ht="25.35" outlineLevel="0" r="17">
      <c r="A17" s="22805" t="s">
        <v>141</v>
      </c>
      <c r="B17" s="22830" t="s">
        <v>75</v>
      </c>
      <c r="C17" s="22855" t="s">
        <v>13</v>
      </c>
      <c r="D17" s="22880" t="n">
        <v>8.881396419000001E-4</v>
      </c>
      <c r="E17" s="22905" t="n">
        <v>0.0085937912634</v>
      </c>
      <c r="F17" s="22930" t="n">
        <v>0.0155639382898</v>
      </c>
      <c r="G17" s="22955" t="n">
        <v>0.0341965040377</v>
      </c>
      <c r="H17" s="22980" t="n">
        <v>0.0950468803944</v>
      </c>
      <c r="I17" s="23005" t="n">
        <v>0.3079341742529</v>
      </c>
      <c r="K17" s="23039" t="s">
        <v>141</v>
      </c>
      <c r="L17" s="23064" t="s">
        <v>75</v>
      </c>
      <c r="M17" s="23089" t="s">
        <v>13</v>
      </c>
      <c r="N17" s="23114" t="n">
        <v>0.0026484893429</v>
      </c>
      <c r="O17" s="23139" t="n">
        <v>0.0253068413658</v>
      </c>
      <c r="P17" s="23164" t="n">
        <v>0.0464538438587</v>
      </c>
      <c r="Q17" s="23189" t="n">
        <v>0.10263293830829999</v>
      </c>
      <c r="R17" s="23214" t="n">
        <v>0.28308829394789997</v>
      </c>
      <c r="S17" s="23239" t="n">
        <v>0.8985562569194001</v>
      </c>
      <c r="U17" s="4" t="s">
        <v>62</v>
      </c>
      <c r="V17" s="4" t="s">
        <v>75</v>
      </c>
      <c r="W17" s="4" t="s">
        <v>13</v>
      </c>
      <c r="X17" s="0" t="n">
        <f aca="false">N17/D17</f>
        <v>3.25023210269622</v>
      </c>
      <c r="Y17" s="0" t="n">
        <f aca="false">O17/E17</f>
        <v>3.30423994453023</v>
      </c>
      <c r="Z17" s="0" t="n">
        <f aca="false">P17/F17</f>
        <v>3.32346995451011</v>
      </c>
      <c r="AA17" s="0" t="n">
        <f aca="false">Q17/G17</f>
        <v>3.32256242253057</v>
      </c>
      <c r="AB17" s="0" t="n">
        <f aca="false">R17/H17</f>
        <v>3.31214655670677</v>
      </c>
      <c r="AC17" s="0" t="n">
        <f aca="false">S17/I17</f>
        <v>3.30677222545712</v>
      </c>
    </row>
    <row collapsed="false" customFormat="false" customHeight="false" hidden="false" ht="13.4" outlineLevel="0" r="18">
      <c r="A18" s="22806" t="s">
        <v>141</v>
      </c>
      <c r="B18" s="22831" t="s">
        <v>76</v>
      </c>
      <c r="C18" s="22856" t="s">
        <v>13</v>
      </c>
      <c r="D18" s="22881" t="n">
        <v>1.176338936029</v>
      </c>
      <c r="E18" s="22906" t="n">
        <v>2.1003841382895</v>
      </c>
      <c r="F18" s="22931" t="n">
        <v>2.8915560988559994</v>
      </c>
      <c r="G18" s="22956" t="n">
        <v>3.6166742989447997</v>
      </c>
      <c r="H18" s="22981" t="n">
        <v>4.1464359450015005</v>
      </c>
      <c r="I18" s="23006" t="n">
        <v>3.1116246360984996</v>
      </c>
      <c r="K18" s="23040" t="s">
        <v>141</v>
      </c>
      <c r="L18" s="23065" t="s">
        <v>76</v>
      </c>
      <c r="M18" s="23090" t="s">
        <v>13</v>
      </c>
      <c r="N18" s="23115" t="n">
        <v>2.9404159343180005</v>
      </c>
      <c r="O18" s="23140" t="n">
        <v>5.2457682758674995</v>
      </c>
      <c r="P18" s="23165" t="n">
        <v>7.2209534137252</v>
      </c>
      <c r="Q18" s="23190" t="n">
        <v>9.031610144764299</v>
      </c>
      <c r="R18" s="23215" t="n">
        <v>10.352395498174701</v>
      </c>
      <c r="S18" s="23240" t="n">
        <v>7.763099235507</v>
      </c>
      <c r="U18" s="4" t="s">
        <v>62</v>
      </c>
      <c r="V18" s="4" t="s">
        <v>76</v>
      </c>
      <c r="W18" s="4" t="s">
        <v>13</v>
      </c>
      <c r="X18" s="0" t="n">
        <f aca="false">N18/D18</f>
        <v>2.80410728908656</v>
      </c>
      <c r="Y18" s="0" t="n">
        <f aca="false">O18/E18</f>
        <v>2.80387642226676</v>
      </c>
      <c r="Z18" s="0" t="n">
        <f aca="false">P18/F18</f>
        <v>2.80352326362871</v>
      </c>
      <c r="AA18" s="0" t="n">
        <f aca="false">Q18/G18</f>
        <v>2.80289004801194</v>
      </c>
      <c r="AB18" s="0" t="n">
        <f aca="false">R18/H18</f>
        <v>2.80281173792502</v>
      </c>
      <c r="AC18" s="0" t="n">
        <f aca="false">S18/I18</f>
        <v>2.80390640220335</v>
      </c>
    </row>
    <row collapsed="false" customFormat="false" customHeight="false" hidden="false" ht="25.35" outlineLevel="0" r="19">
      <c r="A19" s="22807" t="s">
        <v>141</v>
      </c>
      <c r="B19" s="22832" t="s">
        <v>77</v>
      </c>
      <c r="C19" s="22857" t="s">
        <v>13</v>
      </c>
      <c r="D19" s="22882" t="n">
        <v>0.0295987929487</v>
      </c>
      <c r="E19" s="22907" t="n">
        <v>0.1781540542768</v>
      </c>
      <c r="F19" s="22932" t="n">
        <v>0.31830593860190004</v>
      </c>
      <c r="G19" s="22957" t="n">
        <v>0.4466134942619</v>
      </c>
      <c r="H19" s="22982" t="n">
        <v>0.5595044984437</v>
      </c>
      <c r="I19" s="23007" t="n">
        <v>0.5437848969186001</v>
      </c>
      <c r="K19" s="23041" t="s">
        <v>141</v>
      </c>
      <c r="L19" s="23066" t="s">
        <v>77</v>
      </c>
      <c r="M19" s="23091" t="s">
        <v>13</v>
      </c>
      <c r="N19" s="23116" t="n">
        <v>0.08644583164830001</v>
      </c>
      <c r="O19" s="23141" t="n">
        <v>0.5207837200659999</v>
      </c>
      <c r="P19" s="23166" t="n">
        <v>0.9308824886311001</v>
      </c>
      <c r="Q19" s="23191" t="n">
        <v>1.3068640459935</v>
      </c>
      <c r="R19" s="23216" t="n">
        <v>1.6383652622311</v>
      </c>
      <c r="S19" s="23241" t="n">
        <v>1.597130228812</v>
      </c>
      <c r="U19" s="4" t="s">
        <v>62</v>
      </c>
      <c r="V19" s="4" t="s">
        <v>77</v>
      </c>
      <c r="W19" s="4" t="s">
        <v>13</v>
      </c>
      <c r="X19" s="0" t="n">
        <f aca="false">N19/D19</f>
        <v>3.3256419260524</v>
      </c>
      <c r="Y19" s="0" t="n">
        <f aca="false">O19/E19</f>
        <v>3.32625949011052</v>
      </c>
      <c r="Z19" s="0" t="n">
        <f aca="false">P19/F19</f>
        <v>3.32713175164628</v>
      </c>
      <c r="AA19" s="0" t="n">
        <f aca="false">Q19/G19</f>
        <v>3.32793119218523</v>
      </c>
      <c r="AB19" s="0" t="n">
        <f aca="false">R19/H19</f>
        <v>3.32796847513849</v>
      </c>
      <c r="AC19" s="0" t="n">
        <f aca="false">S19/I19</f>
        <v>3.32848299690059</v>
      </c>
    </row>
    <row collapsed="false" customFormat="false" customHeight="false" hidden="false" ht="13.4" outlineLevel="0" r="20">
      <c r="A20" s="22808" t="s">
        <v>141</v>
      </c>
      <c r="B20" s="22833" t="s">
        <v>78</v>
      </c>
      <c r="C20" s="22858" t="s">
        <v>14</v>
      </c>
      <c r="D20" s="22883" t="n">
        <v>1.6613502554561</v>
      </c>
      <c r="E20" s="22908" t="n">
        <v>1.4151905390397999</v>
      </c>
      <c r="F20" s="22933" t="n">
        <v>1.1076315467109</v>
      </c>
      <c r="G20" s="22958" t="n">
        <v>0.8090931483731001</v>
      </c>
      <c r="H20" s="22983" t="n">
        <v>0.5000873966789999</v>
      </c>
      <c r="I20" s="23008" t="n">
        <v>0.0283692801529</v>
      </c>
      <c r="K20" s="23042" t="s">
        <v>141</v>
      </c>
      <c r="L20" s="23067" t="s">
        <v>78</v>
      </c>
      <c r="M20" s="23092" t="s">
        <v>14</v>
      </c>
      <c r="N20" s="23117" t="n">
        <v>1.1932904874237997</v>
      </c>
      <c r="O20" s="23142" t="n">
        <v>1.0203810076839999</v>
      </c>
      <c r="P20" s="23167" t="n">
        <v>0.8020449945229</v>
      </c>
      <c r="Q20" s="23192" t="n">
        <v>0.5890178539879</v>
      </c>
      <c r="R20" s="23217" t="n">
        <v>0.3674989030157</v>
      </c>
      <c r="S20" s="23242" t="n">
        <v>0.0208859346465</v>
      </c>
      <c r="U20" s="4" t="s">
        <v>62</v>
      </c>
      <c r="V20" s="4" t="s">
        <v>78</v>
      </c>
      <c r="W20" s="4" t="s">
        <v>14</v>
      </c>
      <c r="X20" s="0" t="n">
        <f aca="false">N20/D20</f>
        <v>0.839999993538073</v>
      </c>
      <c r="Y20" s="0" t="n">
        <f aca="false">O20/E20</f>
        <v>0.839999987360477</v>
      </c>
      <c r="Z20" s="0" t="n">
        <f aca="false">P20/F20</f>
        <v>0.839999992211209</v>
      </c>
      <c r="AA20" s="0" t="n">
        <f aca="false">Q20/G20</f>
        <v>0.840000003615362</v>
      </c>
      <c r="AB20" s="0" t="n">
        <f aca="false">R20/H20</f>
        <v>0.839999994471999</v>
      </c>
      <c r="AC20" s="0" t="n">
        <f aca="false">S20/I20</f>
        <v>0.840000015970913</v>
      </c>
    </row>
    <row collapsed="false" customFormat="false" customHeight="false" hidden="false" ht="25.35" outlineLevel="0" r="21">
      <c r="A21" s="22809" t="s">
        <v>141</v>
      </c>
      <c r="B21" s="22834" t="s">
        <v>79</v>
      </c>
      <c r="C21" s="22859" t="s">
        <v>14</v>
      </c>
      <c r="D21" s="22884" t="n">
        <v>0.06402166044560001</v>
      </c>
      <c r="E21" s="22909" t="n">
        <v>0.34965406777729996</v>
      </c>
      <c r="F21" s="22934" t="n">
        <v>0.5565977084433</v>
      </c>
      <c r="G21" s="22959" t="n">
        <v>0.6645491480599001</v>
      </c>
      <c r="H21" s="22984" t="n">
        <v>0.6997916649757</v>
      </c>
      <c r="I21" s="23009" t="n">
        <v>0.0947560965812</v>
      </c>
      <c r="K21" s="23043" t="s">
        <v>141</v>
      </c>
      <c r="L21" s="23068" t="s">
        <v>79</v>
      </c>
      <c r="M21" s="23093" t="s">
        <v>14</v>
      </c>
      <c r="N21" s="23118" t="n">
        <v>0.058158296157799994</v>
      </c>
      <c r="O21" s="23143" t="n">
        <v>0.31722144645629996</v>
      </c>
      <c r="P21" s="23168" t="n">
        <v>0.5046718702066</v>
      </c>
      <c r="Q21" s="23193" t="n">
        <v>0.6020032248282</v>
      </c>
      <c r="R21" s="23218" t="n">
        <v>0.633697877344</v>
      </c>
      <c r="S21" s="23243" t="n">
        <v>0.08541808834760001</v>
      </c>
      <c r="U21" s="4" t="s">
        <v>62</v>
      </c>
      <c r="V21" s="4" t="s">
        <v>79</v>
      </c>
      <c r="W21" s="4" t="s">
        <v>14</v>
      </c>
      <c r="X21" s="0" t="n">
        <f aca="false">N21/D21</f>
        <v>0.999999933118871</v>
      </c>
      <c r="Y21" s="0" t="n">
        <f aca="false">O21/E21</f>
        <v>0.999999994661665</v>
      </c>
      <c r="Z21" s="0" t="n">
        <f aca="false">P21/F21</f>
        <v>0.999999994721612</v>
      </c>
      <c r="AA21" s="0" t="n">
        <f aca="false">Q21/G21</f>
        <v>0.999999999172859</v>
      </c>
      <c r="AB21" s="0" t="n">
        <f aca="false">R21/H21</f>
        <v>0.999999974980745</v>
      </c>
      <c r="AC21" s="0" t="n">
        <f aca="false">S21/I21</f>
        <v>1.00000001063029</v>
      </c>
    </row>
    <row collapsed="false" customFormat="false" customHeight="false" hidden="false" ht="13.4" outlineLevel="0" r="22">
      <c r="A22" s="22810" t="s">
        <v>141</v>
      </c>
      <c r="B22" s="22835" t="s">
        <v>80</v>
      </c>
      <c r="C22" s="22860" t="s">
        <v>13</v>
      </c>
      <c r="D22" s="22885" t="n">
        <v>0.3199835993637</v>
      </c>
      <c r="E22" s="22910" t="n">
        <v>0.2524576699801</v>
      </c>
      <c r="F22" s="22935" t="n">
        <v>0.18243405466550003</v>
      </c>
      <c r="G22" s="22960" t="n">
        <v>0.1195111646144</v>
      </c>
      <c r="H22" s="22985" t="n">
        <v>0.0696221221562</v>
      </c>
      <c r="I22" s="23010" t="n">
        <v>0.0957556399744</v>
      </c>
      <c r="K22" s="23044" t="s">
        <v>141</v>
      </c>
      <c r="L22" s="23069" t="s">
        <v>80</v>
      </c>
      <c r="M22" s="23094" t="s">
        <v>13</v>
      </c>
      <c r="N22" s="23119" t="n">
        <v>0.3359827636083</v>
      </c>
      <c r="O22" s="23144" t="n">
        <v>0.26508057625570003</v>
      </c>
      <c r="P22" s="23169" t="n">
        <v>0.19155629401869997</v>
      </c>
      <c r="Q22" s="23194" t="n">
        <v>0.1255504900979</v>
      </c>
      <c r="R22" s="23219" t="n">
        <v>0.0736124958466</v>
      </c>
      <c r="S22" s="23244" t="n">
        <v>0.1046435569145</v>
      </c>
      <c r="U22" s="4" t="s">
        <v>62</v>
      </c>
      <c r="V22" s="4" t="s">
        <v>80</v>
      </c>
      <c r="W22" s="4" t="s">
        <v>13</v>
      </c>
      <c r="X22" s="0" t="n">
        <f aca="false">N22/D22</f>
        <v>1.05000003695849</v>
      </c>
      <c r="Y22" s="0" t="n">
        <f aca="false">O22/E22</f>
        <v>1.05000003193483</v>
      </c>
      <c r="Z22" s="0" t="n">
        <f aca="false">P22/F22</f>
        <v>1.07346226517283</v>
      </c>
      <c r="AA22" s="0" t="n">
        <f aca="false">Q22/G22</f>
        <v>1.10277309467372</v>
      </c>
      <c r="AB22" s="0" t="n">
        <f aca="false">R22/H22</f>
        <v>1.12229221145306</v>
      </c>
      <c r="AC22" s="0" t="n">
        <f aca="false">S22/I22</f>
        <v>1.14661869252433</v>
      </c>
    </row>
    <row collapsed="false" customFormat="false" customHeight="false" hidden="false" ht="13.4" outlineLevel="0" r="23">
      <c r="A23" s="22811" t="s">
        <v>141</v>
      </c>
      <c r="B23" s="22836" t="s">
        <v>80</v>
      </c>
      <c r="C23" s="22861" t="s">
        <v>14</v>
      </c>
      <c r="D23" s="22886" t="n">
        <v>1.7556127211735002</v>
      </c>
      <c r="E23" s="22911" t="n">
        <v>2.181851690411</v>
      </c>
      <c r="F23" s="22936" t="n">
        <v>2.3657022225486</v>
      </c>
      <c r="G23" s="22961" t="n">
        <v>2.3583860529274</v>
      </c>
      <c r="H23" s="22986" t="n">
        <v>2.1206993297478003</v>
      </c>
      <c r="I23" s="23011" t="n">
        <v>0.22920696668879997</v>
      </c>
      <c r="K23" s="23045" t="s">
        <v>141</v>
      </c>
      <c r="L23" s="23070" t="s">
        <v>80</v>
      </c>
      <c r="M23" s="23095" t="s">
        <v>14</v>
      </c>
      <c r="N23" s="23120" t="n">
        <v>1.8433934420470002</v>
      </c>
      <c r="O23" s="23145" t="n">
        <v>2.2909442862770004</v>
      </c>
      <c r="P23" s="23170" t="n">
        <v>2.5000608538595</v>
      </c>
      <c r="Q23" s="23195" t="n">
        <v>2.5114843417696</v>
      </c>
      <c r="R23" s="23220" t="n">
        <v>2.2681035183093</v>
      </c>
      <c r="S23" s="23245" t="n">
        <v>0.2517902746253</v>
      </c>
      <c r="U23" s="4" t="s">
        <v>62</v>
      </c>
      <c r="V23" s="4" t="s">
        <v>80</v>
      </c>
      <c r="W23" s="4" t="s">
        <v>14</v>
      </c>
      <c r="X23" s="0" t="n">
        <f aca="false">N23/D23</f>
        <v>1.05000003415579</v>
      </c>
      <c r="Y23" s="0" t="n">
        <f aca="false">O23/E23</f>
        <v>1.05000004443703</v>
      </c>
      <c r="Z23" s="0" t="n">
        <f aca="false">P23/F23</f>
        <v>1.06068944447583</v>
      </c>
      <c r="AA23" s="0" t="n">
        <f aca="false">Q23/G23</f>
        <v>1.07569104550847</v>
      </c>
      <c r="AB23" s="0" t="n">
        <f aca="false">R23/H23</f>
        <v>1.09092995165004</v>
      </c>
      <c r="AC23" s="0" t="n">
        <f aca="false">S23/I23</f>
        <v>1.14714398739235</v>
      </c>
    </row>
    <row collapsed="false" customFormat="false" customHeight="false" hidden="false" ht="13.4" outlineLevel="0" r="24">
      <c r="A24" s="22812" t="s">
        <v>141</v>
      </c>
      <c r="B24" s="22837" t="s">
        <v>80</v>
      </c>
      <c r="C24" s="22862" t="s">
        <v>16</v>
      </c>
      <c r="D24" s="22887" t="n">
        <v>1.1125407683697999</v>
      </c>
      <c r="E24" s="22912" t="n">
        <v>0.869688912773</v>
      </c>
      <c r="F24" s="22937" t="n">
        <v>0.6127032185497</v>
      </c>
      <c r="G24" s="22962" t="n">
        <v>0.38164578659759996</v>
      </c>
      <c r="H24" s="22987" t="n">
        <v>0.1674038868784</v>
      </c>
      <c r="I24" s="23012" t="n">
        <v>6.747262964E-4</v>
      </c>
      <c r="K24" s="23046" t="s">
        <v>141</v>
      </c>
      <c r="L24" s="23071" t="s">
        <v>80</v>
      </c>
      <c r="M24" s="23096" t="s">
        <v>16</v>
      </c>
      <c r="N24" s="23121" t="n">
        <v>1.1681678740101</v>
      </c>
      <c r="O24" s="23146" t="n">
        <v>0.9131733347051001</v>
      </c>
      <c r="P24" s="23171" t="n">
        <v>0.6433383672559999</v>
      </c>
      <c r="Q24" s="23196" t="n">
        <v>0.4007280970074001</v>
      </c>
      <c r="R24" s="23221" t="n">
        <v>0.17577408221790003</v>
      </c>
      <c r="S24" s="23246" t="n">
        <v>7.084626178E-4</v>
      </c>
      <c r="U24" s="4" t="s">
        <v>62</v>
      </c>
      <c r="V24" s="4" t="s">
        <v>80</v>
      </c>
      <c r="W24" s="4" t="s">
        <v>16</v>
      </c>
      <c r="X24" s="0" t="n">
        <f aca="false">N24/D24</f>
        <v>1.05000001568518</v>
      </c>
      <c r="Y24" s="0" t="n">
        <f aca="false">O24/E24</f>
        <v>1.05000006251278</v>
      </c>
      <c r="Z24" s="0" t="n">
        <f aca="false">P24/F24</f>
        <v>1.06471270042479</v>
      </c>
      <c r="AA24" s="0" t="n">
        <f aca="false">Q24/G24</f>
        <v>1.08443462030766</v>
      </c>
      <c r="AB24" s="0" t="n">
        <f aca="false">R24/H24</f>
        <v>1.10742081594624</v>
      </c>
      <c r="AC24" s="0" t="n">
        <f aca="false">S24/I24</f>
        <v>1.15500000138964</v>
      </c>
    </row>
    <row collapsed="false" customFormat="false" customHeight="false" hidden="false" ht="13.4" outlineLevel="0" r="25">
      <c r="A25" s="22813" t="s">
        <v>141</v>
      </c>
      <c r="B25" s="22838" t="s">
        <v>80</v>
      </c>
      <c r="C25" s="22863" t="s">
        <v>18</v>
      </c>
      <c r="D25" s="22888" t="n">
        <v>0.18506606429090003</v>
      </c>
      <c r="E25" s="22913" t="n">
        <v>0.153545811749</v>
      </c>
      <c r="F25" s="22938" t="n">
        <v>0.119712978632</v>
      </c>
      <c r="G25" s="22963" t="n">
        <v>0.0953037047105</v>
      </c>
      <c r="H25" s="22988" t="n">
        <v>0.1500827976437</v>
      </c>
      <c r="I25" s="23013" t="n">
        <v>0.6686121038634</v>
      </c>
      <c r="K25" s="23047" t="s">
        <v>141</v>
      </c>
      <c r="L25" s="23072" t="s">
        <v>80</v>
      </c>
      <c r="M25" s="23097" t="s">
        <v>18</v>
      </c>
      <c r="N25" s="23122" t="n">
        <v>0.1943193595861</v>
      </c>
      <c r="O25" s="23147" t="n">
        <v>0.161223110556</v>
      </c>
      <c r="P25" s="23172" t="n">
        <v>0.1256986273313</v>
      </c>
      <c r="Q25" s="23197" t="n">
        <v>0.1004257781041</v>
      </c>
      <c r="R25" s="23222" t="n">
        <v>0.16206047877609997</v>
      </c>
      <c r="S25" s="23247" t="n">
        <v>0.7328031688932</v>
      </c>
      <c r="U25" s="4" t="s">
        <v>62</v>
      </c>
      <c r="V25" s="4" t="s">
        <v>80</v>
      </c>
      <c r="W25" s="4" t="s">
        <v>18</v>
      </c>
      <c r="X25" s="0" t="n">
        <f aca="false">N25/D25</f>
        <v>1.05000007010361</v>
      </c>
      <c r="Y25" s="0" t="n">
        <f aca="false">O25/E25</f>
        <v>1.04999998585579</v>
      </c>
      <c r="Z25" s="0" t="n">
        <f aca="false">P25/F25</f>
        <v>1.06609562507896</v>
      </c>
      <c r="AA25" s="0" t="n">
        <f aca="false">Q25/G25</f>
        <v>1.12469868520517</v>
      </c>
      <c r="AB25" s="0" t="n">
        <f aca="false">R25/H25</f>
        <v>1.15057650974772</v>
      </c>
      <c r="AC25" s="0" t="n">
        <f aca="false">S25/I25</f>
        <v>1.15443185950078</v>
      </c>
    </row>
    <row collapsed="false" customFormat="false" customHeight="false" hidden="false" ht="13.4" outlineLevel="0" r="26">
      <c r="A26" s="22814" t="s">
        <v>141</v>
      </c>
      <c r="B26" s="22839" t="s">
        <v>80</v>
      </c>
      <c r="C26" s="22864" t="s">
        <v>20</v>
      </c>
      <c r="D26" s="22889" t="n">
        <v>0.17456455565620002</v>
      </c>
      <c r="E26" s="22914" t="n">
        <v>0.15376212849949997</v>
      </c>
      <c r="F26" s="22939" t="n">
        <v>0.195661507421</v>
      </c>
      <c r="G26" s="22964" t="n">
        <v>0.37641362164520004</v>
      </c>
      <c r="H26" s="22989" t="n">
        <v>0.6753032319598001</v>
      </c>
      <c r="I26" s="23014" t="n">
        <v>1.6510106020736999</v>
      </c>
      <c r="K26" s="23048" t="s">
        <v>141</v>
      </c>
      <c r="L26" s="23073" t="s">
        <v>80</v>
      </c>
      <c r="M26" s="23098" t="s">
        <v>20</v>
      </c>
      <c r="N26" s="23123" t="n">
        <v>0.18329280961580002</v>
      </c>
      <c r="O26" s="23148" t="n">
        <v>0.1614502385894</v>
      </c>
      <c r="P26" s="23173" t="n">
        <v>0.20906683750519997</v>
      </c>
      <c r="Q26" s="23198" t="n">
        <v>0.4097407883477</v>
      </c>
      <c r="R26" s="23223" t="n">
        <v>0.7402488109472</v>
      </c>
      <c r="S26" s="23248" t="n">
        <v>1.8162032150616998</v>
      </c>
      <c r="U26" s="4" t="s">
        <v>62</v>
      </c>
      <c r="V26" s="4" t="s">
        <v>80</v>
      </c>
      <c r="W26" s="4" t="s">
        <v>20</v>
      </c>
      <c r="X26" s="0" t="n">
        <f aca="false">N26/D26</f>
        <v>1.04999996716648</v>
      </c>
      <c r="Y26" s="0" t="n">
        <f aca="false">O26/E26</f>
        <v>1.05000001565424</v>
      </c>
      <c r="Z26" s="0" t="n">
        <f aca="false">P26/F26</f>
        <v>1.04999997371376</v>
      </c>
      <c r="AA26" s="0" t="n">
        <f aca="false">Q26/G26</f>
        <v>1.09936841704348</v>
      </c>
      <c r="AB26" s="0" t="n">
        <f aca="false">R26/H26</f>
        <v>1.15105445904545</v>
      </c>
      <c r="AC26" s="0" t="n">
        <f aca="false">S26/I26</f>
        <v>1.15443810589267</v>
      </c>
    </row>
    <row collapsed="false" customFormat="false" customHeight="false" hidden="false" ht="12.75" outlineLevel="0" r="27">
      <c r="I27" s="0" t="n">
        <f aca="false">SUM(I2:I26)</f>
        <v>27.7117732929531</v>
      </c>
    </row>
    <row collapsed="false" customFormat="false" customHeight="false" hidden="false" ht="14.05" outlineLevel="0" r="28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collapsed="false" customFormat="false" customHeight="false" hidden="false" ht="12.8" outlineLevel="0" r="29">
      <c r="B29" s="0" t="s">
        <v>81</v>
      </c>
      <c r="D29" s="11" t="n">
        <f aca="false">D$12+D$13+D$16+D$17+D$18+D$19</f>
        <v>3.3340877571905</v>
      </c>
      <c r="E29" s="11" t="n">
        <f aca="false">E$12+E$13+E$16+E$17+E$18+E$19</f>
        <v>3.606426267086</v>
      </c>
      <c r="F29" s="11" t="n">
        <f aca="false">$F$12+$F$13+$F$16+$F$17+$F$18+$F$19</f>
        <v>4.3324568320455</v>
      </c>
      <c r="G29" s="11" t="n">
        <f aca="false">G$12+G$13+G$16+G$17+G$18+G$19</f>
        <v>6.1608227743217</v>
      </c>
      <c r="H29" s="11" t="n">
        <f aca="false">H$12+H$13+H$16+H$17+H$18+H$19</f>
        <v>8.3902482448522</v>
      </c>
      <c r="I29" s="12" t="n">
        <f aca="false">$I12+$I13+$I16+$I17+$I18+$I19</f>
        <v>13.1617725835177</v>
      </c>
      <c r="J29" s="13"/>
      <c r="L29" s="0" t="s">
        <v>81</v>
      </c>
      <c r="N29" s="11" t="n">
        <f aca="false">$N$12+$N$13+$N$16+$N$17+$N$18+$N$19</f>
        <v>9.5387809123962</v>
      </c>
      <c r="O29" s="11" t="n">
        <f aca="false">$O$12+$O$13+$O$16+$O$17+$O$18+$O$19</f>
        <v>10.3302241265813</v>
      </c>
      <c r="P29" s="11" t="n">
        <f aca="false">$P$12+$P$13+$P$16+$P$17+$P$18+$P$19</f>
        <v>12.6933424633581</v>
      </c>
      <c r="Q29" s="11" t="n">
        <f aca="false">$Q$12+$Q$13+$Q$16+$Q$17+$Q$18+$Q$19</f>
        <v>18.6226479103932</v>
      </c>
      <c r="R29" s="11" t="n">
        <f aca="false">$R$12+$R$13+$R$16+$R$17+$R$18+$R$19</f>
        <v>25.8297065668699</v>
      </c>
      <c r="S29" s="11" t="n">
        <f aca="false">$S$12+$S$13+$S$16+$S$17+$S$18+$S$19</f>
        <v>41.4223924185732</v>
      </c>
      <c r="V29" s="0" t="s">
        <v>81</v>
      </c>
      <c r="X29" s="11" t="n">
        <f aca="false">$N$29/$D$29</f>
        <v>2.86098675472002</v>
      </c>
      <c r="Y29" s="11" t="n">
        <f aca="false">$O$29/$E$29</f>
        <v>2.86439354683609</v>
      </c>
      <c r="Z29" s="11" t="n">
        <f aca="false">$P$29/$F$29</f>
        <v>2.92982549057855</v>
      </c>
      <c r="AA29" s="11" t="n">
        <f aca="false">$Q$29/$G$29</f>
        <v>3.02275338742292</v>
      </c>
      <c r="AB29" s="11" t="n">
        <f aca="false">$R$29/$H$29</f>
        <v>3.07853901494722</v>
      </c>
      <c r="AC29" s="11" t="n">
        <f aca="false">$S$29/$I$29</f>
        <v>3.14717430009738</v>
      </c>
    </row>
    <row collapsed="false" customFormat="false" customHeight="false" hidden="false" ht="12.8" outlineLevel="0" r="30">
      <c r="B30" s="0" t="s">
        <v>82</v>
      </c>
      <c r="D30" s="11" t="n">
        <f aca="false">$D$6+$D$7+$D$14+$D$15+$D$22</f>
        <v>14.0124123268149</v>
      </c>
      <c r="E30" s="11" t="n">
        <f aca="false">E$6+E$7+E$14+E$15+E$22</f>
        <v>13.8776381928996</v>
      </c>
      <c r="F30" s="11" t="n">
        <f aca="false">$F$6+$F$7+$F$14+$F$15+$F$22</f>
        <v>11.7607027255893</v>
      </c>
      <c r="G30" s="11" t="n">
        <f aca="false">$G$6+$G$7+$G$14+$G$15+$G$22</f>
        <v>9.7121868106395</v>
      </c>
      <c r="H30" s="11" t="n">
        <f aca="false">$H$6+$H$7+$H$14+$H$15+$H$22</f>
        <v>8.977836155998</v>
      </c>
      <c r="I30" s="11" t="n">
        <f aca="false">$I$6+$I$7+$I$14+$I$15+$I$22</f>
        <v>4.1654452938434</v>
      </c>
      <c r="L30" s="0" t="s">
        <v>82</v>
      </c>
      <c r="N30" s="11" t="n">
        <f aca="false">$N$6+$N$7+$N$14+$N$15+$N$22</f>
        <v>12.9034579286412</v>
      </c>
      <c r="O30" s="11" t="n">
        <f aca="false">$O$6+$O$7+$O$14+$O$15+$O$22</f>
        <v>12.8128217433871</v>
      </c>
      <c r="P30" s="11" t="n">
        <f aca="false">$P$6+$P$7+$P$14+$P$15+$P$22</f>
        <v>10.9793363223317</v>
      </c>
      <c r="Q30" s="11" t="n">
        <f aca="false">$Q$6+$Q$7+$Q$14+$Q$15+$Q$22</f>
        <v>9.2812873433149</v>
      </c>
      <c r="R30" s="11" t="n">
        <f aca="false">$R$6+$R$7+$R$14+$R$15+$R$22</f>
        <v>8.7676972662441</v>
      </c>
      <c r="S30" s="11" t="n">
        <f aca="false">$S$6+$S$7+$S$14+$S$15+$S$22</f>
        <v>4.1894083072771</v>
      </c>
      <c r="V30" s="0" t="s">
        <v>82</v>
      </c>
      <c r="X30" s="11" t="n">
        <f aca="false">$N$30/$D$30</f>
        <v>0.920859137434063</v>
      </c>
      <c r="Y30" s="11" t="n">
        <f aca="false">$O$30/$E$30</f>
        <v>0.923271061349812</v>
      </c>
      <c r="Z30" s="11" t="n">
        <f aca="false">$P$30/$F$30</f>
        <v>0.933561248720497</v>
      </c>
      <c r="AA30" s="11" t="n">
        <f aca="false">$Q$30/$G$30</f>
        <v>0.955633115823868</v>
      </c>
      <c r="AB30" s="11" t="n">
        <f aca="false">$R$30/$H$30</f>
        <v>0.976593592698447</v>
      </c>
      <c r="AC30" s="11" t="n">
        <f aca="false">$S$30/$I$30</f>
        <v>1.00575280954214</v>
      </c>
    </row>
    <row collapsed="false" customFormat="false" customHeight="false" hidden="false" ht="12.8" outlineLevel="0" r="31">
      <c r="B31" s="0" t="s">
        <v>13</v>
      </c>
      <c r="D31" s="11" t="n">
        <f aca="false">$D$29+$D$30</f>
        <v>17.3465000840054</v>
      </c>
      <c r="E31" s="11" t="n">
        <f aca="false">$E$29+$E$30</f>
        <v>17.4840644599856</v>
      </c>
      <c r="F31" s="11" t="n">
        <f aca="false">$F$29+$F$30</f>
        <v>16.0931595576348</v>
      </c>
      <c r="G31" s="11" t="n">
        <f aca="false">$G$29+$G$30</f>
        <v>15.8730095849612</v>
      </c>
      <c r="H31" s="11" t="n">
        <f aca="false">$H$29+$H$30</f>
        <v>17.3680844008502</v>
      </c>
      <c r="I31" s="11" t="n">
        <f aca="false">$I$29+$I$30</f>
        <v>17.3272178773611</v>
      </c>
      <c r="L31" s="0" t="s">
        <v>13</v>
      </c>
      <c r="N31" s="11" t="n">
        <f aca="false">$N$29+$N$30</f>
        <v>22.4422388410374</v>
      </c>
      <c r="O31" s="11" t="n">
        <f aca="false">$O$29+$O$30</f>
        <v>23.1430458699684</v>
      </c>
      <c r="P31" s="11" t="n">
        <f aca="false">$P$29+$P$30</f>
        <v>23.6726787856898</v>
      </c>
      <c r="Q31" s="11" t="n">
        <f aca="false">$Q$29+$Q$30</f>
        <v>27.9039352537081</v>
      </c>
      <c r="R31" s="11" t="n">
        <f aca="false">$R$29+$R$30</f>
        <v>34.597403833114</v>
      </c>
      <c r="S31" s="11" t="n">
        <f aca="false">$S$29+$S$30</f>
        <v>45.6118007258503</v>
      </c>
      <c r="V31" s="0" t="s">
        <v>13</v>
      </c>
      <c r="X31" s="11" t="n">
        <f aca="false">$N$31/$D$31</f>
        <v>1.29376178089842</v>
      </c>
      <c r="Y31" s="11" t="n">
        <f aca="false">$O$31/$E$31</f>
        <v>1.32366509646164</v>
      </c>
      <c r="Z31" s="11" t="n">
        <f aca="false">$P$31/$F$31</f>
        <v>1.47097769713339</v>
      </c>
      <c r="AA31" s="11" t="n">
        <f aca="false">$Q$31/$G$31</f>
        <v>1.75794861739046</v>
      </c>
      <c r="AB31" s="11" t="n">
        <f aca="false">$R$31/$H$31</f>
        <v>1.99201034694537</v>
      </c>
      <c r="AC31" s="11" t="n">
        <f aca="false">$S$31/$I$31</f>
        <v>2.63237878398496</v>
      </c>
    </row>
    <row collapsed="false" customFormat="false" customHeight="false" hidden="false" ht="12.8" outlineLevel="0" r="32">
      <c r="D32" s="14"/>
      <c r="E32" s="14"/>
      <c r="F32" s="14"/>
      <c r="G32" s="14"/>
      <c r="H32" s="14"/>
      <c r="I32" s="14"/>
    </row>
    <row collapsed="false" customFormat="false" customHeight="false" hidden="false" ht="12.8" outlineLevel="0" r="33">
      <c r="B33" s="0" t="s">
        <v>83</v>
      </c>
      <c r="D33" s="15" t="n">
        <f aca="false">$D$29*($X$29-1)</f>
        <v>6.2046931552057</v>
      </c>
      <c r="E33" s="15" t="n">
        <f aca="false">$E$29*($Y$29-1)</f>
        <v>6.7237978594953</v>
      </c>
      <c r="F33" s="15" t="n">
        <f aca="false">$F$29*($Z$29-1)</f>
        <v>8.3608856313126</v>
      </c>
      <c r="G33" s="15" t="n">
        <f aca="false">$G$29*($AA$29-1)</f>
        <v>12.4618251360715</v>
      </c>
      <c r="H33" s="15" t="n">
        <f aca="false">H$29*(AB$29-1)</f>
        <v>17.4394583220177</v>
      </c>
      <c r="I33" s="15" t="n">
        <f aca="false">$I$29*($AC$29-1)</f>
        <v>28.2606198350555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0" pane="topLeft" sqref="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23249" t="s">
        <v>0</v>
      </c>
      <c r="B1" s="23250" t="s">
        <v>84</v>
      </c>
      <c r="C1" s="23251" t="s">
        <v>85</v>
      </c>
      <c r="D1" s="23252" t="s">
        <v>86</v>
      </c>
      <c r="E1" s="23253" t="s">
        <v>87</v>
      </c>
      <c r="F1" s="23254" t="s">
        <v>60</v>
      </c>
    </row>
    <row collapsed="false" customFormat="false" customHeight="false" hidden="false" ht="12.8" outlineLevel="0" r="2">
      <c r="A2" s="23255" t="s">
        <v>141</v>
      </c>
      <c r="B2" s="23261" t="s">
        <v>3</v>
      </c>
      <c r="C2" s="23267" t="s">
        <v>88</v>
      </c>
      <c r="D2" s="23273" t="n">
        <v>5.4238186881371E9</v>
      </c>
      <c r="E2" s="23279" t="n">
        <v>1.65855447390541E10</v>
      </c>
      <c r="F2" s="23285" t="n">
        <v>3.0579091397966103</v>
      </c>
    </row>
    <row collapsed="false" customFormat="false" customHeight="false" hidden="false" ht="12.8" outlineLevel="0" r="3">
      <c r="A3" s="23256" t="s">
        <v>141</v>
      </c>
      <c r="B3" s="23262" t="s">
        <v>4</v>
      </c>
      <c r="C3" s="23268" t="s">
        <v>88</v>
      </c>
      <c r="D3" s="23274" t="n">
        <v>5.9124399821618E9</v>
      </c>
      <c r="E3" s="23280" t="n">
        <v>1.89321893393231E10</v>
      </c>
      <c r="F3" s="23286" t="n">
        <v>3.2020941263577636</v>
      </c>
    </row>
    <row collapsed="false" customFormat="false" customHeight="false" hidden="false" ht="12.8" outlineLevel="0" r="4">
      <c r="A4" s="23257" t="s">
        <v>141</v>
      </c>
      <c r="B4" s="23263" t="s">
        <v>5</v>
      </c>
      <c r="C4" s="23269" t="s">
        <v>88</v>
      </c>
      <c r="D4" s="23275" t="n">
        <v>6.157856079279099E9</v>
      </c>
      <c r="E4" s="23281" t="n">
        <v>2.14018222060577E10</v>
      </c>
      <c r="F4" s="23287" t="n">
        <v>3.475531407444523</v>
      </c>
    </row>
    <row collapsed="false" customFormat="false" customHeight="false" hidden="false" ht="12.8" outlineLevel="0" r="5">
      <c r="A5" s="23258" t="s">
        <v>141</v>
      </c>
      <c r="B5" s="23264" t="s">
        <v>6</v>
      </c>
      <c r="C5" s="23270" t="s">
        <v>88</v>
      </c>
      <c r="D5" s="23276" t="n">
        <v>6.029213163067699E9</v>
      </c>
      <c r="E5" s="23282" t="n">
        <v>2.31830689572025E10</v>
      </c>
      <c r="F5" s="23288" t="n">
        <v>3.8451234564423356</v>
      </c>
    </row>
    <row collapsed="false" customFormat="false" customHeight="false" hidden="false" ht="12.8" outlineLevel="0" r="6">
      <c r="A6" s="23259" t="s">
        <v>141</v>
      </c>
      <c r="B6" s="23265" t="s">
        <v>7</v>
      </c>
      <c r="C6" s="23271" t="s">
        <v>88</v>
      </c>
      <c r="D6" s="23277" t="n">
        <v>6.1340753008497E9</v>
      </c>
      <c r="E6" s="23283" t="n">
        <v>2.5066799905492203E10</v>
      </c>
      <c r="F6" s="23289" t="n">
        <v>4.0864838913894515</v>
      </c>
    </row>
    <row collapsed="false" customFormat="false" customHeight="false" hidden="false" ht="12.8" outlineLevel="0" r="7">
      <c r="A7" s="23260" t="s">
        <v>141</v>
      </c>
      <c r="B7" s="23266" t="s">
        <v>8</v>
      </c>
      <c r="C7" s="23272" t="s">
        <v>88</v>
      </c>
      <c r="D7" s="23278" t="n">
        <v>6.5271455758606E9</v>
      </c>
      <c r="E7" s="23284" t="n">
        <v>3.0739244439639202E10</v>
      </c>
      <c r="F7" s="23290" t="n">
        <v>4.709446737839342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89</v>
      </c>
      <c r="B11" s="0" t="n">
        <f aca="false">$D$2/10^9</f>
        <v>5.5568311287433</v>
      </c>
      <c r="C11" s="0" t="n">
        <f aca="false">$D$2/10^9</f>
        <v>5.5568311287433</v>
      </c>
      <c r="D11" s="0" t="n">
        <f aca="false">$D$4/10^9</f>
        <v>6.2783458754001</v>
      </c>
      <c r="E11" s="0" t="n">
        <f aca="false">$D$5/10^9</f>
        <v>6.1147319240434</v>
      </c>
      <c r="F11" s="0" t="n">
        <f aca="false">$D$6/10^9</f>
        <v>6.1655385581469</v>
      </c>
      <c r="G11" s="0" t="n">
        <f aca="false">$D$7/10^9</f>
        <v>6.2791934249546</v>
      </c>
    </row>
    <row collapsed="false" customFormat="false" customHeight="false" hidden="false" ht="12.8" outlineLevel="0" r="12">
      <c r="A12" s="0" t="s">
        <v>90</v>
      </c>
      <c r="B12" s="0" t="n">
        <f aca="false">$F$2</f>
        <v>3.0579092326549</v>
      </c>
      <c r="C12" s="0" t="n">
        <f aca="false">$F$3</f>
        <v>3.20192768495373</v>
      </c>
      <c r="D12" s="0" t="n">
        <f aca="false">$F$4</f>
        <v>3.46505168327967</v>
      </c>
      <c r="E12" s="0" t="n">
        <f aca="false">$F$4</f>
        <v>3.46505168327967</v>
      </c>
      <c r="F12" s="0" t="n">
        <f aca="false">$F$6</f>
        <v>4.05794199181975</v>
      </c>
      <c r="G12" s="0" t="n">
        <f aca="false">$F$7</f>
        <v>4.64546248573036</v>
      </c>
    </row>
    <row collapsed="false" customFormat="false" customHeight="false" hidden="false" ht="12.8" outlineLevel="0" r="13">
      <c r="A13" s="0" t="s">
        <v>83</v>
      </c>
      <c r="B13" s="0" t="n">
        <f aca="false">$B$11*($B$12-1)</f>
        <v>11.435454084145</v>
      </c>
      <c r="C13" s="0" t="n">
        <f aca="false">$C$11*($C$12-1)</f>
        <v>12.2357403029925</v>
      </c>
      <c r="D13" s="0" t="n">
        <f aca="false">$D$11*($D$12-1)</f>
        <v>15.476447068367</v>
      </c>
      <c r="E13" s="0" t="n">
        <f aca="false">$E$11*($E$12-1)</f>
        <v>15.0731302221671</v>
      </c>
      <c r="F13" s="0" t="n">
        <f aca="false">$F$11*($F$12-1)</f>
        <v>18.8538592591412</v>
      </c>
      <c r="G13" s="0" t="n">
        <f aca="false">$G$11*($G$12-1)</f>
        <v>22.8905640713167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L42" activeCellId="0" pane="topLeft" sqref="L42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23291" t="s">
        <v>0</v>
      </c>
      <c r="B1" s="23292" t="s">
        <v>84</v>
      </c>
      <c r="C1" s="23293" t="s">
        <v>85</v>
      </c>
      <c r="D1" s="23294" t="s">
        <v>57</v>
      </c>
      <c r="E1" s="23295" t="s">
        <v>86</v>
      </c>
      <c r="F1" s="23296" t="s">
        <v>87</v>
      </c>
      <c r="G1" s="23297" t="s">
        <v>60</v>
      </c>
    </row>
    <row collapsed="false" customFormat="false" customHeight="false" hidden="false" ht="12.8" outlineLevel="0" r="2">
      <c r="A2" s="23298" t="s">
        <v>141</v>
      </c>
      <c r="B2" s="23328" t="s">
        <v>3</v>
      </c>
      <c r="C2" s="23358" t="s">
        <v>91</v>
      </c>
      <c r="D2" s="23388" t="s">
        <v>20</v>
      </c>
      <c r="E2" s="23418" t="n">
        <v>7.709914297352E8</v>
      </c>
      <c r="F2" s="23448" t="n">
        <v>4.4147468488060004E8</v>
      </c>
      <c r="G2" s="23478" t="n">
        <v>0.5726064750579993</v>
      </c>
    </row>
    <row collapsed="false" customFormat="false" customHeight="false" hidden="false" ht="12.8" outlineLevel="0" r="3">
      <c r="A3" s="23299" t="s">
        <v>141</v>
      </c>
      <c r="B3" s="23329" t="s">
        <v>4</v>
      </c>
      <c r="C3" s="23359" t="s">
        <v>91</v>
      </c>
      <c r="D3" s="23389" t="s">
        <v>20</v>
      </c>
      <c r="E3" s="23419" t="n">
        <v>2.0657376722464E9</v>
      </c>
      <c r="F3" s="23449" t="n">
        <v>1.2064616421592999E9</v>
      </c>
      <c r="G3" s="23479" t="n">
        <v>0.5840342935932059</v>
      </c>
    </row>
    <row collapsed="false" customFormat="false" customHeight="false" hidden="false" ht="12.8" outlineLevel="0" r="4">
      <c r="A4" s="23300" t="s">
        <v>141</v>
      </c>
      <c r="B4" s="23330" t="s">
        <v>5</v>
      </c>
      <c r="C4" s="23360" t="s">
        <v>91</v>
      </c>
      <c r="D4" s="23390" t="s">
        <v>20</v>
      </c>
      <c r="E4" s="23420" t="n">
        <v>3.003669823917E9</v>
      </c>
      <c r="F4" s="23450" t="n">
        <v>1.818887772412E9</v>
      </c>
      <c r="G4" s="23480" t="n">
        <v>0.6055551638628645</v>
      </c>
    </row>
    <row collapsed="false" customFormat="false" customHeight="false" hidden="false" ht="12.8" outlineLevel="0" r="5">
      <c r="A5" s="23301" t="s">
        <v>141</v>
      </c>
      <c r="B5" s="23331" t="s">
        <v>6</v>
      </c>
      <c r="C5" s="23361" t="s">
        <v>91</v>
      </c>
      <c r="D5" s="23391" t="s">
        <v>20</v>
      </c>
      <c r="E5" s="23421" t="n">
        <v>3.7270939284456E9</v>
      </c>
      <c r="F5" s="23451" t="n">
        <v>2.3545759660515E9</v>
      </c>
      <c r="G5" s="23481" t="n">
        <v>0.6317458081968665</v>
      </c>
    </row>
    <row collapsed="false" customFormat="false" customHeight="false" hidden="false" ht="12.8" outlineLevel="0" r="6">
      <c r="A6" s="23302" t="s">
        <v>141</v>
      </c>
      <c r="B6" s="23332" t="s">
        <v>7</v>
      </c>
      <c r="C6" s="23362" t="s">
        <v>91</v>
      </c>
      <c r="D6" s="23392" t="s">
        <v>20</v>
      </c>
      <c r="E6" s="23422" t="n">
        <v>4.0296450846554E9</v>
      </c>
      <c r="F6" s="23452" t="n">
        <v>2.6796062203264003E9</v>
      </c>
      <c r="G6" s="23482" t="n">
        <v>0.6649732579502222</v>
      </c>
    </row>
    <row collapsed="false" customFormat="false" customHeight="false" hidden="false" ht="12.8" outlineLevel="0" r="7">
      <c r="A7" s="23303" t="s">
        <v>141</v>
      </c>
      <c r="B7" s="23333" t="s">
        <v>8</v>
      </c>
      <c r="C7" s="23363" t="s">
        <v>91</v>
      </c>
      <c r="D7" s="23393" t="s">
        <v>20</v>
      </c>
      <c r="E7" s="23423" t="n">
        <v>4.6904045182242E9</v>
      </c>
      <c r="F7" s="23453" t="n">
        <v>3.7552480370577E9</v>
      </c>
      <c r="G7" s="23483" t="n">
        <v>0.8006234904616387</v>
      </c>
    </row>
    <row collapsed="false" customFormat="false" customHeight="false" hidden="false" ht="12.8" outlineLevel="0" r="8">
      <c r="A8" s="23304" t="s">
        <v>141</v>
      </c>
      <c r="B8" s="23334" t="s">
        <v>3</v>
      </c>
      <c r="C8" s="23364" t="s">
        <v>88</v>
      </c>
      <c r="D8" s="23394" t="s">
        <v>13</v>
      </c>
      <c r="E8" s="23424" t="n">
        <v>6.0209807896891E9</v>
      </c>
      <c r="F8" s="23454" t="n">
        <v>5.6138770398289995E9</v>
      </c>
      <c r="G8" s="23484" t="n">
        <v>0.9323858082129636</v>
      </c>
    </row>
    <row collapsed="false" customFormat="false" customHeight="false" hidden="false" ht="12.8" outlineLevel="0" r="9">
      <c r="A9" s="23305" t="s">
        <v>141</v>
      </c>
      <c r="B9" s="23335" t="s">
        <v>4</v>
      </c>
      <c r="C9" s="23365" t="s">
        <v>88</v>
      </c>
      <c r="D9" s="23395" t="s">
        <v>13</v>
      </c>
      <c r="E9" s="23425" t="n">
        <v>7.4532589008411E9</v>
      </c>
      <c r="F9" s="23455" t="n">
        <v>7.2902919448722E9</v>
      </c>
      <c r="G9" s="23485" t="n">
        <v>0.9781348054405424</v>
      </c>
    </row>
    <row collapsed="false" customFormat="false" customHeight="false" hidden="false" ht="12.8" outlineLevel="0" r="10">
      <c r="A10" s="23306" t="s">
        <v>141</v>
      </c>
      <c r="B10" s="23336" t="s">
        <v>5</v>
      </c>
      <c r="C10" s="23366" t="s">
        <v>88</v>
      </c>
      <c r="D10" s="23396" t="s">
        <v>13</v>
      </c>
      <c r="E10" s="23426" t="n">
        <v>8.2207446944462E9</v>
      </c>
      <c r="F10" s="23456" t="n">
        <v>8.703226950544802E9</v>
      </c>
      <c r="G10" s="23486" t="n">
        <v>1.058690821091252</v>
      </c>
    </row>
    <row collapsed="false" customFormat="false" customHeight="false" hidden="false" ht="12.8" outlineLevel="0" r="11">
      <c r="A11" s="23307" t="s">
        <v>141</v>
      </c>
      <c r="B11" s="23337" t="s">
        <v>6</v>
      </c>
      <c r="C11" s="23367" t="s">
        <v>88</v>
      </c>
      <c r="D11" s="23397" t="s">
        <v>13</v>
      </c>
      <c r="E11" s="23427" t="n">
        <v>8.369029729897201E9</v>
      </c>
      <c r="F11" s="23457" t="n">
        <v>9.8755973687418E9</v>
      </c>
      <c r="G11" s="23487" t="n">
        <v>1.1800170016677793</v>
      </c>
    </row>
    <row collapsed="false" customFormat="false" customHeight="false" hidden="false" ht="12.8" outlineLevel="0" r="12">
      <c r="A12" s="23308" t="s">
        <v>141</v>
      </c>
      <c r="B12" s="23338" t="s">
        <v>7</v>
      </c>
      <c r="C12" s="23368" t="s">
        <v>88</v>
      </c>
      <c r="D12" s="23398" t="s">
        <v>13</v>
      </c>
      <c r="E12" s="23428" t="n">
        <v>8.4305470600473E9</v>
      </c>
      <c r="F12" s="23458" t="n">
        <v>1.07069132634454E10</v>
      </c>
      <c r="G12" s="23488" t="n">
        <v>1.270014055693478</v>
      </c>
    </row>
    <row collapsed="false" customFormat="false" customHeight="false" hidden="false" ht="12.8" outlineLevel="0" r="13">
      <c r="A13" s="23309" t="s">
        <v>141</v>
      </c>
      <c r="B13" s="23339" t="s">
        <v>8</v>
      </c>
      <c r="C13" s="23369" t="s">
        <v>88</v>
      </c>
      <c r="D13" s="23399" t="s">
        <v>13</v>
      </c>
      <c r="E13" s="23429" t="n">
        <v>7.4725771338554E9</v>
      </c>
      <c r="F13" s="23459" t="n">
        <v>1.35111579716931E10</v>
      </c>
      <c r="G13" s="23489" t="n">
        <v>1.8080988298507072</v>
      </c>
    </row>
    <row collapsed="false" customFormat="false" customHeight="false" hidden="false" ht="12.8" outlineLevel="0" r="14">
      <c r="A14" s="23310" t="s">
        <v>141</v>
      </c>
      <c r="B14" s="23340" t="s">
        <v>3</v>
      </c>
      <c r="C14" s="23370" t="s">
        <v>92</v>
      </c>
      <c r="D14" s="23400" t="s">
        <v>16</v>
      </c>
      <c r="E14" s="23430" t="n">
        <v>3.7356450938281E9</v>
      </c>
      <c r="F14" s="23460" t="n">
        <v>1.9355321601835E9</v>
      </c>
      <c r="G14" s="23490" t="n">
        <v>0.5181252799901461</v>
      </c>
    </row>
    <row collapsed="false" customFormat="false" customHeight="false" hidden="false" ht="12.8" outlineLevel="0" r="15">
      <c r="A15" s="23311" t="s">
        <v>141</v>
      </c>
      <c r="B15" s="23341" t="s">
        <v>4</v>
      </c>
      <c r="C15" s="23371" t="s">
        <v>92</v>
      </c>
      <c r="D15" s="23401" t="s">
        <v>16</v>
      </c>
      <c r="E15" s="23431" t="n">
        <v>2.3842177657062E9</v>
      </c>
      <c r="F15" s="23461" t="n">
        <v>1.2366462164008E9</v>
      </c>
      <c r="G15" s="23491" t="n">
        <v>0.5186800611036082</v>
      </c>
    </row>
    <row collapsed="false" customFormat="false" customHeight="false" hidden="false" ht="12.8" outlineLevel="0" r="16">
      <c r="A16" s="23312" t="s">
        <v>141</v>
      </c>
      <c r="B16" s="23342" t="s">
        <v>5</v>
      </c>
      <c r="C16" s="23372" t="s">
        <v>92</v>
      </c>
      <c r="D16" s="23402" t="s">
        <v>16</v>
      </c>
      <c r="E16" s="23432" t="n">
        <v>1.2164185920662E9</v>
      </c>
      <c r="F16" s="23462" t="n">
        <v>6.387507146117E8</v>
      </c>
      <c r="G16" s="23492" t="n">
        <v>0.5251076551918881</v>
      </c>
    </row>
    <row collapsed="false" customFormat="false" customHeight="false" hidden="false" ht="12.8" outlineLevel="0" r="17">
      <c r="A17" s="23313" t="s">
        <v>141</v>
      </c>
      <c r="B17" s="23343" t="s">
        <v>6</v>
      </c>
      <c r="C17" s="23373" t="s">
        <v>92</v>
      </c>
      <c r="D17" s="23403" t="s">
        <v>16</v>
      </c>
      <c r="E17" s="23433" t="n">
        <v>3.029745647205E8</v>
      </c>
      <c r="F17" s="23463" t="n">
        <v>1.736314795751E8</v>
      </c>
      <c r="G17" s="23493" t="n">
        <v>0.5730892945923645</v>
      </c>
    </row>
    <row collapsed="false" customFormat="false" customHeight="false" hidden="false" ht="12.8" outlineLevel="0" r="18">
      <c r="A18" s="23314" t="s">
        <v>141</v>
      </c>
      <c r="B18" s="23344" t="s">
        <v>7</v>
      </c>
      <c r="C18" s="23374" t="s">
        <v>92</v>
      </c>
      <c r="D18" s="23404" t="s">
        <v>16</v>
      </c>
      <c r="E18" s="23434" t="n">
        <v>1.90717353955E8</v>
      </c>
      <c r="F18" s="23464" t="n">
        <v>1.150070215836E8</v>
      </c>
      <c r="G18" s="23494" t="n">
        <v>0.6030233704413498</v>
      </c>
    </row>
    <row collapsed="false" customFormat="false" customHeight="false" hidden="false" ht="12.8" outlineLevel="0" r="19">
      <c r="A19" s="23315" t="s">
        <v>141</v>
      </c>
      <c r="B19" s="23345" t="s">
        <v>8</v>
      </c>
      <c r="C19" s="23375" t="s">
        <v>92</v>
      </c>
      <c r="D19" s="23405" t="s">
        <v>16</v>
      </c>
      <c r="E19" s="23435" t="n">
        <v>7072320.2187</v>
      </c>
      <c r="F19" s="23465" t="n">
        <v>5657856.3422</v>
      </c>
      <c r="G19" s="23495" t="n">
        <v>0.8000000236471193</v>
      </c>
    </row>
    <row collapsed="false" customFormat="false" customHeight="false" hidden="false" ht="12.8" outlineLevel="0" r="20">
      <c r="A20" s="23316" t="s">
        <v>141</v>
      </c>
      <c r="B20" s="23346" t="s">
        <v>3</v>
      </c>
      <c r="C20" s="23376" t="s">
        <v>93</v>
      </c>
      <c r="D20" s="23406" t="s">
        <v>14</v>
      </c>
      <c r="E20" s="23436" t="n">
        <v>1.00079276468595E10</v>
      </c>
      <c r="F20" s="23466" t="n">
        <v>7.3237905829273E9</v>
      </c>
      <c r="G20" s="23496" t="n">
        <v>0.7317989139565286</v>
      </c>
    </row>
    <row collapsed="false" customFormat="false" customHeight="false" hidden="false" ht="12.8" outlineLevel="0" r="21">
      <c r="A21" s="23317" t="s">
        <v>141</v>
      </c>
      <c r="B21" s="23347" t="s">
        <v>4</v>
      </c>
      <c r="C21" s="23377" t="s">
        <v>93</v>
      </c>
      <c r="D21" s="23407" t="s">
        <v>14</v>
      </c>
      <c r="E21" s="23437" t="n">
        <v>8.827656466760399E9</v>
      </c>
      <c r="F21" s="23467" t="n">
        <v>6.5377550742588005E9</v>
      </c>
      <c r="G21" s="23497" t="n">
        <v>0.7405991724843418</v>
      </c>
    </row>
    <row collapsed="false" customFormat="false" customHeight="false" hidden="false" ht="12.8" outlineLevel="0" r="22">
      <c r="A22" s="23318" t="s">
        <v>141</v>
      </c>
      <c r="B22" s="23348" t="s">
        <v>5</v>
      </c>
      <c r="C22" s="23378" t="s">
        <v>93</v>
      </c>
      <c r="D22" s="23408" t="s">
        <v>14</v>
      </c>
      <c r="E22" s="23438" t="n">
        <v>7.7961889501064E9</v>
      </c>
      <c r="F22" s="23468" t="n">
        <v>5.942513199116401E9</v>
      </c>
      <c r="G22" s="23498" t="n">
        <v>0.7622330906994371</v>
      </c>
    </row>
    <row collapsed="false" customFormat="false" customHeight="false" hidden="false" ht="12.8" outlineLevel="0" r="23">
      <c r="A23" s="23319" t="s">
        <v>141</v>
      </c>
      <c r="B23" s="23349" t="s">
        <v>6</v>
      </c>
      <c r="C23" s="23379" t="s">
        <v>93</v>
      </c>
      <c r="D23" s="23409" t="s">
        <v>14</v>
      </c>
      <c r="E23" s="23439" t="n">
        <v>6.6566737138533E9</v>
      </c>
      <c r="F23" s="23469" t="n">
        <v>5.2865159247068E9</v>
      </c>
      <c r="G23" s="23499" t="n">
        <v>0.7941678009100785</v>
      </c>
    </row>
    <row collapsed="false" customFormat="false" customHeight="false" hidden="false" ht="12.8" outlineLevel="0" r="24">
      <c r="A24" s="23320" t="s">
        <v>141</v>
      </c>
      <c r="B24" s="23350" t="s">
        <v>7</v>
      </c>
      <c r="C24" s="23380" t="s">
        <v>93</v>
      </c>
      <c r="D24" s="23410" t="s">
        <v>14</v>
      </c>
      <c r="E24" s="23440" t="n">
        <v>5.849877612497899E9</v>
      </c>
      <c r="F24" s="23470" t="n">
        <v>4.8011483622046E9</v>
      </c>
      <c r="G24" s="23500" t="n">
        <v>0.8207262921103249</v>
      </c>
    </row>
    <row collapsed="false" customFormat="false" customHeight="false" hidden="false" ht="12.8" outlineLevel="0" r="25">
      <c r="A25" s="23321" t="s">
        <v>141</v>
      </c>
      <c r="B25" s="23351" t="s">
        <v>8</v>
      </c>
      <c r="C25" s="23381" t="s">
        <v>93</v>
      </c>
      <c r="D25" s="23411" t="s">
        <v>14</v>
      </c>
      <c r="E25" s="23441" t="n">
        <v>3.4646841776826E9</v>
      </c>
      <c r="F25" s="23471" t="n">
        <v>3.1796105517869E9</v>
      </c>
      <c r="G25" s="23501" t="n">
        <v>0.9177201697828703</v>
      </c>
    </row>
    <row collapsed="false" customFormat="false" customHeight="false" hidden="false" ht="12.8" outlineLevel="0" r="26">
      <c r="A26" s="23322" t="s">
        <v>141</v>
      </c>
      <c r="B26" s="23352" t="s">
        <v>3</v>
      </c>
      <c r="C26" s="23382" t="s">
        <v>94</v>
      </c>
      <c r="D26" s="23412" t="s">
        <v>18</v>
      </c>
      <c r="E26" s="23442" t="n">
        <v>1.1816864709462001E9</v>
      </c>
      <c r="F26" s="23472" t="n">
        <v>6.660933678383E8</v>
      </c>
      <c r="G26" s="23502" t="n">
        <v>0.5636802859433142</v>
      </c>
    </row>
    <row collapsed="false" customFormat="false" customHeight="false" hidden="false" ht="12.8" outlineLevel="0" r="27">
      <c r="A27" s="23323" t="s">
        <v>141</v>
      </c>
      <c r="B27" s="23353" t="s">
        <v>4</v>
      </c>
      <c r="C27" s="23383" t="s">
        <v>94</v>
      </c>
      <c r="D27" s="23413" t="s">
        <v>18</v>
      </c>
      <c r="E27" s="23443" t="n">
        <v>1.2369345487627E9</v>
      </c>
      <c r="F27" s="23473" t="n">
        <v>7.088202979977E8</v>
      </c>
      <c r="G27" s="23503" t="n">
        <v>0.5730459212306178</v>
      </c>
    </row>
    <row collapsed="false" customFormat="false" customHeight="false" hidden="false" ht="12.8" outlineLevel="0" r="28">
      <c r="A28" s="23324" t="s">
        <v>141</v>
      </c>
      <c r="B28" s="23354" t="s">
        <v>5</v>
      </c>
      <c r="C28" s="23384" t="s">
        <v>94</v>
      </c>
      <c r="D28" s="23414" t="s">
        <v>18</v>
      </c>
      <c r="E28" s="23444" t="n">
        <v>1.2338906442403998E9</v>
      </c>
      <c r="F28" s="23474" t="n">
        <v>7.387704664156001E8</v>
      </c>
      <c r="G28" s="23504" t="n">
        <v>0.5987325293890995</v>
      </c>
    </row>
    <row collapsed="false" customFormat="false" customHeight="false" hidden="false" ht="12.8" outlineLevel="0" r="29">
      <c r="A29" s="23325" t="s">
        <v>141</v>
      </c>
      <c r="B29" s="23355" t="s">
        <v>6</v>
      </c>
      <c r="C29" s="23385" t="s">
        <v>94</v>
      </c>
      <c r="D29" s="23415" t="s">
        <v>18</v>
      </c>
      <c r="E29" s="23445" t="n">
        <v>1.1971834908647E9</v>
      </c>
      <c r="F29" s="23475" t="n">
        <v>7.601440409606E8</v>
      </c>
      <c r="G29" s="23505" t="n">
        <v>0.6349436379310278</v>
      </c>
    </row>
    <row collapsed="false" customFormat="false" customHeight="false" hidden="false" ht="12.8" outlineLevel="0" r="30">
      <c r="A30" s="23326" t="s">
        <v>141</v>
      </c>
      <c r="B30" s="23356" t="s">
        <v>7</v>
      </c>
      <c r="C30" s="23386" t="s">
        <v>94</v>
      </c>
      <c r="D30" s="23416" t="s">
        <v>18</v>
      </c>
      <c r="E30" s="23446" t="n">
        <v>1.1684513550635E9</v>
      </c>
      <c r="F30" s="23476" t="n">
        <v>7.851855902608E8</v>
      </c>
      <c r="G30" s="23506" t="n">
        <v>0.6719882576695961</v>
      </c>
    </row>
    <row collapsed="false" customFormat="false" customHeight="false" hidden="false" ht="12.8" outlineLevel="0" r="31">
      <c r="A31" s="23327" t="s">
        <v>141</v>
      </c>
      <c r="B31" s="23357" t="s">
        <v>8</v>
      </c>
      <c r="C31" s="23387" t="s">
        <v>94</v>
      </c>
      <c r="D31" s="23417" t="s">
        <v>18</v>
      </c>
      <c r="E31" s="23447" t="n">
        <v>1.0952269548051E9</v>
      </c>
      <c r="F31" s="23477" t="n">
        <v>8.822372238206E8</v>
      </c>
      <c r="G31" s="23507" t="n">
        <v>0.805529137088849</v>
      </c>
    </row>
    <row collapsed="false" customFormat="false" customHeight="false" hidden="false" ht="12.8" outlineLevel="0" r="34">
      <c r="B34" s="0" t="s">
        <v>95</v>
      </c>
      <c r="C34" s="0" t="n">
        <v>2.5</v>
      </c>
    </row>
    <row collapsed="false" customFormat="false" customHeight="false" hidden="false" ht="12.8" outlineLevel="0" r="35">
      <c r="B35" s="0" t="s">
        <v>96</v>
      </c>
      <c r="C35" s="0" t="n">
        <v>0.9</v>
      </c>
    </row>
    <row collapsed="false" customFormat="false" customHeight="false" hidden="false" ht="12.8" outlineLevel="0" r="36">
      <c r="K36" s="16" t="s">
        <v>97</v>
      </c>
      <c r="L36" s="16"/>
      <c r="M36" s="16"/>
    </row>
    <row collapsed="false" customFormat="false" customHeight="false" hidden="false" ht="12.8" outlineLevel="0" r="37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collapsed="false" customFormat="false" customHeight="false" hidden="false" ht="12.8" outlineLevel="0" r="38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E$8</f>
        <v>6168638346.8976</v>
      </c>
      <c r="F38" s="19" t="n">
        <f aca="false">F$8</f>
        <v>5751550737.0728</v>
      </c>
      <c r="G38" s="19" t="n">
        <f aca="false">G$8</f>
        <v>0.93238578980164</v>
      </c>
      <c r="H38" s="0" t="n">
        <v>0.06</v>
      </c>
      <c r="I38" s="0" t="n">
        <f aca="false">1-H$38</f>
        <v>0.94</v>
      </c>
      <c r="J38" s="0" t="n">
        <f aca="false">F$38/(F$38*H$38/$C34+F$38*I$38/$C35)</f>
        <v>0.935940099833611</v>
      </c>
      <c r="K38" s="20" t="n">
        <f aca="false">H$38*$E$38/10^9</f>
        <v>0.370118300813856</v>
      </c>
      <c r="L38" s="20" t="n">
        <f aca="false">I$38*$E$38/10^9</f>
        <v>5.79852004608374</v>
      </c>
      <c r="M38" s="16"/>
    </row>
    <row collapsed="false" customFormat="false" customHeight="false" hidden="false" ht="12.8" outlineLevel="0" r="39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E$9</f>
        <v>7405867804.3079</v>
      </c>
      <c r="F39" s="19" t="n">
        <f aca="false">F$9</f>
        <v>7296696676.6578</v>
      </c>
      <c r="G39" s="19" t="n">
        <f aca="false">G$9</f>
        <v>0.985258833868652</v>
      </c>
      <c r="H39" s="0" t="n">
        <v>0.135</v>
      </c>
      <c r="I39" s="0" t="n">
        <f aca="false">1-H$39</f>
        <v>0.865</v>
      </c>
      <c r="J39" s="0" t="n">
        <f aca="false">F$39/(F$39*H$39/$C34+F$39*I$39/$C35)</f>
        <v>0.985113835376532</v>
      </c>
      <c r="K39" s="20" t="n">
        <f aca="false">H$39*$E$39/10^9</f>
        <v>0.999792153581567</v>
      </c>
      <c r="L39" s="20" t="n">
        <f aca="false">I$39*$E$39/10^9</f>
        <v>6.40607565072633</v>
      </c>
      <c r="M39" s="16"/>
    </row>
    <row collapsed="false" customFormat="false" customHeight="false" hidden="false" ht="12.8" outlineLevel="0" r="40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E$10</f>
        <v>7728778719.3333</v>
      </c>
      <c r="F40" s="19" t="n">
        <f aca="false">F$10</f>
        <v>8120852641.9362</v>
      </c>
      <c r="G40" s="19" t="n">
        <f aca="false">G$10</f>
        <v>1.0507290914698</v>
      </c>
      <c r="H40" s="0" t="n">
        <v>0.24</v>
      </c>
      <c r="I40" s="0" t="n">
        <f aca="false">1-H$40</f>
        <v>0.76</v>
      </c>
      <c r="J40" s="0" t="n">
        <f aca="false">F$40/(F$40*H$40/$C34+F$40*I$40/$C35)</f>
        <v>1.06332703213611</v>
      </c>
      <c r="K40" s="20" t="n">
        <f aca="false">H$40*$E$40/10^9</f>
        <v>1.85490689263999</v>
      </c>
      <c r="L40" s="20" t="n">
        <f aca="false">I$40*$E$40/10^9</f>
        <v>5.87387182669331</v>
      </c>
      <c r="M40" s="16"/>
    </row>
    <row collapsed="false" customFormat="false" customHeight="false" hidden="false" ht="12.8" outlineLevel="0" r="41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E$11</f>
        <v>7235086424.2515</v>
      </c>
      <c r="F41" s="19" t="n">
        <f aca="false">F$11</f>
        <v>8648377571.8717</v>
      </c>
      <c r="G41" s="19" t="n">
        <f aca="false">G$11</f>
        <v>1.19533853014982</v>
      </c>
      <c r="H41" s="0" t="n">
        <v>0.4</v>
      </c>
      <c r="I41" s="0" t="n">
        <f aca="false">1-H$41</f>
        <v>0.6</v>
      </c>
      <c r="J41" s="0" t="n">
        <f aca="false">F$41/(F$41*H$41/$C34+F$41*I$41/$C35)</f>
        <v>1.20967741935484</v>
      </c>
      <c r="K41" s="20" t="n">
        <f aca="false">H$41*$E$41/10^9</f>
        <v>2.8940345697006</v>
      </c>
      <c r="L41" s="20" t="n">
        <f aca="false">I$41*$E$41/10^9</f>
        <v>4.3410518545509</v>
      </c>
      <c r="M41" s="16"/>
    </row>
    <row collapsed="false" customFormat="false" customHeight="false" hidden="false" ht="12.8" outlineLevel="0" r="42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E$12</f>
        <v>6684858503.6466</v>
      </c>
      <c r="F42" s="19" t="n">
        <f aca="false">F$12</f>
        <v>8844161997.0073</v>
      </c>
      <c r="G42" s="19" t="n">
        <f aca="false">G$12</f>
        <v>1.32301409105111</v>
      </c>
      <c r="H42" s="0" t="n">
        <v>0.5</v>
      </c>
      <c r="I42" s="0" t="n">
        <f aca="false">1-H$42</f>
        <v>0.5</v>
      </c>
      <c r="J42" s="0" t="n">
        <f aca="false">F$42/(F$42*H$42/$C34+F$42*I$42/$C35)</f>
        <v>1.32352941176471</v>
      </c>
      <c r="K42" s="20" t="n">
        <f aca="false">H$42*$E$42/10^9</f>
        <v>3.3424292518233</v>
      </c>
      <c r="L42" s="20" t="n">
        <f aca="false">I$42*$E$42/10^9</f>
        <v>3.3424292518233</v>
      </c>
      <c r="M42" s="16"/>
    </row>
    <row collapsed="false" customFormat="false" customHeight="false" hidden="false" ht="12.8" outlineLevel="0" r="43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E$13</f>
        <v>3829035106.8449</v>
      </c>
      <c r="F43" s="19" t="n">
        <f aca="false">F$13</f>
        <v>9124145008.6415</v>
      </c>
      <c r="G43" s="19" t="n">
        <f aca="false">G$13</f>
        <v>2.38288361272293</v>
      </c>
      <c r="H43" s="0" t="n">
        <v>0.975</v>
      </c>
      <c r="I43" s="0" t="n">
        <f aca="false">1-H$43</f>
        <v>0.025</v>
      </c>
      <c r="J43" s="0" t="n">
        <f aca="false">F$43/(F$43*H$43/$C34+F$43*I$43/$C35)</f>
        <v>2.3936170212766</v>
      </c>
      <c r="K43" s="20" t="n">
        <f aca="false">K$47</f>
        <v>3.3424292518233</v>
      </c>
      <c r="L43" s="20" t="n">
        <f aca="false">I$43*$E$43/10^9</f>
        <v>0.0957258776711226</v>
      </c>
      <c r="M43" s="16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101</v>
      </c>
      <c r="F47" s="15" t="n">
        <f aca="false">K$38</f>
        <v>0.370118300813856</v>
      </c>
      <c r="G47" s="15" t="n">
        <f aca="false">K$39</f>
        <v>0.999792153581567</v>
      </c>
      <c r="H47" s="15" t="n">
        <f aca="false">K$40</f>
        <v>1.85490689263999</v>
      </c>
      <c r="I47" s="15" t="n">
        <f aca="false">K$41</f>
        <v>2.8940345697006</v>
      </c>
      <c r="J47" s="15" t="n">
        <f aca="false">K$42</f>
        <v>3.3424292518233</v>
      </c>
      <c r="K47" s="15" t="n">
        <f aca="false">L$42</f>
        <v>3.3424292518233</v>
      </c>
    </row>
    <row collapsed="false" customFormat="false" customHeight="false" hidden="false" ht="12.8" outlineLevel="0" r="48">
      <c r="E48" s="0" t="s">
        <v>102</v>
      </c>
      <c r="F48" s="15" t="n">
        <f aca="false">L$38</f>
        <v>5.79852004608374</v>
      </c>
      <c r="G48" s="15" t="n">
        <f aca="false">L$39</f>
        <v>6.40607565072633</v>
      </c>
      <c r="H48" s="15" t="n">
        <f aca="false">L$40</f>
        <v>5.87387182669331</v>
      </c>
      <c r="I48" s="15" t="n">
        <f aca="false">L$41</f>
        <v>4.3410518545509</v>
      </c>
      <c r="J48" s="15" t="n">
        <f aca="false">L$42</f>
        <v>3.3424292518233</v>
      </c>
      <c r="K48" s="15" t="n">
        <f aca="false">L$43</f>
        <v>0.0957258776711226</v>
      </c>
    </row>
    <row collapsed="false" customFormat="false" customHeight="false" hidden="false" ht="12.8" outlineLevel="0" r="49">
      <c r="F49" s="15"/>
      <c r="G49" s="15"/>
      <c r="H49" s="15"/>
      <c r="I49" s="15"/>
      <c r="J49" s="15"/>
      <c r="K49" s="15"/>
    </row>
    <row collapsed="false" customFormat="false" customHeight="false" hidden="false" ht="12.8" outlineLevel="0" r="50">
      <c r="E50" s="0" t="s">
        <v>83</v>
      </c>
      <c r="F50" s="15" t="n">
        <f aca="false">F$47*($C34-1)</f>
        <v>0.555177451220784</v>
      </c>
      <c r="G50" s="15" t="n">
        <f aca="false">G$47*($C34-1)</f>
        <v>1.49968823037235</v>
      </c>
      <c r="H50" s="15" t="n">
        <f aca="false">H$47*($C34-1)</f>
        <v>2.78236033895999</v>
      </c>
      <c r="I50" s="15" t="n">
        <f aca="false">I$47*($C34-1)</f>
        <v>4.3410518545509</v>
      </c>
      <c r="J50" s="15" t="n">
        <f aca="false">J$47*($C34-1)</f>
        <v>5.01364387773495</v>
      </c>
      <c r="K50" s="15" t="n">
        <f aca="false">K$47*($C34-1)</f>
        <v>5.01364387773495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9"/>
  <sheetViews>
    <sheetView colorId="64" defaultGridColor="true" rightToLeft="false" showFormulas="false" showGridLines="true" showOutlineSymbols="true" showRowColHeaders="true" showZeros="true" tabSelected="true" topLeftCell="B36" view="normal" windowProtection="false" workbookViewId="0" zoomScale="80" zoomScaleNormal="80" zoomScalePageLayoutView="100">
      <selection activeCell="M90" activeCellId="0" pane="topLeft" sqref="M90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1025" hidden="false" style="0" width="11.5204081632653" collapsed="true"/>
  </cols>
  <sheetData>
    <row collapsed="false" customFormat="false" customHeight="false" hidden="false" ht="12.8" outlineLevel="0" r="1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collapsed="false" customFormat="false" customHeight="false" hidden="false" ht="41.95" outlineLevel="0" r="2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collapsed="false" customFormat="false" customHeight="false" hidden="false" ht="13.8" outlineLevel="0" r="3">
      <c r="A3" s="0" t="s">
        <v>19</v>
      </c>
      <c r="B3" s="27" t="n">
        <f aca="false">$D$147</f>
        <v>13.8776381928996</v>
      </c>
      <c r="C3" s="27" t="n">
        <f aca="false">$D$146</f>
        <v>3.606426267086</v>
      </c>
      <c r="D3" s="27" t="n">
        <f aca="false">D104</f>
        <v>6.251927300925</v>
      </c>
      <c r="E3" s="27"/>
      <c r="F3" s="27" t="n">
        <f aca="false">D105*0.8</f>
        <v>2.23224538991624</v>
      </c>
      <c r="G3" s="27" t="n">
        <f aca="false">D102</f>
        <v>56.7765941402962</v>
      </c>
      <c r="H3" s="27" t="n">
        <f aca="false">D103</f>
        <v>18.7124453486237</v>
      </c>
      <c r="I3" s="27" t="n">
        <f aca="false">D105*0.2</f>
        <v>0.55806134747906</v>
      </c>
      <c r="J3" s="28" t="n">
        <f aca="false">$D$150</f>
        <v>6.7237978594953</v>
      </c>
      <c r="K3" s="29" t="n">
        <f aca="false">SUM(B3:I3)</f>
        <v>102.015337987226</v>
      </c>
      <c r="L3" s="29" t="n">
        <f aca="false">SUM(B3:J3)</f>
        <v>108.739135846721</v>
      </c>
    </row>
    <row collapsed="false" customFormat="false" customHeight="false" hidden="false" ht="13.8" outlineLevel="0" r="4">
      <c r="A4" s="0" t="s">
        <v>24</v>
      </c>
      <c r="B4" s="30" t="n">
        <f aca="false">$D$157</f>
        <v>6.40607565072633</v>
      </c>
      <c r="C4" s="27" t="n">
        <f aca="false">$D$156</f>
        <v>0.999792153581567</v>
      </c>
      <c r="D4" s="31" t="n">
        <f aca="false">$D$124</f>
        <v>1.2269748352346</v>
      </c>
      <c r="E4" s="28" t="n">
        <f aca="false">$D$125/2</f>
        <v>1.0218769158923</v>
      </c>
      <c r="F4" s="32" t="n">
        <v>0</v>
      </c>
      <c r="G4" s="30" t="n">
        <f aca="false">$D$122</f>
        <v>8.820585270951</v>
      </c>
      <c r="H4" s="30" t="n">
        <f aca="false">$D$123</f>
        <v>2.5593518335925</v>
      </c>
      <c r="I4" s="28" t="n">
        <f aca="false">$D$125/2</f>
        <v>1.0218769158923</v>
      </c>
      <c r="J4" s="28" t="n">
        <f aca="false">$D$159</f>
        <v>1.49968823037235</v>
      </c>
      <c r="K4" s="29" t="n">
        <f aca="false">SUM(B4:I4)</f>
        <v>22.0565335758706</v>
      </c>
      <c r="L4" s="29" t="n">
        <f aca="false">SUM(B4:J4)</f>
        <v>23.5562218062429</v>
      </c>
      <c r="M4" s="0" t="n">
        <f aca="false">SUM($D$121:$D$125)</f>
        <v>22.0565335758706</v>
      </c>
      <c r="N4" s="0" t="s">
        <v>114</v>
      </c>
    </row>
    <row collapsed="false" customFormat="false" customHeight="false" hidden="false" ht="13.8" outlineLevel="0" r="5">
      <c r="A5" s="0" t="s">
        <v>22</v>
      </c>
      <c r="B5" s="30" t="n">
        <f aca="false">$D$111</f>
        <v>9.0971164090628</v>
      </c>
      <c r="C5" s="30" t="n">
        <v>0</v>
      </c>
      <c r="D5" s="31" t="n">
        <f aca="false">$D$114</f>
        <v>0</v>
      </c>
      <c r="E5" s="31" t="n">
        <v>0</v>
      </c>
      <c r="F5" s="31" t="n">
        <v>0</v>
      </c>
      <c r="G5" s="31" t="n">
        <f aca="false">$D$112</f>
        <v>4.1110454453743</v>
      </c>
      <c r="H5" s="28" t="n">
        <f aca="false">$D$115</f>
        <v>1.4519448053377</v>
      </c>
      <c r="I5" s="31" t="n">
        <v>0</v>
      </c>
      <c r="J5" s="31" t="n">
        <v>0</v>
      </c>
      <c r="K5" s="29" t="n">
        <f aca="false">SUM(B5:I5)</f>
        <v>14.6601066597748</v>
      </c>
      <c r="L5" s="29" t="n">
        <f aca="false">SUM(B5:J5)</f>
        <v>14.6601066597748</v>
      </c>
      <c r="M5" s="0" t="n">
        <f aca="false">SUM($D$111:$D$115)</f>
        <v>14.6601066597748</v>
      </c>
      <c r="N5" s="0" t="s">
        <v>115</v>
      </c>
    </row>
    <row collapsed="false" customFormat="false" customHeight="false" hidden="false" ht="13.8" outlineLevel="0" r="6">
      <c r="A6" s="0" t="s">
        <v>23</v>
      </c>
      <c r="B6" s="30" t="n">
        <f aca="false">$D$116</f>
        <v>31.4416917462255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SUM(B6:I6)</f>
        <v>31.4416917462255</v>
      </c>
      <c r="L6" s="29" t="n">
        <f aca="false">SUM(B6:J6)</f>
        <v>31.4416917462255</v>
      </c>
      <c r="M6" s="0" t="n">
        <f aca="false">SUM($D$116:$D$120)</f>
        <v>31.4416917462255</v>
      </c>
    </row>
    <row collapsed="false" customFormat="false" customHeight="false" hidden="false" ht="13.8" outlineLevel="0" r="7">
      <c r="A7" s="0" t="s">
        <v>116</v>
      </c>
      <c r="B7" s="30" t="n">
        <f aca="false">$D$86+$D$91+$D$96+$D$126+$D$131+$D$136</f>
        <v>47.9653723687863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SUM(B7:I7)</f>
        <v>47.9653723687863</v>
      </c>
      <c r="L7" s="29" t="n">
        <f aca="false">SUM(B7:J7)</f>
        <v>47.9653723687863</v>
      </c>
      <c r="M7" s="0" t="n">
        <f aca="false">$D$86+SUM($D$91:$D$95)+SUM($D$96:$D$100)+SUM($D$126:$D$140)</f>
        <v>47.9653723687863</v>
      </c>
    </row>
    <row collapsed="false" customFormat="false" customHeight="false" hidden="false" ht="13.8" outlineLevel="0" r="8">
      <c r="A8" s="33" t="s">
        <v>21</v>
      </c>
      <c r="C8" s="30" t="n">
        <f aca="false">$D$106</f>
        <v>6.052820118364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$D$165</f>
        <v>12.2357403029925</v>
      </c>
      <c r="K8" s="29" t="n">
        <f aca="false">SUM(B8:I8)</f>
        <v>6.052820118364</v>
      </c>
      <c r="L8" s="29" t="n">
        <f aca="false">SUM(B8:J8)</f>
        <v>18.2885604213566</v>
      </c>
      <c r="M8" s="0" t="n">
        <f aca="false">SUM($D$106:$D$110)</f>
        <v>6.052820118364</v>
      </c>
    </row>
    <row collapsed="false" customFormat="false" customHeight="false" hidden="false" ht="13.8" outlineLevel="0" r="9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$D$90</f>
        <v>1.2867187408776</v>
      </c>
      <c r="F9" s="31" t="n">
        <v>0</v>
      </c>
      <c r="G9" s="31" t="n">
        <f aca="false">$D$87</f>
        <v>2.5573267822421</v>
      </c>
      <c r="H9" s="31" t="n">
        <v>0</v>
      </c>
      <c r="I9" s="31" t="n">
        <v>0</v>
      </c>
      <c r="J9" s="31" t="n">
        <v>0</v>
      </c>
      <c r="K9" s="29" t="n">
        <f aca="false">SUM(B9:I9)</f>
        <v>3.8440455231197</v>
      </c>
      <c r="L9" s="29" t="n">
        <f aca="false">SUM(B9:J9)</f>
        <v>3.8440455231197</v>
      </c>
      <c r="M9" s="0" t="n">
        <f aca="false">SUM($D$87:$D$90)</f>
        <v>3.8440455231197</v>
      </c>
      <c r="N9" s="0" t="s">
        <v>118</v>
      </c>
    </row>
    <row collapsed="false" customFormat="false" customHeight="false" hidden="false" ht="13.8" outlineLevel="0" r="10">
      <c r="A10" s="33" t="s">
        <v>119</v>
      </c>
      <c r="B10" s="30" t="n">
        <f aca="false">SUM(B3:B9)</f>
        <v>108.787894367701</v>
      </c>
      <c r="C10" s="30" t="n">
        <f aca="false">SUM(C3:C9)</f>
        <v>10.6590385390316</v>
      </c>
      <c r="D10" s="30" t="n">
        <f aca="false">SUM(D3:D9)</f>
        <v>7.4789021361596</v>
      </c>
      <c r="E10" s="30" t="n">
        <f aca="false">SUM(E3:E9)</f>
        <v>2.3085956567699</v>
      </c>
      <c r="F10" s="30" t="n">
        <f aca="false">SUM(F3:F9)</f>
        <v>2.23224538991624</v>
      </c>
      <c r="G10" s="30" t="n">
        <f aca="false">SUM(G3:G9)</f>
        <v>72.2655516388636</v>
      </c>
      <c r="H10" s="30" t="n">
        <f aca="false">SUM(H3:H9)</f>
        <v>22.7237419875539</v>
      </c>
      <c r="I10" s="30" t="n">
        <f aca="false">SUM(I3:I9)</f>
        <v>1.57993826337136</v>
      </c>
      <c r="J10" s="30" t="n">
        <f aca="false">SUM(J3:J9)</f>
        <v>20.4592263928602</v>
      </c>
      <c r="K10" s="29" t="n">
        <f aca="false">SUM(B10:I10)</f>
        <v>228.035907979367</v>
      </c>
      <c r="L10" s="29" t="n">
        <f aca="false">SUM(B10:J10)</f>
        <v>248.495134372227</v>
      </c>
    </row>
    <row collapsed="false" customFormat="false" customHeight="false" hidden="false" ht="13.8" outlineLevel="0" r="11">
      <c r="A11" s="33" t="s">
        <v>120</v>
      </c>
      <c r="B11" s="30" t="n">
        <f aca="false">$B$80*11.63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SUM(B11:I11)</f>
        <v>27.6799518849621</v>
      </c>
      <c r="L11" s="29" t="n">
        <f aca="false">SUM(B11:J11)</f>
        <v>27.6799518849621</v>
      </c>
    </row>
    <row collapsed="false" customFormat="false" customHeight="false" hidden="false" ht="13.8" outlineLevel="0" r="12">
      <c r="A12" s="0" t="s">
        <v>113</v>
      </c>
      <c r="B12" s="31" t="n">
        <f aca="false">B10+B11</f>
        <v>136.467846252663</v>
      </c>
      <c r="C12" s="31" t="n">
        <f aca="false">C10+C11</f>
        <v>10.6590385390316</v>
      </c>
      <c r="D12" s="31" t="n">
        <f aca="false">D10+D11</f>
        <v>7.4789021361596</v>
      </c>
      <c r="E12" s="31" t="n">
        <f aca="false">E10+E11</f>
        <v>2.3085956567699</v>
      </c>
      <c r="F12" s="31" t="n">
        <f aca="false">F10+F11</f>
        <v>2.23224538991624</v>
      </c>
      <c r="G12" s="31" t="n">
        <f aca="false">G10+G11</f>
        <v>72.2655516388636</v>
      </c>
      <c r="H12" s="31" t="n">
        <f aca="false">H10+H11</f>
        <v>22.7237419875539</v>
      </c>
      <c r="I12" s="31" t="n">
        <f aca="false">I10+I11</f>
        <v>1.57993826337136</v>
      </c>
      <c r="J12" s="31" t="n">
        <f aca="false">J10+J11</f>
        <v>20.4592263928602</v>
      </c>
      <c r="K12" s="29" t="n">
        <f aca="false">SUM(B12:I12)</f>
        <v>255.715859864329</v>
      </c>
      <c r="L12" s="29" t="n">
        <f aca="false">SUM(B12:J12)</f>
        <v>276.175086257189</v>
      </c>
      <c r="M12" s="34"/>
    </row>
    <row collapsed="false" customFormat="false" customHeight="false" hidden="false" ht="13.8" outlineLevel="0" r="13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collapsed="false" customFormat="false" customHeight="false" hidden="false" ht="13.8" outlineLevel="0" r="14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collapsed="false" customFormat="false" customHeight="false" hidden="false" ht="12.8" outlineLevel="0" r="15">
      <c r="B15" s="38"/>
    </row>
    <row collapsed="false" customFormat="false" customHeight="false" hidden="false" ht="12.8" outlineLevel="0" r="17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collapsed="false" customFormat="false" customHeight="false" hidden="false" ht="41.95" outlineLevel="0" r="18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collapsed="false" customFormat="false" customHeight="false" hidden="false" ht="13.8" outlineLevel="0" r="19">
      <c r="A19" s="0" t="s">
        <v>19</v>
      </c>
      <c r="B19" s="27" t="n">
        <f aca="false">$E$147</f>
        <v>11.7607027255893</v>
      </c>
      <c r="C19" s="27" t="n">
        <f aca="false">$E$146</f>
        <v>4.3324568320455</v>
      </c>
      <c r="D19" s="27" t="n">
        <f aca="false">E104</f>
        <v>5.4536880070485</v>
      </c>
      <c r="E19" s="27"/>
      <c r="F19" s="27" t="n">
        <f aca="false">E105*0.8</f>
        <v>1.70180694685664</v>
      </c>
      <c r="G19" s="27" t="n">
        <f aca="false">E102</f>
        <v>50.0525994386648</v>
      </c>
      <c r="H19" s="27" t="n">
        <f aca="false">E103</f>
        <v>13.8841563635326</v>
      </c>
      <c r="I19" s="28" t="n">
        <f aca="false">E105*0.2</f>
        <v>0.42545173671416</v>
      </c>
      <c r="J19" s="28" t="n">
        <f aca="false">$E$150</f>
        <v>8.3608856313126</v>
      </c>
      <c r="K19" s="29" t="n">
        <f aca="false">SUM(B19:I19)</f>
        <v>87.6108620504515</v>
      </c>
      <c r="L19" s="29" t="n">
        <f aca="false">SUM(B19:J19)</f>
        <v>95.9717476817641</v>
      </c>
    </row>
    <row collapsed="false" customFormat="false" customHeight="false" hidden="false" ht="13.8" outlineLevel="0" r="20">
      <c r="A20" s="0" t="s">
        <v>24</v>
      </c>
      <c r="B20" s="30" t="n">
        <f aca="false">$E$157</f>
        <v>5.87387182669331</v>
      </c>
      <c r="C20" s="27" t="n">
        <f aca="false">$E$156</f>
        <v>1.85490689263999</v>
      </c>
      <c r="D20" s="31" t="n">
        <f aca="false">$E$124</f>
        <v>1.2056602233977</v>
      </c>
      <c r="E20" s="28" t="n">
        <f aca="false">0.3*$E$125</f>
        <v>0.87298583035311</v>
      </c>
      <c r="F20" s="32" t="n">
        <v>0</v>
      </c>
      <c r="G20" s="30" t="n">
        <f aca="false">$E$122</f>
        <v>7.507955233685</v>
      </c>
      <c r="H20" s="30" t="n">
        <f aca="false">$E$123</f>
        <v>1.5195701466695</v>
      </c>
      <c r="I20" s="28" t="n">
        <f aca="false">0.7*$E$125</f>
        <v>2.03696693749059</v>
      </c>
      <c r="J20" s="28" t="n">
        <f aca="false">$E$159</f>
        <v>2.78236033895999</v>
      </c>
      <c r="K20" s="29" t="n">
        <f aca="false">SUM(B20:I20)</f>
        <v>20.8719170909292</v>
      </c>
      <c r="L20" s="29" t="n">
        <f aca="false">SUM(B20:J20)</f>
        <v>23.6542774298892</v>
      </c>
      <c r="N20" s="0" t="s">
        <v>123</v>
      </c>
    </row>
    <row collapsed="false" customFormat="false" customHeight="false" hidden="false" ht="13.8" outlineLevel="0" r="21">
      <c r="A21" s="0" t="s">
        <v>22</v>
      </c>
      <c r="B21" s="30" t="n">
        <f aca="false">$E$111</f>
        <v>10.6851235251982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$E$112</f>
        <v>3.6052088535008</v>
      </c>
      <c r="H21" s="28" t="n">
        <f aca="false">$E$115</f>
        <v>1.1081857386895</v>
      </c>
      <c r="I21" s="31" t="n">
        <v>0</v>
      </c>
      <c r="J21" s="31"/>
      <c r="K21" s="29" t="n">
        <f aca="false">SUM(B21:I21)</f>
        <v>15.3985181173885</v>
      </c>
      <c r="L21" s="29" t="n">
        <f aca="false">SUM(B21:J21)</f>
        <v>15.3985181173885</v>
      </c>
      <c r="N21" s="0" t="s">
        <v>115</v>
      </c>
    </row>
    <row collapsed="false" customFormat="false" customHeight="false" hidden="false" ht="13.8" outlineLevel="0" r="22">
      <c r="A22" s="0" t="s">
        <v>23</v>
      </c>
      <c r="B22" s="30" t="n">
        <f aca="false">$E$116</f>
        <v>29.0635304132547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SUM(B22:I22)</f>
        <v>29.0635304132547</v>
      </c>
      <c r="L22" s="29" t="n">
        <f aca="false">SUM(B22:J22)</f>
        <v>29.0635304132547</v>
      </c>
    </row>
    <row collapsed="false" customFormat="false" customHeight="false" hidden="false" ht="13.8" outlineLevel="0" r="23">
      <c r="A23" s="0" t="s">
        <v>116</v>
      </c>
      <c r="B23" s="30" t="n">
        <f aca="false">$E$86+$E$91+$E$96+$E$126+$E$131+$E$136</f>
        <v>49.0099160466003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SUM(B23:I23)</f>
        <v>49.0099160466003</v>
      </c>
      <c r="L23" s="29" t="n">
        <f aca="false">SUM(B23:J23)</f>
        <v>49.0099160466003</v>
      </c>
    </row>
    <row collapsed="false" customFormat="false" customHeight="false" hidden="false" ht="13.8" outlineLevel="0" r="24">
      <c r="A24" s="33" t="s">
        <v>21</v>
      </c>
      <c r="C24" s="30" t="n">
        <f aca="false">$E$106</f>
        <v>6.2783458754001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$E$165</f>
        <v>15.476447068367</v>
      </c>
      <c r="K24" s="29" t="n">
        <f aca="false">SUM(B24:I24)</f>
        <v>6.2783458754001</v>
      </c>
      <c r="L24" s="29" t="n">
        <f aca="false">SUM(B24:J24)</f>
        <v>21.7547929437671</v>
      </c>
    </row>
    <row collapsed="false" customFormat="false" customHeight="false" hidden="false" ht="13.8" outlineLevel="0" r="25">
      <c r="A25" s="33" t="s">
        <v>117</v>
      </c>
      <c r="B25" s="30" t="n">
        <f aca="false">0.2*$E$90</f>
        <v>0.22504395539052</v>
      </c>
      <c r="C25" s="30" t="n">
        <v>0</v>
      </c>
      <c r="D25" s="31" t="n">
        <f aca="false">$E$89</f>
        <v>0</v>
      </c>
      <c r="E25" s="31" t="n">
        <f aca="false">0.8*$E$90</f>
        <v>0.90017582156208</v>
      </c>
      <c r="F25" s="31" t="n">
        <v>0</v>
      </c>
      <c r="G25" s="31" t="n">
        <f aca="false">$E$87</f>
        <v>2.2364529718182</v>
      </c>
      <c r="H25" s="31" t="n">
        <v>0</v>
      </c>
      <c r="I25" s="31" t="n">
        <v>0</v>
      </c>
      <c r="J25" s="31"/>
      <c r="K25" s="29" t="n">
        <f aca="false">SUM(B25:I25)</f>
        <v>3.3616727487708</v>
      </c>
      <c r="L25" s="29" t="n">
        <f aca="false">SUM(B25:J25)</f>
        <v>3.3616727487708</v>
      </c>
      <c r="N25" s="0" t="s">
        <v>124</v>
      </c>
    </row>
    <row collapsed="false" customFormat="false" customHeight="false" hidden="false" ht="13.8" outlineLevel="0" r="26">
      <c r="A26" s="33" t="s">
        <v>119</v>
      </c>
      <c r="B26" s="30" t="n">
        <f aca="false">SUM(B19:B25)</f>
        <v>106.618188492726</v>
      </c>
      <c r="C26" s="30" t="n">
        <f aca="false">SUM(C19:C25)</f>
        <v>12.4657096000856</v>
      </c>
      <c r="D26" s="30" t="n">
        <f aca="false">SUM(D19:D25)</f>
        <v>6.6593482304462</v>
      </c>
      <c r="E26" s="30" t="n">
        <f aca="false">SUM(E19:E25)</f>
        <v>1.77316165191519</v>
      </c>
      <c r="F26" s="30" t="n">
        <f aca="false">SUM(F19:F25)</f>
        <v>1.70180694685664</v>
      </c>
      <c r="G26" s="30" t="n">
        <f aca="false">SUM(G19:G25)</f>
        <v>63.4022164976688</v>
      </c>
      <c r="H26" s="30" t="n">
        <f aca="false">SUM(H19:H25)</f>
        <v>16.5119122488916</v>
      </c>
      <c r="I26" s="30" t="n">
        <f aca="false">SUM(I19:I25)</f>
        <v>2.46241867420475</v>
      </c>
      <c r="J26" s="30" t="n">
        <f aca="false">SUM(J19:J25)</f>
        <v>26.6196930386396</v>
      </c>
      <c r="K26" s="29" t="n">
        <f aca="false">SUM(B26:I26)</f>
        <v>211.594762342795</v>
      </c>
      <c r="L26" s="29" t="n">
        <f aca="false">SUM(B26:J26)</f>
        <v>238.214455381435</v>
      </c>
    </row>
    <row collapsed="false" customFormat="false" customHeight="false" hidden="false" ht="13.8" outlineLevel="0" r="27">
      <c r="A27" s="33" t="s">
        <v>120</v>
      </c>
      <c r="B27" s="30" t="n">
        <f aca="false">$C$80*11.63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SUM(B27:I27)</f>
        <v>34.388452213464</v>
      </c>
      <c r="L27" s="29" t="n">
        <f aca="false">SUM(B27:J27)</f>
        <v>34.388452213464</v>
      </c>
    </row>
    <row collapsed="false" customFormat="false" customHeight="false" hidden="false" ht="13.8" outlineLevel="0" r="28">
      <c r="A28" s="0" t="s">
        <v>113</v>
      </c>
      <c r="B28" s="31" t="n">
        <f aca="false">B26+B27</f>
        <v>141.00664070619</v>
      </c>
      <c r="C28" s="31" t="n">
        <f aca="false">C26+C27</f>
        <v>12.4657096000856</v>
      </c>
      <c r="D28" s="31" t="n">
        <f aca="false">D26+D27</f>
        <v>6.6593482304462</v>
      </c>
      <c r="E28" s="31" t="n">
        <f aca="false">E26+E27</f>
        <v>1.77316165191519</v>
      </c>
      <c r="F28" s="31" t="n">
        <f aca="false">F26+F27</f>
        <v>1.70180694685664</v>
      </c>
      <c r="G28" s="31" t="n">
        <f aca="false">G26+G27</f>
        <v>63.4022164976688</v>
      </c>
      <c r="H28" s="31" t="n">
        <f aca="false">H26+H27</f>
        <v>16.5119122488916</v>
      </c>
      <c r="I28" s="31" t="n">
        <f aca="false">I26+I27</f>
        <v>2.46241867420475</v>
      </c>
      <c r="J28" s="31" t="n">
        <f aca="false">J26+J27</f>
        <v>26.6196930386396</v>
      </c>
      <c r="K28" s="29" t="n">
        <f aca="false">SUM(B28:I28)</f>
        <v>245.983214556259</v>
      </c>
      <c r="L28" s="29" t="n">
        <f aca="false">SUM(B28:J28)</f>
        <v>272.602907594899</v>
      </c>
      <c r="M28" s="34"/>
    </row>
    <row collapsed="false" customFormat="false" customHeight="false" hidden="false" ht="13.8" outlineLevel="0" r="29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collapsed="false" customFormat="false" customHeight="false" hidden="false" ht="13.8" outlineLevel="0" r="30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collapsed="false" customFormat="false" customHeight="false" hidden="false" ht="12.8" outlineLevel="0" r="32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collapsed="false" customFormat="false" customHeight="false" hidden="false" ht="41.95" outlineLevel="0" r="33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collapsed="false" customFormat="false" customHeight="false" hidden="false" ht="13.8" outlineLevel="0" r="34">
      <c r="A34" s="0" t="s">
        <v>19</v>
      </c>
      <c r="B34" s="27" t="n">
        <f aca="false">$F$147</f>
        <v>9.7121868106395</v>
      </c>
      <c r="C34" s="27" t="n">
        <f aca="false">$F$146</f>
        <v>6.1608227743217</v>
      </c>
      <c r="D34" s="27" t="n">
        <f aca="false">F104</f>
        <v>6.3747120345252</v>
      </c>
      <c r="E34" s="27"/>
      <c r="F34" s="27" t="n">
        <f aca="false">F105*0.8</f>
        <v>1.22948279578616</v>
      </c>
      <c r="G34" s="27" t="n">
        <f aca="false">F102</f>
        <v>39.4660169188307</v>
      </c>
      <c r="H34" s="27" t="n">
        <f aca="false">F103</f>
        <v>8.7254265395033</v>
      </c>
      <c r="I34" s="28" t="n">
        <f aca="false">F105*0.2</f>
        <v>0.30737069894654</v>
      </c>
      <c r="J34" s="28" t="n">
        <f aca="false">$F$150</f>
        <v>12.4618251360715</v>
      </c>
      <c r="K34" s="39" t="n">
        <f aca="false">SUM(B34:I34)</f>
        <v>71.9760185725531</v>
      </c>
      <c r="L34" s="29" t="n">
        <f aca="false">SUM(B34:J34)</f>
        <v>84.4378437086246</v>
      </c>
    </row>
    <row collapsed="false" customFormat="false" customHeight="false" hidden="false" ht="13.8" outlineLevel="0" r="35">
      <c r="A35" s="0" t="s">
        <v>24</v>
      </c>
      <c r="B35" s="30" t="n">
        <f aca="false">$F$157</f>
        <v>4.3410518545509</v>
      </c>
      <c r="C35" s="27" t="n">
        <f aca="false">$F$156</f>
        <v>2.8940345697006</v>
      </c>
      <c r="D35" s="31" t="n">
        <f aca="false">$F$124</f>
        <v>1.1567142152381</v>
      </c>
      <c r="E35" s="28" t="n">
        <f aca="false">0.2*$F$125</f>
        <v>0.69884931951046</v>
      </c>
      <c r="F35" s="32" t="n">
        <v>0</v>
      </c>
      <c r="G35" s="30" t="n">
        <f aca="false">$F$122</f>
        <v>6.2979221682279</v>
      </c>
      <c r="H35" s="30" t="n">
        <f aca="false">$F$123</f>
        <v>0.7606526904716</v>
      </c>
      <c r="I35" s="28" t="n">
        <f aca="false">0.8*$F$125</f>
        <v>2.79539727804184</v>
      </c>
      <c r="J35" s="28" t="n">
        <f aca="false">$F$159</f>
        <v>4.3410518545509</v>
      </c>
      <c r="K35" s="29" t="n">
        <f aca="false">SUM(B35:I35)</f>
        <v>18.9446220957414</v>
      </c>
      <c r="L35" s="29" t="n">
        <f aca="false">SUM(B35:J35)</f>
        <v>23.2856739502923</v>
      </c>
      <c r="N35" s="0" t="s">
        <v>125</v>
      </c>
    </row>
    <row collapsed="false" customFormat="false" customHeight="false" hidden="false" ht="13.8" outlineLevel="0" r="36">
      <c r="A36" s="0" t="s">
        <v>22</v>
      </c>
      <c r="B36" s="30" t="n">
        <f aca="false">$F$111</f>
        <v>11.4377325830379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$F$112</f>
        <v>3.0128527456603</v>
      </c>
      <c r="H36" s="28" t="n">
        <f aca="false">$F$115</f>
        <v>0.821356690467</v>
      </c>
      <c r="I36" s="31" t="n">
        <v>0</v>
      </c>
      <c r="J36" s="31"/>
      <c r="K36" s="29" t="n">
        <f aca="false">SUM(B36:I36)</f>
        <v>15.2719420191652</v>
      </c>
      <c r="L36" s="29" t="n">
        <f aca="false">SUM(B36:J36)</f>
        <v>15.2719420191652</v>
      </c>
      <c r="N36" s="0" t="s">
        <v>115</v>
      </c>
    </row>
    <row collapsed="false" customFormat="false" customHeight="false" hidden="false" ht="13.8" outlineLevel="0" r="37">
      <c r="A37" s="0" t="s">
        <v>23</v>
      </c>
      <c r="B37" s="30" t="n">
        <f aca="false">$F$116</f>
        <v>23.7063269283624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SUM(B37:I37)</f>
        <v>23.7063269283624</v>
      </c>
      <c r="L37" s="29" t="n">
        <f aca="false">SUM(B37:J37)</f>
        <v>23.7063269283624</v>
      </c>
    </row>
    <row collapsed="false" customFormat="false" customHeight="false" hidden="false" ht="13.8" outlineLevel="0" r="38">
      <c r="A38" s="0" t="s">
        <v>116</v>
      </c>
      <c r="B38" s="30" t="n">
        <f aca="false">$F$86+$F$91+$F$96+$F$126+$F$131+$F$136</f>
        <v>47.8436294960808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SUM(B38:I38)</f>
        <v>47.8436294960808</v>
      </c>
      <c r="L38" s="29" t="n">
        <f aca="false">SUM(B38:J38)</f>
        <v>47.8436294960808</v>
      </c>
    </row>
    <row collapsed="false" customFormat="false" customHeight="false" hidden="false" ht="13.8" outlineLevel="0" r="39">
      <c r="A39" s="33" t="s">
        <v>21</v>
      </c>
      <c r="C39" s="30" t="n">
        <f aca="false">$F$106</f>
        <v>6.1147319240434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$F$165</f>
        <v>15.0731302221671</v>
      </c>
      <c r="K39" s="29" t="n">
        <f aca="false">SUM(B39:I39)</f>
        <v>6.1147319240434</v>
      </c>
      <c r="L39" s="29" t="n">
        <f aca="false">SUM(B39:J39)</f>
        <v>21.1878621462105</v>
      </c>
    </row>
    <row collapsed="false" customFormat="false" customHeight="false" hidden="false" ht="13.8" outlineLevel="0" r="40">
      <c r="A40" s="33" t="s">
        <v>117</v>
      </c>
      <c r="B40" s="30" t="n">
        <f aca="false">0.6*$F$90</f>
        <v>0.57570694316412</v>
      </c>
      <c r="C40" s="27"/>
      <c r="D40" s="31" t="n">
        <v>0</v>
      </c>
      <c r="E40" s="31" t="n">
        <f aca="false">0.4*$F$90</f>
        <v>0.38380462877608</v>
      </c>
      <c r="F40" s="31" t="n">
        <v>0</v>
      </c>
      <c r="G40" s="31" t="n">
        <f aca="false">$F$87</f>
        <v>1.9123901564476</v>
      </c>
      <c r="H40" s="31" t="n">
        <v>0</v>
      </c>
      <c r="I40" s="31" t="n">
        <v>0</v>
      </c>
      <c r="J40" s="31"/>
      <c r="K40" s="29" t="n">
        <f aca="false">SUM(B40:I40)</f>
        <v>2.8719017283878</v>
      </c>
      <c r="L40" s="29" t="n">
        <f aca="false">SUM(B40:J40)</f>
        <v>2.8719017283878</v>
      </c>
      <c r="N40" s="0" t="s">
        <v>126</v>
      </c>
    </row>
    <row collapsed="false" customFormat="false" customHeight="false" hidden="false" ht="13.8" outlineLevel="0" r="41">
      <c r="A41" s="33" t="s">
        <v>119</v>
      </c>
      <c r="B41" s="30" t="n">
        <f aca="false">SUM(B34:B40)</f>
        <v>97.6166346158356</v>
      </c>
      <c r="C41" s="30" t="n">
        <f aca="false">SUM(C34:C40)</f>
        <v>15.1695892680657</v>
      </c>
      <c r="D41" s="30" t="n">
        <f aca="false">SUM(D34:D40)</f>
        <v>7.5314262497633</v>
      </c>
      <c r="E41" s="30" t="n">
        <f aca="false">SUM(E34:E40)</f>
        <v>1.08265394828654</v>
      </c>
      <c r="F41" s="30" t="n">
        <f aca="false">SUM(F34:F40)</f>
        <v>1.22948279578616</v>
      </c>
      <c r="G41" s="30" t="n">
        <f aca="false">SUM(G34:G40)</f>
        <v>50.6891819891665</v>
      </c>
      <c r="H41" s="30" t="n">
        <f aca="false">SUM(H34:H40)</f>
        <v>10.3074359204419</v>
      </c>
      <c r="I41" s="30" t="n">
        <f aca="false">SUM(I34:I40)</f>
        <v>3.10276797698838</v>
      </c>
      <c r="J41" s="30" t="n">
        <f aca="false">SUM(J34:J40)</f>
        <v>31.8760072127895</v>
      </c>
      <c r="K41" s="29" t="n">
        <f aca="false">SUM(B41:I41)</f>
        <v>186.729172764334</v>
      </c>
      <c r="L41" s="29" t="n">
        <f aca="false">SUM(B41:J41)</f>
        <v>218.605179977124</v>
      </c>
    </row>
    <row collapsed="false" customFormat="false" customHeight="false" hidden="false" ht="13.8" outlineLevel="0" r="42">
      <c r="A42" s="33" t="s">
        <v>120</v>
      </c>
      <c r="B42" s="30" t="n">
        <f aca="false">$D$80*11.63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SUM(B42:I42)</f>
        <v>39.8656411063733</v>
      </c>
      <c r="L42" s="29" t="n">
        <f aca="false">SUM(B42:J42)</f>
        <v>39.8656411063733</v>
      </c>
    </row>
    <row collapsed="false" customFormat="false" customHeight="false" hidden="false" ht="13.8" outlineLevel="0" r="43">
      <c r="A43" s="0" t="s">
        <v>113</v>
      </c>
      <c r="B43" s="31" t="n">
        <f aca="false">B41+B42</f>
        <v>137.482275722209</v>
      </c>
      <c r="C43" s="31" t="n">
        <f aca="false">C41+C42</f>
        <v>15.1695892680657</v>
      </c>
      <c r="D43" s="31" t="n">
        <f aca="false">D41+D42</f>
        <v>7.5314262497633</v>
      </c>
      <c r="E43" s="31" t="n">
        <f aca="false">E41+E42</f>
        <v>1.08265394828654</v>
      </c>
      <c r="F43" s="31" t="n">
        <f aca="false">F41+F42</f>
        <v>1.22948279578616</v>
      </c>
      <c r="G43" s="31" t="n">
        <f aca="false">G41+G42</f>
        <v>50.6891819891665</v>
      </c>
      <c r="H43" s="31" t="n">
        <f aca="false">H41+H42</f>
        <v>10.3074359204419</v>
      </c>
      <c r="I43" s="31" t="n">
        <f aca="false">I41+I42</f>
        <v>3.10276797698838</v>
      </c>
      <c r="J43" s="31" t="n">
        <f aca="false">J41+J42</f>
        <v>31.8760072127895</v>
      </c>
      <c r="K43" s="29" t="n">
        <f aca="false">SUM(B43:I43)</f>
        <v>226.594813870707</v>
      </c>
      <c r="L43" s="29" t="n">
        <f aca="false">SUM(B43:J43)</f>
        <v>258.470821083497</v>
      </c>
      <c r="M43" s="34"/>
    </row>
    <row collapsed="false" customFormat="false" customHeight="false" hidden="false" ht="13.8" outlineLevel="0" r="44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collapsed="false" customFormat="false" customHeight="false" hidden="false" ht="13.8" outlineLevel="0" r="45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collapsed="false" customFormat="false" customHeight="false" hidden="false" ht="13.8" outlineLevel="0" r="46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collapsed="false" customFormat="false" customHeight="false" hidden="false" ht="12.8" outlineLevel="0" r="47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collapsed="false" customFormat="false" customHeight="false" hidden="false" ht="41.95" outlineLevel="0" r="48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collapsed="false" customFormat="false" customHeight="false" hidden="false" ht="13.8" outlineLevel="0" r="49">
      <c r="A49" s="0" t="s">
        <v>19</v>
      </c>
      <c r="B49" s="27" t="n">
        <f aca="false">$G$147</f>
        <v>8.977836155998</v>
      </c>
      <c r="C49" s="27" t="n">
        <f aca="false">$G$146</f>
        <v>8.3902482448522</v>
      </c>
      <c r="D49" s="27" t="n">
        <f aca="false">G104</f>
        <v>7.8045830983209</v>
      </c>
      <c r="E49" s="27"/>
      <c r="F49" s="27" t="n">
        <f aca="false">G105*0.8</f>
        <v>0.83797066076304</v>
      </c>
      <c r="G49" s="27" t="n">
        <f aca="false">G102</f>
        <v>25.650837933779</v>
      </c>
      <c r="H49" s="27" t="n">
        <f aca="false">G103</f>
        <v>4.245605097063</v>
      </c>
      <c r="I49" s="28" t="n">
        <f aca="false">G105*0.2</f>
        <v>0.20949266519076</v>
      </c>
      <c r="J49" s="28" t="n">
        <f aca="false">$G$150</f>
        <v>17.4394583220177</v>
      </c>
      <c r="K49" s="40" t="n">
        <f aca="false">SUM(B49:I49)</f>
        <v>56.1165738559669</v>
      </c>
      <c r="L49" s="29" t="n">
        <f aca="false">SUM(B49:J49)</f>
        <v>73.5560321779846</v>
      </c>
    </row>
    <row collapsed="false" customFormat="false" customHeight="false" hidden="false" ht="13.8" outlineLevel="0" r="50">
      <c r="A50" s="0" t="s">
        <v>24</v>
      </c>
      <c r="B50" s="30" t="n">
        <f aca="false">$G$157</f>
        <v>3.3424292518233</v>
      </c>
      <c r="C50" s="27" t="n">
        <f aca="false">$G$156</f>
        <v>3.3424292518233</v>
      </c>
      <c r="D50" s="31" t="n">
        <f aca="false">$H$124</f>
        <v>0.8619196954182</v>
      </c>
      <c r="E50" s="28" t="n">
        <v>0</v>
      </c>
      <c r="F50" s="32" t="n">
        <v>0</v>
      </c>
      <c r="G50" s="30" t="n">
        <f aca="false">$G$122</f>
        <v>5.2427421453723</v>
      </c>
      <c r="H50" s="30" t="n">
        <f aca="false">$G$123</f>
        <v>0.621801084856</v>
      </c>
      <c r="I50" s="28" t="n">
        <f aca="false">$G$125</f>
        <v>3.6095534595063</v>
      </c>
      <c r="J50" s="28" t="n">
        <f aca="false">$G$159</f>
        <v>5.01364387773495</v>
      </c>
      <c r="K50" s="40" t="n">
        <f aca="false">SUM(B50:I50)</f>
        <v>17.0208748887994</v>
      </c>
      <c r="L50" s="29" t="n">
        <f aca="false">SUM(B50:J50)</f>
        <v>22.0345187665343</v>
      </c>
      <c r="N50" s="0" t="s">
        <v>127</v>
      </c>
    </row>
    <row collapsed="false" customFormat="false" customHeight="false" hidden="false" ht="13.8" outlineLevel="0" r="51">
      <c r="A51" s="0" t="s">
        <v>22</v>
      </c>
      <c r="B51" s="30" t="n">
        <f aca="false">$G$111</f>
        <v>12.0218305475032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$G$112</f>
        <v>2.5147048430769</v>
      </c>
      <c r="H51" s="28" t="n">
        <f aca="false">$G$115</f>
        <v>0.611786556476</v>
      </c>
      <c r="I51" s="31" t="n">
        <v>0</v>
      </c>
      <c r="J51" s="31"/>
      <c r="K51" s="40" t="n">
        <f aca="false">SUM(B51:I51)</f>
        <v>15.1483219470561</v>
      </c>
      <c r="L51" s="29" t="n">
        <f aca="false">SUM(B51:J51)</f>
        <v>15.1483219470561</v>
      </c>
      <c r="N51" s="0" t="s">
        <v>115</v>
      </c>
    </row>
    <row collapsed="false" customFormat="false" customHeight="false" hidden="false" ht="13.8" outlineLevel="0" r="52">
      <c r="A52" s="0" t="s">
        <v>23</v>
      </c>
      <c r="B52" s="30" t="n">
        <f aca="false">$G$116</f>
        <v>18.4276306099844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SUM(B52:I52)</f>
        <v>18.4276306099844</v>
      </c>
      <c r="L52" s="29" t="n">
        <f aca="false">SUM(B52:J52)</f>
        <v>18.4276306099844</v>
      </c>
    </row>
    <row collapsed="false" customFormat="false" customHeight="false" hidden="false" ht="13.8" outlineLevel="0" r="53">
      <c r="A53" s="0" t="s">
        <v>116</v>
      </c>
      <c r="B53" s="30" t="n">
        <f aca="false">$G$86+$G$96+$G$91+$G$126+$G$131+$G$136</f>
        <v>46.715552086385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SUM(B53:I53)</f>
        <v>46.715552086385</v>
      </c>
      <c r="L53" s="29" t="n">
        <f aca="false">SUM(B53:J53)</f>
        <v>46.715552086385</v>
      </c>
    </row>
    <row collapsed="false" customFormat="false" customHeight="false" hidden="false" ht="13.8" outlineLevel="0" r="54">
      <c r="A54" s="33" t="s">
        <v>21</v>
      </c>
      <c r="C54" s="30" t="n">
        <f aca="false">$G$106</f>
        <v>6.1655385581469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$G$165</f>
        <v>18.8538592591412</v>
      </c>
      <c r="K54" s="40" t="n">
        <f aca="false">SUM(B54:I54)</f>
        <v>6.1655385581469</v>
      </c>
      <c r="L54" s="29" t="n">
        <f aca="false">SUM(B54:J54)</f>
        <v>25.0193978172881</v>
      </c>
    </row>
    <row collapsed="false" customFormat="false" customHeight="false" hidden="false" ht="13.8" outlineLevel="0" r="55">
      <c r="A55" s="33" t="s">
        <v>117</v>
      </c>
      <c r="B55" s="30" t="n">
        <f aca="false">$G$90</f>
        <v>0.8204377448858</v>
      </c>
      <c r="C55" s="27"/>
      <c r="D55" s="31" t="n">
        <v>0</v>
      </c>
      <c r="E55" s="31" t="n">
        <v>0</v>
      </c>
      <c r="F55" s="31" t="n">
        <v>0</v>
      </c>
      <c r="G55" s="31" t="n">
        <f aca="false">$G$87</f>
        <v>1.6404598830641</v>
      </c>
      <c r="H55" s="31" t="n">
        <v>0</v>
      </c>
      <c r="I55" s="31" t="n">
        <v>0</v>
      </c>
      <c r="J55" s="31"/>
      <c r="K55" s="40" t="n">
        <f aca="false">SUM(B55:I55)</f>
        <v>2.4608976279499</v>
      </c>
      <c r="L55" s="29" t="n">
        <f aca="false">SUM(B55:J55)</f>
        <v>2.4608976279499</v>
      </c>
      <c r="N55" s="0" t="s">
        <v>128</v>
      </c>
    </row>
    <row collapsed="false" customFormat="false" customHeight="false" hidden="false" ht="13.8" outlineLevel="0" r="56">
      <c r="A56" s="33" t="s">
        <v>119</v>
      </c>
      <c r="B56" s="30" t="n">
        <f aca="false">SUM(B49:B55)</f>
        <v>90.3057163965797</v>
      </c>
      <c r="C56" s="30" t="n">
        <f aca="false">SUM(C49:C55)</f>
        <v>17.8982160548224</v>
      </c>
      <c r="D56" s="30" t="n">
        <f aca="false">SUM(D49:D55)</f>
        <v>8.6665027937391</v>
      </c>
      <c r="E56" s="30" t="n">
        <f aca="false">SUM(E49:E55)</f>
        <v>0</v>
      </c>
      <c r="F56" s="30" t="n">
        <f aca="false">SUM(F49:F55)</f>
        <v>0.83797066076304</v>
      </c>
      <c r="G56" s="30" t="n">
        <f aca="false">SUM(G49:G55)</f>
        <v>35.0487448052923</v>
      </c>
      <c r="H56" s="30" t="n">
        <f aca="false">SUM(H49:H55)</f>
        <v>5.479192738395</v>
      </c>
      <c r="I56" s="30" t="n">
        <f aca="false">SUM(I49:I55)</f>
        <v>3.81904612469706</v>
      </c>
      <c r="J56" s="30" t="n">
        <f aca="false">SUM(J49:J55)</f>
        <v>41.3069614588939</v>
      </c>
      <c r="K56" s="40" t="n">
        <f aca="false">SUM(B56:I56)</f>
        <v>162.055389574289</v>
      </c>
      <c r="L56" s="29" t="n">
        <f aca="false">SUM(B56:J56)</f>
        <v>203.362351033182</v>
      </c>
    </row>
    <row collapsed="false" customFormat="false" customHeight="false" hidden="false" ht="13.8" outlineLevel="0" r="57">
      <c r="A57" s="33" t="s">
        <v>120</v>
      </c>
      <c r="B57" s="30" t="n">
        <f aca="false">$E$80*11.63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SUM(B57:I57)</f>
        <v>44.0148890528076</v>
      </c>
      <c r="L57" s="29" t="n">
        <f aca="false">SUM(B57:J57)</f>
        <v>44.0148890528076</v>
      </c>
    </row>
    <row collapsed="false" customFormat="false" customHeight="false" hidden="false" ht="13.8" outlineLevel="0" r="58">
      <c r="A58" s="0" t="s">
        <v>113</v>
      </c>
      <c r="B58" s="31" t="n">
        <f aca="false">B56+B57</f>
        <v>134.320605449387</v>
      </c>
      <c r="C58" s="31" t="n">
        <f aca="false">C56+C57</f>
        <v>17.8982160548224</v>
      </c>
      <c r="D58" s="31" t="n">
        <f aca="false">D56+D57</f>
        <v>8.6665027937391</v>
      </c>
      <c r="E58" s="31" t="n">
        <f aca="false">E56+E57</f>
        <v>0</v>
      </c>
      <c r="F58" s="31" t="n">
        <f aca="false">F56+F57</f>
        <v>0.83797066076304</v>
      </c>
      <c r="G58" s="31" t="n">
        <f aca="false">G56+G57</f>
        <v>35.0487448052923</v>
      </c>
      <c r="H58" s="31" t="n">
        <f aca="false">H56+H57</f>
        <v>5.479192738395</v>
      </c>
      <c r="I58" s="31" t="n">
        <f aca="false">I56+I57</f>
        <v>3.81904612469706</v>
      </c>
      <c r="J58" s="31" t="n">
        <f aca="false">J56+J57</f>
        <v>41.3069614588939</v>
      </c>
      <c r="K58" s="40" t="n">
        <f aca="false">SUM(B58:I58)</f>
        <v>206.070278627096</v>
      </c>
      <c r="L58" s="29" t="n">
        <f aca="false">SUM(B58:J58)</f>
        <v>247.37724008599</v>
      </c>
      <c r="M58" s="34"/>
    </row>
    <row collapsed="false" customFormat="false" customHeight="false" hidden="false" ht="13.8" outlineLevel="0" r="59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collapsed="false" customFormat="false" customHeight="false" hidden="false" ht="13.8" outlineLevel="0" r="60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collapsed="false" customFormat="false" customHeight="false" hidden="false" ht="13.8" outlineLevel="0" r="61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collapsed="false" customFormat="false" customHeight="false" hidden="false" ht="12.8" outlineLevel="0" r="62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54.1" outlineLevel="0" r="63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42" t="s">
        <v>103</v>
      </c>
      <c r="U63" s="43" t="s">
        <v>132</v>
      </c>
      <c r="V63" s="44" t="s">
        <v>105</v>
      </c>
      <c r="X63" s="45" t="s">
        <v>108</v>
      </c>
      <c r="Y63" s="44" t="s">
        <v>110</v>
      </c>
      <c r="Z63" s="46" t="s">
        <v>113</v>
      </c>
      <c r="AA63" s="0" t="s">
        <v>133</v>
      </c>
    </row>
    <row collapsed="false" customFormat="false" customHeight="false" hidden="false" ht="13.8" outlineLevel="0" r="64">
      <c r="A64" s="0" t="s">
        <v>19</v>
      </c>
      <c r="B64" s="27" t="n">
        <f aca="false">$H$147</f>
        <v>4.1654452938434</v>
      </c>
      <c r="C64" s="27" t="n">
        <f aca="false">$H$146</f>
        <v>13.1617725835177</v>
      </c>
      <c r="D64" s="27" t="n">
        <f aca="false">H104</f>
        <v>9.2948354396386</v>
      </c>
      <c r="E64" s="27"/>
      <c r="F64" s="27" t="n">
        <f aca="false">H105*0.8</f>
        <v>0.31677778899376</v>
      </c>
      <c r="G64" s="27" t="n">
        <f aca="false">H102</f>
        <v>0.5809269750859</v>
      </c>
      <c r="H64" s="27" t="n">
        <f aca="false">H103</f>
        <v>0.1128207646253</v>
      </c>
      <c r="I64" s="28" t="n">
        <f aca="false">H105*0.2</f>
        <v>0.07919444724844</v>
      </c>
      <c r="J64" s="28" t="n">
        <f aca="false">$H$150</f>
        <v>28.2606198350555</v>
      </c>
      <c r="K64" s="29" t="n">
        <f aca="false">SUM(B64:I64)</f>
        <v>27.7117732929531</v>
      </c>
      <c r="L64" s="29" t="n">
        <f aca="false">SUM(B64:J64)</f>
        <v>55.9723931280086</v>
      </c>
      <c r="M64" s="47" t="n">
        <f aca="false">K64/K3-1</f>
        <v>-0.728356795755329</v>
      </c>
      <c r="N64" s="47" t="n">
        <f aca="false">L64/L3 -1</f>
        <v>-0.485259904889189</v>
      </c>
      <c r="S64" s="0" t="s">
        <v>19</v>
      </c>
      <c r="T64" s="48" t="n">
        <v>4.316</v>
      </c>
      <c r="U64" s="48" t="n">
        <v>6.474</v>
      </c>
      <c r="V64" s="48" t="n">
        <v>21.58</v>
      </c>
      <c r="W64" s="48" t="n">
        <v>6.474</v>
      </c>
      <c r="X64" s="48" t="n">
        <v>2.158</v>
      </c>
      <c r="Y64" s="49" t="n">
        <v>2.158</v>
      </c>
      <c r="Z64" s="50" t="n">
        <v>43.16</v>
      </c>
      <c r="AA64" s="15" t="n">
        <f aca="false">L64</f>
        <v>55.9723931280086</v>
      </c>
    </row>
    <row collapsed="false" customFormat="false" customHeight="false" hidden="false" ht="13.8" outlineLevel="0" r="65">
      <c r="A65" s="0" t="s">
        <v>24</v>
      </c>
      <c r="B65" s="30" t="n">
        <f aca="false">$H$157</f>
        <v>0.0957258776711226</v>
      </c>
      <c r="C65" s="27" t="n">
        <f aca="false">$H$156</f>
        <v>3.3424292518233</v>
      </c>
      <c r="D65" s="31" t="n">
        <f aca="false">$H$124</f>
        <v>0.8619196954182</v>
      </c>
      <c r="E65" s="28" t="n">
        <v>0</v>
      </c>
      <c r="F65" s="32" t="n">
        <v>0</v>
      </c>
      <c r="G65" s="30" t="n">
        <f aca="false">$H$122</f>
        <v>2.4566614380772</v>
      </c>
      <c r="H65" s="30" t="n">
        <f aca="false">$H$123</f>
        <v>0.2455476715107</v>
      </c>
      <c r="I65" s="28" t="n">
        <f aca="false">$H$125</f>
        <v>3.6149051566275</v>
      </c>
      <c r="J65" s="28" t="n">
        <f aca="false">$H$159</f>
        <v>5.01364387773495</v>
      </c>
      <c r="K65" s="29" t="n">
        <f aca="false">SUM(B65:I65)</f>
        <v>10.617189091128</v>
      </c>
      <c r="L65" s="29" t="n">
        <f aca="false">SUM(B65:J65)</f>
        <v>15.630832968863</v>
      </c>
      <c r="M65" s="47" t="n">
        <f aca="false">K65/K4-1</f>
        <v>-0.51863745703255</v>
      </c>
      <c r="N65" s="47" t="n">
        <f aca="false">L65/L4 -1</f>
        <v>-0.336445670386733</v>
      </c>
      <c r="O65" s="0" t="s">
        <v>127</v>
      </c>
      <c r="S65" s="0" t="s">
        <v>24</v>
      </c>
      <c r="T65" s="48" t="n">
        <v>2.49</v>
      </c>
      <c r="U65" s="48" t="n">
        <v>6.64</v>
      </c>
      <c r="V65" s="49" t="n">
        <v>0</v>
      </c>
      <c r="W65" s="49" t="n">
        <v>0</v>
      </c>
      <c r="X65" s="48" t="n">
        <v>3.32</v>
      </c>
      <c r="Y65" s="49" t="n">
        <v>4.15</v>
      </c>
      <c r="Z65" s="50" t="n">
        <v>16.6</v>
      </c>
      <c r="AA65" s="15" t="n">
        <f aca="false">L65</f>
        <v>15.630832968863</v>
      </c>
    </row>
    <row collapsed="false" customFormat="false" customHeight="false" hidden="false" ht="13.8" outlineLevel="0" r="66">
      <c r="A66" s="0" t="s">
        <v>22</v>
      </c>
      <c r="B66" s="30" t="n">
        <f aca="false">$H$111</f>
        <v>12.2425605815238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$H$112</f>
        <v>1.3411715619664</v>
      </c>
      <c r="H66" s="28" t="n">
        <f aca="false">$H$115</f>
        <v>0.2379426815996</v>
      </c>
      <c r="I66" s="31" t="n">
        <v>0</v>
      </c>
      <c r="J66" s="31"/>
      <c r="K66" s="29" t="n">
        <f aca="false">SUM(B66:I66)</f>
        <v>13.8216748250898</v>
      </c>
      <c r="L66" s="29" t="n">
        <f aca="false">SUM(B66:J66)</f>
        <v>13.8216748250898</v>
      </c>
      <c r="M66" s="47" t="n">
        <f aca="false">K66/K5-1</f>
        <v>-0.057191387084893</v>
      </c>
      <c r="N66" s="47" t="n">
        <f aca="false">L66/L5 -1</f>
        <v>-0.057191387084893</v>
      </c>
      <c r="O66" s="0" t="s">
        <v>115</v>
      </c>
      <c r="S66" s="0" t="s">
        <v>22</v>
      </c>
      <c r="T66" s="48" t="n">
        <v>13.28</v>
      </c>
      <c r="U66" s="48" t="n">
        <v>0</v>
      </c>
      <c r="V66" s="49" t="n">
        <v>0</v>
      </c>
      <c r="W66" s="49" t="n">
        <v>0</v>
      </c>
      <c r="X66" s="49" t="n">
        <v>3.32</v>
      </c>
      <c r="Y66" s="49" t="n">
        <v>0</v>
      </c>
      <c r="Z66" s="50" t="n">
        <v>16.6</v>
      </c>
      <c r="AA66" s="15" t="n">
        <f aca="false">L66</f>
        <v>13.8216748250898</v>
      </c>
    </row>
    <row collapsed="false" customFormat="false" customHeight="false" hidden="false" ht="13.8" outlineLevel="0" r="67">
      <c r="A67" s="0" t="s">
        <v>23</v>
      </c>
      <c r="B67" s="30" t="n">
        <f aca="false">$H$116</f>
        <v>11.2081626774397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SUM(B67:I67)</f>
        <v>11.2081626774397</v>
      </c>
      <c r="L67" s="29" t="n">
        <f aca="false">SUM(B67:J67)</f>
        <v>11.2081626774397</v>
      </c>
      <c r="M67" s="47" t="n">
        <f aca="false">K67/K6-1</f>
        <v>-0.643525457602477</v>
      </c>
      <c r="N67" s="47" t="n">
        <f aca="false">L67/L6 -1</f>
        <v>-0.643525457602477</v>
      </c>
      <c r="S67" s="51" t="s">
        <v>134</v>
      </c>
      <c r="T67" s="48" t="n">
        <v>80</v>
      </c>
      <c r="U67" s="48" t="n">
        <v>0</v>
      </c>
      <c r="V67" s="49" t="n">
        <v>0</v>
      </c>
      <c r="W67" s="49" t="n">
        <v>0</v>
      </c>
      <c r="X67" s="49" t="n">
        <v>0</v>
      </c>
      <c r="Y67" s="49" t="n">
        <v>0</v>
      </c>
      <c r="Z67" s="50" t="n">
        <v>90</v>
      </c>
      <c r="AA67" s="15" t="n">
        <f aca="false">L67+L68+L69+L70</f>
        <v>84.5786583758924</v>
      </c>
    </row>
    <row collapsed="false" customFormat="false" customHeight="false" hidden="false" ht="13.8" outlineLevel="0" r="68">
      <c r="A68" s="0" t="s">
        <v>116</v>
      </c>
      <c r="B68" s="30" t="n">
        <f aca="false">$H$86+$H$91+$H$96+$H$126+$H$131+$H$136</f>
        <v>42.7869484089677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SUM(B68:I68)</f>
        <v>42.7869484089677</v>
      </c>
      <c r="L68" s="29" t="n">
        <f aca="false">SUM(B68:J68)</f>
        <v>42.7869484089677</v>
      </c>
      <c r="M68" s="47" t="n">
        <f aca="false">K68/K7-1</f>
        <v>-0.107961717048787</v>
      </c>
      <c r="N68" s="47" t="n">
        <f aca="false">L68/L7 -1</f>
        <v>-0.107961717048787</v>
      </c>
      <c r="S68" s="0" t="s">
        <v>119</v>
      </c>
      <c r="T68" s="15" t="n">
        <f aca="false">SUM(T64:T67)</f>
        <v>100.086</v>
      </c>
      <c r="U68" s="15" t="n">
        <f aca="false">SUM(U64:U67)</f>
        <v>13.114</v>
      </c>
      <c r="V68" s="15" t="n">
        <f aca="false">SUM(V64:V67)</f>
        <v>21.58</v>
      </c>
      <c r="W68" s="15" t="n">
        <f aca="false">SUM(W64:W67)</f>
        <v>6.474</v>
      </c>
      <c r="X68" s="15" t="n">
        <f aca="false">SUM(X64:X67)</f>
        <v>8.798</v>
      </c>
      <c r="Y68" s="15" t="n">
        <f aca="false">SUM(Y64:Y67)</f>
        <v>6.308</v>
      </c>
      <c r="Z68" s="15" t="n">
        <f aca="false">SUM(Z64:Z67)</f>
        <v>166.36</v>
      </c>
      <c r="AA68" s="15" t="n">
        <f aca="false">L71</f>
        <v>170.003559297854</v>
      </c>
    </row>
    <row collapsed="false" customFormat="false" customHeight="false" hidden="false" ht="13.8" outlineLevel="0" r="69">
      <c r="A69" s="33" t="s">
        <v>21</v>
      </c>
      <c r="C69" s="30" t="n">
        <f aca="false">$H$106</f>
        <v>6.2791934249546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$H$165</f>
        <v>22.8905640713167</v>
      </c>
      <c r="K69" s="29" t="n">
        <f aca="false">SUM(B69:I69)</f>
        <v>6.2791934249546</v>
      </c>
      <c r="L69" s="29" t="n">
        <f aca="false">SUM(B69:J69)</f>
        <v>29.1697574962713</v>
      </c>
      <c r="M69" s="47" t="n">
        <f aca="false">K69/K8-1</f>
        <v>0.037399642177337</v>
      </c>
      <c r="N69" s="47" t="n">
        <f aca="false">L69/L8 -1</f>
        <v>0.594972858673348</v>
      </c>
    </row>
    <row collapsed="false" customFormat="false" customHeight="false" hidden="false" ht="13.8" outlineLevel="0" r="70">
      <c r="A70" s="33" t="s">
        <v>117</v>
      </c>
      <c r="B70" s="30" t="n">
        <f aca="false">$H$90</f>
        <v>0.4613743881153</v>
      </c>
      <c r="C70" s="27"/>
      <c r="D70" s="31" t="n">
        <v>0</v>
      </c>
      <c r="E70" s="31" t="n">
        <v>0</v>
      </c>
      <c r="F70" s="31" t="n">
        <v>0</v>
      </c>
      <c r="G70" s="31" t="n">
        <f aca="false">$H$87</f>
        <v>0.9524154050984</v>
      </c>
      <c r="H70" s="31" t="n">
        <v>0</v>
      </c>
      <c r="I70" s="31" t="n">
        <v>0</v>
      </c>
      <c r="J70" s="31"/>
      <c r="K70" s="29" t="n">
        <f aca="false">SUM(B70:I70)</f>
        <v>1.4137897932137</v>
      </c>
      <c r="L70" s="29" t="n">
        <f aca="false">SUM(B70:J70)</f>
        <v>1.4137897932137</v>
      </c>
      <c r="M70" s="47" t="n">
        <f aca="false">K70/K9-1</f>
        <v>-0.632213046200786</v>
      </c>
      <c r="N70" s="47" t="n">
        <f aca="false">L70/L9 -1</f>
        <v>-0.632213046200786</v>
      </c>
      <c r="O70" s="0" t="s">
        <v>128</v>
      </c>
    </row>
    <row collapsed="false" customFormat="false" customHeight="false" hidden="false" ht="13.8" outlineLevel="0" r="71">
      <c r="A71" s="33" t="s">
        <v>119</v>
      </c>
      <c r="B71" s="30" t="n">
        <f aca="false">SUM(B64:B70)</f>
        <v>70.960217227561</v>
      </c>
      <c r="C71" s="30" t="n">
        <f aca="false">SUM(C64:C70)</f>
        <v>22.7833952602956</v>
      </c>
      <c r="D71" s="30" t="n">
        <f aca="false">SUM(D64:D70)</f>
        <v>10.1567551350568</v>
      </c>
      <c r="E71" s="30" t="n">
        <f aca="false">SUM(E64:E70)</f>
        <v>0</v>
      </c>
      <c r="F71" s="30" t="n">
        <f aca="false">SUM(F64:F70)</f>
        <v>0.31677778899376</v>
      </c>
      <c r="G71" s="30" t="n">
        <f aca="false">SUM(G64:G70)</f>
        <v>5.3311753802279</v>
      </c>
      <c r="H71" s="30" t="n">
        <f aca="false">SUM(H64:H70)</f>
        <v>0.5963111177356</v>
      </c>
      <c r="I71" s="30" t="n">
        <f aca="false">SUM(I64:I70)</f>
        <v>3.69409960387594</v>
      </c>
      <c r="J71" s="30" t="n">
        <f aca="false">SUM(J64:J70)</f>
        <v>56.1648277841072</v>
      </c>
      <c r="K71" s="29" t="n">
        <f aca="false">SUM(B71:I71)</f>
        <v>113.838731513747</v>
      </c>
      <c r="L71" s="29" t="n">
        <f aca="false">SUM(B71:J71)</f>
        <v>170.003559297854</v>
      </c>
      <c r="M71" s="47" t="n">
        <f aca="false">K71/K10-1</f>
        <v>-0.500785939712411</v>
      </c>
      <c r="N71" s="47" t="n">
        <f aca="false">L71/L10 -1</f>
        <v>-0.315867653797996</v>
      </c>
    </row>
    <row collapsed="false" customFormat="false" customHeight="false" hidden="false" ht="13.8" outlineLevel="0" r="72">
      <c r="A72" s="33" t="s">
        <v>120</v>
      </c>
      <c r="B72" s="30" t="n">
        <f aca="false">$F$80*11.63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SUM(B72:I72)</f>
        <v>65.4038097722956</v>
      </c>
      <c r="L72" s="29" t="n">
        <f aca="false">SUM(B72:J72)</f>
        <v>65.4038097722956</v>
      </c>
      <c r="M72" s="47" t="n">
        <f aca="false">K72/K11-1</f>
        <v>1.36285850655065</v>
      </c>
      <c r="N72" s="47" t="n">
        <f aca="false">L72/L11 -1</f>
        <v>1.36285850655065</v>
      </c>
      <c r="S72" s="51"/>
      <c r="T72" s="52"/>
      <c r="U72" s="52"/>
      <c r="V72" s="31"/>
      <c r="W72" s="31"/>
      <c r="X72" s="31"/>
      <c r="Y72" s="31"/>
      <c r="Z72" s="53"/>
    </row>
    <row collapsed="false" customFormat="false" customHeight="false" hidden="false" ht="13.8" outlineLevel="0" r="73">
      <c r="A73" s="0" t="s">
        <v>113</v>
      </c>
      <c r="B73" s="31" t="n">
        <f aca="false">B71+B72</f>
        <v>136.364026999857</v>
      </c>
      <c r="C73" s="31" t="n">
        <f aca="false">C71+C72</f>
        <v>22.7833952602956</v>
      </c>
      <c r="D73" s="31" t="n">
        <f aca="false">D71+D72</f>
        <v>10.1567551350568</v>
      </c>
      <c r="E73" s="31" t="n">
        <f aca="false">E71+E72</f>
        <v>0</v>
      </c>
      <c r="F73" s="31" t="n">
        <f aca="false">F71+F72</f>
        <v>0.31677778899376</v>
      </c>
      <c r="G73" s="31" t="n">
        <f aca="false">G71+G72</f>
        <v>5.3311753802279</v>
      </c>
      <c r="H73" s="31" t="n">
        <f aca="false">H71+H72</f>
        <v>0.5963111177356</v>
      </c>
      <c r="I73" s="31" t="n">
        <f aca="false">I71+I72</f>
        <v>3.69409960387594</v>
      </c>
      <c r="J73" s="31" t="n">
        <f aca="false">J71+J72</f>
        <v>56.1648277841072</v>
      </c>
      <c r="K73" s="29" t="n">
        <f aca="false">SUM(B73:I73)</f>
        <v>179.242541286042</v>
      </c>
      <c r="L73" s="29" t="n">
        <f aca="false">SUM(B73:J73)</f>
        <v>235.407369070149</v>
      </c>
      <c r="M73" s="47" t="n">
        <f aca="false">K73/K12-1</f>
        <v>-0.299055829461887</v>
      </c>
      <c r="N73" s="47" t="n">
        <f aca="false">L73/L12 -1</f>
        <v>-0.147615477339164</v>
      </c>
      <c r="T73" s="31"/>
      <c r="U73" s="31"/>
      <c r="V73" s="31"/>
      <c r="W73" s="31"/>
      <c r="X73" s="31"/>
      <c r="Y73" s="31"/>
      <c r="Z73" s="53"/>
    </row>
    <row collapsed="false" customFormat="false" customHeight="false" hidden="false" ht="13.8" outlineLevel="0" r="74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53"/>
    </row>
    <row collapsed="false" customFormat="false" customHeight="false" hidden="false" ht="13.8" outlineLevel="0" r="75">
      <c r="A75" s="36" t="s">
        <v>122</v>
      </c>
      <c r="B75" s="26"/>
      <c r="C75" s="26"/>
      <c r="D75" s="26"/>
      <c r="E75" s="26"/>
      <c r="F75" s="26"/>
      <c r="G75" s="26"/>
      <c r="H75" s="26"/>
      <c r="I75" s="26"/>
      <c r="J75" s="26"/>
      <c r="K75" s="37"/>
      <c r="L75" s="37"/>
      <c r="R75" s="54"/>
      <c r="S75" s="46"/>
      <c r="T75" s="46"/>
      <c r="U75" s="46"/>
      <c r="V75" s="46"/>
      <c r="W75" s="46"/>
      <c r="X75" s="46"/>
      <c r="Y75" s="37"/>
    </row>
    <row collapsed="false" customFormat="false" customHeight="false" hidden="false" ht="13.8" outlineLevel="0" r="76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55"/>
      <c r="T76" s="55"/>
      <c r="U76" s="55"/>
      <c r="V76" s="56"/>
      <c r="W76" s="55"/>
      <c r="X76" s="56"/>
      <c r="Y76" s="57"/>
    </row>
    <row collapsed="false" customFormat="true" customHeight="false" hidden="false" ht="12.8" outlineLevel="0" r="78" s="58">
      <c r="A78" s="58" t="s">
        <v>135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136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collapsed="false" customFormat="true" customHeight="false" hidden="false" ht="12.8" outlineLevel="0" r="83" s="59">
      <c r="A83" s="59" t="s">
        <v>137</v>
      </c>
    </row>
    <row collapsed="false" customFormat="false" customHeight="false" hidden="false" ht="13.4" outlineLevel="0" r="85">
      <c r="A85" s="60" t="s">
        <v>1</v>
      </c>
      <c r="B85" s="60" t="s">
        <v>2</v>
      </c>
      <c r="C85" s="60" t="s">
        <v>3</v>
      </c>
      <c r="D85" s="60" t="s">
        <v>4</v>
      </c>
      <c r="E85" s="60" t="s">
        <v>5</v>
      </c>
      <c r="F85" s="60" t="s">
        <v>6</v>
      </c>
      <c r="G85" s="60" t="s">
        <v>7</v>
      </c>
      <c r="H85" s="60" t="s">
        <v>8</v>
      </c>
      <c r="K85" s="60" t="s">
        <v>3</v>
      </c>
      <c r="L85" s="60" t="s">
        <v>4</v>
      </c>
      <c r="M85" s="60" t="s">
        <v>5</v>
      </c>
      <c r="N85" s="60" t="s">
        <v>6</v>
      </c>
      <c r="O85" s="60" t="s">
        <v>7</v>
      </c>
      <c r="P85" s="60" t="s">
        <v>8</v>
      </c>
    </row>
    <row collapsed="false" customFormat="false" customHeight="false" hidden="false" ht="13.4" outlineLevel="0" r="86">
      <c r="A86" s="61" t="str">
        <f aca="false">Conso_energie_usage!$B$2</f>
        <v>Autre</v>
      </c>
      <c r="B86" s="61" t="str">
        <f aca="false">Conso_energie_usage!$C$2</f>
        <v>Electricité</v>
      </c>
      <c r="C86" s="61" t="n">
        <f aca="false">Conso_energie_usage!$D$2</f>
        <v>6.2282411058906</v>
      </c>
      <c r="D86" s="61" t="n">
        <f aca="false">Conso_energie_usage!$E$2</f>
        <v>7.8535257892936</v>
      </c>
      <c r="E86" s="61" t="n">
        <f aca="false">Conso_energie_usage!$F$2</f>
        <v>8.6799753405264</v>
      </c>
      <c r="F86" s="61" t="n">
        <f aca="false">Conso_energie_usage!$G$2</f>
        <v>9.0160496686664</v>
      </c>
      <c r="G86" s="61" t="n">
        <f aca="false">Conso_energie_usage!$H$2</f>
        <v>9.2900395718874</v>
      </c>
      <c r="H86" s="61" t="n">
        <f aca="false">Conso_energie_usage!$I$2</f>
        <v>9.5289323061253</v>
      </c>
      <c r="J86" s="4" t="s">
        <v>12</v>
      </c>
      <c r="K86" s="0" t="n">
        <f aca="false">SUMIFS(C$86:C$140,$A$86:$A$140,$J86)</f>
        <v>15.4522635062219</v>
      </c>
      <c r="L86" s="0" t="n">
        <f aca="false">SUMIFS(D$86:D$140,$A$86:$A$140,$J86)</f>
        <v>11.6975713124133</v>
      </c>
      <c r="M86" s="0" t="n">
        <f aca="false">SUMIFS(E$86:E$140,$A$86:$A$140,$J86)</f>
        <v>12.0416480892972</v>
      </c>
      <c r="N86" s="0" t="n">
        <f aca="false">SUMIFS(F$86:F$140,$A$86:$A$140,$J86)</f>
        <v>11.8879513970542</v>
      </c>
      <c r="O86" s="0" t="n">
        <f aca="false">SUMIFS(G$86:G$140,$A$86:$A$140,$J86)</f>
        <v>11.7509371998373</v>
      </c>
      <c r="P86" s="0" t="n">
        <f aca="false">SUMIFS(H$86:H$140,$A$86:$A$140,$J86)</f>
        <v>10.942722099339</v>
      </c>
    </row>
    <row collapsed="false" customFormat="false" customHeight="false" hidden="false" ht="13.4" outlineLevel="0" r="87">
      <c r="A87" s="61" t="str">
        <f aca="false">Conso_energie_usage!$B$3</f>
        <v>Autre</v>
      </c>
      <c r="B87" s="61" t="str">
        <f aca="false">Conso_energie_usage!$C$3</f>
        <v>Gaz</v>
      </c>
      <c r="C87" s="61" t="n">
        <f aca="false">Conso_energie_usage!$D$3</f>
        <v>3.0083180403482</v>
      </c>
      <c r="D87" s="61" t="n">
        <f aca="false">Conso_energie_usage!$E$3</f>
        <v>2.5573267822421</v>
      </c>
      <c r="E87" s="61" t="n">
        <f aca="false">Conso_energie_usage!$F$3</f>
        <v>2.2364529718182</v>
      </c>
      <c r="F87" s="61" t="n">
        <f aca="false">Conso_energie_usage!$G$3</f>
        <v>1.9123901564476</v>
      </c>
      <c r="G87" s="61" t="n">
        <f aca="false">Conso_energie_usage!$H$3</f>
        <v>1.6404598830641</v>
      </c>
      <c r="H87" s="61" t="n">
        <f aca="false">Conso_energie_usage!$I$3</f>
        <v>0.9524154050984</v>
      </c>
      <c r="J87" s="4" t="s">
        <v>15</v>
      </c>
      <c r="K87" s="0" t="n">
        <f aca="false">SUMIFS(C$86:C$140,$A$86:$A$140,$J87)</f>
        <v>4.9234734369342</v>
      </c>
      <c r="L87" s="0" t="n">
        <f aca="false">SUMIFS(D$86:D$140,$A$86:$A$140,$J87)</f>
        <v>4.4995211566212</v>
      </c>
      <c r="M87" s="0" t="n">
        <f aca="false">SUMIFS(E$86:E$140,$A$86:$A$140,$J87)</f>
        <v>4.1884540105024</v>
      </c>
      <c r="N87" s="0" t="n">
        <f aca="false">SUMIFS(F$86:F$140,$A$86:$A$140,$J87)</f>
        <v>4.1440305637338</v>
      </c>
      <c r="O87" s="0" t="n">
        <f aca="false">SUMIFS(G$86:G$140,$A$86:$A$140,$J87)</f>
        <v>4.0119007459504</v>
      </c>
      <c r="P87" s="0" t="n">
        <f aca="false">SUMIFS(H$86:H$140,$A$86:$A$140,$J87)</f>
        <v>3.5806702058254</v>
      </c>
    </row>
    <row collapsed="false" customFormat="false" customHeight="false" hidden="false" ht="13.4" outlineLevel="0" r="88">
      <c r="A88" s="61" t="str">
        <f aca="false">Conso_energie_usage!$B$4</f>
        <v>Autre</v>
      </c>
      <c r="B88" s="61" t="str">
        <f aca="false">Conso_energie_usage!$C$4</f>
        <v>Fioul</v>
      </c>
      <c r="C88" s="61" t="n">
        <f aca="false">Conso_energie_usage!$D$4</f>
        <v>4.7065148885455</v>
      </c>
      <c r="D88" s="61" t="n">
        <f aca="false">Conso_energie_usage!$E$4</f>
        <v>0</v>
      </c>
      <c r="E88" s="61" t="n">
        <f aca="false">Conso_energie_usage!$F$4</f>
        <v>0</v>
      </c>
      <c r="F88" s="61" t="n">
        <f aca="false">Conso_energie_usage!$G$4</f>
        <v>0</v>
      </c>
      <c r="G88" s="61" t="n">
        <f aca="false">Conso_energie_usage!$H$4</f>
        <v>0</v>
      </c>
      <c r="H88" s="61" t="n">
        <f aca="false">Conso_energie_usage!$I$4</f>
        <v>0</v>
      </c>
      <c r="J88" s="4" t="s">
        <v>17</v>
      </c>
      <c r="K88" s="0" t="n">
        <f aca="false">SUMIFS(C$86:C$140,$A$86:$A$140,$J88)</f>
        <v>11.735562645708</v>
      </c>
      <c r="L88" s="0" t="n">
        <f aca="false">SUMIFS(D$86:D$140,$A$86:$A$140,$J88)</f>
        <v>13.2414453547234</v>
      </c>
      <c r="M88" s="0" t="n">
        <f aca="false">SUMIFS(E$86:E$140,$A$86:$A$140,$J88)</f>
        <v>14.2800772433703</v>
      </c>
      <c r="N88" s="0" t="n">
        <f aca="false">SUMIFS(F$86:F$140,$A$86:$A$140,$J88)</f>
        <v>13.1704195118435</v>
      </c>
      <c r="O88" s="0" t="n">
        <f aca="false">SUMIFS(G$86:G$140,$A$86:$A$140,$J88)</f>
        <v>12.1679658404968</v>
      </c>
      <c r="P88" s="0" t="n">
        <f aca="false">SUMIFS(H$86:H$140,$A$86:$A$140,$J88)</f>
        <v>9.6826100173631</v>
      </c>
    </row>
    <row collapsed="false" customFormat="false" customHeight="false" hidden="false" ht="13.4" outlineLevel="0" r="89">
      <c r="A89" s="61" t="str">
        <f aca="false">Conso_energie_usage!$B$5</f>
        <v>Autre</v>
      </c>
      <c r="B89" s="61" t="str">
        <f aca="false">Conso_energie_usage!$C$5</f>
        <v>Urbain</v>
      </c>
      <c r="C89" s="61" t="n">
        <f aca="false">Conso_energie_usage!$D$5</f>
        <v>0</v>
      </c>
      <c r="D89" s="61" t="n">
        <f aca="false">Conso_energie_usage!$E$5</f>
        <v>0</v>
      </c>
      <c r="E89" s="61" t="n">
        <f aca="false">Conso_energie_usage!$F$5</f>
        <v>0</v>
      </c>
      <c r="F89" s="61" t="n">
        <f aca="false">Conso_energie_usage!$G$5</f>
        <v>0</v>
      </c>
      <c r="G89" s="61" t="n">
        <f aca="false">Conso_energie_usage!$H$5</f>
        <v>0</v>
      </c>
      <c r="H89" s="61" t="n">
        <f aca="false">Conso_energie_usage!$I$5</f>
        <v>0</v>
      </c>
      <c r="J89" s="4" t="s">
        <v>19</v>
      </c>
      <c r="K89" s="0" t="n">
        <f aca="false">SUMIFS(C$86:C$140,$A$86:$A$140,$J89)</f>
        <v>110.893564841433</v>
      </c>
      <c r="L89" s="0" t="n">
        <f aca="false">SUMIFS(D$86:D$140,$A$86:$A$140,$J89)</f>
        <v>102.015337987226</v>
      </c>
      <c r="M89" s="0" t="n">
        <f aca="false">SUMIFS(E$86:E$140,$A$86:$A$140,$J89)</f>
        <v>87.6108620504515</v>
      </c>
      <c r="N89" s="0" t="n">
        <f aca="false">SUMIFS(F$86:F$140,$A$86:$A$140,$J89)</f>
        <v>71.9760185725531</v>
      </c>
      <c r="O89" s="0" t="n">
        <f aca="false">SUMIFS(G$86:G$140,$A$86:$A$140,$J89)</f>
        <v>56.1165738559669</v>
      </c>
      <c r="P89" s="0" t="n">
        <f aca="false">SUMIFS(H$86:H$140,$A$86:$A$140,$J89)</f>
        <v>27.7117732929531</v>
      </c>
    </row>
    <row collapsed="false" customFormat="false" customHeight="false" hidden="false" ht="13.4" outlineLevel="0" r="90">
      <c r="A90" s="61" t="str">
        <f aca="false">Conso_energie_usage!$B$6</f>
        <v>Autre</v>
      </c>
      <c r="B90" s="61" t="str">
        <f aca="false">Conso_energie_usage!$C$6</f>
        <v>Autres</v>
      </c>
      <c r="C90" s="61" t="n">
        <f aca="false">Conso_energie_usage!$D$6</f>
        <v>1.5091894714376</v>
      </c>
      <c r="D90" s="61" t="n">
        <f aca="false">Conso_energie_usage!$E$6</f>
        <v>1.2867187408776</v>
      </c>
      <c r="E90" s="61" t="n">
        <f aca="false">Conso_energie_usage!$F$6</f>
        <v>1.1252197769526</v>
      </c>
      <c r="F90" s="61" t="n">
        <f aca="false">Conso_energie_usage!$G$6</f>
        <v>0.9595115719402</v>
      </c>
      <c r="G90" s="61" t="n">
        <f aca="false">Conso_energie_usage!$H$6</f>
        <v>0.8204377448858</v>
      </c>
      <c r="H90" s="61" t="n">
        <f aca="false">Conso_energie_usage!$I$6</f>
        <v>0.4613743881153</v>
      </c>
      <c r="J90" s="4" t="s">
        <v>21</v>
      </c>
      <c r="K90" s="0" t="n">
        <f aca="false">SUMIFS(C$86:C$140,$A$86:$A$140,$J90)</f>
        <v>5.5568311287433</v>
      </c>
      <c r="L90" s="0" t="n">
        <f aca="false">SUMIFS(D$86:D$140,$A$86:$A$140,$J90)</f>
        <v>6.052820118364</v>
      </c>
      <c r="M90" s="0" t="n">
        <f aca="false">SUMIFS(E$86:E$140,$A$86:$A$140,$J90)</f>
        <v>6.2783458754001</v>
      </c>
      <c r="N90" s="0" t="n">
        <f aca="false">SUMIFS(F$86:F$140,$A$86:$A$140,$J90)</f>
        <v>6.1147319240434</v>
      </c>
      <c r="O90" s="0" t="n">
        <f aca="false">SUMIFS(G$86:G$140,$A$86:$A$140,$J90)</f>
        <v>6.1655385581469</v>
      </c>
      <c r="P90" s="0" t="n">
        <f aca="false">SUMIFS(H$86:H$140,$A$86:$A$140,$J90)</f>
        <v>6.2791934249546</v>
      </c>
    </row>
    <row collapsed="false" customFormat="false" customHeight="false" hidden="false" ht="13.4" outlineLevel="0" r="91">
      <c r="A91" s="61" t="str">
        <f aca="false">Conso_energie_usage!$B$7</f>
        <v>Auxiliaires</v>
      </c>
      <c r="B91" s="61" t="str">
        <f aca="false">Conso_energie_usage!$C$7</f>
        <v>Electricité</v>
      </c>
      <c r="C91" s="61" t="n">
        <f aca="false">Conso_energie_usage!$D$7</f>
        <v>4.9234734369342</v>
      </c>
      <c r="D91" s="61" t="n">
        <f aca="false">Conso_energie_usage!$E$7</f>
        <v>4.4995211566212</v>
      </c>
      <c r="E91" s="61" t="n">
        <f aca="false">Conso_energie_usage!$F$7</f>
        <v>4.1884540105024</v>
      </c>
      <c r="F91" s="61" t="n">
        <f aca="false">Conso_energie_usage!$G$7</f>
        <v>4.1440305637338</v>
      </c>
      <c r="G91" s="61" t="n">
        <f aca="false">Conso_energie_usage!$H$7</f>
        <v>4.0119007459504</v>
      </c>
      <c r="H91" s="61" t="n">
        <f aca="false">Conso_energie_usage!$I$7</f>
        <v>3.5806702058254</v>
      </c>
      <c r="J91" s="4" t="s">
        <v>22</v>
      </c>
      <c r="K91" s="0" t="n">
        <f aca="false">SUMIFS(C$86:C$140,$A$86:$A$140,$J91)</f>
        <v>13.9550630560963</v>
      </c>
      <c r="L91" s="0" t="n">
        <f aca="false">SUMIFS(D$86:D$140,$A$86:$A$140,$J91)</f>
        <v>14.6601066597748</v>
      </c>
      <c r="M91" s="0" t="n">
        <f aca="false">SUMIFS(E$86:E$140,$A$86:$A$140,$J91)</f>
        <v>15.3985181173885</v>
      </c>
      <c r="N91" s="0" t="n">
        <f aca="false">SUMIFS(F$86:F$140,$A$86:$A$140,$J91)</f>
        <v>15.2719420191652</v>
      </c>
      <c r="O91" s="0" t="n">
        <f aca="false">SUMIFS(G$86:G$140,$A$86:$A$140,$J91)</f>
        <v>15.1483219470561</v>
      </c>
      <c r="P91" s="0" t="n">
        <f aca="false">SUMIFS(H$86:H$140,$A$86:$A$140,$J91)</f>
        <v>13.8216748250898</v>
      </c>
    </row>
    <row collapsed="false" customFormat="false" customHeight="false" hidden="false" ht="13.4" outlineLevel="0" r="92">
      <c r="A92" s="61" t="str">
        <f aca="false">Conso_energie_usage!$B$8</f>
        <v>Auxiliaires</v>
      </c>
      <c r="B92" s="61" t="str">
        <f aca="false">Conso_energie_usage!$C$8</f>
        <v>Gaz</v>
      </c>
      <c r="C92" s="61" t="n">
        <f aca="false">Conso_energie_usage!$D$8</f>
        <v>0</v>
      </c>
      <c r="D92" s="61" t="n">
        <f aca="false">Conso_energie_usage!$E$8</f>
        <v>0</v>
      </c>
      <c r="E92" s="61" t="n">
        <f aca="false">Conso_energie_usage!$F$8</f>
        <v>0</v>
      </c>
      <c r="F92" s="61" t="n">
        <f aca="false">Conso_energie_usage!$G$8</f>
        <v>0</v>
      </c>
      <c r="G92" s="61" t="n">
        <f aca="false">Conso_energie_usage!$H$8</f>
        <v>0</v>
      </c>
      <c r="H92" s="61" t="n">
        <f aca="false">Conso_energie_usage!$I$8</f>
        <v>0</v>
      </c>
      <c r="J92" s="4" t="s">
        <v>23</v>
      </c>
      <c r="K92" s="0" t="n">
        <f aca="false">SUMIFS(C$86:C$140,$A$86:$A$140,$J92)</f>
        <v>31.5804041988431</v>
      </c>
      <c r="L92" s="0" t="n">
        <f aca="false">SUMIFS(D$86:D$140,$A$86:$A$140,$J92)</f>
        <v>31.4416917462255</v>
      </c>
      <c r="M92" s="0" t="n">
        <f aca="false">SUMIFS(E$86:E$140,$A$86:$A$140,$J92)</f>
        <v>29.0635304132547</v>
      </c>
      <c r="N92" s="0" t="n">
        <f aca="false">SUMIFS(F$86:F$140,$A$86:$A$140,$J92)</f>
        <v>23.7063269283624</v>
      </c>
      <c r="O92" s="0" t="n">
        <f aca="false">SUMIFS(G$86:G$140,$A$86:$A$140,$J92)</f>
        <v>18.4276306099844</v>
      </c>
      <c r="P92" s="0" t="n">
        <f aca="false">SUMIFS(H$86:H$140,$A$86:$A$140,$J92)</f>
        <v>11.2081626774397</v>
      </c>
    </row>
    <row collapsed="false" customFormat="false" customHeight="false" hidden="false" ht="13.4" outlineLevel="0" r="93">
      <c r="A93" s="61" t="str">
        <f aca="false">Conso_energie_usage!$B$9</f>
        <v>Auxiliaires</v>
      </c>
      <c r="B93" s="61" t="str">
        <f aca="false">Conso_energie_usage!$C$9</f>
        <v>Fioul</v>
      </c>
      <c r="C93" s="61" t="n">
        <f aca="false">Conso_energie_usage!$D$9</f>
        <v>0</v>
      </c>
      <c r="D93" s="61" t="n">
        <f aca="false">Conso_energie_usage!$E$9</f>
        <v>0</v>
      </c>
      <c r="E93" s="61" t="n">
        <f aca="false">Conso_energie_usage!$F$9</f>
        <v>0</v>
      </c>
      <c r="F93" s="61" t="n">
        <f aca="false">Conso_energie_usage!$G$9</f>
        <v>0</v>
      </c>
      <c r="G93" s="61" t="n">
        <f aca="false">Conso_energie_usage!$H$9</f>
        <v>0</v>
      </c>
      <c r="H93" s="61" t="n">
        <f aca="false">Conso_energie_usage!$I$9</f>
        <v>0</v>
      </c>
      <c r="J93" s="4" t="s">
        <v>24</v>
      </c>
      <c r="K93" s="0" t="n">
        <f aca="false">SUMIFS(C$86:C$140,$A$86:$A$140,$J93)</f>
        <v>21.8648889882666</v>
      </c>
      <c r="L93" s="0" t="n">
        <f aca="false">SUMIFS(D$86:D$140,$A$86:$A$140,$J93)</f>
        <v>22.0565335758706</v>
      </c>
      <c r="M93" s="0" t="n">
        <f aca="false">SUMIFS(E$86:E$140,$A$86:$A$140,$J93)</f>
        <v>20.8719170909292</v>
      </c>
      <c r="N93" s="0" t="n">
        <f aca="false">SUMIFS(F$86:F$140,$A$86:$A$140,$J93)</f>
        <v>18.9446220957414</v>
      </c>
      <c r="O93" s="0" t="n">
        <f aca="false">SUMIFS(G$86:G$140,$A$86:$A$140,$J93)</f>
        <v>17.2459117552578</v>
      </c>
      <c r="P93" s="0" t="n">
        <f aca="false">SUMIFS(H$86:H$140,$A$86:$A$140,$J93)</f>
        <v>11.0080690684785</v>
      </c>
    </row>
    <row collapsed="false" customFormat="false" customHeight="false" hidden="false" ht="25.35" outlineLevel="0" r="94">
      <c r="A94" s="61" t="str">
        <f aca="false">Conso_energie_usage!$B$10</f>
        <v>Auxiliaires</v>
      </c>
      <c r="B94" s="61" t="str">
        <f aca="false">Conso_energie_usage!$C$10</f>
        <v>Urbain</v>
      </c>
      <c r="C94" s="61" t="n">
        <f aca="false">Conso_energie_usage!$D$10</f>
        <v>0</v>
      </c>
      <c r="D94" s="61" t="n">
        <f aca="false">Conso_energie_usage!$E$10</f>
        <v>0</v>
      </c>
      <c r="E94" s="61" t="n">
        <f aca="false">Conso_energie_usage!$F$10</f>
        <v>0</v>
      </c>
      <c r="F94" s="61" t="n">
        <f aca="false">Conso_energie_usage!$G$10</f>
        <v>0</v>
      </c>
      <c r="G94" s="61" t="n">
        <f aca="false">Conso_energie_usage!$H$10</f>
        <v>0</v>
      </c>
      <c r="H94" s="61" t="n">
        <f aca="false">Conso_energie_usage!$I$10</f>
        <v>0</v>
      </c>
      <c r="J94" s="4" t="s">
        <v>25</v>
      </c>
      <c r="K94" s="0" t="n">
        <f aca="false">SUMIFS(C$86:C$140,$A$86:$A$140,$J94)</f>
        <v>10.0313801199302</v>
      </c>
      <c r="L94" s="0" t="n">
        <f aca="false">SUMIFS(D$86:D$140,$A$86:$A$140,$J94)</f>
        <v>9.6515994081092</v>
      </c>
      <c r="M94" s="0" t="n">
        <f aca="false">SUMIFS(E$86:E$140,$A$86:$A$140,$J94)</f>
        <v>8.7427751570428</v>
      </c>
      <c r="N94" s="0" t="n">
        <f aca="false">SUMIFS(F$86:F$140,$A$86:$A$140,$J94)</f>
        <v>8.2988737526723</v>
      </c>
      <c r="O94" s="0" t="n">
        <f aca="false">SUMIFS(G$86:G$140,$A$86:$A$140,$J94)</f>
        <v>7.8912258783624</v>
      </c>
      <c r="P94" s="0" t="n">
        <f aca="false">SUMIFS(H$86:H$140,$A$86:$A$140,$J94)</f>
        <v>6.4912464355034</v>
      </c>
    </row>
    <row collapsed="false" customFormat="false" customHeight="false" hidden="false" ht="13.4" outlineLevel="0" r="95">
      <c r="A95" s="61" t="str">
        <f aca="false">Conso_energie_usage!$B$11</f>
        <v>Auxiliaires</v>
      </c>
      <c r="B95" s="61" t="str">
        <f aca="false">Conso_energie_usage!$C$11</f>
        <v>Autres</v>
      </c>
      <c r="C95" s="61" t="n">
        <f aca="false">Conso_energie_usage!$D$11</f>
        <v>0</v>
      </c>
      <c r="D95" s="61" t="n">
        <f aca="false">Conso_energie_usage!$E$11</f>
        <v>0</v>
      </c>
      <c r="E95" s="61" t="n">
        <f aca="false">Conso_energie_usage!$F$11</f>
        <v>0</v>
      </c>
      <c r="F95" s="61" t="n">
        <f aca="false">Conso_energie_usage!$G$11</f>
        <v>0</v>
      </c>
      <c r="G95" s="61" t="n">
        <f aca="false">Conso_energie_usage!$H$11</f>
        <v>0</v>
      </c>
      <c r="H95" s="61" t="n">
        <f aca="false">Conso_energie_usage!$I$11</f>
        <v>0</v>
      </c>
      <c r="J95" s="4" t="s">
        <v>26</v>
      </c>
      <c r="K95" s="0" t="n">
        <f aca="false">SUMIFS(C$86:C$140,$A$86:$A$140,$J95)</f>
        <v>5.2095739382037</v>
      </c>
      <c r="L95" s="0" t="n">
        <f aca="false">SUMIFS(D$86:D$140,$A$86:$A$140,$J95)</f>
        <v>5.3563171012445</v>
      </c>
      <c r="M95" s="0" t="n">
        <f aca="false">SUMIFS(E$86:E$140,$A$86:$A$140,$J95)</f>
        <v>5.4582971223451</v>
      </c>
      <c r="N95" s="0" t="n">
        <f aca="false">SUMIFS(F$86:F$140,$A$86:$A$140,$J95)</f>
        <v>5.3202967023504</v>
      </c>
      <c r="O95" s="0" t="n">
        <f aca="false">SUMIFS(G$86:G$140,$A$86:$A$140,$J95)</f>
        <v>5.1917706949838</v>
      </c>
      <c r="P95" s="0" t="n">
        <f aca="false">SUMIFS(H$86:H$140,$A$86:$A$140,$J95)</f>
        <v>4.6815600551123</v>
      </c>
    </row>
    <row collapsed="false" customFormat="false" customHeight="false" hidden="false" ht="13.4" outlineLevel="0" r="96">
      <c r="A96" s="61" t="str">
        <f aca="false">Conso_energie_usage!$B$12</f>
        <v>Bureautique</v>
      </c>
      <c r="B96" s="61" t="str">
        <f aca="false">Conso_energie_usage!$C$12</f>
        <v>Electricité</v>
      </c>
      <c r="C96" s="61" t="n">
        <f aca="false">Conso_energie_usage!$D$12</f>
        <v>11.735562645708</v>
      </c>
      <c r="D96" s="61" t="n">
        <f aca="false">Conso_energie_usage!$E$12</f>
        <v>13.2414453547234</v>
      </c>
      <c r="E96" s="61" t="n">
        <f aca="false">Conso_energie_usage!$F$12</f>
        <v>14.2800772433703</v>
      </c>
      <c r="F96" s="61" t="n">
        <f aca="false">Conso_energie_usage!$G$12</f>
        <v>13.1704195118435</v>
      </c>
      <c r="G96" s="61" t="n">
        <f aca="false">Conso_energie_usage!$H$12</f>
        <v>12.1679658404968</v>
      </c>
      <c r="H96" s="61" t="n">
        <f aca="false">Conso_energie_usage!$I$12</f>
        <v>9.6826100173631</v>
      </c>
      <c r="J96" s="4" t="s">
        <v>27</v>
      </c>
      <c r="K96" s="0" t="n">
        <f aca="false">SUMIFS(C$86:C$140,$A$86:$A$140,$J96)</f>
        <v>6.9706209544795</v>
      </c>
      <c r="L96" s="0" t="n">
        <f aca="false">SUMIFS(D$86:D$140,$A$86:$A$140,$J96)</f>
        <v>7.3629635587944</v>
      </c>
      <c r="M96" s="0" t="n">
        <f aca="false">SUMIFS(E$86:E$140,$A$86:$A$140,$J96)</f>
        <v>7.6603371728133</v>
      </c>
      <c r="N96" s="0" t="n">
        <f aca="false">SUMIFS(F$86:F$140,$A$86:$A$140,$J96)</f>
        <v>7.8939592968144</v>
      </c>
      <c r="O96" s="0" t="n">
        <f aca="false">SUMIFS(G$86:G$140,$A$86:$A$140,$J96)</f>
        <v>8.1626493547042</v>
      </c>
      <c r="P96" s="0" t="n">
        <f aca="false">SUMIFS(H$86:H$140,$A$86:$A$140,$J96)</f>
        <v>8.8219293890382</v>
      </c>
    </row>
    <row collapsed="false" customFormat="false" customHeight="false" hidden="false" ht="13.4" outlineLevel="0" r="97">
      <c r="A97" s="61" t="str">
        <f aca="false">Conso_energie_usage!$B$13</f>
        <v>Bureautique</v>
      </c>
      <c r="B97" s="61" t="str">
        <f aca="false">Conso_energie_usage!$C$13</f>
        <v>Gaz</v>
      </c>
      <c r="C97" s="61" t="n">
        <f aca="false">Conso_energie_usage!$D$13</f>
        <v>0</v>
      </c>
      <c r="D97" s="61" t="n">
        <f aca="false">Conso_energie_usage!$E$13</f>
        <v>0</v>
      </c>
      <c r="E97" s="61" t="n">
        <f aca="false">Conso_energie_usage!$F$13</f>
        <v>0</v>
      </c>
      <c r="F97" s="61" t="n">
        <f aca="false">Conso_energie_usage!$G$13</f>
        <v>0</v>
      </c>
      <c r="G97" s="61" t="n">
        <f aca="false">Conso_energie_usage!$H$13</f>
        <v>0</v>
      </c>
      <c r="H97" s="61" t="n">
        <f aca="false">Conso_energie_usage!$I$13</f>
        <v>0</v>
      </c>
    </row>
    <row collapsed="false" customFormat="false" customHeight="false" hidden="false" ht="13.4" outlineLevel="0" r="98">
      <c r="A98" s="61" t="str">
        <f aca="false">Conso_energie_usage!$B$14</f>
        <v>Bureautique</v>
      </c>
      <c r="B98" s="61" t="str">
        <f aca="false">Conso_energie_usage!$C$14</f>
        <v>Fioul</v>
      </c>
      <c r="C98" s="61" t="n">
        <f aca="false">Conso_energie_usage!$D$14</f>
        <v>0</v>
      </c>
      <c r="D98" s="61" t="n">
        <f aca="false">Conso_energie_usage!$E$14</f>
        <v>0</v>
      </c>
      <c r="E98" s="61" t="n">
        <f aca="false">Conso_energie_usage!$F$14</f>
        <v>0</v>
      </c>
      <c r="F98" s="61" t="n">
        <f aca="false">Conso_energie_usage!$G$14</f>
        <v>0</v>
      </c>
      <c r="G98" s="61" t="n">
        <f aca="false">Conso_energie_usage!$H$14</f>
        <v>0</v>
      </c>
      <c r="H98" s="61" t="n">
        <f aca="false">Conso_energie_usage!$I$14</f>
        <v>0</v>
      </c>
    </row>
    <row collapsed="false" customFormat="false" customHeight="false" hidden="false" ht="13.4" outlineLevel="0" r="99">
      <c r="A99" s="61" t="str">
        <f aca="false">Conso_energie_usage!$B$15</f>
        <v>Bureautique</v>
      </c>
      <c r="B99" s="61" t="str">
        <f aca="false">Conso_energie_usage!$C$15</f>
        <v>Urbain</v>
      </c>
      <c r="C99" s="61" t="n">
        <f aca="false">Conso_energie_usage!$D$15</f>
        <v>0</v>
      </c>
      <c r="D99" s="61" t="n">
        <f aca="false">Conso_energie_usage!$E$15</f>
        <v>0</v>
      </c>
      <c r="E99" s="61" t="n">
        <f aca="false">Conso_energie_usage!$F$15</f>
        <v>0</v>
      </c>
      <c r="F99" s="61" t="n">
        <f aca="false">Conso_energie_usage!$G$15</f>
        <v>0</v>
      </c>
      <c r="G99" s="61" t="n">
        <f aca="false">Conso_energie_usage!$H$15</f>
        <v>0</v>
      </c>
      <c r="H99" s="61" t="n">
        <f aca="false">Conso_energie_usage!$I$15</f>
        <v>0</v>
      </c>
    </row>
    <row collapsed="false" customFormat="false" customHeight="false" hidden="false" ht="13.4" outlineLevel="0" r="100">
      <c r="A100" s="61" t="str">
        <f aca="false">Conso_energie_usage!$B$16</f>
        <v>Bureautique</v>
      </c>
      <c r="B100" s="61" t="str">
        <f aca="false">Conso_energie_usage!$C$16</f>
        <v>Autres</v>
      </c>
      <c r="C100" s="61" t="n">
        <f aca="false">Conso_energie_usage!$D$16</f>
        <v>0</v>
      </c>
      <c r="D100" s="61" t="n">
        <f aca="false">Conso_energie_usage!$E$16</f>
        <v>0</v>
      </c>
      <c r="E100" s="61" t="n">
        <f aca="false">Conso_energie_usage!$F$16</f>
        <v>0</v>
      </c>
      <c r="F100" s="61" t="n">
        <f aca="false">Conso_energie_usage!$G$16</f>
        <v>0</v>
      </c>
      <c r="G100" s="61" t="n">
        <f aca="false">Conso_energie_usage!$H$16</f>
        <v>0</v>
      </c>
      <c r="H100" s="61" t="n">
        <f aca="false">Conso_energie_usage!$I$16</f>
        <v>0</v>
      </c>
    </row>
    <row collapsed="false" customFormat="false" customHeight="false" hidden="false" ht="13.4" outlineLevel="0" r="101">
      <c r="A101" s="61" t="str">
        <f aca="false">Conso_energie_usage!$B$17</f>
        <v>Chauffage</v>
      </c>
      <c r="B101" s="61" t="str">
        <f aca="false">Conso_energie_usage!$C$17</f>
        <v>Electricité</v>
      </c>
      <c r="C101" s="61" t="n">
        <f aca="false">Conso_energie_usage!$D$17</f>
        <v>17.5361947250924</v>
      </c>
      <c r="D101" s="61" t="n">
        <f aca="false">Conso_energie_usage!$E$17</f>
        <v>17.4840644599856</v>
      </c>
      <c r="E101" s="61" t="n">
        <f aca="false">Conso_energie_usage!$F$17</f>
        <v>16.0931595576348</v>
      </c>
      <c r="F101" s="61" t="n">
        <f aca="false">Conso_energie_usage!$G$17</f>
        <v>15.8730095849612</v>
      </c>
      <c r="G101" s="61" t="n">
        <f aca="false">Conso_energie_usage!$H$17</f>
        <v>17.3680844008502</v>
      </c>
      <c r="H101" s="61" t="n">
        <f aca="false">Conso_energie_usage!$I$17</f>
        <v>17.3272178773611</v>
      </c>
    </row>
    <row collapsed="false" customFormat="false" customHeight="false" hidden="false" ht="13.4" outlineLevel="0" r="102">
      <c r="A102" s="61" t="str">
        <f aca="false">Conso_energie_usage!$B$18</f>
        <v>Chauffage</v>
      </c>
      <c r="B102" s="61" t="str">
        <f aca="false">Conso_energie_usage!$C$18</f>
        <v>Gaz</v>
      </c>
      <c r="C102" s="61" t="n">
        <f aca="false">Conso_energie_usage!$D$18</f>
        <v>53.180606341615</v>
      </c>
      <c r="D102" s="61" t="n">
        <f aca="false">Conso_energie_usage!$E$18</f>
        <v>56.7765941402962</v>
      </c>
      <c r="E102" s="61" t="n">
        <f aca="false">Conso_energie_usage!$F$18</f>
        <v>50.0525994386648</v>
      </c>
      <c r="F102" s="61" t="n">
        <f aca="false">Conso_energie_usage!$G$18</f>
        <v>39.4660169188307</v>
      </c>
      <c r="G102" s="61" t="n">
        <f aca="false">Conso_energie_usage!$H$18</f>
        <v>25.650837933779</v>
      </c>
      <c r="H102" s="61" t="n">
        <f aca="false">Conso_energie_usage!$I$18</f>
        <v>0.5809269750859</v>
      </c>
    </row>
    <row collapsed="false" customFormat="false" customHeight="false" hidden="false" ht="13.4" outlineLevel="0" r="103">
      <c r="A103" s="61" t="str">
        <f aca="false">Conso_energie_usage!$B$19</f>
        <v>Chauffage</v>
      </c>
      <c r="B103" s="61" t="str">
        <f aca="false">Conso_energie_usage!$C$19</f>
        <v>Fioul</v>
      </c>
      <c r="C103" s="61" t="n">
        <f aca="false">Conso_energie_usage!$D$19</f>
        <v>28.490305846481</v>
      </c>
      <c r="D103" s="61" t="n">
        <f aca="false">Conso_energie_usage!$E$19</f>
        <v>18.7124453486237</v>
      </c>
      <c r="E103" s="61" t="n">
        <f aca="false">Conso_energie_usage!$F$19</f>
        <v>13.8841563635326</v>
      </c>
      <c r="F103" s="61" t="n">
        <f aca="false">Conso_energie_usage!$G$19</f>
        <v>8.7254265395033</v>
      </c>
      <c r="G103" s="61" t="n">
        <f aca="false">Conso_energie_usage!$H$19</f>
        <v>4.245605097063</v>
      </c>
      <c r="H103" s="61" t="n">
        <f aca="false">Conso_energie_usage!$I$19</f>
        <v>0.1128207646253</v>
      </c>
    </row>
    <row collapsed="false" customFormat="false" customHeight="false" hidden="false" ht="13.4" outlineLevel="0" r="104">
      <c r="A104" s="61" t="str">
        <f aca="false">Conso_energie_usage!$B$20</f>
        <v>Chauffage</v>
      </c>
      <c r="B104" s="61" t="str">
        <f aca="false">Conso_energie_usage!$C$20</f>
        <v>Urbain</v>
      </c>
      <c r="C104" s="61" t="n">
        <f aca="false">Conso_energie_usage!$D$20</f>
        <v>8.233089168027</v>
      </c>
      <c r="D104" s="61" t="n">
        <f aca="false">Conso_energie_usage!$E$20</f>
        <v>6.251927300925</v>
      </c>
      <c r="E104" s="61" t="n">
        <f aca="false">Conso_energie_usage!$F$20</f>
        <v>5.4536880070485</v>
      </c>
      <c r="F104" s="61" t="n">
        <f aca="false">Conso_energie_usage!$G$20</f>
        <v>6.3747120345252</v>
      </c>
      <c r="G104" s="61" t="n">
        <f aca="false">Conso_energie_usage!$H$20</f>
        <v>7.8045830983209</v>
      </c>
      <c r="H104" s="61" t="n">
        <f aca="false">Conso_energie_usage!$I$20</f>
        <v>9.2948354396386</v>
      </c>
    </row>
    <row collapsed="false" customFormat="false" customHeight="false" hidden="false" ht="13.4" outlineLevel="0" r="105">
      <c r="A105" s="61" t="str">
        <f aca="false">Conso_energie_usage!$B$21</f>
        <v>Chauffage</v>
      </c>
      <c r="B105" s="61" t="str">
        <f aca="false">Conso_energie_usage!$C$21</f>
        <v>Autres</v>
      </c>
      <c r="C105" s="61" t="n">
        <f aca="false">Conso_energie_usage!$D$21</f>
        <v>3.453368760218</v>
      </c>
      <c r="D105" s="61" t="n">
        <f aca="false">Conso_energie_usage!$E$21</f>
        <v>2.7903067373953</v>
      </c>
      <c r="E105" s="61" t="n">
        <f aca="false">Conso_energie_usage!$F$21</f>
        <v>2.1272586835708</v>
      </c>
      <c r="F105" s="61" t="n">
        <f aca="false">Conso_energie_usage!$G$21</f>
        <v>1.5368534947327</v>
      </c>
      <c r="G105" s="61" t="n">
        <f aca="false">Conso_energie_usage!$H$21</f>
        <v>1.0474633259538</v>
      </c>
      <c r="H105" s="61" t="n">
        <f aca="false">Conso_energie_usage!$I$21</f>
        <v>0.3959722362422</v>
      </c>
    </row>
    <row collapsed="false" customFormat="false" customHeight="false" hidden="false" ht="13.4" outlineLevel="0" r="106">
      <c r="A106" s="61" t="str">
        <f aca="false">Conso_energie_usage!$B$22</f>
        <v>Climatisation</v>
      </c>
      <c r="B106" s="61" t="str">
        <f aca="false">Conso_energie_usage!$C$22</f>
        <v>Electricité</v>
      </c>
      <c r="C106" s="61" t="n">
        <f aca="false">Conso_energie_usage!$D$22</f>
        <v>5.5568311287433</v>
      </c>
      <c r="D106" s="61" t="n">
        <f aca="false">Conso_energie_usage!$E$22</f>
        <v>6.052820118364</v>
      </c>
      <c r="E106" s="61" t="n">
        <f aca="false">Conso_energie_usage!$F$22</f>
        <v>6.2783458754001</v>
      </c>
      <c r="F106" s="61" t="n">
        <f aca="false">Conso_energie_usage!$G$22</f>
        <v>6.1147319240434</v>
      </c>
      <c r="G106" s="61" t="n">
        <f aca="false">Conso_energie_usage!$H$22</f>
        <v>6.1655385581469</v>
      </c>
      <c r="H106" s="61" t="n">
        <f aca="false">Conso_energie_usage!$I$22</f>
        <v>6.2791934249546</v>
      </c>
    </row>
    <row collapsed="false" customFormat="false" customHeight="false" hidden="false" ht="13.4" outlineLevel="0" r="107">
      <c r="A107" s="61" t="str">
        <f aca="false">Conso_energie_usage!$B$23</f>
        <v>Climatisation</v>
      </c>
      <c r="B107" s="61" t="str">
        <f aca="false">Conso_energie_usage!$C$23</f>
        <v>Gaz</v>
      </c>
      <c r="C107" s="61" t="n">
        <f aca="false">Conso_energie_usage!$D$23</f>
        <v>0</v>
      </c>
      <c r="D107" s="61" t="n">
        <f aca="false">Conso_energie_usage!$E$23</f>
        <v>0</v>
      </c>
      <c r="E107" s="61" t="n">
        <f aca="false">Conso_energie_usage!$F$23</f>
        <v>0</v>
      </c>
      <c r="F107" s="61" t="n">
        <f aca="false">Conso_energie_usage!$G$23</f>
        <v>0</v>
      </c>
      <c r="G107" s="61" t="n">
        <f aca="false">Conso_energie_usage!$H$23</f>
        <v>0</v>
      </c>
      <c r="H107" s="61" t="n">
        <f aca="false">Conso_energie_usage!$I$23</f>
        <v>0</v>
      </c>
    </row>
    <row collapsed="false" customFormat="false" customHeight="false" hidden="false" ht="13.4" outlineLevel="0" r="108">
      <c r="A108" s="61" t="str">
        <f aca="false">Conso_energie_usage!$B$24</f>
        <v>Climatisation</v>
      </c>
      <c r="B108" s="61" t="str">
        <f aca="false">Conso_energie_usage!$C$24</f>
        <v>Fioul</v>
      </c>
      <c r="C108" s="61" t="n">
        <f aca="false">Conso_energie_usage!$D$24</f>
        <v>0</v>
      </c>
      <c r="D108" s="61" t="n">
        <f aca="false">Conso_energie_usage!$E$24</f>
        <v>0</v>
      </c>
      <c r="E108" s="61" t="n">
        <f aca="false">Conso_energie_usage!$F$24</f>
        <v>0</v>
      </c>
      <c r="F108" s="61" t="n">
        <f aca="false">Conso_energie_usage!$G$24</f>
        <v>0</v>
      </c>
      <c r="G108" s="61" t="n">
        <f aca="false">Conso_energie_usage!$H$24</f>
        <v>0</v>
      </c>
      <c r="H108" s="61" t="n">
        <f aca="false">Conso_energie_usage!$I$24</f>
        <v>0</v>
      </c>
    </row>
    <row collapsed="false" customFormat="false" customHeight="false" hidden="false" ht="13.4" outlineLevel="0" r="109">
      <c r="A109" s="61" t="str">
        <f aca="false">Conso_energie_usage!$B$25</f>
        <v>Climatisation</v>
      </c>
      <c r="B109" s="61" t="str">
        <f aca="false">Conso_energie_usage!$C$25</f>
        <v>Urbain</v>
      </c>
      <c r="C109" s="61" t="n">
        <f aca="false">Conso_energie_usage!$D$25</f>
        <v>0</v>
      </c>
      <c r="D109" s="61" t="n">
        <f aca="false">Conso_energie_usage!$E$25</f>
        <v>0</v>
      </c>
      <c r="E109" s="61" t="n">
        <f aca="false">Conso_energie_usage!$F$25</f>
        <v>0</v>
      </c>
      <c r="F109" s="61" t="n">
        <f aca="false">Conso_energie_usage!$G$25</f>
        <v>0</v>
      </c>
      <c r="G109" s="61" t="n">
        <f aca="false">Conso_energie_usage!$H$25</f>
        <v>0</v>
      </c>
      <c r="H109" s="61" t="n">
        <f aca="false">Conso_energie_usage!$I$25</f>
        <v>0</v>
      </c>
    </row>
    <row collapsed="false" customFormat="false" customHeight="false" hidden="false" ht="13.4" outlineLevel="0" r="110">
      <c r="A110" s="61" t="str">
        <f aca="false">Conso_energie_usage!$B$26</f>
        <v>Climatisation</v>
      </c>
      <c r="B110" s="61" t="str">
        <f aca="false">Conso_energie_usage!$C$26</f>
        <v>Autres</v>
      </c>
      <c r="C110" s="61" t="n">
        <f aca="false">Conso_energie_usage!$D$26</f>
        <v>0</v>
      </c>
      <c r="D110" s="61" t="n">
        <f aca="false">Conso_energie_usage!$E$26</f>
        <v>0</v>
      </c>
      <c r="E110" s="61" t="n">
        <f aca="false">Conso_energie_usage!$F$26</f>
        <v>0</v>
      </c>
      <c r="F110" s="61" t="n">
        <f aca="false">Conso_energie_usage!$G$26</f>
        <v>0</v>
      </c>
      <c r="G110" s="61" t="n">
        <f aca="false">Conso_energie_usage!$H$26</f>
        <v>0</v>
      </c>
      <c r="H110" s="61" t="n">
        <f aca="false">Conso_energie_usage!$I$26</f>
        <v>0</v>
      </c>
    </row>
    <row collapsed="false" customFormat="false" customHeight="false" hidden="false" ht="13.4" outlineLevel="0" r="111">
      <c r="A111" s="61" t="str">
        <f aca="false">Conso_energie_usage!$B$27</f>
        <v>Cuisson</v>
      </c>
      <c r="B111" s="61" t="str">
        <f aca="false">Conso_energie_usage!$C$27</f>
        <v>Electricité</v>
      </c>
      <c r="C111" s="61" t="n">
        <f aca="false">Conso_energie_usage!$D$27</f>
        <v>6.8141993129085</v>
      </c>
      <c r="D111" s="61" t="n">
        <f aca="false">Conso_energie_usage!$E$27</f>
        <v>9.0971164090628</v>
      </c>
      <c r="E111" s="61" t="n">
        <f aca="false">Conso_energie_usage!$F$27</f>
        <v>10.6851235251982</v>
      </c>
      <c r="F111" s="61" t="n">
        <f aca="false">Conso_energie_usage!$G$27</f>
        <v>11.4377325830379</v>
      </c>
      <c r="G111" s="61" t="n">
        <f aca="false">Conso_energie_usage!$H$27</f>
        <v>12.0218305475032</v>
      </c>
      <c r="H111" s="61" t="n">
        <f aca="false">Conso_energie_usage!$I$27</f>
        <v>12.2425605815238</v>
      </c>
    </row>
    <row collapsed="false" customFormat="false" customHeight="false" hidden="false" ht="13.4" outlineLevel="0" r="112">
      <c r="A112" s="61" t="str">
        <f aca="false">Conso_energie_usage!$B$28</f>
        <v>Cuisson</v>
      </c>
      <c r="B112" s="61" t="str">
        <f aca="false">Conso_energie_usage!$C$28</f>
        <v>Gaz</v>
      </c>
      <c r="C112" s="61" t="n">
        <f aca="false">Conso_energie_usage!$D$28</f>
        <v>4.9291756450348</v>
      </c>
      <c r="D112" s="61" t="n">
        <f aca="false">Conso_energie_usage!$E$28</f>
        <v>4.1110454453743</v>
      </c>
      <c r="E112" s="61" t="n">
        <f aca="false">Conso_energie_usage!$F$28</f>
        <v>3.6052088535008</v>
      </c>
      <c r="F112" s="61" t="n">
        <f aca="false">Conso_energie_usage!$G$28</f>
        <v>3.0128527456603</v>
      </c>
      <c r="G112" s="61" t="n">
        <f aca="false">Conso_energie_usage!$H$28</f>
        <v>2.5147048430769</v>
      </c>
      <c r="H112" s="61" t="n">
        <f aca="false">Conso_energie_usage!$I$28</f>
        <v>1.3411715619664</v>
      </c>
    </row>
    <row collapsed="false" customFormat="false" customHeight="false" hidden="false" ht="13.4" outlineLevel="0" r="113">
      <c r="A113" s="61" t="str">
        <f aca="false">Conso_energie_usage!$B$29</f>
        <v>Cuisson</v>
      </c>
      <c r="B113" s="61" t="str">
        <f aca="false">Conso_energie_usage!$C$29</f>
        <v>Fioul</v>
      </c>
      <c r="C113" s="61" t="n">
        <f aca="false">Conso_energie_usage!$D$29</f>
        <v>0.1311633673827</v>
      </c>
      <c r="D113" s="61" t="n">
        <f aca="false">Conso_energie_usage!$E$29</f>
        <v>0</v>
      </c>
      <c r="E113" s="61" t="n">
        <f aca="false">Conso_energie_usage!$F$29</f>
        <v>0</v>
      </c>
      <c r="F113" s="61" t="n">
        <f aca="false">Conso_energie_usage!$G$29</f>
        <v>0</v>
      </c>
      <c r="G113" s="61" t="n">
        <f aca="false">Conso_energie_usage!$H$29</f>
        <v>0</v>
      </c>
      <c r="H113" s="61" t="n">
        <f aca="false">Conso_energie_usage!$I$29</f>
        <v>0</v>
      </c>
    </row>
    <row collapsed="false" customFormat="false" customHeight="false" hidden="false" ht="13.4" outlineLevel="0" r="114">
      <c r="A114" s="61" t="str">
        <f aca="false">Conso_energie_usage!$B$30</f>
        <v>Cuisson</v>
      </c>
      <c r="B114" s="61" t="str">
        <f aca="false">Conso_energie_usage!$C$30</f>
        <v>Urbain</v>
      </c>
      <c r="C114" s="61" t="n">
        <f aca="false">Conso_energie_usage!$D$30</f>
        <v>0</v>
      </c>
      <c r="D114" s="61" t="n">
        <f aca="false">Conso_energie_usage!$E$30</f>
        <v>0</v>
      </c>
      <c r="E114" s="61" t="n">
        <f aca="false">Conso_energie_usage!$F$30</f>
        <v>0</v>
      </c>
      <c r="F114" s="61" t="n">
        <f aca="false">Conso_energie_usage!$G$30</f>
        <v>0</v>
      </c>
      <c r="G114" s="61" t="n">
        <f aca="false">Conso_energie_usage!$H$30</f>
        <v>0</v>
      </c>
      <c r="H114" s="61" t="n">
        <f aca="false">Conso_energie_usage!$I$30</f>
        <v>0</v>
      </c>
    </row>
    <row collapsed="false" customFormat="false" customHeight="false" hidden="false" ht="13.4" outlineLevel="0" r="115">
      <c r="A115" s="61" t="str">
        <f aca="false">Conso_energie_usage!$B$31</f>
        <v>Cuisson</v>
      </c>
      <c r="B115" s="61" t="str">
        <f aca="false">Conso_energie_usage!$C$31</f>
        <v>Autres</v>
      </c>
      <c r="C115" s="61" t="n">
        <f aca="false">Conso_energie_usage!$D$31</f>
        <v>2.0805247307703</v>
      </c>
      <c r="D115" s="61" t="n">
        <f aca="false">Conso_energie_usage!$E$31</f>
        <v>1.4519448053377</v>
      </c>
      <c r="E115" s="61" t="n">
        <f aca="false">Conso_energie_usage!$F$31</f>
        <v>1.1081857386895</v>
      </c>
      <c r="F115" s="61" t="n">
        <f aca="false">Conso_energie_usage!$G$31</f>
        <v>0.821356690467</v>
      </c>
      <c r="G115" s="61" t="n">
        <f aca="false">Conso_energie_usage!$H$31</f>
        <v>0.611786556476</v>
      </c>
      <c r="H115" s="61" t="n">
        <f aca="false">Conso_energie_usage!$I$31</f>
        <v>0.2379426815996</v>
      </c>
    </row>
    <row collapsed="false" customFormat="false" customHeight="false" hidden="false" ht="13.4" outlineLevel="0" r="116">
      <c r="A116" s="61" t="str">
        <f aca="false">Conso_energie_usage!$B$32</f>
        <v>Eclairage</v>
      </c>
      <c r="B116" s="61" t="str">
        <f aca="false">Conso_energie_usage!$C$32</f>
        <v>Electricité</v>
      </c>
      <c r="C116" s="61" t="n">
        <f aca="false">Conso_energie_usage!$D$32</f>
        <v>31.5804041988431</v>
      </c>
      <c r="D116" s="61" t="n">
        <f aca="false">Conso_energie_usage!$E$32</f>
        <v>31.4416917462255</v>
      </c>
      <c r="E116" s="61" t="n">
        <f aca="false">Conso_energie_usage!$F$32</f>
        <v>29.0635304132547</v>
      </c>
      <c r="F116" s="61" t="n">
        <f aca="false">Conso_energie_usage!$G$32</f>
        <v>23.7063269283624</v>
      </c>
      <c r="G116" s="61" t="n">
        <f aca="false">Conso_energie_usage!$H$32</f>
        <v>18.4276306099844</v>
      </c>
      <c r="H116" s="61" t="n">
        <f aca="false">Conso_energie_usage!$I$32</f>
        <v>11.2081626774397</v>
      </c>
    </row>
    <row collapsed="false" customFormat="false" customHeight="false" hidden="false" ht="13.4" outlineLevel="0" r="117">
      <c r="A117" s="61" t="str">
        <f aca="false">Conso_energie_usage!$B$33</f>
        <v>Eclairage</v>
      </c>
      <c r="B117" s="61" t="str">
        <f aca="false">Conso_energie_usage!$C$33</f>
        <v>Gaz</v>
      </c>
      <c r="C117" s="61" t="n">
        <f aca="false">Conso_energie_usage!$D$33</f>
        <v>0</v>
      </c>
      <c r="D117" s="61" t="n">
        <f aca="false">Conso_energie_usage!$E$33</f>
        <v>0</v>
      </c>
      <c r="E117" s="61" t="n">
        <f aca="false">Conso_energie_usage!$F$33</f>
        <v>0</v>
      </c>
      <c r="F117" s="61" t="n">
        <f aca="false">Conso_energie_usage!$G$33</f>
        <v>0</v>
      </c>
      <c r="G117" s="61" t="n">
        <f aca="false">Conso_energie_usage!$H$33</f>
        <v>0</v>
      </c>
      <c r="H117" s="61" t="n">
        <f aca="false">Conso_energie_usage!$I$33</f>
        <v>0</v>
      </c>
    </row>
    <row collapsed="false" customFormat="false" customHeight="false" hidden="false" ht="13.4" outlineLevel="0" r="118">
      <c r="A118" s="61" t="str">
        <f aca="false">Conso_energie_usage!$B$34</f>
        <v>Eclairage</v>
      </c>
      <c r="B118" s="61" t="str">
        <f aca="false">Conso_energie_usage!$C$34</f>
        <v>Fioul</v>
      </c>
      <c r="C118" s="61" t="n">
        <f aca="false">Conso_energie_usage!$D$34</f>
        <v>0</v>
      </c>
      <c r="D118" s="61" t="n">
        <f aca="false">Conso_energie_usage!$E$34</f>
        <v>0</v>
      </c>
      <c r="E118" s="61" t="n">
        <f aca="false">Conso_energie_usage!$F$34</f>
        <v>0</v>
      </c>
      <c r="F118" s="61" t="n">
        <f aca="false">Conso_energie_usage!$G$34</f>
        <v>0</v>
      </c>
      <c r="G118" s="61" t="n">
        <f aca="false">Conso_energie_usage!$H$34</f>
        <v>0</v>
      </c>
      <c r="H118" s="61" t="n">
        <f aca="false">Conso_energie_usage!$I$34</f>
        <v>0</v>
      </c>
    </row>
    <row collapsed="false" customFormat="false" customHeight="false" hidden="false" ht="13.4" outlineLevel="0" r="119">
      <c r="A119" s="61" t="str">
        <f aca="false">Conso_energie_usage!$B$35</f>
        <v>Eclairage</v>
      </c>
      <c r="B119" s="61" t="str">
        <f aca="false">Conso_energie_usage!$C$35</f>
        <v>Urbain</v>
      </c>
      <c r="C119" s="61" t="n">
        <f aca="false">Conso_energie_usage!$D$35</f>
        <v>0</v>
      </c>
      <c r="D119" s="61" t="n">
        <f aca="false">Conso_energie_usage!$E$35</f>
        <v>0</v>
      </c>
      <c r="E119" s="61" t="n">
        <f aca="false">Conso_energie_usage!$F$35</f>
        <v>0</v>
      </c>
      <c r="F119" s="61" t="n">
        <f aca="false">Conso_energie_usage!$G$35</f>
        <v>0</v>
      </c>
      <c r="G119" s="61" t="n">
        <f aca="false">Conso_energie_usage!$H$35</f>
        <v>0</v>
      </c>
      <c r="H119" s="61" t="n">
        <f aca="false">Conso_energie_usage!$I$35</f>
        <v>0</v>
      </c>
    </row>
    <row collapsed="false" customFormat="false" customHeight="false" hidden="false" ht="13.4" outlineLevel="0" r="120">
      <c r="A120" s="61" t="str">
        <f aca="false">Conso_energie_usage!$B$36</f>
        <v>Eclairage</v>
      </c>
      <c r="B120" s="61" t="str">
        <f aca="false">Conso_energie_usage!$C$36</f>
        <v>Autres</v>
      </c>
      <c r="C120" s="61" t="n">
        <f aca="false">Conso_energie_usage!$D$36</f>
        <v>0</v>
      </c>
      <c r="D120" s="61" t="n">
        <f aca="false">Conso_energie_usage!$E$36</f>
        <v>0</v>
      </c>
      <c r="E120" s="61" t="n">
        <f aca="false">Conso_energie_usage!$F$36</f>
        <v>0</v>
      </c>
      <c r="F120" s="61" t="n">
        <f aca="false">Conso_energie_usage!$G$36</f>
        <v>0</v>
      </c>
      <c r="G120" s="61" t="n">
        <f aca="false">Conso_energie_usage!$H$36</f>
        <v>0</v>
      </c>
      <c r="H120" s="61" t="n">
        <f aca="false">Conso_energie_usage!$I$36</f>
        <v>0</v>
      </c>
    </row>
    <row collapsed="false" customFormat="false" customHeight="false" hidden="false" ht="13.4" outlineLevel="0" r="121">
      <c r="A121" s="61" t="str">
        <f aca="false">Conso_energie_usage!$B$37</f>
        <v>ECS</v>
      </c>
      <c r="B121" s="61" t="str">
        <f aca="false">Conso_energie_usage!$C$37</f>
        <v>Electricité</v>
      </c>
      <c r="C121" s="61" t="n">
        <f aca="false">Conso_energie_usage!$D$37</f>
        <v>6.1686383468976</v>
      </c>
      <c r="D121" s="61" t="n">
        <f aca="false">Conso_energie_usage!$E$37</f>
        <v>7.4058678043079</v>
      </c>
      <c r="E121" s="61" t="n">
        <f aca="false">Conso_energie_usage!$F$37</f>
        <v>7.7287787193333</v>
      </c>
      <c r="F121" s="61" t="n">
        <f aca="false">Conso_energie_usage!$G$37</f>
        <v>7.2350864242515</v>
      </c>
      <c r="G121" s="61" t="n">
        <f aca="false">Conso_energie_usage!$H$37</f>
        <v>6.6848585036466</v>
      </c>
      <c r="H121" s="61" t="n">
        <f aca="false">Conso_energie_usage!$I$37</f>
        <v>3.8290351068449</v>
      </c>
    </row>
    <row collapsed="false" customFormat="false" customHeight="false" hidden="false" ht="13.4" outlineLevel="0" r="122">
      <c r="A122" s="61" t="str">
        <f aca="false">Conso_energie_usage!$B$38</f>
        <v>ECS</v>
      </c>
      <c r="B122" s="61" t="str">
        <f aca="false">Conso_energie_usage!$C$38</f>
        <v>Gaz</v>
      </c>
      <c r="C122" s="61" t="n">
        <f aca="false">Conso_energie_usage!$D$38</f>
        <v>10.0079276468595</v>
      </c>
      <c r="D122" s="61" t="n">
        <f aca="false">Conso_energie_usage!$E$38</f>
        <v>8.820585270951</v>
      </c>
      <c r="E122" s="61" t="n">
        <f aca="false">Conso_energie_usage!$F$38</f>
        <v>7.507955233685</v>
      </c>
      <c r="F122" s="61" t="n">
        <f aca="false">Conso_energie_usage!$G$38</f>
        <v>6.2979221682279</v>
      </c>
      <c r="G122" s="61" t="n">
        <f aca="false">Conso_energie_usage!$H$38</f>
        <v>5.2427421453723</v>
      </c>
      <c r="H122" s="61" t="n">
        <f aca="false">Conso_energie_usage!$I$38</f>
        <v>2.4566614380772</v>
      </c>
    </row>
    <row collapsed="false" customFormat="false" customHeight="false" hidden="false" ht="13.4" outlineLevel="0" r="123">
      <c r="A123" s="61" t="str">
        <f aca="false">Conso_energie_usage!$B$39</f>
        <v>ECS</v>
      </c>
      <c r="B123" s="61" t="str">
        <f aca="false">Conso_energie_usage!$C$39</f>
        <v>Fioul</v>
      </c>
      <c r="C123" s="61" t="n">
        <f aca="false">Conso_energie_usage!$D$39</f>
        <v>3.7356450938281</v>
      </c>
      <c r="D123" s="61" t="n">
        <f aca="false">Conso_energie_usage!$E$39</f>
        <v>2.5593518335925</v>
      </c>
      <c r="E123" s="61" t="n">
        <f aca="false">Conso_energie_usage!$F$39</f>
        <v>1.5195701466695</v>
      </c>
      <c r="F123" s="61" t="n">
        <f aca="false">Conso_energie_usage!$G$39</f>
        <v>0.7606526904716</v>
      </c>
      <c r="G123" s="61" t="n">
        <f aca="false">Conso_energie_usage!$H$39</f>
        <v>0.621801084856</v>
      </c>
      <c r="H123" s="61" t="n">
        <f aca="false">Conso_energie_usage!$I$39</f>
        <v>0.2455476715107</v>
      </c>
    </row>
    <row collapsed="false" customFormat="false" customHeight="false" hidden="false" ht="13.4" outlineLevel="0" r="124">
      <c r="A124" s="61" t="str">
        <f aca="false">Conso_energie_usage!$B$40</f>
        <v>ECS</v>
      </c>
      <c r="B124" s="61" t="str">
        <f aca="false">Conso_energie_usage!$C$40</f>
        <v>Urbain</v>
      </c>
      <c r="C124" s="61" t="n">
        <f aca="false">Conso_energie_usage!$D$40</f>
        <v>1.1816864709462</v>
      </c>
      <c r="D124" s="61" t="n">
        <f aca="false">Conso_energie_usage!$E$40</f>
        <v>1.2269748352346</v>
      </c>
      <c r="E124" s="61" t="n">
        <f aca="false">Conso_energie_usage!$F$40</f>
        <v>1.2056602233977</v>
      </c>
      <c r="F124" s="61" t="n">
        <f aca="false">Conso_energie_usage!$G$40</f>
        <v>1.1567142152381</v>
      </c>
      <c r="G124" s="61" t="n">
        <f aca="false">Conso_energie_usage!$H$40</f>
        <v>1.0869565618766</v>
      </c>
      <c r="H124" s="61" t="n">
        <f aca="false">Conso_energie_usage!$I$40</f>
        <v>0.8619196954182</v>
      </c>
    </row>
    <row collapsed="false" customFormat="false" customHeight="false" hidden="false" ht="13.4" outlineLevel="0" r="125">
      <c r="A125" s="61" t="str">
        <f aca="false">Conso_energie_usage!$B$41</f>
        <v>ECS</v>
      </c>
      <c r="B125" s="61" t="str">
        <f aca="false">Conso_energie_usage!$C$41</f>
        <v>Autres</v>
      </c>
      <c r="C125" s="61" t="n">
        <f aca="false">Conso_energie_usage!$D$41</f>
        <v>0.7709914297352</v>
      </c>
      <c r="D125" s="61" t="n">
        <f aca="false">Conso_energie_usage!$E$41</f>
        <v>2.0437538317846</v>
      </c>
      <c r="E125" s="61" t="n">
        <f aca="false">Conso_energie_usage!$F$41</f>
        <v>2.9099527678437</v>
      </c>
      <c r="F125" s="61" t="n">
        <f aca="false">Conso_energie_usage!$G$41</f>
        <v>3.4942465975523</v>
      </c>
      <c r="G125" s="61" t="n">
        <f aca="false">Conso_energie_usage!$H$41</f>
        <v>3.6095534595063</v>
      </c>
      <c r="H125" s="61" t="n">
        <f aca="false">Conso_energie_usage!$I$41</f>
        <v>3.6149051566275</v>
      </c>
    </row>
    <row collapsed="false" customFormat="false" customHeight="false" hidden="false" ht="13.4" outlineLevel="0" r="126">
      <c r="A126" s="61" t="str">
        <f aca="false">Conso_energie_usage!$B$42</f>
        <v>Froid_alimentaire</v>
      </c>
      <c r="B126" s="61" t="str">
        <f aca="false">Conso_energie_usage!$C$42</f>
        <v>Electricité</v>
      </c>
      <c r="C126" s="61" t="n">
        <f aca="false">Conso_energie_usage!$D$42</f>
        <v>10.0313801199302</v>
      </c>
      <c r="D126" s="61" t="n">
        <f aca="false">Conso_energie_usage!$E$42</f>
        <v>9.6515994081092</v>
      </c>
      <c r="E126" s="61" t="n">
        <f aca="false">Conso_energie_usage!$F$42</f>
        <v>8.7427751570428</v>
      </c>
      <c r="F126" s="61" t="n">
        <f aca="false">Conso_energie_usage!$G$42</f>
        <v>8.2988737526723</v>
      </c>
      <c r="G126" s="61" t="n">
        <f aca="false">Conso_energie_usage!$H$42</f>
        <v>7.8912258783624</v>
      </c>
      <c r="H126" s="61" t="n">
        <f aca="false">Conso_energie_usage!$I$42</f>
        <v>6.4912464355034</v>
      </c>
    </row>
    <row collapsed="false" customFormat="false" customHeight="false" hidden="false" ht="13.4" outlineLevel="0" r="127">
      <c r="A127" s="61" t="str">
        <f aca="false">Conso_energie_usage!$B$43</f>
        <v>Froid_alimentaire</v>
      </c>
      <c r="B127" s="61" t="str">
        <f aca="false">Conso_energie_usage!$C$43</f>
        <v>Gaz</v>
      </c>
      <c r="C127" s="61" t="n">
        <f aca="false">Conso_energie_usage!$D$43</f>
        <v>0</v>
      </c>
      <c r="D127" s="61" t="n">
        <f aca="false">Conso_energie_usage!$E$43</f>
        <v>0</v>
      </c>
      <c r="E127" s="61" t="n">
        <f aca="false">Conso_energie_usage!$F$43</f>
        <v>0</v>
      </c>
      <c r="F127" s="61" t="n">
        <f aca="false">Conso_energie_usage!$G$43</f>
        <v>0</v>
      </c>
      <c r="G127" s="61" t="n">
        <f aca="false">Conso_energie_usage!$H$43</f>
        <v>0</v>
      </c>
      <c r="H127" s="61" t="n">
        <f aca="false">Conso_energie_usage!$I$43</f>
        <v>0</v>
      </c>
    </row>
    <row collapsed="false" customFormat="false" customHeight="false" hidden="false" ht="13.4" outlineLevel="0" r="128">
      <c r="A128" s="61" t="str">
        <f aca="false">Conso_energie_usage!$B$44</f>
        <v>Froid_alimentaire</v>
      </c>
      <c r="B128" s="61" t="str">
        <f aca="false">Conso_energie_usage!$C$44</f>
        <v>Fioul</v>
      </c>
      <c r="C128" s="61" t="n">
        <f aca="false">Conso_energie_usage!$D$44</f>
        <v>0</v>
      </c>
      <c r="D128" s="61" t="n">
        <f aca="false">Conso_energie_usage!$E$44</f>
        <v>0</v>
      </c>
      <c r="E128" s="61" t="n">
        <f aca="false">Conso_energie_usage!$F$44</f>
        <v>0</v>
      </c>
      <c r="F128" s="61" t="n">
        <f aca="false">Conso_energie_usage!$G$44</f>
        <v>0</v>
      </c>
      <c r="G128" s="61" t="n">
        <f aca="false">Conso_energie_usage!$H$44</f>
        <v>0</v>
      </c>
      <c r="H128" s="61" t="n">
        <f aca="false">Conso_energie_usage!$I$44</f>
        <v>0</v>
      </c>
    </row>
    <row collapsed="false" customFormat="false" customHeight="false" hidden="false" ht="13.4" outlineLevel="0" r="129">
      <c r="A129" s="61" t="str">
        <f aca="false">Conso_energie_usage!$B$45</f>
        <v>Froid_alimentaire</v>
      </c>
      <c r="B129" s="61" t="str">
        <f aca="false">Conso_energie_usage!$C$45</f>
        <v>Urbain</v>
      </c>
      <c r="C129" s="61" t="n">
        <f aca="false">Conso_energie_usage!$D$45</f>
        <v>0</v>
      </c>
      <c r="D129" s="61" t="n">
        <f aca="false">Conso_energie_usage!$E$45</f>
        <v>0</v>
      </c>
      <c r="E129" s="61" t="n">
        <f aca="false">Conso_energie_usage!$F$45</f>
        <v>0</v>
      </c>
      <c r="F129" s="61" t="n">
        <f aca="false">Conso_energie_usage!$G$45</f>
        <v>0</v>
      </c>
      <c r="G129" s="61" t="n">
        <f aca="false">Conso_energie_usage!$H$45</f>
        <v>0</v>
      </c>
      <c r="H129" s="61" t="n">
        <f aca="false">Conso_energie_usage!$I$45</f>
        <v>0</v>
      </c>
    </row>
    <row collapsed="false" customFormat="false" customHeight="false" hidden="false" ht="13.4" outlineLevel="0" r="130">
      <c r="A130" s="61" t="str">
        <f aca="false">Conso_energie_usage!$B$46</f>
        <v>Froid_alimentaire</v>
      </c>
      <c r="B130" s="61" t="str">
        <f aca="false">Conso_energie_usage!$C$46</f>
        <v>Autres</v>
      </c>
      <c r="C130" s="61" t="n">
        <f aca="false">Conso_energie_usage!$D$46</f>
        <v>0</v>
      </c>
      <c r="D130" s="61" t="n">
        <f aca="false">Conso_energie_usage!$E$46</f>
        <v>0</v>
      </c>
      <c r="E130" s="61" t="n">
        <f aca="false">Conso_energie_usage!$F$46</f>
        <v>0</v>
      </c>
      <c r="F130" s="61" t="n">
        <f aca="false">Conso_energie_usage!$G$46</f>
        <v>0</v>
      </c>
      <c r="G130" s="61" t="n">
        <f aca="false">Conso_energie_usage!$H$46</f>
        <v>0</v>
      </c>
      <c r="H130" s="61" t="n">
        <f aca="false">Conso_energie_usage!$I$46</f>
        <v>0</v>
      </c>
    </row>
    <row collapsed="false" customFormat="false" customHeight="false" hidden="false" ht="13.4" outlineLevel="0" r="131">
      <c r="A131" s="61" t="str">
        <f aca="false">Conso_energie_usage!$B$47</f>
        <v>Process</v>
      </c>
      <c r="B131" s="61" t="str">
        <f aca="false">Conso_energie_usage!$C$47</f>
        <v>Electricité</v>
      </c>
      <c r="C131" s="61" t="n">
        <f aca="false">Conso_energie_usage!$D$47</f>
        <v>5.2095739382037</v>
      </c>
      <c r="D131" s="61" t="n">
        <f aca="false">Conso_energie_usage!$E$47</f>
        <v>5.3563171012445</v>
      </c>
      <c r="E131" s="61" t="n">
        <f aca="false">Conso_energie_usage!$F$47</f>
        <v>5.4582971223451</v>
      </c>
      <c r="F131" s="61" t="n">
        <f aca="false">Conso_energie_usage!$G$47</f>
        <v>5.3202967023504</v>
      </c>
      <c r="G131" s="61" t="n">
        <f aca="false">Conso_energie_usage!$H$47</f>
        <v>5.1917706949838</v>
      </c>
      <c r="H131" s="61" t="n">
        <f aca="false">Conso_energie_usage!$I$47</f>
        <v>4.6815600551123</v>
      </c>
    </row>
    <row collapsed="false" customFormat="false" customHeight="false" hidden="false" ht="13.4" outlineLevel="0" r="132">
      <c r="A132" s="61" t="str">
        <f aca="false">Conso_energie_usage!$B$48</f>
        <v>Process</v>
      </c>
      <c r="B132" s="61" t="str">
        <f aca="false">Conso_energie_usage!$C$48</f>
        <v>Gaz</v>
      </c>
      <c r="C132" s="61" t="n">
        <f aca="false">Conso_energie_usage!$D$48</f>
        <v>0</v>
      </c>
      <c r="D132" s="61" t="n">
        <f aca="false">Conso_energie_usage!$E$48</f>
        <v>0</v>
      </c>
      <c r="E132" s="61" t="n">
        <f aca="false">Conso_energie_usage!$F$48</f>
        <v>0</v>
      </c>
      <c r="F132" s="61" t="n">
        <f aca="false">Conso_energie_usage!$G$48</f>
        <v>0</v>
      </c>
      <c r="G132" s="61" t="n">
        <f aca="false">Conso_energie_usage!$H$48</f>
        <v>0</v>
      </c>
      <c r="H132" s="61" t="n">
        <f aca="false">Conso_energie_usage!$I$48</f>
        <v>0</v>
      </c>
    </row>
    <row collapsed="false" customFormat="false" customHeight="false" hidden="false" ht="13.4" outlineLevel="0" r="133">
      <c r="A133" s="61" t="str">
        <f aca="false">Conso_energie_usage!$B$49</f>
        <v>Process</v>
      </c>
      <c r="B133" s="61" t="str">
        <f aca="false">Conso_energie_usage!$C$49</f>
        <v>Fioul</v>
      </c>
      <c r="C133" s="61" t="n">
        <f aca="false">Conso_energie_usage!$D$49</f>
        <v>0</v>
      </c>
      <c r="D133" s="61" t="n">
        <f aca="false">Conso_energie_usage!$E$49</f>
        <v>0</v>
      </c>
      <c r="E133" s="61" t="n">
        <f aca="false">Conso_energie_usage!$F$49</f>
        <v>0</v>
      </c>
      <c r="F133" s="61" t="n">
        <f aca="false">Conso_energie_usage!$G$49</f>
        <v>0</v>
      </c>
      <c r="G133" s="61" t="n">
        <f aca="false">Conso_energie_usage!$H$49</f>
        <v>0</v>
      </c>
      <c r="H133" s="61" t="n">
        <f aca="false">Conso_energie_usage!$I$49</f>
        <v>0</v>
      </c>
    </row>
    <row collapsed="false" customFormat="false" customHeight="false" hidden="false" ht="13.4" outlineLevel="0" r="134">
      <c r="A134" s="61" t="str">
        <f aca="false">Conso_energie_usage!$B$50</f>
        <v>Process</v>
      </c>
      <c r="B134" s="61" t="str">
        <f aca="false">Conso_energie_usage!$C$50</f>
        <v>Urbain</v>
      </c>
      <c r="C134" s="61" t="n">
        <f aca="false">Conso_energie_usage!$D$50</f>
        <v>0</v>
      </c>
      <c r="D134" s="61" t="n">
        <f aca="false">Conso_energie_usage!$E$50</f>
        <v>0</v>
      </c>
      <c r="E134" s="61" t="n">
        <f aca="false">Conso_energie_usage!$F$50</f>
        <v>0</v>
      </c>
      <c r="F134" s="61" t="n">
        <f aca="false">Conso_energie_usage!$G$50</f>
        <v>0</v>
      </c>
      <c r="G134" s="61" t="n">
        <f aca="false">Conso_energie_usage!$H$50</f>
        <v>0</v>
      </c>
      <c r="H134" s="61" t="n">
        <f aca="false">Conso_energie_usage!$I$50</f>
        <v>0</v>
      </c>
    </row>
    <row collapsed="false" customFormat="false" customHeight="false" hidden="false" ht="13.4" outlineLevel="0" r="135">
      <c r="A135" s="61" t="str">
        <f aca="false">Conso_energie_usage!$B$51</f>
        <v>Process</v>
      </c>
      <c r="B135" s="61" t="str">
        <f aca="false">Conso_energie_usage!$C$51</f>
        <v>Autres</v>
      </c>
      <c r="C135" s="61" t="n">
        <f aca="false">Conso_energie_usage!$D$51</f>
        <v>0</v>
      </c>
      <c r="D135" s="61" t="n">
        <f aca="false">Conso_energie_usage!$E$51</f>
        <v>0</v>
      </c>
      <c r="E135" s="61" t="n">
        <f aca="false">Conso_energie_usage!$F$51</f>
        <v>0</v>
      </c>
      <c r="F135" s="61" t="n">
        <f aca="false">Conso_energie_usage!$G$51</f>
        <v>0</v>
      </c>
      <c r="G135" s="61" t="n">
        <f aca="false">Conso_energie_usage!$H$51</f>
        <v>0</v>
      </c>
      <c r="H135" s="61" t="n">
        <f aca="false">Conso_energie_usage!$I$51</f>
        <v>0</v>
      </c>
    </row>
    <row collapsed="false" customFormat="false" customHeight="false" hidden="false" ht="13.4" outlineLevel="0" r="136">
      <c r="A136" s="61" t="str">
        <f aca="false">Conso_energie_usage!$B$52</f>
        <v>Ventilation</v>
      </c>
      <c r="B136" s="61" t="str">
        <f aca="false">Conso_energie_usage!$C$52</f>
        <v>Electricité</v>
      </c>
      <c r="C136" s="61" t="n">
        <f aca="false">Conso_energie_usage!$D$52</f>
        <v>6.9706209544795</v>
      </c>
      <c r="D136" s="61" t="n">
        <f aca="false">Conso_energie_usage!$E$52</f>
        <v>7.3629635587944</v>
      </c>
      <c r="E136" s="61" t="n">
        <f aca="false">Conso_energie_usage!$F$52</f>
        <v>7.6603371728133</v>
      </c>
      <c r="F136" s="61" t="n">
        <f aca="false">Conso_energie_usage!$G$52</f>
        <v>7.8939592968144</v>
      </c>
      <c r="G136" s="61" t="n">
        <f aca="false">Conso_energie_usage!$H$52</f>
        <v>8.1626493547042</v>
      </c>
      <c r="H136" s="61" t="n">
        <f aca="false">Conso_energie_usage!$I$52</f>
        <v>8.8219293890382</v>
      </c>
    </row>
    <row collapsed="false" customFormat="false" customHeight="false" hidden="false" ht="13.4" outlineLevel="0" r="137">
      <c r="A137" s="61" t="str">
        <f aca="false">Conso_energie_usage!$B$53</f>
        <v>Ventilation</v>
      </c>
      <c r="B137" s="61" t="str">
        <f aca="false">Conso_energie_usage!$C$53</f>
        <v>Gaz</v>
      </c>
      <c r="C137" s="61" t="n">
        <f aca="false">Conso_energie_usage!$D$53</f>
        <v>0</v>
      </c>
      <c r="D137" s="61" t="n">
        <f aca="false">Conso_energie_usage!$E$53</f>
        <v>0</v>
      </c>
      <c r="E137" s="61" t="n">
        <f aca="false">Conso_energie_usage!$F$53</f>
        <v>0</v>
      </c>
      <c r="F137" s="61" t="n">
        <f aca="false">Conso_energie_usage!$G$53</f>
        <v>0</v>
      </c>
      <c r="G137" s="61" t="n">
        <f aca="false">Conso_energie_usage!$H$53</f>
        <v>0</v>
      </c>
      <c r="H137" s="61" t="n">
        <f aca="false">Conso_energie_usage!$I$53</f>
        <v>0</v>
      </c>
    </row>
    <row collapsed="false" customFormat="false" customHeight="false" hidden="false" ht="13.4" outlineLevel="0" r="138">
      <c r="A138" s="61" t="str">
        <f aca="false">Conso_energie_usage!$B$54</f>
        <v>Ventilation</v>
      </c>
      <c r="B138" s="61" t="str">
        <f aca="false">Conso_energie_usage!$C$54</f>
        <v>Fioul</v>
      </c>
      <c r="C138" s="61" t="n">
        <f aca="false">Conso_energie_usage!$D$54</f>
        <v>0</v>
      </c>
      <c r="D138" s="61" t="n">
        <f aca="false">Conso_energie_usage!$E$54</f>
        <v>0</v>
      </c>
      <c r="E138" s="61" t="n">
        <f aca="false">Conso_energie_usage!$F$54</f>
        <v>0</v>
      </c>
      <c r="F138" s="61" t="n">
        <f aca="false">Conso_energie_usage!$G$54</f>
        <v>0</v>
      </c>
      <c r="G138" s="61" t="n">
        <f aca="false">Conso_energie_usage!$H$54</f>
        <v>0</v>
      </c>
      <c r="H138" s="61" t="n">
        <f aca="false">Conso_energie_usage!$I$54</f>
        <v>0</v>
      </c>
    </row>
    <row collapsed="false" customFormat="false" customHeight="false" hidden="false" ht="13.4" outlineLevel="0" r="139">
      <c r="A139" s="61" t="str">
        <f aca="false">Conso_energie_usage!$B$55</f>
        <v>Ventilation</v>
      </c>
      <c r="B139" s="61" t="str">
        <f aca="false">Conso_energie_usage!$C$55</f>
        <v>Urbain</v>
      </c>
      <c r="C139" s="61" t="n">
        <f aca="false">Conso_energie_usage!$D$55</f>
        <v>0</v>
      </c>
      <c r="D139" s="61" t="n">
        <f aca="false">Conso_energie_usage!$E$55</f>
        <v>0</v>
      </c>
      <c r="E139" s="61" t="n">
        <f aca="false">Conso_energie_usage!$F$55</f>
        <v>0</v>
      </c>
      <c r="F139" s="61" t="n">
        <f aca="false">Conso_energie_usage!$G$55</f>
        <v>0</v>
      </c>
      <c r="G139" s="61" t="n">
        <f aca="false">Conso_energie_usage!$H$55</f>
        <v>0</v>
      </c>
      <c r="H139" s="61" t="n">
        <f aca="false">Conso_energie_usage!$I$55</f>
        <v>0</v>
      </c>
    </row>
    <row collapsed="false" customFormat="false" customHeight="false" hidden="false" ht="13.4" outlineLevel="0" r="140">
      <c r="A140" s="61" t="str">
        <f aca="false">Conso_energie_usage!$B$56</f>
        <v>Ventilation</v>
      </c>
      <c r="B140" s="61" t="str">
        <f aca="false">Conso_energie_usage!$C$56</f>
        <v>Autres</v>
      </c>
      <c r="C140" s="61" t="n">
        <f aca="false">Conso_energie_usage!$D$56</f>
        <v>0</v>
      </c>
      <c r="D140" s="61" t="n">
        <f aca="false">Conso_energie_usage!$E$56</f>
        <v>0</v>
      </c>
      <c r="E140" s="61" t="n">
        <f aca="false">Conso_energie_usage!$F$56</f>
        <v>0</v>
      </c>
      <c r="F140" s="61" t="n">
        <f aca="false">Conso_energie_usage!$G$56</f>
        <v>0</v>
      </c>
      <c r="G140" s="61" t="n">
        <f aca="false">Conso_energie_usage!$H$56</f>
        <v>0</v>
      </c>
      <c r="H140" s="61" t="n">
        <f aca="false">Conso_energie_usage!$I$56</f>
        <v>0</v>
      </c>
    </row>
    <row collapsed="false" customFormat="false" customHeight="false" hidden="false" ht="12.8" outlineLevel="0" r="141">
      <c r="C141" s="0" t="n">
        <f aca="false">SUM(C86:C140)</f>
        <v>238.17362681486</v>
      </c>
      <c r="D141" s="0" t="n">
        <f aca="false">SUM(D86:D140)</f>
        <v>228.035907979367</v>
      </c>
      <c r="E141" s="0" t="n">
        <f aca="false">SUM(E86:E140)</f>
        <v>211.594762342795</v>
      </c>
      <c r="F141" s="0" t="n">
        <f aca="false">SUM(F86:F140)</f>
        <v>186.729172764334</v>
      </c>
      <c r="G141" s="0" t="n">
        <f aca="false">SUM(G86:G140)</f>
        <v>162.280426440747</v>
      </c>
      <c r="H141" s="0" t="n">
        <f aca="false">SUM(H86:H140)</f>
        <v>114.229611491097</v>
      </c>
    </row>
    <row collapsed="false" customFormat="false" customHeight="false" hidden="false" ht="12.8" outlineLevel="0" r="144">
      <c r="A144" s="62" t="s">
        <v>138</v>
      </c>
    </row>
    <row collapsed="false" customFormat="false" customHeight="false" hidden="false" ht="12.8" outlineLevel="0" r="145">
      <c r="B145" s="0" t="str">
        <f aca="false">Conso_chauff_syst_energie!$C$28</f>
        <v>ENERGIE</v>
      </c>
      <c r="C145" s="0" t="str">
        <f aca="false">Conso_chauff_syst_energie!$D$28</f>
        <v>2010</v>
      </c>
      <c r="D145" s="0" t="str">
        <f aca="false">Conso_chauff_syst_energie!$E$28</f>
        <v>2015</v>
      </c>
      <c r="E145" s="0" t="str">
        <f aca="false">Conso_chauff_syst_energie!$F$28</f>
        <v>2020</v>
      </c>
      <c r="F145" s="0" t="str">
        <f aca="false">Conso_chauff_syst_energie!$G$28</f>
        <v>2025</v>
      </c>
      <c r="G145" s="0" t="str">
        <f aca="false">Conso_chauff_syst_energie!$H$28</f>
        <v>2030</v>
      </c>
      <c r="H145" s="0" t="str">
        <f aca="false">Conso_chauff_syst_energie!$I$28</f>
        <v>2050</v>
      </c>
    </row>
    <row collapsed="false" customFormat="false" customHeight="false" hidden="false" ht="12.8" outlineLevel="0" r="146">
      <c r="A146" s="0" t="str">
        <f aca="false">Conso_chauff_syst_energie!$B$29</f>
        <v>PAC/DRV/Rooftop</v>
      </c>
      <c r="C146" s="11" t="n">
        <f aca="false">Conso_chauff_syst_energie!$D$29</f>
        <v>3.3340877571905</v>
      </c>
      <c r="D146" s="11" t="n">
        <f aca="false">Conso_chauff_syst_energie!$E$29</f>
        <v>3.606426267086</v>
      </c>
      <c r="E146" s="11" t="n">
        <f aca="false">Conso_chauff_syst_energie!$F$29</f>
        <v>4.3324568320455</v>
      </c>
      <c r="F146" s="11" t="n">
        <f aca="false">Conso_chauff_syst_energie!$G$29</f>
        <v>6.1608227743217</v>
      </c>
      <c r="G146" s="11" t="n">
        <f aca="false">Conso_chauff_syst_energie!$H$29</f>
        <v>8.3902482448522</v>
      </c>
      <c r="H146" s="12" t="n">
        <f aca="false">Conso_chauff_syst_energie!$I$29</f>
        <v>13.1617725835177</v>
      </c>
    </row>
    <row collapsed="false" customFormat="false" customHeight="false" hidden="false" ht="12.8" outlineLevel="0" r="147">
      <c r="A147" s="0" t="str">
        <f aca="false">Conso_chauff_syst_energie!$B$30</f>
        <v>Electrique Joule</v>
      </c>
      <c r="C147" s="11" t="n">
        <f aca="false">Conso_chauff_syst_energie!$D$30</f>
        <v>14.0124123268149</v>
      </c>
      <c r="D147" s="11" t="n">
        <f aca="false">Conso_chauff_syst_energie!$E$30</f>
        <v>13.8776381928996</v>
      </c>
      <c r="E147" s="11" t="n">
        <f aca="false">Conso_chauff_syst_energie!$F$30</f>
        <v>11.7607027255893</v>
      </c>
      <c r="F147" s="11" t="n">
        <f aca="false">Conso_chauff_syst_energie!$G$30</f>
        <v>9.7121868106395</v>
      </c>
      <c r="G147" s="11" t="n">
        <f aca="false">Conso_chauff_syst_energie!$H$30</f>
        <v>8.977836155998</v>
      </c>
      <c r="H147" s="11" t="n">
        <f aca="false">Conso_chauff_syst_energie!$I$30</f>
        <v>4.1654452938434</v>
      </c>
    </row>
    <row collapsed="false" customFormat="false" customHeight="false" hidden="false" ht="12.8" outlineLevel="0" r="148">
      <c r="A148" s="0" t="str">
        <f aca="false">Conso_chauff_syst_energie!$B$31</f>
        <v>Electricité</v>
      </c>
      <c r="C148" s="11" t="n">
        <f aca="false">Conso_chauff_syst_energie!$D$31</f>
        <v>17.3465000840054</v>
      </c>
      <c r="D148" s="11" t="n">
        <f aca="false">Conso_chauff_syst_energie!$E$31</f>
        <v>17.4840644599856</v>
      </c>
      <c r="E148" s="11" t="n">
        <f aca="false">Conso_chauff_syst_energie!$F$31</f>
        <v>16.0931595576348</v>
      </c>
      <c r="F148" s="11" t="n">
        <f aca="false">Conso_chauff_syst_energie!$G$31</f>
        <v>15.8730095849612</v>
      </c>
      <c r="G148" s="11" t="n">
        <f aca="false">Conso_chauff_syst_energie!$H$31</f>
        <v>17.3680844008502</v>
      </c>
      <c r="H148" s="11" t="n">
        <f aca="false">Conso_chauff_syst_energie!$I$31</f>
        <v>17.3272178773611</v>
      </c>
    </row>
    <row collapsed="false" customFormat="false" customHeight="false" hidden="false" ht="12.8" outlineLevel="0" r="150">
      <c r="A150" s="0" t="str">
        <f aca="false">Conso_chauff_syst_energie!$B$33</f>
        <v>Chaleur environnement</v>
      </c>
      <c r="C150" s="15" t="n">
        <f aca="false">Conso_chauff_syst_energie!$D$33</f>
        <v>6.2046931552057</v>
      </c>
      <c r="D150" s="15" t="n">
        <f aca="false">Conso_chauff_syst_energie!$E$33</f>
        <v>6.7237978594953</v>
      </c>
      <c r="E150" s="15" t="n">
        <f aca="false">Conso_chauff_syst_energie!$F$33</f>
        <v>8.3608856313126</v>
      </c>
      <c r="F150" s="15" t="n">
        <f aca="false">Conso_chauff_syst_energie!$G$33</f>
        <v>12.4618251360715</v>
      </c>
      <c r="G150" s="15" t="n">
        <f aca="false">Conso_chauff_syst_energie!$H$33</f>
        <v>17.4394583220177</v>
      </c>
      <c r="H150" s="15" t="n">
        <f aca="false">Conso_chauff_syst_energie!$I$33</f>
        <v>28.2606198350555</v>
      </c>
    </row>
    <row collapsed="false" customFormat="false" customHeight="false" hidden="false" ht="12.8" outlineLevel="0" r="155">
      <c r="A155" s="63" t="s">
        <v>139</v>
      </c>
      <c r="C155" s="0" t="n">
        <f aca="false">RDT_ECS!$F$46</f>
        <v>2009</v>
      </c>
      <c r="D155" s="0" t="n">
        <f aca="false">RDT_ECS!$G$46</f>
        <v>2015</v>
      </c>
      <c r="E155" s="0" t="n">
        <f aca="false">RDT_ECS!$H$46</f>
        <v>2020</v>
      </c>
      <c r="F155" s="0" t="n">
        <f aca="false">RDT_ECS!$I$46</f>
        <v>2025</v>
      </c>
      <c r="G155" s="0" t="n">
        <f aca="false">RDT_ECS!$J$46</f>
        <v>2030</v>
      </c>
      <c r="H155" s="0" t="n">
        <f aca="false">RDT_ECS!$K$46</f>
        <v>2050</v>
      </c>
    </row>
    <row collapsed="false" customFormat="false" customHeight="false" hidden="false" ht="12.8" outlineLevel="0" r="156">
      <c r="B156" s="0" t="str">
        <f aca="false">RDT_ECS!$E$47</f>
        <v>CONSO CET</v>
      </c>
      <c r="C156" s="15" t="n">
        <f aca="false">RDT_ECS!$F$47</f>
        <v>0.370118300813856</v>
      </c>
      <c r="D156" s="15" t="n">
        <f aca="false">RDT_ECS!$G$47</f>
        <v>0.999792153581567</v>
      </c>
      <c r="E156" s="15" t="n">
        <f aca="false">RDT_ECS!$H$47</f>
        <v>1.85490689263999</v>
      </c>
      <c r="F156" s="15" t="n">
        <f aca="false">RDT_ECS!$I$47</f>
        <v>2.8940345697006</v>
      </c>
      <c r="G156" s="15" t="n">
        <f aca="false">RDT_ECS!$J$47</f>
        <v>3.3424292518233</v>
      </c>
      <c r="H156" s="15" t="n">
        <f aca="false">RDT_ECS!$K$47</f>
        <v>3.3424292518233</v>
      </c>
    </row>
    <row collapsed="false" customFormat="false" customHeight="false" hidden="false" ht="12.8" outlineLevel="0" r="157">
      <c r="B157" s="0" t="str">
        <f aca="false">RDT_ECS!$E$48</f>
        <v>CONSO ECS classique</v>
      </c>
      <c r="C157" s="15" t="n">
        <f aca="false">RDT_ECS!$F$48</f>
        <v>5.79852004608374</v>
      </c>
      <c r="D157" s="15" t="n">
        <f aca="false">RDT_ECS!$G$48</f>
        <v>6.40607565072633</v>
      </c>
      <c r="E157" s="15" t="n">
        <f aca="false">RDT_ECS!$H$48</f>
        <v>5.87387182669331</v>
      </c>
      <c r="F157" s="15" t="n">
        <f aca="false">RDT_ECS!$I$48</f>
        <v>4.3410518545509</v>
      </c>
      <c r="G157" s="15" t="n">
        <f aca="false">RDT_ECS!$J$48</f>
        <v>3.3424292518233</v>
      </c>
      <c r="H157" s="15" t="n">
        <f aca="false">RDT_ECS!$K$48</f>
        <v>0.0957258776711226</v>
      </c>
    </row>
    <row collapsed="false" customFormat="false" customHeight="false" hidden="false" ht="12.8" outlineLevel="0" r="159">
      <c r="B159" s="0" t="str">
        <f aca="false">RDT_ECS!$E$50</f>
        <v>Chaleur environnement</v>
      </c>
      <c r="C159" s="15" t="n">
        <f aca="false">RDT_ECS!$F$50</f>
        <v>0.555177451220784</v>
      </c>
      <c r="D159" s="15" t="n">
        <f aca="false">RDT_ECS!$G$50</f>
        <v>1.49968823037235</v>
      </c>
      <c r="E159" s="15" t="n">
        <f aca="false">RDT_ECS!$H$50</f>
        <v>2.78236033895999</v>
      </c>
      <c r="F159" s="15" t="n">
        <f aca="false">RDT_ECS!$I$50</f>
        <v>4.3410518545509</v>
      </c>
      <c r="G159" s="15" t="n">
        <f aca="false">RDT_ECS!$J$50</f>
        <v>5.01364387773495</v>
      </c>
      <c r="H159" s="15" t="n">
        <f aca="false">RDT_ECS!$K$50</f>
        <v>5.01364387773495</v>
      </c>
    </row>
    <row collapsed="false" customFormat="false" customHeight="false" hidden="false" ht="12.8" outlineLevel="0" r="162">
      <c r="A162" s="62" t="s">
        <v>21</v>
      </c>
      <c r="C162" s="0" t="str">
        <f aca="false">RDT_CLIM!$B$10</f>
        <v>2009</v>
      </c>
      <c r="D162" s="0" t="str">
        <f aca="false">RDT_CLIM!$C$10</f>
        <v>2015</v>
      </c>
      <c r="E162" s="0" t="str">
        <f aca="false">RDT_CLIM!$D$10</f>
        <v>2020</v>
      </c>
      <c r="F162" s="0" t="str">
        <f aca="false">RDT_CLIM!$E$10</f>
        <v>2025</v>
      </c>
      <c r="G162" s="0" t="str">
        <f aca="false">RDT_CLIM!$F$10</f>
        <v>2030</v>
      </c>
      <c r="H162" s="0" t="str">
        <f aca="false">RDT_CLIM!$G$10</f>
        <v>2050</v>
      </c>
    </row>
    <row collapsed="false" customFormat="false" customHeight="false" hidden="false" ht="12.8" outlineLevel="0" r="163">
      <c r="B163" s="0" t="str">
        <f aca="false">RDT_CLIM!$A$11</f>
        <v>Conso climatisation PAC/DRV/Rooftop</v>
      </c>
      <c r="C163" s="0" t="n">
        <f aca="false">RDT_CLIM!$B$11</f>
        <v>5.5568311287433</v>
      </c>
      <c r="D163" s="0" t="n">
        <f aca="false">RDT_CLIM!$C$11</f>
        <v>5.5568311287433</v>
      </c>
      <c r="E163" s="0" t="n">
        <f aca="false">RDT_CLIM!$D$11</f>
        <v>6.2783458754001</v>
      </c>
      <c r="F163" s="0" t="n">
        <f aca="false">RDT_CLIM!$E$11</f>
        <v>6.1147319240434</v>
      </c>
      <c r="G163" s="0" t="n">
        <f aca="false">RDT_CLIM!$F$11</f>
        <v>6.1655385581469</v>
      </c>
      <c r="H163" s="0" t="n">
        <f aca="false">RDT_CLIM!$G$11</f>
        <v>6.2791934249546</v>
      </c>
    </row>
    <row collapsed="false" customFormat="false" customHeight="false" hidden="false" ht="12.8" outlineLevel="0" r="164">
      <c r="B164" s="0" t="str">
        <f aca="false">RDT_CLIM!$A$12</f>
        <v>RDT climatisation</v>
      </c>
      <c r="C164" s="0" t="n">
        <f aca="false">RDT_CLIM!$B$12</f>
        <v>3.0579092326549</v>
      </c>
      <c r="D164" s="0" t="n">
        <f aca="false">RDT_CLIM!$C$12</f>
        <v>3.20192768495373</v>
      </c>
      <c r="E164" s="0" t="n">
        <f aca="false">RDT_CLIM!$D$12</f>
        <v>3.46505168327967</v>
      </c>
      <c r="F164" s="0" t="n">
        <f aca="false">RDT_CLIM!$E$12</f>
        <v>3.46505168327967</v>
      </c>
      <c r="G164" s="0" t="n">
        <f aca="false">RDT_CLIM!$F$12</f>
        <v>4.05794199181975</v>
      </c>
      <c r="H164" s="0" t="n">
        <f aca="false">RDT_CLIM!$G$12</f>
        <v>4.64546248573036</v>
      </c>
    </row>
    <row collapsed="false" customFormat="false" customHeight="false" hidden="false" ht="12.8" outlineLevel="0" r="165">
      <c r="B165" s="0" t="str">
        <f aca="false">RDT_CLIM!$A$13</f>
        <v>Chaleur environnement</v>
      </c>
      <c r="C165" s="0" t="n">
        <f aca="false">RDT_CLIM!$B$13</f>
        <v>11.435454084145</v>
      </c>
      <c r="D165" s="0" t="n">
        <f aca="false">RDT_CLIM!$C$13</f>
        <v>12.2357403029925</v>
      </c>
      <c r="E165" s="0" t="n">
        <f aca="false">RDT_CLIM!$D$13</f>
        <v>15.476447068367</v>
      </c>
      <c r="F165" s="0" t="n">
        <f aca="false">RDT_CLIM!$E$13</f>
        <v>15.0731302221671</v>
      </c>
      <c r="G165" s="0" t="n">
        <f aca="false">RDT_CLIM!$F$13</f>
        <v>18.8538592591412</v>
      </c>
      <c r="H165" s="0" t="n">
        <f aca="false">RDT_CLIM!$G$13</f>
        <v>22.8905640713167</v>
      </c>
    </row>
    <row collapsed="false" customFormat="false" customHeight="false" hidden="false" ht="12.8" outlineLevel="0" r="167">
      <c r="B167" s="0" t="s">
        <v>140</v>
      </c>
      <c r="C167" s="0" t="n">
        <f aca="false">$C$150+$C$159+$C$165</f>
        <v>18.1953246905715</v>
      </c>
      <c r="D167" s="0" t="n">
        <f aca="false">$D$150+$D$159+$D$165</f>
        <v>20.4592263928602</v>
      </c>
      <c r="E167" s="0" t="n">
        <f aca="false">$E$150+$E$159+$E$165</f>
        <v>26.6196930386396</v>
      </c>
      <c r="F167" s="0" t="n">
        <f aca="false">$F$150+$F$159+$F$165</f>
        <v>31.8760072127895</v>
      </c>
      <c r="G167" s="0" t="n">
        <f aca="false">$G$150+$G$159+$G$165</f>
        <v>41.3069614588939</v>
      </c>
      <c r="H167" s="0" t="n">
        <f aca="false">$H$150+$H$159+$H$165</f>
        <v>56.1648277841072</v>
      </c>
    </row>
    <row collapsed="false" customFormat="false" customHeight="false" hidden="false" ht="12.8" outlineLevel="0" r="169">
      <c r="B169" s="0" t="s">
        <v>119</v>
      </c>
      <c r="C169" s="0" t="n">
        <f aca="false">C167+C141</f>
        <v>256.368951505432</v>
      </c>
      <c r="D169" s="0" t="n">
        <f aca="false">D167+D141</f>
        <v>248.495134372227</v>
      </c>
      <c r="E169" s="0" t="n">
        <f aca="false">E167+E141</f>
        <v>238.214455381435</v>
      </c>
      <c r="F169" s="0" t="n">
        <f aca="false">F167+F141</f>
        <v>218.605179977124</v>
      </c>
      <c r="G169" s="0" t="n">
        <f aca="false">G167+G141</f>
        <v>203.587387899641</v>
      </c>
      <c r="H169" s="0" t="n">
        <f aca="false">H167+H141</f>
        <v>170.394439275204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0" pane="topLeft" sqref="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2018-04-30T14:12:09Z</dcterms:modified>
  <cp:revision>35</cp:revision>
</cp:coreProperties>
</file>