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<sst xmlns="http://schemas.openxmlformats.org/spreadsheetml/2006/main" count="7419" uniqueCount="142">
  <si>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</si>
  <si>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</si>
  <si>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</si>
  <si>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</si>
  <si>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</si>
  <si>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</si>
  <si>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</si>
  <si>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</si>
  <si>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</si>
  <si>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</si>
  <si>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</si>
  <si>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</si>
  <si>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</si>
  <si>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</si>
  <si>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</si>
  <si>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</si>
  <si>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</si>
  <si>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</si>
  <si>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</si>
  <si>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</si>
  <si>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</si>
  <si>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</si>
  <si>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</si>
  <si>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</si>
  <si>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</si>
  <si>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</si>
  <si>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</si>
  <si>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</si>
  <si>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</si>
  <si>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</si>
  <si>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</si>
  <si>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</si>
  <si>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</si>
  <si>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</si>
  <si>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</si>
  <si>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</si>
  <si>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</si>
  <si>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</si>
  <si>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</si>
  <si>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</si>
  <si>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</si>
  <si>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</si>
  <si>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</si>
  <si>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</si>
  <si>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</si>
  <si>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</si>
  <si>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</si>
  <si>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</si>
  <si>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</si>
  <si>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</si>
  <si>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</si>
  <si>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</si>
  <si>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</si>
  <si>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</si>
  <si>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</si>
  <si>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</si>
  <si>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</si>
  <si>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</si>
  <si>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</si>
  <si>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</si>
  <si>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</si>
  <si>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</si>
  <si>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</si>
  <si>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</si>
  <si>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</si>
  <si>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</si>
  <si>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</si>
  <si>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</si>
  <si>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</si>
  <si>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</si>
  <si>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</si>
  <si>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</si>
  <si>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</si>
  <si>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</si>
  <si>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</si>
  <si>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</si>
  <si>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</si>
  <si>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</si>
  <si>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</si>
  <si>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</si>
  <si>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</si>
  <si>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</si>
  <si>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</si>
  <si>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</si>
  <si>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</si>
  <si>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</si>
  <si>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</si>
  <si>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</si>
  <si>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</si>
  <si>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</si>
  <si>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</si>
  <si>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</si>
  <si>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</si>
  <si>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</si>
  <si>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</si>
  <si>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</si>
  <si>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</si>
  <si>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</si>
  <si>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</si>
  <si>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</si>
  <si>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</si>
  <si>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</si>
  <si>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</si>
  <si>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</si>
  <si>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</si>
  <si>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</si>
  <si>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</si>
  <si>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</si>
  <si>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</si>
  <si>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</si>
  <si>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</si>
  <si>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</si>
  <si>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</si>
  <si>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</si>
  <si>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</si>
  <si>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</si>
  <si>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</si>
  <si>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</si>
  <si>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</si>
  <si>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</si>
  <si>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</si>
  <si>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</si>
  <si>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</si>
  <si>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</si>
  <si>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</si>
  <si>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</si>
  <si>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</si>
  <si>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</si>
  <si>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</si>
  <si>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</si>
  <si>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</si>
  <si>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</si>
  <si>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</si>
  <si>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</si>
  <si>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</si>
  <si>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</si>
  <si>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</si>
  <si>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</si>
  <si>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</si>
  <si>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</si>
  <si>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</si>
  <si>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S2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</si>
</sst>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178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2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3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71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XLConnect.Numeric" xfId="29"/>
    <cellStyle builtinId="54" customBuiltin="true" name="Excel Built-in Excel Built-in Excel Built-in XLConnect.Header" xfId="30"/>
    <cellStyle builtinId="54" customBuiltin="true" name="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231120</xdr:colOff>
      <xdr:row>28</xdr:row>
      <xdr:rowOff>72360</xdr:rowOff>
    </xdr:from>
    <xdr:to>
      <xdr:col>8</xdr:col>
      <xdr:colOff>231120</xdr:colOff>
      <xdr:row>30</xdr:row>
      <xdr:rowOff>72000</xdr:rowOff>
    </xdr:to>
    <xdr:sp>
      <xdr:nvSpPr>
        <xdr:cNvPr id="0" name="Line 1"/>
        <xdr:cNvSpPr/>
      </xdr:nvSpPr>
      <xdr:spPr>
        <a:xfrm>
          <a:off x="8463600" y="8802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72360</xdr:rowOff>
    </xdr:from>
    <xdr:to>
      <xdr:col>8</xdr:col>
      <xdr:colOff>231120</xdr:colOff>
      <xdr:row>32</xdr:row>
      <xdr:rowOff>72000</xdr:rowOff>
    </xdr:to>
    <xdr:sp>
      <xdr:nvSpPr>
        <xdr:cNvPr id="1" name="Line 1"/>
        <xdr:cNvSpPr/>
      </xdr:nvSpPr>
      <xdr:spPr>
        <a:xfrm>
          <a:off x="8463600" y="8802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72360</xdr:rowOff>
    </xdr:from>
    <xdr:to>
      <xdr:col>28</xdr:col>
      <xdr:colOff>230760</xdr:colOff>
      <xdr:row>28</xdr:row>
      <xdr:rowOff>72360</xdr:rowOff>
    </xdr:to>
    <xdr:sp>
      <xdr:nvSpPr>
        <xdr:cNvPr id="2" name="Line 1"/>
        <xdr:cNvSpPr/>
      </xdr:nvSpPr>
      <xdr:spPr>
        <a:xfrm>
          <a:off x="8463600" y="8802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26</xdr:row>
      <xdr:rowOff>52560</xdr:rowOff>
    </xdr:from>
    <xdr:to>
      <xdr:col>8</xdr:col>
      <xdr:colOff>591120</xdr:colOff>
      <xdr:row>28</xdr:row>
      <xdr:rowOff>72360</xdr:rowOff>
    </xdr:to>
    <xdr:sp>
      <xdr:nvSpPr>
        <xdr:cNvPr id="3" name="Line 1"/>
        <xdr:cNvSpPr/>
      </xdr:nvSpPr>
      <xdr:spPr>
        <a:xfrm flipV="1">
          <a:off x="8463600" y="8442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30</xdr:row>
      <xdr:rowOff>72000</xdr:rowOff>
    </xdr:from>
    <xdr:to>
      <xdr:col>28</xdr:col>
      <xdr:colOff>230760</xdr:colOff>
      <xdr:row>30</xdr:row>
      <xdr:rowOff>72000</xdr:rowOff>
    </xdr:to>
    <xdr:sp>
      <xdr:nvSpPr>
        <xdr:cNvPr id="4" name="Line 1"/>
        <xdr:cNvSpPr/>
      </xdr:nvSpPr>
      <xdr:spPr>
        <a:xfrm>
          <a:off x="8463600" y="9127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37440</xdr:rowOff>
    </xdr:from>
    <xdr:to>
      <xdr:col>8</xdr:col>
      <xdr:colOff>591120</xdr:colOff>
      <xdr:row>30</xdr:row>
      <xdr:rowOff>72000</xdr:rowOff>
    </xdr:to>
    <xdr:sp>
      <xdr:nvSpPr>
        <xdr:cNvPr id="5" name="Line 1"/>
        <xdr:cNvSpPr/>
      </xdr:nvSpPr>
      <xdr:spPr>
        <a:xfrm flipV="1">
          <a:off x="8463600" y="8767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30</xdr:row>
      <xdr:rowOff>37080</xdr:rowOff>
    </xdr:from>
    <xdr:to>
      <xdr:col>8</xdr:col>
      <xdr:colOff>591120</xdr:colOff>
      <xdr:row>32</xdr:row>
      <xdr:rowOff>72000</xdr:rowOff>
    </xdr:to>
    <xdr:sp>
      <xdr:nvSpPr>
        <xdr:cNvPr id="6" name="Line 1"/>
        <xdr:cNvSpPr/>
      </xdr:nvSpPr>
      <xdr:spPr>
        <a:xfrm flipV="1">
          <a:off x="8463600" y="9092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231120</xdr:colOff>
      <xdr:row>28</xdr:row>
      <xdr:rowOff>72360</xdr:rowOff>
    </xdr:from>
    <xdr:to>
      <xdr:col>28</xdr:col>
      <xdr:colOff>230760</xdr:colOff>
      <xdr:row>32</xdr:row>
      <xdr:rowOff>72000</xdr:rowOff>
    </xdr:to>
    <xdr:sp>
      <xdr:nvSpPr>
        <xdr:cNvPr id="7" name="Line 1"/>
        <xdr:cNvSpPr/>
      </xdr:nvSpPr>
      <xdr:spPr>
        <a:xfrm flipH="1">
          <a:off x="8463600" y="8802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K1" activeCellId="0" pane="topLeft" sqref="K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5973" t="s">
        <v>0</v>
      </c>
      <c r="B1" s="5974" t="s">
        <v>1</v>
      </c>
      <c r="C1" s="5975" t="s">
        <v>2</v>
      </c>
      <c r="D1" s="5976" t="s">
        <v>3</v>
      </c>
      <c r="E1" s="5977" t="s">
        <v>4</v>
      </c>
      <c r="F1" s="5978" t="s">
        <v>5</v>
      </c>
      <c r="G1" s="5979" t="s">
        <v>6</v>
      </c>
      <c r="H1" s="5980" t="s">
        <v>7</v>
      </c>
      <c r="I1" s="5981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5982" t="s">
        <v>141</v>
      </c>
      <c r="B2" s="6037" t="s">
        <v>12</v>
      </c>
      <c r="C2" s="6092" t="s">
        <v>13</v>
      </c>
      <c r="D2" s="6147" t="n">
        <v>6.2282411058906</v>
      </c>
      <c r="E2" s="6202" t="n">
        <v>7.8535256007164005</v>
      </c>
      <c r="F2" s="6257" t="n">
        <v>8.6799603545605</v>
      </c>
      <c r="G2" s="6312" t="n">
        <v>9.3796587564655</v>
      </c>
      <c r="H2" s="6367" t="n">
        <v>10.031877831632901</v>
      </c>
      <c r="I2" s="6422" t="n">
        <v>11.8369220939199</v>
      </c>
      <c r="K2" s="4" t="s">
        <v>12</v>
      </c>
      <c r="L2" s="0" t="n">
        <f aca="false">SUMIFS(I$2:I$56,B$2:B$56,$K$2)/SUMIFS(E$2:E$56,B$2:B$56,$K$2)</f>
        <v>0.935469578007764</v>
      </c>
      <c r="M2" s="0" t="n">
        <v>1.14961863087029</v>
      </c>
    </row>
    <row collapsed="false" customFormat="false" customHeight="false" hidden="false" ht="12.8" outlineLevel="0" r="3">
      <c r="A3" s="5983" t="s">
        <v>141</v>
      </c>
      <c r="B3" s="6038" t="s">
        <v>12</v>
      </c>
      <c r="C3" s="6093" t="s">
        <v>14</v>
      </c>
      <c r="D3" s="6148" t="n">
        <v>3.0083180403482</v>
      </c>
      <c r="E3" s="6203" t="n">
        <v>2.5573264997597</v>
      </c>
      <c r="F3" s="6258" t="n">
        <v>2.2364553796864</v>
      </c>
      <c r="G3" s="6313" t="n">
        <v>1.9494415654108999</v>
      </c>
      <c r="H3" s="6368" t="n">
        <v>1.7040968732238</v>
      </c>
      <c r="I3" s="6423" t="n">
        <v>1.0863603391393999</v>
      </c>
      <c r="K3" s="4" t="s">
        <v>15</v>
      </c>
      <c r="L3" s="0" t="n">
        <f aca="false">SUMIFS(I$2:I$56,B$2:B$56,$K$3)/SUMIFS(E$2:E$56,B$2:B$56,$K$3)</f>
        <v>0.795789169822287</v>
      </c>
      <c r="M3" s="0" t="n">
        <v>0.812458613680636</v>
      </c>
    </row>
    <row collapsed="false" customFormat="false" customHeight="false" hidden="false" ht="12.8" outlineLevel="0" r="4">
      <c r="A4" s="5984" t="s">
        <v>141</v>
      </c>
      <c r="B4" s="6039" t="s">
        <v>12</v>
      </c>
      <c r="C4" s="6094" t="s">
        <v>16</v>
      </c>
      <c r="D4" s="6149" t="n">
        <v>4.7065148885455</v>
      </c>
      <c r="E4" s="6204" t="n">
        <v>0.0</v>
      </c>
      <c r="F4" s="6259" t="n">
        <v>0.0</v>
      </c>
      <c r="G4" s="6314" t="n">
        <v>0.0</v>
      </c>
      <c r="H4" s="6369" t="n">
        <v>0.0</v>
      </c>
      <c r="I4" s="6424" t="n">
        <v>0.0</v>
      </c>
      <c r="K4" s="4" t="s">
        <v>17</v>
      </c>
      <c r="L4" s="0" t="n">
        <f aca="false">SUMIFS(I$2:I$56,B$2:B$56,$K$4)/SUMIFS(E$2:E$56,B$2:B$56,$K$4)</f>
        <v>0.731235130152101</v>
      </c>
      <c r="M4" s="0" t="n">
        <v>1.2993730370403</v>
      </c>
    </row>
    <row collapsed="false" customFormat="false" customHeight="false" hidden="false" ht="12.8" outlineLevel="0" r="5">
      <c r="A5" s="5985" t="s">
        <v>141</v>
      </c>
      <c r="B5" s="6040" t="s">
        <v>12</v>
      </c>
      <c r="C5" s="6095" t="s">
        <v>18</v>
      </c>
      <c r="D5" s="6150" t="n">
        <v>0.0</v>
      </c>
      <c r="E5" s="6205" t="n">
        <v>0.0</v>
      </c>
      <c r="F5" s="6260" t="n">
        <v>0.0</v>
      </c>
      <c r="G5" s="6315" t="n">
        <v>0.0</v>
      </c>
      <c r="H5" s="6370" t="n">
        <v>0.0</v>
      </c>
      <c r="I5" s="6425" t="n">
        <v>0.0</v>
      </c>
      <c r="K5" s="4" t="s">
        <v>19</v>
      </c>
      <c r="L5" s="0" t="n">
        <f aca="false">SUMIFS($I2:$I56,$B2:$B56,K$5)/SUMIFS($E2:$E56,$B2:$B56,K$5)</f>
        <v>0.271643204244671</v>
      </c>
      <c r="M5" s="0" t="n">
        <v>0.399919831671957</v>
      </c>
    </row>
    <row collapsed="false" customFormat="false" customHeight="false" hidden="false" ht="12.8" outlineLevel="0" r="6">
      <c r="A6" s="5986" t="s">
        <v>141</v>
      </c>
      <c r="B6" s="6041" t="s">
        <v>12</v>
      </c>
      <c r="C6" s="6096" t="s">
        <v>20</v>
      </c>
      <c r="D6" s="6151" t="n">
        <v>1.5091894714376</v>
      </c>
      <c r="E6" s="6206" t="n">
        <v>1.2867186048159</v>
      </c>
      <c r="F6" s="6261" t="n">
        <v>1.1252186085894</v>
      </c>
      <c r="G6" s="6316" t="n">
        <v>0.9779543604511001</v>
      </c>
      <c r="H6" s="6371" t="n">
        <v>0.8520006425455</v>
      </c>
      <c r="I6" s="6426" t="n">
        <v>0.5244627856669</v>
      </c>
      <c r="K6" s="4" t="s">
        <v>21</v>
      </c>
      <c r="L6" s="0" t="n">
        <f aca="false">SUMIFS(I$2:I$56,B$2:B$56,$K$6)/SUMIFS(E$2:E$56,B$2:B$56,$K$6)</f>
        <v>1.03739964217734</v>
      </c>
      <c r="M6" s="0" t="n">
        <v>1.05304851834969</v>
      </c>
    </row>
    <row collapsed="false" customFormat="false" customHeight="false" hidden="false" ht="12.8" outlineLevel="0" r="7">
      <c r="A7" s="5987" t="s">
        <v>141</v>
      </c>
      <c r="B7" s="6042" t="s">
        <v>15</v>
      </c>
      <c r="C7" s="6097" t="s">
        <v>13</v>
      </c>
      <c r="D7" s="6152" t="n">
        <v>4.9234734369342</v>
      </c>
      <c r="E7" s="6207" t="n">
        <v>4.4720797253822</v>
      </c>
      <c r="F7" s="6262" t="n">
        <v>4.1509296178601005</v>
      </c>
      <c r="G7" s="6317" t="n">
        <v>4.0427062879416</v>
      </c>
      <c r="H7" s="6372" t="n">
        <v>3.8511611087451</v>
      </c>
      <c r="I7" s="6427" t="n">
        <v>3.6333796939533</v>
      </c>
      <c r="K7" s="4" t="s">
        <v>22</v>
      </c>
      <c r="L7" s="0" t="n">
        <f aca="false">SUMIFS(I$2:I$56,B$2:B$56,$K$7)/SUMIFS(E$2:E$56,B$2:B$56,$K$7)</f>
        <v>0.942808612915107</v>
      </c>
      <c r="M7" s="0" t="n">
        <v>1.1877860635126</v>
      </c>
    </row>
    <row collapsed="false" customFormat="false" customHeight="false" hidden="false" ht="12.8" outlineLevel="0" r="8">
      <c r="A8" s="5988" t="s">
        <v>141</v>
      </c>
      <c r="B8" s="6043" t="s">
        <v>15</v>
      </c>
      <c r="C8" s="6098" t="s">
        <v>14</v>
      </c>
      <c r="D8" s="6153" t="n">
        <v>0.0</v>
      </c>
      <c r="E8" s="6208" t="n">
        <v>0.0</v>
      </c>
      <c r="F8" s="6263" t="n">
        <v>0.0</v>
      </c>
      <c r="G8" s="6318" t="n">
        <v>0.0</v>
      </c>
      <c r="H8" s="6373" t="n">
        <v>0.0</v>
      </c>
      <c r="I8" s="6428" t="n">
        <v>0.0</v>
      </c>
      <c r="K8" s="4" t="s">
        <v>23</v>
      </c>
      <c r="L8" s="0" t="n">
        <f aca="false">SUMIFS(I$2:I$56,B$2:B$56,$K$8)/SUMIFS(E$2:E$56,B$2:B$56,$K$8)</f>
        <v>0.356474542397523</v>
      </c>
      <c r="M8" s="0" t="n">
        <v>0.604174618033936</v>
      </c>
    </row>
    <row collapsed="false" customFormat="false" customHeight="false" hidden="false" ht="12.8" outlineLevel="0" r="9">
      <c r="A9" s="5989" t="s">
        <v>141</v>
      </c>
      <c r="B9" s="6044" t="s">
        <v>15</v>
      </c>
      <c r="C9" s="6099" t="s">
        <v>16</v>
      </c>
      <c r="D9" s="6154" t="n">
        <v>0.0</v>
      </c>
      <c r="E9" s="6209" t="n">
        <v>0.0</v>
      </c>
      <c r="F9" s="6264" t="n">
        <v>0.0</v>
      </c>
      <c r="G9" s="6319" t="n">
        <v>0.0</v>
      </c>
      <c r="H9" s="6374" t="n">
        <v>0.0</v>
      </c>
      <c r="I9" s="6429" t="n">
        <v>0.0</v>
      </c>
      <c r="K9" s="4" t="s">
        <v>24</v>
      </c>
      <c r="L9" s="0" t="n">
        <f aca="false">SUMIFS(I$2:I$56,B$2:B$56,$K$9)/SUMIFS(E$2:E$56,B$2:B$56,$K$9)</f>
        <v>0.499084274988755</v>
      </c>
      <c r="M9" s="0" t="n">
        <v>0.688063861191926</v>
      </c>
    </row>
    <row collapsed="false" customFormat="false" customHeight="false" hidden="false" ht="12.8" outlineLevel="0" r="10">
      <c r="A10" s="5990" t="s">
        <v>141</v>
      </c>
      <c r="B10" s="6045" t="s">
        <v>15</v>
      </c>
      <c r="C10" s="6100" t="s">
        <v>18</v>
      </c>
      <c r="D10" s="6155" t="n">
        <v>0.0</v>
      </c>
      <c r="E10" s="6210" t="n">
        <v>0.0</v>
      </c>
      <c r="F10" s="6265" t="n">
        <v>0.0</v>
      </c>
      <c r="G10" s="6320" t="n">
        <v>0.0</v>
      </c>
      <c r="H10" s="6375" t="n">
        <v>0.0</v>
      </c>
      <c r="I10" s="6430" t="n">
        <v>0.0</v>
      </c>
      <c r="K10" s="4" t="s">
        <v>25</v>
      </c>
      <c r="L10" s="0" t="n">
        <f aca="false">SUMIFS(I$2:I$56,B$2:B$56,$K$10)/SUMIFS(E$2:E$56,B$2:B$56,$K$10)</f>
        <v>0.672556553688864</v>
      </c>
      <c r="M10" s="0" t="n">
        <v>0.822680775929275</v>
      </c>
    </row>
    <row collapsed="false" customFormat="false" customHeight="false" hidden="false" ht="12.8" outlineLevel="0" r="11">
      <c r="A11" s="5991" t="s">
        <v>141</v>
      </c>
      <c r="B11" s="6046" t="s">
        <v>15</v>
      </c>
      <c r="C11" s="6101" t="s">
        <v>20</v>
      </c>
      <c r="D11" s="6156" t="n">
        <v>0.0</v>
      </c>
      <c r="E11" s="6211" t="n">
        <v>0.0</v>
      </c>
      <c r="F11" s="6266" t="n">
        <v>0.0</v>
      </c>
      <c r="G11" s="6321" t="n">
        <v>0.0</v>
      </c>
      <c r="H11" s="6376" t="n">
        <v>0.0</v>
      </c>
      <c r="I11" s="6431" t="n">
        <v>0.0</v>
      </c>
      <c r="K11" s="4" t="s">
        <v>26</v>
      </c>
      <c r="L11" s="0" t="n">
        <f aca="false">SUMIFS(I$2:I$56,B$2:B$56,$K$11)/SUMIFS(E$2:E$56,B$2:B$56,$K$11)</f>
        <v>0.874025933607361</v>
      </c>
      <c r="M11" s="0" t="n">
        <v>1.07226000494801</v>
      </c>
    </row>
    <row collapsed="false" customFormat="false" customHeight="false" hidden="false" ht="14.9" outlineLevel="0" r="12">
      <c r="A12" s="5992" t="s">
        <v>141</v>
      </c>
      <c r="B12" s="6047" t="s">
        <v>17</v>
      </c>
      <c r="C12" s="6102" t="s">
        <v>13</v>
      </c>
      <c r="D12" s="6157" t="n">
        <v>11.735562645708</v>
      </c>
      <c r="E12" s="6212" t="n">
        <v>13.2414453591309</v>
      </c>
      <c r="F12" s="6267" t="n">
        <v>14.280072395292901</v>
      </c>
      <c r="G12" s="6322" t="n">
        <v>15.308919054523699</v>
      </c>
      <c r="H12" s="6377" t="n">
        <v>16.4172871033172</v>
      </c>
      <c r="I12" s="6432" t="n">
        <v>17.2055770710971</v>
      </c>
      <c r="K12" s="4" t="s">
        <v>27</v>
      </c>
      <c r="L12" s="0" t="n">
        <f aca="false">SUMIFS(I$2:I$56,B$2:B$56,$K$12)/SUMIFS(E$2:E$56,B$2:B$56,$K$12)</f>
        <v>1.1981492667448</v>
      </c>
      <c r="M12" s="0" t="n">
        <v>1.22936766026793</v>
      </c>
    </row>
    <row collapsed="false" customFormat="false" customHeight="false" hidden="false" ht="12.75" outlineLevel="0" r="13">
      <c r="A13" s="5993" t="s">
        <v>141</v>
      </c>
      <c r="B13" s="6048" t="s">
        <v>17</v>
      </c>
      <c r="C13" s="6103" t="s">
        <v>14</v>
      </c>
      <c r="D13" s="6158" t="n">
        <v>0.0</v>
      </c>
      <c r="E13" s="6213" t="n">
        <v>0.0</v>
      </c>
      <c r="F13" s="6268" t="n">
        <v>0.0</v>
      </c>
      <c r="G13" s="6323" t="n">
        <v>0.0</v>
      </c>
      <c r="H13" s="6378" t="n">
        <v>0.0</v>
      </c>
      <c r="I13" s="6433" t="n">
        <v>0.0</v>
      </c>
    </row>
    <row collapsed="false" customFormat="false" customHeight="false" hidden="false" ht="12.75" outlineLevel="0" r="14">
      <c r="A14" s="5994" t="s">
        <v>141</v>
      </c>
      <c r="B14" s="6049" t="s">
        <v>17</v>
      </c>
      <c r="C14" s="6104" t="s">
        <v>16</v>
      </c>
      <c r="D14" s="6159" t="n">
        <v>0.0</v>
      </c>
      <c r="E14" s="6214" t="n">
        <v>0.0</v>
      </c>
      <c r="F14" s="6269" t="n">
        <v>0.0</v>
      </c>
      <c r="G14" s="6324" t="n">
        <v>0.0</v>
      </c>
      <c r="H14" s="6379" t="n">
        <v>0.0</v>
      </c>
      <c r="I14" s="6434" t="n">
        <v>0.0</v>
      </c>
    </row>
    <row collapsed="false" customFormat="false" customHeight="false" hidden="false" ht="12.75" outlineLevel="0" r="15">
      <c r="A15" s="5995" t="s">
        <v>141</v>
      </c>
      <c r="B15" s="6050" t="s">
        <v>17</v>
      </c>
      <c r="C15" s="6105" t="s">
        <v>18</v>
      </c>
      <c r="D15" s="6160" t="n">
        <v>0.0</v>
      </c>
      <c r="E15" s="6215" t="n">
        <v>0.0</v>
      </c>
      <c r="F15" s="6270" t="n">
        <v>0.0</v>
      </c>
      <c r="G15" s="6325" t="n">
        <v>0.0</v>
      </c>
      <c r="H15" s="6380" t="n">
        <v>0.0</v>
      </c>
      <c r="I15" s="6435" t="n">
        <v>0.0</v>
      </c>
    </row>
    <row collapsed="false" customFormat="false" customHeight="false" hidden="false" ht="12.75" outlineLevel="0" r="16">
      <c r="A16" s="5996" t="s">
        <v>141</v>
      </c>
      <c r="B16" s="6051" t="s">
        <v>17</v>
      </c>
      <c r="C16" s="6106" t="s">
        <v>20</v>
      </c>
      <c r="D16" s="6161" t="n">
        <v>0.0</v>
      </c>
      <c r="E16" s="6216" t="n">
        <v>0.0</v>
      </c>
      <c r="F16" s="6271" t="n">
        <v>0.0</v>
      </c>
      <c r="G16" s="6326" t="n">
        <v>0.0</v>
      </c>
      <c r="H16" s="6381" t="n">
        <v>0.0</v>
      </c>
      <c r="I16" s="6436" t="n">
        <v>0.0</v>
      </c>
    </row>
    <row collapsed="false" customFormat="false" customHeight="false" hidden="false" ht="12.75" outlineLevel="0" r="17">
      <c r="A17" s="5997" t="s">
        <v>141</v>
      </c>
      <c r="B17" s="6052" t="s">
        <v>19</v>
      </c>
      <c r="C17" s="6107" t="s">
        <v>13</v>
      </c>
      <c r="D17" s="6162" t="n">
        <v>17.5361947250924</v>
      </c>
      <c r="E17" s="6217" t="n">
        <v>17.5079440980342</v>
      </c>
      <c r="F17" s="6272" t="n">
        <v>15.8152220463364</v>
      </c>
      <c r="G17" s="6327" t="n">
        <v>15.3483433618561</v>
      </c>
      <c r="H17" s="6382" t="n">
        <v>16.4660272976758</v>
      </c>
      <c r="I17" s="6437" t="n">
        <v>15.504123848115698</v>
      </c>
    </row>
    <row collapsed="false" customFormat="false" customHeight="false" hidden="false" ht="12.75" outlineLevel="0" r="18">
      <c r="A18" s="5998" t="s">
        <v>141</v>
      </c>
      <c r="B18" s="6053" t="s">
        <v>19</v>
      </c>
      <c r="C18" s="6108" t="s">
        <v>14</v>
      </c>
      <c r="D18" s="6163" t="n">
        <v>53.180606341615</v>
      </c>
      <c r="E18" s="6218" t="n">
        <v>57.1250919696712</v>
      </c>
      <c r="F18" s="6273" t="n">
        <v>51.463595649984406</v>
      </c>
      <c r="G18" s="6328" t="n">
        <v>42.32315396671861</v>
      </c>
      <c r="H18" s="6383" t="n">
        <v>28.9079502881672</v>
      </c>
      <c r="I18" s="6438" t="n">
        <v>1.1170258559482</v>
      </c>
    </row>
    <row collapsed="false" customFormat="false" customHeight="false" hidden="false" ht="12.75" outlineLevel="0" r="19">
      <c r="A19" s="5999" t="s">
        <v>141</v>
      </c>
      <c r="B19" s="6054" t="s">
        <v>19</v>
      </c>
      <c r="C19" s="6109" t="s">
        <v>16</v>
      </c>
      <c r="D19" s="6164" t="n">
        <v>28.490305846481</v>
      </c>
      <c r="E19" s="6219" t="n">
        <v>18.655479617815097</v>
      </c>
      <c r="F19" s="6274" t="n">
        <v>13.867453688660001</v>
      </c>
      <c r="G19" s="6329" t="n">
        <v>8.651285616034501</v>
      </c>
      <c r="H19" s="6384" t="n">
        <v>4.2924827619094</v>
      </c>
      <c r="I19" s="6439" t="n">
        <v>0.166946070087</v>
      </c>
    </row>
    <row collapsed="false" customFormat="false" customHeight="false" hidden="false" ht="12.75" outlineLevel="0" r="20">
      <c r="A20" s="6000" t="s">
        <v>141</v>
      </c>
      <c r="B20" s="6055" t="s">
        <v>19</v>
      </c>
      <c r="C20" s="6110" t="s">
        <v>18</v>
      </c>
      <c r="D20" s="6165" t="n">
        <v>8.233089168027</v>
      </c>
      <c r="E20" s="6220" t="n">
        <v>6.285014234654399</v>
      </c>
      <c r="F20" s="6275" t="n">
        <v>6.0399004868563</v>
      </c>
      <c r="G20" s="6330" t="n">
        <v>8.427922791791799</v>
      </c>
      <c r="H20" s="6385" t="n">
        <v>11.982065198408401</v>
      </c>
      <c r="I20" s="6440" t="n">
        <v>22.5842394394528</v>
      </c>
    </row>
    <row collapsed="false" customFormat="false" customHeight="false" hidden="false" ht="12.8" outlineLevel="0" r="21">
      <c r="A21" s="6001" t="s">
        <v>141</v>
      </c>
      <c r="B21" s="6056" t="s">
        <v>19</v>
      </c>
      <c r="C21" s="6111" t="s">
        <v>20</v>
      </c>
      <c r="D21" s="6166" t="n">
        <v>3.453368760218</v>
      </c>
      <c r="E21" s="6221" t="n">
        <v>2.8072705662898003</v>
      </c>
      <c r="F21" s="6276" t="n">
        <v>2.1796011694379</v>
      </c>
      <c r="G21" s="6331" t="n">
        <v>1.6782519253299002</v>
      </c>
      <c r="H21" s="6386" t="n">
        <v>1.4796578273412</v>
      </c>
      <c r="I21" s="6441" t="n">
        <v>1.5717772833835002</v>
      </c>
      <c r="J21" s="0" t="n">
        <f aca="false">SUM(E17:E21)</f>
        <v>102.015337987226</v>
      </c>
      <c r="K21" s="0" t="n">
        <f aca="false">SUM(I17:I21)</f>
        <v>27.7117732929531</v>
      </c>
    </row>
    <row collapsed="false" customFormat="false" customHeight="false" hidden="false" ht="12.8" outlineLevel="0" r="22">
      <c r="A22" s="6002" t="s">
        <v>141</v>
      </c>
      <c r="B22" s="6057" t="s">
        <v>21</v>
      </c>
      <c r="C22" s="6112" t="s">
        <v>13</v>
      </c>
      <c r="D22" s="6167" t="n">
        <v>5.5568311287433</v>
      </c>
      <c r="E22" s="6222" t="n">
        <v>6.052705122970901</v>
      </c>
      <c r="F22" s="6277" t="n">
        <v>6.277331105829</v>
      </c>
      <c r="G22" s="6332" t="n">
        <v>6.1199933890269</v>
      </c>
      <c r="H22" s="6387" t="n">
        <v>6.1775509123765</v>
      </c>
      <c r="I22" s="6442" t="n">
        <v>6.3737921617521</v>
      </c>
    </row>
    <row collapsed="false" customFormat="false" customHeight="false" hidden="false" ht="12.75" outlineLevel="0" r="23">
      <c r="A23" s="6003" t="s">
        <v>141</v>
      </c>
      <c r="B23" s="6058" t="s">
        <v>21</v>
      </c>
      <c r="C23" s="6113" t="s">
        <v>14</v>
      </c>
      <c r="D23" s="6168" t="n">
        <v>0.0</v>
      </c>
      <c r="E23" s="6223" t="n">
        <v>0.0</v>
      </c>
      <c r="F23" s="6278" t="n">
        <v>0.0</v>
      </c>
      <c r="G23" s="6333" t="n">
        <v>0.0</v>
      </c>
      <c r="H23" s="6388" t="n">
        <v>0.0</v>
      </c>
      <c r="I23" s="6443" t="n">
        <v>0.0</v>
      </c>
    </row>
    <row collapsed="false" customFormat="false" customHeight="false" hidden="false" ht="12.75" outlineLevel="0" r="24">
      <c r="A24" s="6004" t="s">
        <v>141</v>
      </c>
      <c r="B24" s="6059" t="s">
        <v>21</v>
      </c>
      <c r="C24" s="6114" t="s">
        <v>16</v>
      </c>
      <c r="D24" s="6169" t="n">
        <v>0.0</v>
      </c>
      <c r="E24" s="6224" t="n">
        <v>0.0</v>
      </c>
      <c r="F24" s="6279" t="n">
        <v>0.0</v>
      </c>
      <c r="G24" s="6334" t="n">
        <v>0.0</v>
      </c>
      <c r="H24" s="6389" t="n">
        <v>0.0</v>
      </c>
      <c r="I24" s="6444" t="n">
        <v>0.0</v>
      </c>
    </row>
    <row collapsed="false" customFormat="false" customHeight="false" hidden="false" ht="12.75" outlineLevel="0" r="25">
      <c r="A25" s="6005" t="s">
        <v>141</v>
      </c>
      <c r="B25" s="6060" t="s">
        <v>21</v>
      </c>
      <c r="C25" s="6115" t="s">
        <v>18</v>
      </c>
      <c r="D25" s="6170" t="n">
        <v>0.0</v>
      </c>
      <c r="E25" s="6225" t="n">
        <v>0.0</v>
      </c>
      <c r="F25" s="6280" t="n">
        <v>0.0</v>
      </c>
      <c r="G25" s="6335" t="n">
        <v>0.0</v>
      </c>
      <c r="H25" s="6390" t="n">
        <v>0.0</v>
      </c>
      <c r="I25" s="6445" t="n">
        <v>0.0</v>
      </c>
    </row>
    <row collapsed="false" customFormat="false" customHeight="false" hidden="false" ht="12.75" outlineLevel="0" r="26">
      <c r="A26" s="6006" t="s">
        <v>141</v>
      </c>
      <c r="B26" s="6061" t="s">
        <v>21</v>
      </c>
      <c r="C26" s="6116" t="s">
        <v>20</v>
      </c>
      <c r="D26" s="6171" t="n">
        <v>0.0</v>
      </c>
      <c r="E26" s="6226" t="n">
        <v>0.0</v>
      </c>
      <c r="F26" s="6281" t="n">
        <v>0.0</v>
      </c>
      <c r="G26" s="6336" t="n">
        <v>0.0</v>
      </c>
      <c r="H26" s="6391" t="n">
        <v>0.0</v>
      </c>
      <c r="I26" s="6446" t="n">
        <v>0.0</v>
      </c>
    </row>
    <row collapsed="false" customFormat="false" customHeight="false" hidden="false" ht="12.75" outlineLevel="0" r="27">
      <c r="A27" s="6007" t="s">
        <v>141</v>
      </c>
      <c r="B27" s="6062" t="s">
        <v>22</v>
      </c>
      <c r="C27" s="6117" t="s">
        <v>13</v>
      </c>
      <c r="D27" s="6172" t="n">
        <v>6.8141993129084995</v>
      </c>
      <c r="E27" s="6227" t="n">
        <v>9.0971166639141</v>
      </c>
      <c r="F27" s="6282" t="n">
        <v>10.6845198506958</v>
      </c>
      <c r="G27" s="6337" t="n">
        <v>11.846206735639</v>
      </c>
      <c r="H27" s="6392" t="n">
        <v>12.8612958379268</v>
      </c>
      <c r="I27" s="6447" t="n">
        <v>15.584807626380801</v>
      </c>
    </row>
    <row collapsed="false" customFormat="false" customHeight="false" hidden="false" ht="12.75" outlineLevel="0" r="28">
      <c r="A28" s="6008" t="s">
        <v>141</v>
      </c>
      <c r="B28" s="6063" t="s">
        <v>22</v>
      </c>
      <c r="C28" s="6118" t="s">
        <v>14</v>
      </c>
      <c r="D28" s="6173" t="n">
        <v>4.9291756450348</v>
      </c>
      <c r="E28" s="6228" t="n">
        <v>4.1110457952176</v>
      </c>
      <c r="F28" s="6283" t="n">
        <v>3.6050229627869</v>
      </c>
      <c r="G28" s="6338" t="n">
        <v>3.0664460989176003</v>
      </c>
      <c r="H28" s="6393" t="n">
        <v>2.6038432530503997</v>
      </c>
      <c r="I28" s="6448" t="n">
        <v>1.5614714778682002</v>
      </c>
    </row>
    <row collapsed="false" customFormat="false" customHeight="false" hidden="false" ht="12.75" outlineLevel="0" r="29">
      <c r="A29" s="6009" t="s">
        <v>141</v>
      </c>
      <c r="B29" s="6064" t="s">
        <v>22</v>
      </c>
      <c r="C29" s="6119" t="s">
        <v>16</v>
      </c>
      <c r="D29" s="6174" t="n">
        <v>0.13116336738269999</v>
      </c>
      <c r="E29" s="6229" t="n">
        <v>0.0</v>
      </c>
      <c r="F29" s="6284" t="n">
        <v>0.0</v>
      </c>
      <c r="G29" s="6339" t="n">
        <v>0.0</v>
      </c>
      <c r="H29" s="6394" t="n">
        <v>0.0</v>
      </c>
      <c r="I29" s="6449" t="n">
        <v>0.0</v>
      </c>
    </row>
    <row collapsed="false" customFormat="false" customHeight="false" hidden="false" ht="12.75" outlineLevel="0" r="30">
      <c r="A30" s="6010" t="s">
        <v>141</v>
      </c>
      <c r="B30" s="6065" t="s">
        <v>22</v>
      </c>
      <c r="C30" s="6120" t="s">
        <v>18</v>
      </c>
      <c r="D30" s="6175" t="n">
        <v>0.0</v>
      </c>
      <c r="E30" s="6230" t="n">
        <v>0.0</v>
      </c>
      <c r="F30" s="6285" t="n">
        <v>0.0</v>
      </c>
      <c r="G30" s="6340" t="n">
        <v>0.0</v>
      </c>
      <c r="H30" s="6395" t="n">
        <v>0.0</v>
      </c>
      <c r="I30" s="6450" t="n">
        <v>0.0</v>
      </c>
    </row>
    <row collapsed="false" customFormat="false" customHeight="false" hidden="false" ht="12.75" outlineLevel="0" r="31">
      <c r="A31" s="6011" t="s">
        <v>141</v>
      </c>
      <c r="B31" s="6066" t="s">
        <v>22</v>
      </c>
      <c r="C31" s="6121" t="s">
        <v>20</v>
      </c>
      <c r="D31" s="6176" t="n">
        <v>2.0805247307703</v>
      </c>
      <c r="E31" s="6231" t="n">
        <v>1.4519448384811</v>
      </c>
      <c r="F31" s="6286" t="n">
        <v>1.1081415971432</v>
      </c>
      <c r="G31" s="6341" t="n">
        <v>0.82881537459</v>
      </c>
      <c r="H31" s="6396" t="n">
        <v>0.622750304814</v>
      </c>
      <c r="I31" s="6451" t="n">
        <v>0.2667920334549</v>
      </c>
    </row>
    <row collapsed="false" customFormat="false" customHeight="false" hidden="false" ht="12.75" outlineLevel="0" r="32">
      <c r="A32" s="6012" t="s">
        <v>141</v>
      </c>
      <c r="B32" s="6067" t="s">
        <v>23</v>
      </c>
      <c r="C32" s="6122" t="s">
        <v>13</v>
      </c>
      <c r="D32" s="6177" t="n">
        <v>31.5804041988431</v>
      </c>
      <c r="E32" s="6232" t="n">
        <v>30.814952215163505</v>
      </c>
      <c r="F32" s="6287" t="n">
        <v>29.4858801642465</v>
      </c>
      <c r="G32" s="6342" t="n">
        <v>27.577937710636604</v>
      </c>
      <c r="H32" s="6397" t="n">
        <v>25.6832669398488</v>
      </c>
      <c r="I32" s="6452" t="n">
        <v>18.617611984330402</v>
      </c>
    </row>
    <row collapsed="false" customFormat="false" customHeight="false" hidden="false" ht="12.75" outlineLevel="0" r="33">
      <c r="A33" s="6013" t="s">
        <v>141</v>
      </c>
      <c r="B33" s="6068" t="s">
        <v>23</v>
      </c>
      <c r="C33" s="6123" t="s">
        <v>14</v>
      </c>
      <c r="D33" s="6178" t="n">
        <v>0.0</v>
      </c>
      <c r="E33" s="6233" t="n">
        <v>0.0</v>
      </c>
      <c r="F33" s="6288" t="n">
        <v>0.0</v>
      </c>
      <c r="G33" s="6343" t="n">
        <v>0.0</v>
      </c>
      <c r="H33" s="6398" t="n">
        <v>0.0</v>
      </c>
      <c r="I33" s="6453" t="n">
        <v>0.0</v>
      </c>
    </row>
    <row collapsed="false" customFormat="false" customHeight="false" hidden="false" ht="12.75" outlineLevel="0" r="34">
      <c r="A34" s="6014" t="s">
        <v>141</v>
      </c>
      <c r="B34" s="6069" t="s">
        <v>23</v>
      </c>
      <c r="C34" s="6124" t="s">
        <v>16</v>
      </c>
      <c r="D34" s="6179" t="n">
        <v>0.0</v>
      </c>
      <c r="E34" s="6234" t="n">
        <v>0.0</v>
      </c>
      <c r="F34" s="6289" t="n">
        <v>0.0</v>
      </c>
      <c r="G34" s="6344" t="n">
        <v>0.0</v>
      </c>
      <c r="H34" s="6399" t="n">
        <v>0.0</v>
      </c>
      <c r="I34" s="6454" t="n">
        <v>0.0</v>
      </c>
    </row>
    <row collapsed="false" customFormat="false" customHeight="false" hidden="false" ht="12.75" outlineLevel="0" r="35">
      <c r="A35" s="6015" t="s">
        <v>141</v>
      </c>
      <c r="B35" s="6070" t="s">
        <v>23</v>
      </c>
      <c r="C35" s="6125" t="s">
        <v>18</v>
      </c>
      <c r="D35" s="6180" t="n">
        <v>0.0</v>
      </c>
      <c r="E35" s="6235" t="n">
        <v>0.0</v>
      </c>
      <c r="F35" s="6290" t="n">
        <v>0.0</v>
      </c>
      <c r="G35" s="6345" t="n">
        <v>0.0</v>
      </c>
      <c r="H35" s="6400" t="n">
        <v>0.0</v>
      </c>
      <c r="I35" s="6455" t="n">
        <v>0.0</v>
      </c>
    </row>
    <row collapsed="false" customFormat="false" customHeight="false" hidden="false" ht="12.75" outlineLevel="0" r="36">
      <c r="A36" s="6016" t="s">
        <v>141</v>
      </c>
      <c r="B36" s="6071" t="s">
        <v>23</v>
      </c>
      <c r="C36" s="6126" t="s">
        <v>20</v>
      </c>
      <c r="D36" s="6181" t="n">
        <v>0.0</v>
      </c>
      <c r="E36" s="6236" t="n">
        <v>0.0</v>
      </c>
      <c r="F36" s="6291" t="n">
        <v>0.0</v>
      </c>
      <c r="G36" s="6346" t="n">
        <v>0.0</v>
      </c>
      <c r="H36" s="6401" t="n">
        <v>0.0</v>
      </c>
      <c r="I36" s="6456" t="n">
        <v>0.0</v>
      </c>
    </row>
    <row collapsed="false" customFormat="false" customHeight="false" hidden="false" ht="12.75" outlineLevel="0" r="37">
      <c r="A37" s="6017" t="s">
        <v>141</v>
      </c>
      <c r="B37" s="6072" t="s">
        <v>24</v>
      </c>
      <c r="C37" s="6127" t="s">
        <v>13</v>
      </c>
      <c r="D37" s="6182" t="n">
        <v>6.1686383468976</v>
      </c>
      <c r="E37" s="6237" t="n">
        <v>7.4676773359112</v>
      </c>
      <c r="F37" s="6292" t="n">
        <v>7.7166351994693</v>
      </c>
      <c r="G37" s="6347" t="n">
        <v>6.6753272282553</v>
      </c>
      <c r="H37" s="6402" t="n">
        <v>5.8466658110886005</v>
      </c>
      <c r="I37" s="6457" t="n">
        <v>6.5706430553072</v>
      </c>
    </row>
    <row collapsed="false" customFormat="false" customHeight="false" hidden="false" ht="12.75" outlineLevel="0" r="38">
      <c r="A38" s="6018" t="s">
        <v>141</v>
      </c>
      <c r="B38" s="6073" t="s">
        <v>24</v>
      </c>
      <c r="C38" s="6128" t="s">
        <v>14</v>
      </c>
      <c r="D38" s="6183" t="n">
        <v>10.0079276468595</v>
      </c>
      <c r="E38" s="6238" t="n">
        <v>8.8169495897659</v>
      </c>
      <c r="F38" s="6293" t="n">
        <v>7.556113972904599</v>
      </c>
      <c r="G38" s="6348" t="n">
        <v>6.2069924062826</v>
      </c>
      <c r="H38" s="6403" t="n">
        <v>5.1511023754561</v>
      </c>
      <c r="I38" s="6458" t="n">
        <v>2.9039266430918005</v>
      </c>
    </row>
    <row collapsed="false" customFormat="false" customHeight="false" hidden="false" ht="12.75" outlineLevel="0" r="39">
      <c r="A39" s="6019" t="s">
        <v>141</v>
      </c>
      <c r="B39" s="6074" t="s">
        <v>24</v>
      </c>
      <c r="C39" s="6129" t="s">
        <v>16</v>
      </c>
      <c r="D39" s="6184" t="n">
        <v>3.7356450938281003</v>
      </c>
      <c r="E39" s="6239" t="n">
        <v>2.5587271489043997</v>
      </c>
      <c r="F39" s="6294" t="n">
        <v>1.5375585398228002</v>
      </c>
      <c r="G39" s="6349" t="n">
        <v>0.7239335486303</v>
      </c>
      <c r="H39" s="6404" t="n">
        <v>0.5806637155297</v>
      </c>
      <c r="I39" s="6459" t="n">
        <v>0.2846125725441</v>
      </c>
    </row>
    <row collapsed="false" customFormat="false" customHeight="false" hidden="false" ht="12.75" outlineLevel="0" r="40">
      <c r="A40" s="6020" t="s">
        <v>141</v>
      </c>
      <c r="B40" s="6075" t="s">
        <v>24</v>
      </c>
      <c r="C40" s="6130" t="s">
        <v>18</v>
      </c>
      <c r="D40" s="6185" t="n">
        <v>1.1816864709461998</v>
      </c>
      <c r="E40" s="6240" t="n">
        <v>1.2253822998493</v>
      </c>
      <c r="F40" s="6295" t="n">
        <v>1.1964540802231</v>
      </c>
      <c r="G40" s="6350" t="n">
        <v>1.1023209896667</v>
      </c>
      <c r="H40" s="6405" t="n">
        <v>1.0079675158653</v>
      </c>
      <c r="I40" s="6460" t="n">
        <v>1.03119456626</v>
      </c>
    </row>
    <row collapsed="false" customFormat="false" customHeight="false" hidden="false" ht="12.75" outlineLevel="0" r="41">
      <c r="A41" s="6021" t="s">
        <v>141</v>
      </c>
      <c r="B41" s="6076" t="s">
        <v>24</v>
      </c>
      <c r="C41" s="6131" t="s">
        <v>20</v>
      </c>
      <c r="D41" s="6186" t="n">
        <v>0.7709914297352001</v>
      </c>
      <c r="E41" s="6241" t="n">
        <v>2.0417319355407</v>
      </c>
      <c r="F41" s="6296" t="n">
        <v>2.880030882431</v>
      </c>
      <c r="G41" s="6351" t="n">
        <v>3.3699477981794</v>
      </c>
      <c r="H41" s="6406" t="n">
        <v>3.4013291103650998</v>
      </c>
      <c r="I41" s="6461" t="n">
        <v>4.4230373609176</v>
      </c>
    </row>
    <row collapsed="false" customFormat="false" customHeight="false" hidden="false" ht="12.75" outlineLevel="0" r="42">
      <c r="A42" s="6022" t="s">
        <v>141</v>
      </c>
      <c r="B42" s="6077" t="s">
        <v>25</v>
      </c>
      <c r="C42" s="6132" t="s">
        <v>13</v>
      </c>
      <c r="D42" s="6187" t="n">
        <v>10.031380119930201</v>
      </c>
      <c r="E42" s="6242" t="n">
        <v>9.651599687692</v>
      </c>
      <c r="F42" s="6297" t="n">
        <v>8.7427796398062</v>
      </c>
      <c r="G42" s="6352" t="n">
        <v>8.3810380737083</v>
      </c>
      <c r="H42" s="6407" t="n">
        <v>8.043635324160102</v>
      </c>
      <c r="I42" s="6462" t="n">
        <v>7.940185520029201</v>
      </c>
    </row>
    <row collapsed="false" customFormat="false" customHeight="false" hidden="false" ht="12.75" outlineLevel="0" r="43">
      <c r="A43" s="6023" t="s">
        <v>141</v>
      </c>
      <c r="B43" s="6078" t="s">
        <v>25</v>
      </c>
      <c r="C43" s="6133" t="s">
        <v>14</v>
      </c>
      <c r="D43" s="6188" t="n">
        <v>0.0</v>
      </c>
      <c r="E43" s="6243" t="n">
        <v>0.0</v>
      </c>
      <c r="F43" s="6298" t="n">
        <v>0.0</v>
      </c>
      <c r="G43" s="6353" t="n">
        <v>0.0</v>
      </c>
      <c r="H43" s="6408" t="n">
        <v>0.0</v>
      </c>
      <c r="I43" s="6463" t="n">
        <v>0.0</v>
      </c>
    </row>
    <row collapsed="false" customFormat="false" customHeight="false" hidden="false" ht="12.75" outlineLevel="0" r="44">
      <c r="A44" s="6024" t="s">
        <v>141</v>
      </c>
      <c r="B44" s="6079" t="s">
        <v>25</v>
      </c>
      <c r="C44" s="6134" t="s">
        <v>16</v>
      </c>
      <c r="D44" s="6189" t="n">
        <v>0.0</v>
      </c>
      <c r="E44" s="6244" t="n">
        <v>0.0</v>
      </c>
      <c r="F44" s="6299" t="n">
        <v>0.0</v>
      </c>
      <c r="G44" s="6354" t="n">
        <v>0.0</v>
      </c>
      <c r="H44" s="6409" t="n">
        <v>0.0</v>
      </c>
      <c r="I44" s="6464" t="n">
        <v>0.0</v>
      </c>
    </row>
    <row collapsed="false" customFormat="false" customHeight="false" hidden="false" ht="12.75" outlineLevel="0" r="45">
      <c r="A45" s="6025" t="s">
        <v>141</v>
      </c>
      <c r="B45" s="6080" t="s">
        <v>25</v>
      </c>
      <c r="C45" s="6135" t="s">
        <v>18</v>
      </c>
      <c r="D45" s="6190" t="n">
        <v>0.0</v>
      </c>
      <c r="E45" s="6245" t="n">
        <v>0.0</v>
      </c>
      <c r="F45" s="6300" t="n">
        <v>0.0</v>
      </c>
      <c r="G45" s="6355" t="n">
        <v>0.0</v>
      </c>
      <c r="H45" s="6410" t="n">
        <v>0.0</v>
      </c>
      <c r="I45" s="6465" t="n">
        <v>0.0</v>
      </c>
    </row>
    <row collapsed="false" customFormat="false" customHeight="false" hidden="false" ht="12.75" outlineLevel="0" r="46">
      <c r="A46" s="6026" t="s">
        <v>141</v>
      </c>
      <c r="B46" s="6081" t="s">
        <v>25</v>
      </c>
      <c r="C46" s="6136" t="s">
        <v>20</v>
      </c>
      <c r="D46" s="6191" t="n">
        <v>0.0</v>
      </c>
      <c r="E46" s="6246" t="n">
        <v>0.0</v>
      </c>
      <c r="F46" s="6301" t="n">
        <v>0.0</v>
      </c>
      <c r="G46" s="6356" t="n">
        <v>0.0</v>
      </c>
      <c r="H46" s="6411" t="n">
        <v>0.0</v>
      </c>
      <c r="I46" s="6466" t="n">
        <v>0.0</v>
      </c>
    </row>
    <row collapsed="false" customFormat="false" customHeight="false" hidden="false" ht="12.75" outlineLevel="0" r="47">
      <c r="A47" s="6027" t="s">
        <v>141</v>
      </c>
      <c r="B47" s="6082" t="s">
        <v>26</v>
      </c>
      <c r="C47" s="6137" t="s">
        <v>13</v>
      </c>
      <c r="D47" s="6192" t="n">
        <v>5.2095739382037</v>
      </c>
      <c r="E47" s="6247" t="n">
        <v>5.3563173245069</v>
      </c>
      <c r="F47" s="6302" t="n">
        <v>5.4582932666393</v>
      </c>
      <c r="G47" s="6357" t="n">
        <v>5.5055133972022</v>
      </c>
      <c r="H47" s="6412" t="n">
        <v>5.5572333883754</v>
      </c>
      <c r="I47" s="6467" t="n">
        <v>5.7433648408789</v>
      </c>
    </row>
    <row collapsed="false" customFormat="false" customHeight="false" hidden="false" ht="12.75" outlineLevel="0" r="48">
      <c r="A48" s="6028" t="s">
        <v>141</v>
      </c>
      <c r="B48" s="6083" t="s">
        <v>26</v>
      </c>
      <c r="C48" s="6138" t="s">
        <v>14</v>
      </c>
      <c r="D48" s="6193" t="n">
        <v>0.0</v>
      </c>
      <c r="E48" s="6248" t="n">
        <v>0.0</v>
      </c>
      <c r="F48" s="6303" t="n">
        <v>0.0</v>
      </c>
      <c r="G48" s="6358" t="n">
        <v>0.0</v>
      </c>
      <c r="H48" s="6413" t="n">
        <v>0.0</v>
      </c>
      <c r="I48" s="6468" t="n">
        <v>0.0</v>
      </c>
    </row>
    <row collapsed="false" customFormat="false" customHeight="false" hidden="false" ht="12.75" outlineLevel="0" r="49">
      <c r="A49" s="6029" t="s">
        <v>141</v>
      </c>
      <c r="B49" s="6084" t="s">
        <v>26</v>
      </c>
      <c r="C49" s="6139" t="s">
        <v>16</v>
      </c>
      <c r="D49" s="6194" t="n">
        <v>0.0</v>
      </c>
      <c r="E49" s="6249" t="n">
        <v>0.0</v>
      </c>
      <c r="F49" s="6304" t="n">
        <v>0.0</v>
      </c>
      <c r="G49" s="6359" t="n">
        <v>0.0</v>
      </c>
      <c r="H49" s="6414" t="n">
        <v>0.0</v>
      </c>
      <c r="I49" s="6469" t="n">
        <v>0.0</v>
      </c>
    </row>
    <row collapsed="false" customFormat="false" customHeight="false" hidden="false" ht="12.75" outlineLevel="0" r="50">
      <c r="A50" s="6030" t="s">
        <v>141</v>
      </c>
      <c r="B50" s="6085" t="s">
        <v>26</v>
      </c>
      <c r="C50" s="6140" t="s">
        <v>18</v>
      </c>
      <c r="D50" s="6195" t="n">
        <v>0.0</v>
      </c>
      <c r="E50" s="6250" t="n">
        <v>0.0</v>
      </c>
      <c r="F50" s="6305" t="n">
        <v>0.0</v>
      </c>
      <c r="G50" s="6360" t="n">
        <v>0.0</v>
      </c>
      <c r="H50" s="6415" t="n">
        <v>0.0</v>
      </c>
      <c r="I50" s="6470" t="n">
        <v>0.0</v>
      </c>
    </row>
    <row collapsed="false" customFormat="false" customHeight="false" hidden="false" ht="12.75" outlineLevel="0" r="51">
      <c r="A51" s="6031" t="s">
        <v>141</v>
      </c>
      <c r="B51" s="6086" t="s">
        <v>26</v>
      </c>
      <c r="C51" s="6141" t="s">
        <v>20</v>
      </c>
      <c r="D51" s="6196" t="n">
        <v>0.0</v>
      </c>
      <c r="E51" s="6251" t="n">
        <v>0.0</v>
      </c>
      <c r="F51" s="6306" t="n">
        <v>0.0</v>
      </c>
      <c r="G51" s="6361" t="n">
        <v>0.0</v>
      </c>
      <c r="H51" s="6416" t="n">
        <v>0.0</v>
      </c>
      <c r="I51" s="6471" t="n">
        <v>0.0</v>
      </c>
    </row>
    <row collapsed="false" customFormat="false" customHeight="false" hidden="false" ht="12.75" outlineLevel="0" r="52">
      <c r="A52" s="6032" t="s">
        <v>141</v>
      </c>
      <c r="B52" s="6087" t="s">
        <v>27</v>
      </c>
      <c r="C52" s="6142" t="s">
        <v>13</v>
      </c>
      <c r="D52" s="6197" t="n">
        <v>6.9706209544795</v>
      </c>
      <c r="E52" s="6252" t="n">
        <v>7.3653496657954</v>
      </c>
      <c r="F52" s="6307" t="n">
        <v>7.6572135712617</v>
      </c>
      <c r="G52" s="6362" t="n">
        <v>7.8841257242292</v>
      </c>
      <c r="H52" s="6417" t="n">
        <v>8.1487169555317</v>
      </c>
      <c r="I52" s="6472" t="n">
        <v>9.0547226856941</v>
      </c>
    </row>
    <row collapsed="false" customFormat="false" customHeight="false" hidden="false" ht="12.75" outlineLevel="0" r="53">
      <c r="A53" s="6033" t="s">
        <v>141</v>
      </c>
      <c r="B53" s="6088" t="s">
        <v>27</v>
      </c>
      <c r="C53" s="6143" t="s">
        <v>14</v>
      </c>
      <c r="D53" s="6198" t="n">
        <v>0.0</v>
      </c>
      <c r="E53" s="6253" t="n">
        <v>0.0</v>
      </c>
      <c r="F53" s="6308" t="n">
        <v>0.0</v>
      </c>
      <c r="G53" s="6363" t="n">
        <v>0.0</v>
      </c>
      <c r="H53" s="6418" t="n">
        <v>0.0</v>
      </c>
      <c r="I53" s="6473" t="n">
        <v>0.0</v>
      </c>
    </row>
    <row collapsed="false" customFormat="false" customHeight="false" hidden="false" ht="12.75" outlineLevel="0" r="54">
      <c r="A54" s="6034" t="s">
        <v>141</v>
      </c>
      <c r="B54" s="6089" t="s">
        <v>27</v>
      </c>
      <c r="C54" s="6144" t="s">
        <v>16</v>
      </c>
      <c r="D54" s="6199" t="n">
        <v>0.0</v>
      </c>
      <c r="E54" s="6254" t="n">
        <v>0.0</v>
      </c>
      <c r="F54" s="6309" t="n">
        <v>0.0</v>
      </c>
      <c r="G54" s="6364" t="n">
        <v>0.0</v>
      </c>
      <c r="H54" s="6419" t="n">
        <v>0.0</v>
      </c>
      <c r="I54" s="6474" t="n">
        <v>0.0</v>
      </c>
    </row>
    <row collapsed="false" customFormat="false" customHeight="false" hidden="false" ht="12.75" outlineLevel="0" r="55">
      <c r="A55" s="6035" t="s">
        <v>141</v>
      </c>
      <c r="B55" s="6090" t="s">
        <v>27</v>
      </c>
      <c r="C55" s="6145" t="s">
        <v>18</v>
      </c>
      <c r="D55" s="6200" t="n">
        <v>0.0</v>
      </c>
      <c r="E55" s="6255" t="n">
        <v>0.0</v>
      </c>
      <c r="F55" s="6310" t="n">
        <v>0.0</v>
      </c>
      <c r="G55" s="6365" t="n">
        <v>0.0</v>
      </c>
      <c r="H55" s="6420" t="n">
        <v>0.0</v>
      </c>
      <c r="I55" s="6475" t="n">
        <v>0.0</v>
      </c>
    </row>
    <row collapsed="false" customFormat="false" customHeight="false" hidden="false" ht="12.75" outlineLevel="0" r="56">
      <c r="A56" s="6036" t="s">
        <v>141</v>
      </c>
      <c r="B56" s="6091" t="s">
        <v>27</v>
      </c>
      <c r="C56" s="6146" t="s">
        <v>20</v>
      </c>
      <c r="D56" s="6201" t="n">
        <v>0.0</v>
      </c>
      <c r="E56" s="6256" t="n">
        <v>0.0</v>
      </c>
      <c r="F56" s="6311" t="n">
        <v>0.0</v>
      </c>
      <c r="G56" s="6366" t="n">
        <v>0.0</v>
      </c>
      <c r="H56" s="6421" t="n">
        <v>0.0</v>
      </c>
      <c r="I56" s="6476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5925" t="s">
        <v>0</v>
      </c>
      <c r="B1" s="5926" t="s">
        <v>2</v>
      </c>
      <c r="C1" s="5927" t="s">
        <v>3</v>
      </c>
      <c r="D1" s="5928" t="s">
        <v>4</v>
      </c>
      <c r="E1" s="5929" t="s">
        <v>5</v>
      </c>
      <c r="F1" s="5930" t="s">
        <v>6</v>
      </c>
      <c r="G1" s="5931" t="s">
        <v>7</v>
      </c>
      <c r="H1" s="5932" t="s">
        <v>8</v>
      </c>
    </row>
    <row collapsed="false" customFormat="false" customHeight="false" hidden="false" ht="25.5" outlineLevel="0" r="2">
      <c r="A2" s="5933" t="s">
        <v>141</v>
      </c>
      <c r="B2" s="5938" t="s">
        <v>13</v>
      </c>
      <c r="C2" s="5943" t="n">
        <v>9.695195177440336</v>
      </c>
      <c r="D2" s="5948" t="n">
        <v>10.221901358488195</v>
      </c>
      <c r="E2" s="5953" t="n">
        <v>10.227759003611151</v>
      </c>
      <c r="F2" s="5958" t="n">
        <v>10.1521728047708</v>
      </c>
      <c r="G2" s="5963" t="n">
        <v>10.239442692233782</v>
      </c>
      <c r="H2" s="5968" t="n">
        <v>10.151773910701522</v>
      </c>
    </row>
    <row collapsed="false" customFormat="false" customHeight="false" hidden="false" ht="25.5" outlineLevel="0" r="3">
      <c r="A3" s="5934" t="s">
        <v>141</v>
      </c>
      <c r="B3" s="5939" t="s">
        <v>14</v>
      </c>
      <c r="C3" s="5944" t="n">
        <v>6.115737547193249</v>
      </c>
      <c r="D3" s="5949" t="n">
        <v>6.243371784558417</v>
      </c>
      <c r="E3" s="5954" t="n">
        <v>5.577058294528143</v>
      </c>
      <c r="F3" s="5959" t="n">
        <v>4.604130183777275</v>
      </c>
      <c r="G3" s="5964" t="n">
        <v>3.2989675657693462</v>
      </c>
      <c r="H3" s="5969" t="n">
        <v>0.5734122369774377</v>
      </c>
    </row>
    <row collapsed="false" customFormat="false" customHeight="false" hidden="false" ht="25.5" outlineLevel="0" r="4">
      <c r="A4" s="5935" t="s">
        <v>141</v>
      </c>
      <c r="B4" s="5940" t="s">
        <v>16</v>
      </c>
      <c r="C4" s="5945" t="n">
        <v>3.18689846915196</v>
      </c>
      <c r="D4" s="5950" t="n">
        <v>1.8240934451177555</v>
      </c>
      <c r="E4" s="5955" t="n">
        <v>1.324592624977025</v>
      </c>
      <c r="F4" s="5960" t="n">
        <v>0.8061237458869134</v>
      </c>
      <c r="G4" s="5965" t="n">
        <v>0.4190151743283835</v>
      </c>
      <c r="H4" s="5970" t="n">
        <v>0.03882705439648323</v>
      </c>
    </row>
    <row collapsed="false" customFormat="false" customHeight="false" hidden="false" ht="25.5" outlineLevel="0" r="5">
      <c r="A5" s="5936" t="s">
        <v>141</v>
      </c>
      <c r="B5" s="5941" t="s">
        <v>18</v>
      </c>
      <c r="C5" s="5946" t="n">
        <v>0.8095249904534135</v>
      </c>
      <c r="D5" s="5951" t="n">
        <v>0.6457778619521667</v>
      </c>
      <c r="E5" s="5956" t="n">
        <v>0.6222144941598797</v>
      </c>
      <c r="F5" s="5961" t="n">
        <v>0.819453463581986</v>
      </c>
      <c r="G5" s="5966" t="n">
        <v>1.1169417639100343</v>
      </c>
      <c r="H5" s="5971" t="n">
        <v>2.030561823363095</v>
      </c>
    </row>
    <row collapsed="false" customFormat="false" customHeight="false" hidden="false" ht="25.5" outlineLevel="0" r="6">
      <c r="A6" s="5937" t="s">
        <v>141</v>
      </c>
      <c r="B6" s="5942" t="s">
        <v>20</v>
      </c>
      <c r="C6" s="5947" t="n">
        <v>0.6718894576234823</v>
      </c>
      <c r="D6" s="5952" t="n">
        <v>0.6524218353506019</v>
      </c>
      <c r="E6" s="5957" t="n">
        <v>0.6270844589511178</v>
      </c>
      <c r="F6" s="5962" t="n">
        <v>0.5894212776053653</v>
      </c>
      <c r="G6" s="5967" t="n">
        <v>0.5464950889996387</v>
      </c>
      <c r="H6" s="5972" t="n">
        <v>0.5834969444043765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0.47341563976468</v>
      </c>
      <c r="D9" s="7" t="n">
        <f aca="false">$D$2/SUM($D2:$D6)</f>
        <v>0.523807561559735</v>
      </c>
      <c r="E9" s="7" t="n">
        <f aca="false">$E$2/SUM($E2:$E6)</f>
        <v>0.561728715878437</v>
      </c>
      <c r="F9" s="7" t="n">
        <f aca="false">$F$2/SUM($F2:$F6)</f>
        <v>0.600926546610663</v>
      </c>
      <c r="G9" s="7" t="n">
        <f aca="false">$G$2/SUM($G2:$G6)</f>
        <v>0.66171563053986</v>
      </c>
      <c r="H9" s="7" t="n">
        <f aca="false">$H$2/SUM($H2:$H6)</f>
        <v>0.820042341511356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0.298630997163871</v>
      </c>
      <c r="D10" s="7" t="n">
        <f aca="false">$D$3/SUM($D2:$D6)</f>
        <v>0.316904264241588</v>
      </c>
      <c r="E10" s="7" t="n">
        <f aca="false">$E$3/SUM($E2:$E6)</f>
        <v>0.29963981998266</v>
      </c>
      <c r="F10" s="7" t="n">
        <f aca="false">$F$3/SUM($F2:$F6)</f>
        <v>0.271458290307642</v>
      </c>
      <c r="G10" s="7" t="n">
        <f aca="false">$G$3/SUM($G2:$G6)</f>
        <v>0.215976415480332</v>
      </c>
      <c r="H10" s="7" t="n">
        <f aca="false">$H$3/SUM($H2:$H6)</f>
        <v>0.0466706951957322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0.155616008757544</v>
      </c>
      <c r="D11" s="7" t="n">
        <f aca="false">$D$4/SUM($D2:$D6)</f>
        <v>0.0932826648693456</v>
      </c>
      <c r="E11" s="7" t="n">
        <f aca="false">$E$4/SUM($E2:$E6)</f>
        <v>0.0727982410322956</v>
      </c>
      <c r="F11" s="7" t="n">
        <f aca="false">$F$4/SUM($F2:$F6)</f>
        <v>0.0508012705756857</v>
      </c>
      <c r="G11" s="7" t="n">
        <f aca="false">$G$4/SUM($G2:$G6)</f>
        <v>0.0299937970873907</v>
      </c>
      <c r="H11" s="7" t="n">
        <f aca="false">$H$4/SUM($H2:$H6)</f>
        <v>0.0031372638973208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0.0395290434330565</v>
      </c>
      <c r="D12" s="7" t="n">
        <f aca="false">$D$5/SUM($D2:$D6)</f>
        <v>0.0327970371088939</v>
      </c>
      <c r="E12" s="7" t="n">
        <f aca="false">$E$5/SUM($E2:$E6)</f>
        <v>0.0314721789741548</v>
      </c>
      <c r="F12" s="7" t="n">
        <f aca="false">$F$5/SUM($F2:$F6)</f>
        <v>0.0403334205270031</v>
      </c>
      <c r="G12" s="7" t="n">
        <f aca="false">$G$5/SUM($G2:$G6)</f>
        <v>0.054791202212203</v>
      </c>
      <c r="H12" s="7" t="n">
        <f aca="false">$H$5/SUM($H2:$H6)</f>
        <v>0.0889152558822141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0.0328083108808484</v>
      </c>
      <c r="D13" s="7" t="n">
        <f aca="false">$D$6/SUM($D2:$D6)</f>
        <v>0.0332084722204382</v>
      </c>
      <c r="E13" s="7" t="n">
        <f aca="false">$E$6/SUM($E2:$E6)</f>
        <v>0.0343610441324526</v>
      </c>
      <c r="F13" s="7" t="n">
        <f aca="false">$F$6/SUM($F2:$F6)</f>
        <v>0.0364804719790057</v>
      </c>
      <c r="G13" s="7" t="n">
        <f aca="false">$G$6/SUM($G2:$G6)</f>
        <v>0.0375229546802137</v>
      </c>
      <c r="H13" s="7" t="n">
        <f aca="false">$H$6/SUM($H2:$H6)</f>
        <v>0.0412344435133766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6477" t="s">
        <v>0</v>
      </c>
      <c r="B1" s="6478" t="s">
        <v>28</v>
      </c>
      <c r="C1" s="6479" t="s">
        <v>1</v>
      </c>
      <c r="D1" s="6480" t="s">
        <v>2</v>
      </c>
      <c r="E1" s="6481" t="s">
        <v>3</v>
      </c>
      <c r="F1" s="6482" t="s">
        <v>4</v>
      </c>
      <c r="G1" s="6483" t="s">
        <v>5</v>
      </c>
      <c r="H1" s="6484" t="s">
        <v>6</v>
      </c>
      <c r="I1" s="6485" t="s">
        <v>7</v>
      </c>
      <c r="J1" s="6486" t="s">
        <v>8</v>
      </c>
    </row>
    <row collapsed="false" customFormat="false" customHeight="false" hidden="false" ht="12.75" outlineLevel="0" r="2">
      <c r="A2" s="6487" t="s">
        <v>141</v>
      </c>
      <c r="B2" s="6917" t="s">
        <v>29</v>
      </c>
      <c r="C2" s="7347" t="s">
        <v>12</v>
      </c>
      <c r="D2" s="7777" t="s">
        <v>20</v>
      </c>
      <c r="E2" s="8207" t="n">
        <v>0.1954129886152</v>
      </c>
      <c r="F2" s="8637" t="n">
        <v>0.1741805423981</v>
      </c>
      <c r="G2" s="9067" t="n">
        <v>0.15444674223559998</v>
      </c>
      <c r="H2" s="9497" t="n">
        <v>0.13747264370190002</v>
      </c>
      <c r="I2" s="9927" t="n">
        <v>0.1226300822077</v>
      </c>
      <c r="J2" s="10357" t="n">
        <v>0.07940465189200001</v>
      </c>
    </row>
    <row collapsed="false" customFormat="false" customHeight="false" hidden="false" ht="12.75" outlineLevel="0" r="3">
      <c r="A3" s="6488" t="s">
        <v>141</v>
      </c>
      <c r="B3" s="6918" t="s">
        <v>29</v>
      </c>
      <c r="C3" s="7348" t="s">
        <v>12</v>
      </c>
      <c r="D3" s="7778" t="s">
        <v>13</v>
      </c>
      <c r="E3" s="8208" t="n">
        <v>4.95897345407</v>
      </c>
      <c r="F3" s="8638" t="n">
        <v>5.406879430772</v>
      </c>
      <c r="G3" s="9068" t="n">
        <v>5.624751452097001</v>
      </c>
      <c r="H3" s="9498" t="n">
        <v>5.824743797817001</v>
      </c>
      <c r="I3" s="9928" t="n">
        <v>6.031489547955</v>
      </c>
      <c r="J3" s="10358" t="n">
        <v>6.603877081214</v>
      </c>
    </row>
    <row collapsed="false" customFormat="false" customHeight="false" hidden="false" ht="12.75" outlineLevel="0" r="4">
      <c r="A4" s="6489" t="s">
        <v>141</v>
      </c>
      <c r="B4" s="6919" t="s">
        <v>29</v>
      </c>
      <c r="C4" s="7349" t="s">
        <v>12</v>
      </c>
      <c r="D4" s="7779" t="s">
        <v>16</v>
      </c>
      <c r="E4" s="8209" t="n">
        <v>0.0</v>
      </c>
      <c r="F4" s="8639" t="n">
        <v>0.0</v>
      </c>
      <c r="G4" s="9069" t="n">
        <v>0.0</v>
      </c>
      <c r="H4" s="9499" t="n">
        <v>0.0</v>
      </c>
      <c r="I4" s="9929" t="n">
        <v>0.0</v>
      </c>
      <c r="J4" s="10359" t="n">
        <v>0.0</v>
      </c>
    </row>
    <row collapsed="false" customFormat="false" customHeight="false" hidden="false" ht="12.75" outlineLevel="0" r="5">
      <c r="A5" s="6490" t="s">
        <v>141</v>
      </c>
      <c r="B5" s="6920" t="s">
        <v>29</v>
      </c>
      <c r="C5" s="7350" t="s">
        <v>12</v>
      </c>
      <c r="D5" s="7780" t="s">
        <v>14</v>
      </c>
      <c r="E5" s="8210" t="n">
        <v>0.011431152002800002</v>
      </c>
      <c r="F5" s="8640" t="n">
        <v>0.0101891105231</v>
      </c>
      <c r="G5" s="9070" t="n">
        <v>0.0090347329683</v>
      </c>
      <c r="H5" s="9500" t="n">
        <v>0.0080418691461</v>
      </c>
      <c r="I5" s="9930" t="n">
        <v>0.0071736646245</v>
      </c>
      <c r="J5" s="10360" t="n">
        <v>0.0046452438639000004</v>
      </c>
    </row>
    <row collapsed="false" customFormat="false" customHeight="false" hidden="false" ht="12.75" outlineLevel="0" r="6">
      <c r="A6" s="6491" t="s">
        <v>141</v>
      </c>
      <c r="B6" s="6921" t="s">
        <v>29</v>
      </c>
      <c r="C6" s="7351" t="s">
        <v>12</v>
      </c>
      <c r="D6" s="7781" t="s">
        <v>18</v>
      </c>
      <c r="E6" s="8211" t="n">
        <v>0.0</v>
      </c>
      <c r="F6" s="8641" t="n">
        <v>0.0</v>
      </c>
      <c r="G6" s="9071" t="n">
        <v>0.0</v>
      </c>
      <c r="H6" s="9501" t="n">
        <v>0.0</v>
      </c>
      <c r="I6" s="9931" t="n">
        <v>0.0</v>
      </c>
      <c r="J6" s="10361" t="n">
        <v>0.0</v>
      </c>
    </row>
    <row collapsed="false" customFormat="false" customHeight="false" hidden="false" ht="12.75" outlineLevel="0" r="7">
      <c r="A7" s="6492" t="s">
        <v>141</v>
      </c>
      <c r="B7" s="6922" t="s">
        <v>29</v>
      </c>
      <c r="C7" s="7352" t="s">
        <v>15</v>
      </c>
      <c r="D7" s="7782" t="s">
        <v>20</v>
      </c>
      <c r="E7" s="8212" t="n">
        <v>0.0</v>
      </c>
      <c r="F7" s="8642" t="n">
        <v>0.0</v>
      </c>
      <c r="G7" s="9072" t="n">
        <v>0.0</v>
      </c>
      <c r="H7" s="9502" t="n">
        <v>0.0</v>
      </c>
      <c r="I7" s="9932" t="n">
        <v>0.0</v>
      </c>
      <c r="J7" s="10362" t="n">
        <v>0.0</v>
      </c>
    </row>
    <row collapsed="false" customFormat="false" customHeight="false" hidden="false" ht="12.75" outlineLevel="0" r="8">
      <c r="A8" s="6493" t="s">
        <v>141</v>
      </c>
      <c r="B8" s="6923" t="s">
        <v>29</v>
      </c>
      <c r="C8" s="7353" t="s">
        <v>15</v>
      </c>
      <c r="D8" s="7783" t="s">
        <v>13</v>
      </c>
      <c r="E8" s="8213" t="n">
        <v>0.9874899346353999</v>
      </c>
      <c r="F8" s="8643" t="n">
        <v>0.8999819655551999</v>
      </c>
      <c r="G8" s="9073" t="n">
        <v>0.7630364723397</v>
      </c>
      <c r="H8" s="9503" t="n">
        <v>0.6340453911576</v>
      </c>
      <c r="I8" s="9933" t="n">
        <v>0.50041554855</v>
      </c>
      <c r="J8" s="10363" t="n">
        <v>0.3607643923775</v>
      </c>
    </row>
    <row collapsed="false" customFormat="false" customHeight="false" hidden="false" ht="12.75" outlineLevel="0" r="9">
      <c r="A9" s="6494" t="s">
        <v>141</v>
      </c>
      <c r="B9" s="6924" t="s">
        <v>29</v>
      </c>
      <c r="C9" s="7354" t="s">
        <v>15</v>
      </c>
      <c r="D9" s="7784" t="s">
        <v>16</v>
      </c>
      <c r="E9" s="8214" t="n">
        <v>0.0</v>
      </c>
      <c r="F9" s="8644" t="n">
        <v>0.0</v>
      </c>
      <c r="G9" s="9074" t="n">
        <v>0.0</v>
      </c>
      <c r="H9" s="9504" t="n">
        <v>0.0</v>
      </c>
      <c r="I9" s="9934" t="n">
        <v>0.0</v>
      </c>
      <c r="J9" s="10364" t="n">
        <v>0.0</v>
      </c>
    </row>
    <row collapsed="false" customFormat="false" customHeight="false" hidden="false" ht="12.75" outlineLevel="0" r="10">
      <c r="A10" s="6495" t="s">
        <v>141</v>
      </c>
      <c r="B10" s="6925" t="s">
        <v>29</v>
      </c>
      <c r="C10" s="7355" t="s">
        <v>15</v>
      </c>
      <c r="D10" s="7785" t="s">
        <v>14</v>
      </c>
      <c r="E10" s="8215" t="n">
        <v>0.0</v>
      </c>
      <c r="F10" s="8645" t="n">
        <v>0.0</v>
      </c>
      <c r="G10" s="9075" t="n">
        <v>0.0</v>
      </c>
      <c r="H10" s="9505" t="n">
        <v>0.0</v>
      </c>
      <c r="I10" s="9935" t="n">
        <v>0.0</v>
      </c>
      <c r="J10" s="10365" t="n">
        <v>0.0</v>
      </c>
    </row>
    <row collapsed="false" customFormat="false" customHeight="false" hidden="false" ht="12.75" outlineLevel="0" r="11">
      <c r="A11" s="6496" t="s">
        <v>141</v>
      </c>
      <c r="B11" s="6926" t="s">
        <v>29</v>
      </c>
      <c r="C11" s="7356" t="s">
        <v>15</v>
      </c>
      <c r="D11" s="7786" t="s">
        <v>18</v>
      </c>
      <c r="E11" s="8216" t="n">
        <v>0.0</v>
      </c>
      <c r="F11" s="8646" t="n">
        <v>0.0</v>
      </c>
      <c r="G11" s="9076" t="n">
        <v>0.0</v>
      </c>
      <c r="H11" s="9506" t="n">
        <v>0.0</v>
      </c>
      <c r="I11" s="9936" t="n">
        <v>0.0</v>
      </c>
      <c r="J11" s="10366" t="n">
        <v>0.0</v>
      </c>
    </row>
    <row collapsed="false" customFormat="false" customHeight="false" hidden="false" ht="12.75" outlineLevel="0" r="12">
      <c r="A12" s="6497" t="s">
        <v>141</v>
      </c>
      <c r="B12" s="6927" t="s">
        <v>29</v>
      </c>
      <c r="C12" s="7357" t="s">
        <v>17</v>
      </c>
      <c r="D12" s="7787" t="s">
        <v>20</v>
      </c>
      <c r="E12" s="8217" t="n">
        <v>0.0</v>
      </c>
      <c r="F12" s="8647" t="n">
        <v>0.0</v>
      </c>
      <c r="G12" s="9077" t="n">
        <v>0.0</v>
      </c>
      <c r="H12" s="9507" t="n">
        <v>0.0</v>
      </c>
      <c r="I12" s="9937" t="n">
        <v>0.0</v>
      </c>
      <c r="J12" s="10367" t="n">
        <v>0.0</v>
      </c>
    </row>
    <row collapsed="false" customFormat="false" customHeight="false" hidden="false" ht="12.75" outlineLevel="0" r="13">
      <c r="A13" s="6498" t="s">
        <v>141</v>
      </c>
      <c r="B13" s="6928" t="s">
        <v>29</v>
      </c>
      <c r="C13" s="7358" t="s">
        <v>17</v>
      </c>
      <c r="D13" s="7788" t="s">
        <v>13</v>
      </c>
      <c r="E13" s="8218" t="n">
        <v>9.55146967572</v>
      </c>
      <c r="F13" s="8648" t="n">
        <v>10.85217142227</v>
      </c>
      <c r="G13" s="9078" t="n">
        <v>11.717773738676001</v>
      </c>
      <c r="H13" s="9508" t="n">
        <v>12.59692675238</v>
      </c>
      <c r="I13" s="9938" t="n">
        <v>13.545900822344999</v>
      </c>
      <c r="J13" s="10368" t="n">
        <v>14.276462679138</v>
      </c>
    </row>
    <row collapsed="false" customFormat="false" customHeight="false" hidden="false" ht="12.75" outlineLevel="0" r="14">
      <c r="A14" s="6499" t="s">
        <v>141</v>
      </c>
      <c r="B14" s="6929" t="s">
        <v>29</v>
      </c>
      <c r="C14" s="7359" t="s">
        <v>17</v>
      </c>
      <c r="D14" s="7789" t="s">
        <v>16</v>
      </c>
      <c r="E14" s="8219" t="n">
        <v>0.0</v>
      </c>
      <c r="F14" s="8649" t="n">
        <v>0.0</v>
      </c>
      <c r="G14" s="9079" t="n">
        <v>0.0</v>
      </c>
      <c r="H14" s="9509" t="n">
        <v>0.0</v>
      </c>
      <c r="I14" s="9939" t="n">
        <v>0.0</v>
      </c>
      <c r="J14" s="10369" t="n">
        <v>0.0</v>
      </c>
    </row>
    <row collapsed="false" customFormat="false" customHeight="false" hidden="false" ht="12.75" outlineLevel="0" r="15">
      <c r="A15" s="6500" t="s">
        <v>141</v>
      </c>
      <c r="B15" s="6930" t="s">
        <v>29</v>
      </c>
      <c r="C15" s="7360" t="s">
        <v>17</v>
      </c>
      <c r="D15" s="7790" t="s">
        <v>14</v>
      </c>
      <c r="E15" s="8220" t="n">
        <v>0.0</v>
      </c>
      <c r="F15" s="8650" t="n">
        <v>0.0</v>
      </c>
      <c r="G15" s="9080" t="n">
        <v>0.0</v>
      </c>
      <c r="H15" s="9510" t="n">
        <v>0.0</v>
      </c>
      <c r="I15" s="9940" t="n">
        <v>0.0</v>
      </c>
      <c r="J15" s="10370" t="n">
        <v>0.0</v>
      </c>
    </row>
    <row collapsed="false" customFormat="false" customHeight="false" hidden="false" ht="12.75" outlineLevel="0" r="16">
      <c r="A16" s="6501" t="s">
        <v>141</v>
      </c>
      <c r="B16" s="6931" t="s">
        <v>29</v>
      </c>
      <c r="C16" s="7361" t="s">
        <v>17</v>
      </c>
      <c r="D16" s="7791" t="s">
        <v>18</v>
      </c>
      <c r="E16" s="8221" t="n">
        <v>0.0</v>
      </c>
      <c r="F16" s="8651" t="n">
        <v>0.0</v>
      </c>
      <c r="G16" s="9081" t="n">
        <v>0.0</v>
      </c>
      <c r="H16" s="9511" t="n">
        <v>0.0</v>
      </c>
      <c r="I16" s="9941" t="n">
        <v>0.0</v>
      </c>
      <c r="J16" s="10371" t="n">
        <v>0.0</v>
      </c>
    </row>
    <row collapsed="false" customFormat="false" customHeight="false" hidden="false" ht="12.75" outlineLevel="0" r="17">
      <c r="A17" s="6502" t="s">
        <v>141</v>
      </c>
      <c r="B17" s="6932" t="s">
        <v>29</v>
      </c>
      <c r="C17" s="7362" t="s">
        <v>19</v>
      </c>
      <c r="D17" s="7792" t="s">
        <v>20</v>
      </c>
      <c r="E17" s="8222" t="n">
        <v>0.8079752496260001</v>
      </c>
      <c r="F17" s="8652" t="n">
        <v>0.6230537683374999</v>
      </c>
      <c r="G17" s="9082" t="n">
        <v>0.44288486737309996</v>
      </c>
      <c r="H17" s="9512" t="n">
        <v>0.2906603382661</v>
      </c>
      <c r="I17" s="9942" t="n">
        <v>0.1827888187833</v>
      </c>
      <c r="J17" s="10372" t="n">
        <v>0.1796638886341</v>
      </c>
    </row>
    <row collapsed="false" customFormat="false" customHeight="false" hidden="false" ht="12.75" outlineLevel="0" r="18">
      <c r="A18" s="6503" t="s">
        <v>141</v>
      </c>
      <c r="B18" s="6933" t="s">
        <v>29</v>
      </c>
      <c r="C18" s="7363" t="s">
        <v>19</v>
      </c>
      <c r="D18" s="7793" t="s">
        <v>13</v>
      </c>
      <c r="E18" s="8223" t="n">
        <v>6.457674554455</v>
      </c>
      <c r="F18" s="8653" t="n">
        <v>5.917039442695</v>
      </c>
      <c r="G18" s="9083" t="n">
        <v>5.5502650830177</v>
      </c>
      <c r="H18" s="9513" t="n">
        <v>5.5906343770568</v>
      </c>
      <c r="I18" s="9943" t="n">
        <v>5.8645139168508</v>
      </c>
      <c r="J18" s="10373" t="n">
        <v>4.9072254486994</v>
      </c>
    </row>
    <row collapsed="false" customFormat="false" customHeight="false" hidden="false" ht="12.75" outlineLevel="0" r="19">
      <c r="A19" s="6504" t="s">
        <v>141</v>
      </c>
      <c r="B19" s="6934" t="s">
        <v>29</v>
      </c>
      <c r="C19" s="7364" t="s">
        <v>19</v>
      </c>
      <c r="D19" s="7794" t="s">
        <v>16</v>
      </c>
      <c r="E19" s="8224" t="n">
        <v>5.303024781192001</v>
      </c>
      <c r="F19" s="8654" t="n">
        <v>3.0885810198114</v>
      </c>
      <c r="G19" s="9084" t="n">
        <v>2.050834448325</v>
      </c>
      <c r="H19" s="9514" t="n">
        <v>1.1569295178113</v>
      </c>
      <c r="I19" s="9944" t="n">
        <v>0.5504640412963</v>
      </c>
      <c r="J19" s="10374" t="n">
        <v>0.0011653249185</v>
      </c>
    </row>
    <row collapsed="false" customFormat="false" customHeight="false" hidden="false" ht="12.75" outlineLevel="0" r="20">
      <c r="A20" s="6505" t="s">
        <v>141</v>
      </c>
      <c r="B20" s="6935" t="s">
        <v>29</v>
      </c>
      <c r="C20" s="7365" t="s">
        <v>19</v>
      </c>
      <c r="D20" s="7795" t="s">
        <v>14</v>
      </c>
      <c r="E20" s="8225" t="n">
        <v>13.766185726014</v>
      </c>
      <c r="F20" s="8655" t="n">
        <v>14.207239205739901</v>
      </c>
      <c r="G20" s="9085" t="n">
        <v>11.7290639992788</v>
      </c>
      <c r="H20" s="9515" t="n">
        <v>8.680948365502601</v>
      </c>
      <c r="I20" s="9945" t="n">
        <v>5.209044414198299</v>
      </c>
      <c r="J20" s="10375" t="n">
        <v>0.17901658920969998</v>
      </c>
    </row>
    <row collapsed="false" customFormat="false" customHeight="false" hidden="false" ht="12.75" outlineLevel="0" r="21">
      <c r="A21" s="6506" t="s">
        <v>141</v>
      </c>
      <c r="B21" s="6936" t="s">
        <v>29</v>
      </c>
      <c r="C21" s="7366" t="s">
        <v>19</v>
      </c>
      <c r="D21" s="7796" t="s">
        <v>18</v>
      </c>
      <c r="E21" s="8226" t="n">
        <v>3.213704358807</v>
      </c>
      <c r="F21" s="8656" t="n">
        <v>2.1963838000040004</v>
      </c>
      <c r="G21" s="9086" t="n">
        <v>1.9414504307027998</v>
      </c>
      <c r="H21" s="9516" t="n">
        <v>2.4269066228057</v>
      </c>
      <c r="I21" s="9946" t="n">
        <v>3.1381885255985997</v>
      </c>
      <c r="J21" s="10376" t="n">
        <v>5.808839690611</v>
      </c>
    </row>
    <row collapsed="false" customFormat="false" customHeight="false" hidden="false" ht="12.75" outlineLevel="0" r="22">
      <c r="A22" s="6507" t="s">
        <v>141</v>
      </c>
      <c r="B22" s="6937" t="s">
        <v>29</v>
      </c>
      <c r="C22" s="7367" t="s">
        <v>21</v>
      </c>
      <c r="D22" s="7797" t="s">
        <v>20</v>
      </c>
      <c r="E22" s="8227" t="n">
        <v>0.0</v>
      </c>
      <c r="F22" s="8657" t="n">
        <v>0.0</v>
      </c>
      <c r="G22" s="9087" t="n">
        <v>0.0</v>
      </c>
      <c r="H22" s="9517" t="n">
        <v>0.0</v>
      </c>
      <c r="I22" s="9947" t="n">
        <v>0.0</v>
      </c>
      <c r="J22" s="10377" t="n">
        <v>0.0</v>
      </c>
    </row>
    <row collapsed="false" customFormat="false" customHeight="false" hidden="false" ht="12.75" outlineLevel="0" r="23">
      <c r="A23" s="6508" t="s">
        <v>141</v>
      </c>
      <c r="B23" s="6938" t="s">
        <v>29</v>
      </c>
      <c r="C23" s="7368" t="s">
        <v>21</v>
      </c>
      <c r="D23" s="7798" t="s">
        <v>13</v>
      </c>
      <c r="E23" s="8228" t="n">
        <v>2.46861685781</v>
      </c>
      <c r="F23" s="8658" t="n">
        <v>2.6171361857867</v>
      </c>
      <c r="G23" s="9088" t="n">
        <v>2.6467981602269</v>
      </c>
      <c r="H23" s="9518" t="n">
        <v>2.5725036480918004</v>
      </c>
      <c r="I23" s="9948" t="n">
        <v>2.5970364920647997</v>
      </c>
      <c r="J23" s="10378" t="n">
        <v>2.6968567015603</v>
      </c>
    </row>
    <row collapsed="false" customFormat="false" customHeight="false" hidden="false" ht="12.75" outlineLevel="0" r="24">
      <c r="A24" s="6509" t="s">
        <v>141</v>
      </c>
      <c r="B24" s="6939" t="s">
        <v>29</v>
      </c>
      <c r="C24" s="7369" t="s">
        <v>21</v>
      </c>
      <c r="D24" s="7799" t="s">
        <v>16</v>
      </c>
      <c r="E24" s="8229" t="n">
        <v>0.0</v>
      </c>
      <c r="F24" s="8659" t="n">
        <v>0.0</v>
      </c>
      <c r="G24" s="9089" t="n">
        <v>0.0</v>
      </c>
      <c r="H24" s="9519" t="n">
        <v>0.0</v>
      </c>
      <c r="I24" s="9949" t="n">
        <v>0.0</v>
      </c>
      <c r="J24" s="10379" t="n">
        <v>0.0</v>
      </c>
    </row>
    <row collapsed="false" customFormat="false" customHeight="false" hidden="false" ht="12.75" outlineLevel="0" r="25">
      <c r="A25" s="6510" t="s">
        <v>141</v>
      </c>
      <c r="B25" s="6940" t="s">
        <v>29</v>
      </c>
      <c r="C25" s="7370" t="s">
        <v>21</v>
      </c>
      <c r="D25" s="7800" t="s">
        <v>14</v>
      </c>
      <c r="E25" s="8230" t="n">
        <v>0.0</v>
      </c>
      <c r="F25" s="8660" t="n">
        <v>0.0</v>
      </c>
      <c r="G25" s="9090" t="n">
        <v>0.0</v>
      </c>
      <c r="H25" s="9520" t="n">
        <v>0.0</v>
      </c>
      <c r="I25" s="9950" t="n">
        <v>0.0</v>
      </c>
      <c r="J25" s="10380" t="n">
        <v>0.0</v>
      </c>
    </row>
    <row collapsed="false" customFormat="false" customHeight="false" hidden="false" ht="12.75" outlineLevel="0" r="26">
      <c r="A26" s="6511" t="s">
        <v>141</v>
      </c>
      <c r="B26" s="6941" t="s">
        <v>29</v>
      </c>
      <c r="C26" s="7371" t="s">
        <v>21</v>
      </c>
      <c r="D26" s="7801" t="s">
        <v>18</v>
      </c>
      <c r="E26" s="8231" t="n">
        <v>0.0</v>
      </c>
      <c r="F26" s="8661" t="n">
        <v>0.0</v>
      </c>
      <c r="G26" s="9091" t="n">
        <v>0.0</v>
      </c>
      <c r="H26" s="9521" t="n">
        <v>0.0</v>
      </c>
      <c r="I26" s="9951" t="n">
        <v>0.0</v>
      </c>
      <c r="J26" s="10381" t="n">
        <v>0.0</v>
      </c>
    </row>
    <row collapsed="false" customFormat="false" customHeight="false" hidden="false" ht="12.75" outlineLevel="0" r="27">
      <c r="A27" s="6512" t="s">
        <v>141</v>
      </c>
      <c r="B27" s="6942" t="s">
        <v>29</v>
      </c>
      <c r="C27" s="7372" t="s">
        <v>22</v>
      </c>
      <c r="D27" s="7802" t="s">
        <v>20</v>
      </c>
      <c r="E27" s="8232" t="n">
        <v>0.0729975126262</v>
      </c>
      <c r="F27" s="8662" t="n">
        <v>0.0508384623301</v>
      </c>
      <c r="G27" s="9092" t="n">
        <v>0.0373299279712</v>
      </c>
      <c r="H27" s="9522" t="n">
        <v>0.0277692579277</v>
      </c>
      <c r="I27" s="9952" t="n">
        <v>0.0207637512042</v>
      </c>
      <c r="J27" s="10382" t="n">
        <v>0.0078189526531</v>
      </c>
    </row>
    <row collapsed="false" customFormat="false" customHeight="false" hidden="false" ht="12.75" outlineLevel="0" r="28">
      <c r="A28" s="6513" t="s">
        <v>141</v>
      </c>
      <c r="B28" s="6943" t="s">
        <v>29</v>
      </c>
      <c r="C28" s="7373" t="s">
        <v>22</v>
      </c>
      <c r="D28" s="7803" t="s">
        <v>13</v>
      </c>
      <c r="E28" s="8233" t="n">
        <v>0.5090075083950001</v>
      </c>
      <c r="F28" s="8663" t="n">
        <v>0.6212764925856</v>
      </c>
      <c r="G28" s="9093" t="n">
        <v>0.6878600886728999</v>
      </c>
      <c r="H28" s="9523" t="n">
        <v>0.7418605557514</v>
      </c>
      <c r="I28" s="9953" t="n">
        <v>0.7886593191803</v>
      </c>
      <c r="J28" s="10383" t="n">
        <v>0.8998979243131</v>
      </c>
    </row>
    <row collapsed="false" customFormat="false" customHeight="false" hidden="false" ht="12.75" outlineLevel="0" r="29">
      <c r="A29" s="6514" t="s">
        <v>141</v>
      </c>
      <c r="B29" s="6944" t="s">
        <v>29</v>
      </c>
      <c r="C29" s="7374" t="s">
        <v>22</v>
      </c>
      <c r="D29" s="7804" t="s">
        <v>16</v>
      </c>
      <c r="E29" s="8234" t="n">
        <v>0.017743697172000004</v>
      </c>
      <c r="F29" s="8664" t="n">
        <v>0.0</v>
      </c>
      <c r="G29" s="9094" t="n">
        <v>0.0</v>
      </c>
      <c r="H29" s="9524" t="n">
        <v>0.0</v>
      </c>
      <c r="I29" s="9954" t="n">
        <v>0.0</v>
      </c>
      <c r="J29" s="10384" t="n">
        <v>0.0</v>
      </c>
    </row>
    <row collapsed="false" customFormat="false" customHeight="false" hidden="false" ht="12.75" outlineLevel="0" r="30">
      <c r="A30" s="6515" t="s">
        <v>141</v>
      </c>
      <c r="B30" s="6945" t="s">
        <v>29</v>
      </c>
      <c r="C30" s="7375" t="s">
        <v>22</v>
      </c>
      <c r="D30" s="7805" t="s">
        <v>14</v>
      </c>
      <c r="E30" s="8235" t="n">
        <v>0.2777014350164</v>
      </c>
      <c r="F30" s="8665" t="n">
        <v>0.22641300915839999</v>
      </c>
      <c r="G30" s="9095" t="n">
        <v>0.1878817710008</v>
      </c>
      <c r="H30" s="9525" t="n">
        <v>0.1568658579526</v>
      </c>
      <c r="I30" s="9955" t="n">
        <v>0.13082664474</v>
      </c>
      <c r="J30" s="10385" t="n">
        <v>0.06772084840090001</v>
      </c>
    </row>
    <row collapsed="false" customFormat="false" customHeight="false" hidden="false" ht="12.75" outlineLevel="0" r="31">
      <c r="A31" s="6516" t="s">
        <v>141</v>
      </c>
      <c r="B31" s="6946" t="s">
        <v>29</v>
      </c>
      <c r="C31" s="7376" t="s">
        <v>22</v>
      </c>
      <c r="D31" s="7806" t="s">
        <v>18</v>
      </c>
      <c r="E31" s="8236" t="n">
        <v>0.0</v>
      </c>
      <c r="F31" s="8666" t="n">
        <v>0.0</v>
      </c>
      <c r="G31" s="9096" t="n">
        <v>0.0</v>
      </c>
      <c r="H31" s="9526" t="n">
        <v>0.0</v>
      </c>
      <c r="I31" s="9956" t="n">
        <v>0.0</v>
      </c>
      <c r="J31" s="10386" t="n">
        <v>0.0</v>
      </c>
    </row>
    <row collapsed="false" customFormat="false" customHeight="false" hidden="false" ht="12.75" outlineLevel="0" r="32">
      <c r="A32" s="6517" t="s">
        <v>141</v>
      </c>
      <c r="B32" s="6947" t="s">
        <v>29</v>
      </c>
      <c r="C32" s="7377" t="s">
        <v>23</v>
      </c>
      <c r="D32" s="7807" t="s">
        <v>20</v>
      </c>
      <c r="E32" s="8237" t="n">
        <v>0.0</v>
      </c>
      <c r="F32" s="8667" t="n">
        <v>0.0</v>
      </c>
      <c r="G32" s="9097" t="n">
        <v>0.0</v>
      </c>
      <c r="H32" s="9527" t="n">
        <v>0.0</v>
      </c>
      <c r="I32" s="9957" t="n">
        <v>0.0</v>
      </c>
      <c r="J32" s="10387" t="n">
        <v>0.0</v>
      </c>
    </row>
    <row collapsed="false" customFormat="false" customHeight="false" hidden="false" ht="12.75" outlineLevel="0" r="33">
      <c r="A33" s="6518" t="s">
        <v>141</v>
      </c>
      <c r="B33" s="6948" t="s">
        <v>29</v>
      </c>
      <c r="C33" s="7378" t="s">
        <v>23</v>
      </c>
      <c r="D33" s="7808" t="s">
        <v>13</v>
      </c>
      <c r="E33" s="8238" t="n">
        <v>5.375606026475</v>
      </c>
      <c r="F33" s="8668" t="n">
        <v>5.3218878483822</v>
      </c>
      <c r="G33" s="9098" t="n">
        <v>5.108075863805101</v>
      </c>
      <c r="H33" s="9528" t="n">
        <v>4.8213969058297</v>
      </c>
      <c r="I33" s="9958" t="n">
        <v>4.523479237237701</v>
      </c>
      <c r="J33" s="10388" t="n">
        <v>3.3843772754088</v>
      </c>
    </row>
    <row collapsed="false" customFormat="false" customHeight="false" hidden="false" ht="12.75" outlineLevel="0" r="34">
      <c r="A34" s="6519" t="s">
        <v>141</v>
      </c>
      <c r="B34" s="6949" t="s">
        <v>29</v>
      </c>
      <c r="C34" s="7379" t="s">
        <v>23</v>
      </c>
      <c r="D34" s="7809" t="s">
        <v>16</v>
      </c>
      <c r="E34" s="8239" t="n">
        <v>0.0</v>
      </c>
      <c r="F34" s="8669" t="n">
        <v>0.0</v>
      </c>
      <c r="G34" s="9099" t="n">
        <v>0.0</v>
      </c>
      <c r="H34" s="9529" t="n">
        <v>0.0</v>
      </c>
      <c r="I34" s="9959" t="n">
        <v>0.0</v>
      </c>
      <c r="J34" s="10389" t="n">
        <v>0.0</v>
      </c>
    </row>
    <row collapsed="false" customFormat="false" customHeight="false" hidden="false" ht="12.75" outlineLevel="0" r="35">
      <c r="A35" s="6520" t="s">
        <v>141</v>
      </c>
      <c r="B35" s="6950" t="s">
        <v>29</v>
      </c>
      <c r="C35" s="7380" t="s">
        <v>23</v>
      </c>
      <c r="D35" s="7810" t="s">
        <v>14</v>
      </c>
      <c r="E35" s="8240" t="n">
        <v>0.0</v>
      </c>
      <c r="F35" s="8670" t="n">
        <v>0.0</v>
      </c>
      <c r="G35" s="9100" t="n">
        <v>0.0</v>
      </c>
      <c r="H35" s="9530" t="n">
        <v>0.0</v>
      </c>
      <c r="I35" s="9960" t="n">
        <v>0.0</v>
      </c>
      <c r="J35" s="10390" t="n">
        <v>0.0</v>
      </c>
    </row>
    <row collapsed="false" customFormat="false" customHeight="false" hidden="false" ht="12.75" outlineLevel="0" r="36">
      <c r="A36" s="6521" t="s">
        <v>141</v>
      </c>
      <c r="B36" s="6951" t="s">
        <v>29</v>
      </c>
      <c r="C36" s="7381" t="s">
        <v>23</v>
      </c>
      <c r="D36" s="7811" t="s">
        <v>18</v>
      </c>
      <c r="E36" s="8241" t="n">
        <v>0.0</v>
      </c>
      <c r="F36" s="8671" t="n">
        <v>0.0</v>
      </c>
      <c r="G36" s="9101" t="n">
        <v>0.0</v>
      </c>
      <c r="H36" s="9531" t="n">
        <v>0.0</v>
      </c>
      <c r="I36" s="9961" t="n">
        <v>0.0</v>
      </c>
      <c r="J36" s="10391" t="n">
        <v>0.0</v>
      </c>
    </row>
    <row collapsed="false" customFormat="false" customHeight="false" hidden="false" ht="12.75" outlineLevel="0" r="37">
      <c r="A37" s="6522" t="s">
        <v>141</v>
      </c>
      <c r="B37" s="6952" t="s">
        <v>29</v>
      </c>
      <c r="C37" s="7382" t="s">
        <v>24</v>
      </c>
      <c r="D37" s="7812" t="s">
        <v>20</v>
      </c>
      <c r="E37" s="8242" t="n">
        <v>0.0324689188127</v>
      </c>
      <c r="F37" s="8672" t="n">
        <v>0.10374972144</v>
      </c>
      <c r="G37" s="9102" t="n">
        <v>0.1496780031095</v>
      </c>
      <c r="H37" s="9532" t="n">
        <v>0.1782837811543</v>
      </c>
      <c r="I37" s="9962" t="n">
        <v>0.18606438196740002</v>
      </c>
      <c r="J37" s="10392" t="n">
        <v>0.2511191987568</v>
      </c>
    </row>
    <row collapsed="false" customFormat="false" customHeight="false" hidden="false" ht="12.75" outlineLevel="0" r="38">
      <c r="A38" s="6523" t="s">
        <v>141</v>
      </c>
      <c r="B38" s="6953" t="s">
        <v>29</v>
      </c>
      <c r="C38" s="7383" t="s">
        <v>24</v>
      </c>
      <c r="D38" s="7813" t="s">
        <v>13</v>
      </c>
      <c r="E38" s="8243" t="n">
        <v>0.6100307822272001</v>
      </c>
      <c r="F38" s="8673" t="n">
        <v>0.6931580856643</v>
      </c>
      <c r="G38" s="9103" t="n">
        <v>0.6838693535721</v>
      </c>
      <c r="H38" s="9533" t="n">
        <v>0.5795114558838</v>
      </c>
      <c r="I38" s="9963" t="n">
        <v>0.5088496631409</v>
      </c>
      <c r="J38" s="10393" t="n">
        <v>0.5613969985034</v>
      </c>
    </row>
    <row collapsed="false" customFormat="false" customHeight="false" hidden="false" ht="12.75" outlineLevel="0" r="39">
      <c r="A39" s="6524" t="s">
        <v>141</v>
      </c>
      <c r="B39" s="6954" t="s">
        <v>29</v>
      </c>
      <c r="C39" s="7384" t="s">
        <v>24</v>
      </c>
      <c r="D39" s="7814" t="s">
        <v>16</v>
      </c>
      <c r="E39" s="8244" t="n">
        <v>0.238136801886</v>
      </c>
      <c r="F39" s="8674" t="n">
        <v>0.16938603247029999</v>
      </c>
      <c r="G39" s="9104" t="n">
        <v>0.10577577834600001</v>
      </c>
      <c r="H39" s="9534" t="n">
        <v>0.054493853705299994</v>
      </c>
      <c r="I39" s="9964" t="n">
        <v>0.0384766437839</v>
      </c>
      <c r="J39" s="10394" t="n">
        <v>0.0173669971344</v>
      </c>
    </row>
    <row collapsed="false" customFormat="false" customHeight="false" hidden="false" ht="12.75" outlineLevel="0" r="40">
      <c r="A40" s="6525" t="s">
        <v>141</v>
      </c>
      <c r="B40" s="6955" t="s">
        <v>29</v>
      </c>
      <c r="C40" s="7385" t="s">
        <v>24</v>
      </c>
      <c r="D40" s="7815" t="s">
        <v>14</v>
      </c>
      <c r="E40" s="8245" t="n">
        <v>0.5395217728971</v>
      </c>
      <c r="F40" s="8675" t="n">
        <v>0.49583778316070004</v>
      </c>
      <c r="G40" s="9105" t="n">
        <v>0.42890133948680004</v>
      </c>
      <c r="H40" s="9535" t="n">
        <v>0.3584779640572</v>
      </c>
      <c r="I40" s="9965" t="n">
        <v>0.2942732949879</v>
      </c>
      <c r="J40" s="10395" t="n">
        <v>0.163154830657</v>
      </c>
    </row>
    <row collapsed="false" customFormat="false" customHeight="false" hidden="false" ht="12.75" outlineLevel="0" r="41">
      <c r="A41" s="6526" t="s">
        <v>141</v>
      </c>
      <c r="B41" s="6956" t="s">
        <v>29</v>
      </c>
      <c r="C41" s="7386" t="s">
        <v>24</v>
      </c>
      <c r="D41" s="7816" t="s">
        <v>18</v>
      </c>
      <c r="E41" s="8246" t="n">
        <v>0.1205084795549</v>
      </c>
      <c r="F41" s="8676" t="n">
        <v>0.129227456292</v>
      </c>
      <c r="G41" s="9106" t="n">
        <v>0.1264510420181</v>
      </c>
      <c r="H41" s="9536" t="n">
        <v>0.1176769381593</v>
      </c>
      <c r="I41" s="9966" t="n">
        <v>0.10824676639769999</v>
      </c>
      <c r="J41" s="10396" t="n">
        <v>0.1105321214084</v>
      </c>
    </row>
    <row collapsed="false" customFormat="false" customHeight="false" hidden="false" ht="12.75" outlineLevel="0" r="42">
      <c r="A42" s="6527" t="s">
        <v>141</v>
      </c>
      <c r="B42" s="6957" t="s">
        <v>29</v>
      </c>
      <c r="C42" s="7387" t="s">
        <v>25</v>
      </c>
      <c r="D42" s="7817" t="s">
        <v>20</v>
      </c>
      <c r="E42" s="8247" t="n">
        <v>0.0</v>
      </c>
      <c r="F42" s="8677" t="n">
        <v>0.0</v>
      </c>
      <c r="G42" s="9107" t="n">
        <v>0.0</v>
      </c>
      <c r="H42" s="9537" t="n">
        <v>0.0</v>
      </c>
      <c r="I42" s="9967" t="n">
        <v>0.0</v>
      </c>
      <c r="J42" s="10397" t="n">
        <v>0.0</v>
      </c>
    </row>
    <row collapsed="false" customFormat="false" customHeight="false" hidden="false" ht="12.75" outlineLevel="0" r="43">
      <c r="A43" s="6528" t="s">
        <v>141</v>
      </c>
      <c r="B43" s="6958" t="s">
        <v>29</v>
      </c>
      <c r="C43" s="7388" t="s">
        <v>25</v>
      </c>
      <c r="D43" s="7818" t="s">
        <v>13</v>
      </c>
      <c r="E43" s="8248" t="n">
        <v>0.1703775624159</v>
      </c>
      <c r="F43" s="8678" t="n">
        <v>0.1716709630944</v>
      </c>
      <c r="G43" s="9108" t="n">
        <v>0.168387525359</v>
      </c>
      <c r="H43" s="9538" t="n">
        <v>0.1650487441466</v>
      </c>
      <c r="I43" s="9968" t="n">
        <v>0.16192765084580002</v>
      </c>
      <c r="J43" s="10398" t="n">
        <v>0.1680866402217</v>
      </c>
    </row>
    <row collapsed="false" customFormat="false" customHeight="false" hidden="false" ht="12.75" outlineLevel="0" r="44">
      <c r="A44" s="6529" t="s">
        <v>141</v>
      </c>
      <c r="B44" s="6959" t="s">
        <v>29</v>
      </c>
      <c r="C44" s="7389" t="s">
        <v>25</v>
      </c>
      <c r="D44" s="7819" t="s">
        <v>16</v>
      </c>
      <c r="E44" s="8249" t="n">
        <v>0.0</v>
      </c>
      <c r="F44" s="8679" t="n">
        <v>0.0</v>
      </c>
      <c r="G44" s="9109" t="n">
        <v>0.0</v>
      </c>
      <c r="H44" s="9539" t="n">
        <v>0.0</v>
      </c>
      <c r="I44" s="9969" t="n">
        <v>0.0</v>
      </c>
      <c r="J44" s="10399" t="n">
        <v>0.0</v>
      </c>
    </row>
    <row collapsed="false" customFormat="false" customHeight="false" hidden="false" ht="12.75" outlineLevel="0" r="45">
      <c r="A45" s="6530" t="s">
        <v>141</v>
      </c>
      <c r="B45" s="6960" t="s">
        <v>29</v>
      </c>
      <c r="C45" s="7390" t="s">
        <v>25</v>
      </c>
      <c r="D45" s="7820" t="s">
        <v>14</v>
      </c>
      <c r="E45" s="8250" t="n">
        <v>0.0</v>
      </c>
      <c r="F45" s="8680" t="n">
        <v>0.0</v>
      </c>
      <c r="G45" s="9110" t="n">
        <v>0.0</v>
      </c>
      <c r="H45" s="9540" t="n">
        <v>0.0</v>
      </c>
      <c r="I45" s="9970" t="n">
        <v>0.0</v>
      </c>
      <c r="J45" s="10400" t="n">
        <v>0.0</v>
      </c>
    </row>
    <row collapsed="false" customFormat="false" customHeight="false" hidden="false" ht="12.75" outlineLevel="0" r="46">
      <c r="A46" s="6531" t="s">
        <v>141</v>
      </c>
      <c r="B46" s="6961" t="s">
        <v>29</v>
      </c>
      <c r="C46" s="7391" t="s">
        <v>25</v>
      </c>
      <c r="D46" s="7821" t="s">
        <v>18</v>
      </c>
      <c r="E46" s="8251" t="n">
        <v>0.0</v>
      </c>
      <c r="F46" s="8681" t="n">
        <v>0.0</v>
      </c>
      <c r="G46" s="9111" t="n">
        <v>0.0</v>
      </c>
      <c r="H46" s="9541" t="n">
        <v>0.0</v>
      </c>
      <c r="I46" s="9971" t="n">
        <v>0.0</v>
      </c>
      <c r="J46" s="10401" t="n">
        <v>0.0</v>
      </c>
    </row>
    <row collapsed="false" customFormat="false" customHeight="false" hidden="false" ht="12.75" outlineLevel="0" r="47">
      <c r="A47" s="6532" t="s">
        <v>141</v>
      </c>
      <c r="B47" s="6962" t="s">
        <v>29</v>
      </c>
      <c r="C47" s="7392" t="s">
        <v>26</v>
      </c>
      <c r="D47" s="7822" t="s">
        <v>20</v>
      </c>
      <c r="E47" s="8252" t="n">
        <v>0.0</v>
      </c>
      <c r="F47" s="8682" t="n">
        <v>0.0</v>
      </c>
      <c r="G47" s="9112" t="n">
        <v>0.0</v>
      </c>
      <c r="H47" s="9542" t="n">
        <v>0.0</v>
      </c>
      <c r="I47" s="9972" t="n">
        <v>0.0</v>
      </c>
      <c r="J47" s="10402" t="n">
        <v>0.0</v>
      </c>
    </row>
    <row collapsed="false" customFormat="false" customHeight="false" hidden="false" ht="12.75" outlineLevel="0" r="48">
      <c r="A48" s="6533" t="s">
        <v>141</v>
      </c>
      <c r="B48" s="6963" t="s">
        <v>29</v>
      </c>
      <c r="C48" s="7393" t="s">
        <v>26</v>
      </c>
      <c r="D48" s="7823" t="s">
        <v>13</v>
      </c>
      <c r="E48" s="8253" t="n">
        <v>0.1368183378379</v>
      </c>
      <c r="F48" s="8683" t="n">
        <v>0.14559219633030002</v>
      </c>
      <c r="G48" s="9113" t="n">
        <v>0.1494716208444</v>
      </c>
      <c r="H48" s="9543" t="n">
        <v>0.1530426596025</v>
      </c>
      <c r="I48" s="9973" t="n">
        <v>0.1568071040562</v>
      </c>
      <c r="J48" s="10403" t="n">
        <v>0.16688388730950002</v>
      </c>
    </row>
    <row collapsed="false" customFormat="false" customHeight="false" hidden="false" ht="12.75" outlineLevel="0" r="49">
      <c r="A49" s="6534" t="s">
        <v>141</v>
      </c>
      <c r="B49" s="6964" t="s">
        <v>29</v>
      </c>
      <c r="C49" s="7394" t="s">
        <v>26</v>
      </c>
      <c r="D49" s="7824" t="s">
        <v>16</v>
      </c>
      <c r="E49" s="8254" t="n">
        <v>0.0</v>
      </c>
      <c r="F49" s="8684" t="n">
        <v>0.0</v>
      </c>
      <c r="G49" s="9114" t="n">
        <v>0.0</v>
      </c>
      <c r="H49" s="9544" t="n">
        <v>0.0</v>
      </c>
      <c r="I49" s="9974" t="n">
        <v>0.0</v>
      </c>
      <c r="J49" s="10404" t="n">
        <v>0.0</v>
      </c>
    </row>
    <row collapsed="false" customFormat="false" customHeight="false" hidden="false" ht="12.75" outlineLevel="0" r="50">
      <c r="A50" s="6535" t="s">
        <v>141</v>
      </c>
      <c r="B50" s="6965" t="s">
        <v>29</v>
      </c>
      <c r="C50" s="7395" t="s">
        <v>26</v>
      </c>
      <c r="D50" s="7825" t="s">
        <v>14</v>
      </c>
      <c r="E50" s="8255" t="n">
        <v>0.0</v>
      </c>
      <c r="F50" s="8685" t="n">
        <v>0.0</v>
      </c>
      <c r="G50" s="9115" t="n">
        <v>0.0</v>
      </c>
      <c r="H50" s="9545" t="n">
        <v>0.0</v>
      </c>
      <c r="I50" s="9975" t="n">
        <v>0.0</v>
      </c>
      <c r="J50" s="10405" t="n">
        <v>0.0</v>
      </c>
    </row>
    <row collapsed="false" customFormat="false" customHeight="false" hidden="false" ht="12.75" outlineLevel="0" r="51">
      <c r="A51" s="6536" t="s">
        <v>141</v>
      </c>
      <c r="B51" s="6966" t="s">
        <v>29</v>
      </c>
      <c r="C51" s="7396" t="s">
        <v>26</v>
      </c>
      <c r="D51" s="7826" t="s">
        <v>18</v>
      </c>
      <c r="E51" s="8256" t="n">
        <v>0.0</v>
      </c>
      <c r="F51" s="8686" t="n">
        <v>0.0</v>
      </c>
      <c r="G51" s="9116" t="n">
        <v>0.0</v>
      </c>
      <c r="H51" s="9546" t="n">
        <v>0.0</v>
      </c>
      <c r="I51" s="9976" t="n">
        <v>0.0</v>
      </c>
      <c r="J51" s="10406" t="n">
        <v>0.0</v>
      </c>
    </row>
    <row collapsed="false" customFormat="false" customHeight="false" hidden="false" ht="12.75" outlineLevel="0" r="52">
      <c r="A52" s="6537" t="s">
        <v>141</v>
      </c>
      <c r="B52" s="6967" t="s">
        <v>29</v>
      </c>
      <c r="C52" s="7397" t="s">
        <v>27</v>
      </c>
      <c r="D52" s="7827" t="s">
        <v>20</v>
      </c>
      <c r="E52" s="8257" t="n">
        <v>0.0</v>
      </c>
      <c r="F52" s="8687" t="n">
        <v>0.0</v>
      </c>
      <c r="G52" s="9117" t="n">
        <v>0.0</v>
      </c>
      <c r="H52" s="9547" t="n">
        <v>0.0</v>
      </c>
      <c r="I52" s="9977" t="n">
        <v>0.0</v>
      </c>
      <c r="J52" s="10407" t="n">
        <v>0.0</v>
      </c>
    </row>
    <row collapsed="false" customFormat="false" customHeight="false" hidden="false" ht="12.75" outlineLevel="0" r="53">
      <c r="A53" s="6538" t="s">
        <v>141</v>
      </c>
      <c r="B53" s="6968" t="s">
        <v>29</v>
      </c>
      <c r="C53" s="7398" t="s">
        <v>27</v>
      </c>
      <c r="D53" s="7828" t="s">
        <v>13</v>
      </c>
      <c r="E53" s="8258" t="n">
        <v>0.8726243198997</v>
      </c>
      <c r="F53" s="8688" t="n">
        <v>0.957213510311</v>
      </c>
      <c r="G53" s="9118" t="n">
        <v>0.9978817673024</v>
      </c>
      <c r="H53" s="9548" t="n">
        <v>1.0350403935413</v>
      </c>
      <c r="I53" s="9978" t="n">
        <v>1.0749307845356</v>
      </c>
      <c r="J53" s="10408" t="n">
        <v>1.1798822506391</v>
      </c>
    </row>
    <row collapsed="false" customFormat="false" customHeight="false" hidden="false" ht="12.75" outlineLevel="0" r="54">
      <c r="A54" s="6539" t="s">
        <v>141</v>
      </c>
      <c r="B54" s="6969" t="s">
        <v>29</v>
      </c>
      <c r="C54" s="7399" t="s">
        <v>27</v>
      </c>
      <c r="D54" s="7829" t="s">
        <v>16</v>
      </c>
      <c r="E54" s="8259" t="n">
        <v>0.0</v>
      </c>
      <c r="F54" s="8689" t="n">
        <v>0.0</v>
      </c>
      <c r="G54" s="9119" t="n">
        <v>0.0</v>
      </c>
      <c r="H54" s="9549" t="n">
        <v>0.0</v>
      </c>
      <c r="I54" s="9979" t="n">
        <v>0.0</v>
      </c>
      <c r="J54" s="10409" t="n">
        <v>0.0</v>
      </c>
    </row>
    <row collapsed="false" customFormat="false" customHeight="false" hidden="false" ht="12.75" outlineLevel="0" r="55">
      <c r="A55" s="6540" t="s">
        <v>141</v>
      </c>
      <c r="B55" s="6970" t="s">
        <v>29</v>
      </c>
      <c r="C55" s="7400" t="s">
        <v>27</v>
      </c>
      <c r="D55" s="7830" t="s">
        <v>14</v>
      </c>
      <c r="E55" s="8260" t="n">
        <v>0.0</v>
      </c>
      <c r="F55" s="8690" t="n">
        <v>0.0</v>
      </c>
      <c r="G55" s="9120" t="n">
        <v>0.0</v>
      </c>
      <c r="H55" s="9550" t="n">
        <v>0.0</v>
      </c>
      <c r="I55" s="9980" t="n">
        <v>0.0</v>
      </c>
      <c r="J55" s="10410" t="n">
        <v>0.0</v>
      </c>
    </row>
    <row collapsed="false" customFormat="false" customHeight="false" hidden="false" ht="12.75" outlineLevel="0" r="56">
      <c r="A56" s="6541" t="s">
        <v>141</v>
      </c>
      <c r="B56" s="6971" t="s">
        <v>29</v>
      </c>
      <c r="C56" s="7401" t="s">
        <v>27</v>
      </c>
      <c r="D56" s="7831" t="s">
        <v>18</v>
      </c>
      <c r="E56" s="8261" t="n">
        <v>0.0</v>
      </c>
      <c r="F56" s="8691" t="n">
        <v>0.0</v>
      </c>
      <c r="G56" s="9121" t="n">
        <v>0.0</v>
      </c>
      <c r="H56" s="9551" t="n">
        <v>0.0</v>
      </c>
      <c r="I56" s="9981" t="n">
        <v>0.0</v>
      </c>
      <c r="J56" s="10411" t="n">
        <v>0.0</v>
      </c>
    </row>
    <row collapsed="false" customFormat="false" customHeight="false" hidden="false" ht="12.75" outlineLevel="0" r="57">
      <c r="A57" s="6542" t="s">
        <v>141</v>
      </c>
      <c r="B57" s="6972" t="s">
        <v>30</v>
      </c>
      <c r="C57" s="7402" t="s">
        <v>12</v>
      </c>
      <c r="D57" s="7832" t="s">
        <v>20</v>
      </c>
      <c r="E57" s="8262" t="n">
        <v>0.0600366820512</v>
      </c>
      <c r="F57" s="8692" t="n">
        <v>0.0511293135024</v>
      </c>
      <c r="G57" s="9122" t="n">
        <v>0.0453027088683</v>
      </c>
      <c r="H57" s="9552" t="n">
        <v>0.039243230924899994</v>
      </c>
      <c r="I57" s="9982" t="n">
        <v>0.0340560035752</v>
      </c>
      <c r="J57" s="10412" t="n">
        <v>0.020767149438999998</v>
      </c>
    </row>
    <row collapsed="false" customFormat="false" customHeight="false" hidden="false" ht="12.75" outlineLevel="0" r="58">
      <c r="A58" s="6543" t="s">
        <v>141</v>
      </c>
      <c r="B58" s="6973" t="s">
        <v>30</v>
      </c>
      <c r="C58" s="7403" t="s">
        <v>12</v>
      </c>
      <c r="D58" s="7833" t="s">
        <v>13</v>
      </c>
      <c r="E58" s="8263" t="n">
        <v>0.0652952335576</v>
      </c>
      <c r="F58" s="8693" t="n">
        <v>0.128927155842</v>
      </c>
      <c r="G58" s="9123" t="n">
        <v>0.16777486848819997</v>
      </c>
      <c r="H58" s="9553" t="n">
        <v>0.1999861539257</v>
      </c>
      <c r="I58" s="9983" t="n">
        <v>0.22842972901749997</v>
      </c>
      <c r="J58" s="10413" t="n">
        <v>0.3068455476896</v>
      </c>
    </row>
    <row collapsed="false" customFormat="false" customHeight="false" hidden="false" ht="12.75" outlineLevel="0" r="59">
      <c r="A59" s="6544" t="s">
        <v>141</v>
      </c>
      <c r="B59" s="6974" t="s">
        <v>30</v>
      </c>
      <c r="C59" s="7404" t="s">
        <v>12</v>
      </c>
      <c r="D59" s="7834" t="s">
        <v>16</v>
      </c>
      <c r="E59" s="8264" t="n">
        <v>0.14171189628550002</v>
      </c>
      <c r="F59" s="8694" t="n">
        <v>0.0</v>
      </c>
      <c r="G59" s="9124" t="n">
        <v>0.0</v>
      </c>
      <c r="H59" s="9554" t="n">
        <v>0.0</v>
      </c>
      <c r="I59" s="9984" t="n">
        <v>0.0</v>
      </c>
      <c r="J59" s="10414" t="n">
        <v>0.0</v>
      </c>
    </row>
    <row collapsed="false" customFormat="false" customHeight="false" hidden="false" ht="12.75" outlineLevel="0" r="60">
      <c r="A60" s="6545" t="s">
        <v>141</v>
      </c>
      <c r="B60" s="6975" t="s">
        <v>30</v>
      </c>
      <c r="C60" s="7405" t="s">
        <v>12</v>
      </c>
      <c r="D60" s="7835" t="s">
        <v>14</v>
      </c>
      <c r="E60" s="8265" t="n">
        <v>0.21400911471970005</v>
      </c>
      <c r="F60" s="8695" t="n">
        <v>0.18225717799289998</v>
      </c>
      <c r="G60" s="9125" t="n">
        <v>0.16148751487670002</v>
      </c>
      <c r="H60" s="9555" t="n">
        <v>0.13988991652039998</v>
      </c>
      <c r="I60" s="9985" t="n">
        <v>0.12140055181360002</v>
      </c>
      <c r="J60" s="10415" t="n">
        <v>0.07402840418510001</v>
      </c>
    </row>
    <row collapsed="false" customFormat="false" customHeight="false" hidden="false" ht="12.75" outlineLevel="0" r="61">
      <c r="A61" s="6546" t="s">
        <v>141</v>
      </c>
      <c r="B61" s="6976" t="s">
        <v>30</v>
      </c>
      <c r="C61" s="7406" t="s">
        <v>12</v>
      </c>
      <c r="D61" s="7836" t="s">
        <v>18</v>
      </c>
      <c r="E61" s="8266" t="n">
        <v>0.0</v>
      </c>
      <c r="F61" s="8696" t="n">
        <v>0.0</v>
      </c>
      <c r="G61" s="9126" t="n">
        <v>0.0</v>
      </c>
      <c r="H61" s="9556" t="n">
        <v>0.0</v>
      </c>
      <c r="I61" s="9986" t="n">
        <v>0.0</v>
      </c>
      <c r="J61" s="10416" t="n">
        <v>0.0</v>
      </c>
    </row>
    <row collapsed="false" customFormat="false" customHeight="false" hidden="false" ht="12.75" outlineLevel="0" r="62">
      <c r="A62" s="6547" t="s">
        <v>141</v>
      </c>
      <c r="B62" s="6977" t="s">
        <v>30</v>
      </c>
      <c r="C62" s="7407" t="s">
        <v>15</v>
      </c>
      <c r="D62" s="7837" t="s">
        <v>20</v>
      </c>
      <c r="E62" s="8267" t="n">
        <v>0.0</v>
      </c>
      <c r="F62" s="8697" t="n">
        <v>0.0</v>
      </c>
      <c r="G62" s="9127" t="n">
        <v>0.0</v>
      </c>
      <c r="H62" s="9557" t="n">
        <v>0.0</v>
      </c>
      <c r="I62" s="9987" t="n">
        <v>0.0</v>
      </c>
      <c r="J62" s="10417" t="n">
        <v>0.0</v>
      </c>
    </row>
    <row collapsed="false" customFormat="false" customHeight="false" hidden="false" ht="12.75" outlineLevel="0" r="63">
      <c r="A63" s="6548" t="s">
        <v>141</v>
      </c>
      <c r="B63" s="6978" t="s">
        <v>30</v>
      </c>
      <c r="C63" s="7408" t="s">
        <v>15</v>
      </c>
      <c r="D63" s="7838" t="s">
        <v>13</v>
      </c>
      <c r="E63" s="8268" t="n">
        <v>0.5136029727809</v>
      </c>
      <c r="F63" s="8698" t="n">
        <v>0.420680672398</v>
      </c>
      <c r="G63" s="9128" t="n">
        <v>0.3794370329754</v>
      </c>
      <c r="H63" s="9558" t="n">
        <v>0.41223129587580004</v>
      </c>
      <c r="I63" s="9988" t="n">
        <v>0.47591382724829995</v>
      </c>
      <c r="J63" s="10418" t="n">
        <v>0.5041402555578001</v>
      </c>
    </row>
    <row collapsed="false" customFormat="false" customHeight="false" hidden="false" ht="12.75" outlineLevel="0" r="64">
      <c r="A64" s="6549" t="s">
        <v>141</v>
      </c>
      <c r="B64" s="6979" t="s">
        <v>30</v>
      </c>
      <c r="C64" s="7409" t="s">
        <v>15</v>
      </c>
      <c r="D64" s="7839" t="s">
        <v>16</v>
      </c>
      <c r="E64" s="8269" t="n">
        <v>0.0</v>
      </c>
      <c r="F64" s="8699" t="n">
        <v>0.0</v>
      </c>
      <c r="G64" s="9129" t="n">
        <v>0.0</v>
      </c>
      <c r="H64" s="9559" t="n">
        <v>0.0</v>
      </c>
      <c r="I64" s="9989" t="n">
        <v>0.0</v>
      </c>
      <c r="J64" s="10419" t="n">
        <v>0.0</v>
      </c>
    </row>
    <row collapsed="false" customFormat="false" customHeight="false" hidden="false" ht="12.75" outlineLevel="0" r="65">
      <c r="A65" s="6550" t="s">
        <v>141</v>
      </c>
      <c r="B65" s="6980" t="s">
        <v>30</v>
      </c>
      <c r="C65" s="7410" t="s">
        <v>15</v>
      </c>
      <c r="D65" s="7840" t="s">
        <v>14</v>
      </c>
      <c r="E65" s="8270" t="n">
        <v>0.0</v>
      </c>
      <c r="F65" s="8700" t="n">
        <v>0.0</v>
      </c>
      <c r="G65" s="9130" t="n">
        <v>0.0</v>
      </c>
      <c r="H65" s="9560" t="n">
        <v>0.0</v>
      </c>
      <c r="I65" s="9990" t="n">
        <v>0.0</v>
      </c>
      <c r="J65" s="10420" t="n">
        <v>0.0</v>
      </c>
    </row>
    <row collapsed="false" customFormat="false" customHeight="false" hidden="false" ht="12.75" outlineLevel="0" r="66">
      <c r="A66" s="6551" t="s">
        <v>141</v>
      </c>
      <c r="B66" s="6981" t="s">
        <v>30</v>
      </c>
      <c r="C66" s="7411" t="s">
        <v>15</v>
      </c>
      <c r="D66" s="7841" t="s">
        <v>18</v>
      </c>
      <c r="E66" s="8271" t="n">
        <v>0.0</v>
      </c>
      <c r="F66" s="8701" t="n">
        <v>0.0</v>
      </c>
      <c r="G66" s="9131" t="n">
        <v>0.0</v>
      </c>
      <c r="H66" s="9561" t="n">
        <v>0.0</v>
      </c>
      <c r="I66" s="9991" t="n">
        <v>0.0</v>
      </c>
      <c r="J66" s="10421" t="n">
        <v>0.0</v>
      </c>
    </row>
    <row collapsed="false" customFormat="false" customHeight="false" hidden="false" ht="12.75" outlineLevel="0" r="67">
      <c r="A67" s="6552" t="s">
        <v>141</v>
      </c>
      <c r="B67" s="6982" t="s">
        <v>30</v>
      </c>
      <c r="C67" s="7412" t="s">
        <v>17</v>
      </c>
      <c r="D67" s="7842" t="s">
        <v>20</v>
      </c>
      <c r="E67" s="8272" t="n">
        <v>0.0</v>
      </c>
      <c r="F67" s="8702" t="n">
        <v>0.0</v>
      </c>
      <c r="G67" s="9132" t="n">
        <v>0.0</v>
      </c>
      <c r="H67" s="9562" t="n">
        <v>0.0</v>
      </c>
      <c r="I67" s="9992" t="n">
        <v>0.0</v>
      </c>
      <c r="J67" s="10422" t="n">
        <v>0.0</v>
      </c>
    </row>
    <row collapsed="false" customFormat="false" customHeight="false" hidden="false" ht="12.75" outlineLevel="0" r="68">
      <c r="A68" s="6553" t="s">
        <v>141</v>
      </c>
      <c r="B68" s="6983" t="s">
        <v>30</v>
      </c>
      <c r="C68" s="7413" t="s">
        <v>17</v>
      </c>
      <c r="D68" s="7843" t="s">
        <v>13</v>
      </c>
      <c r="E68" s="8273" t="n">
        <v>0.2447319756815</v>
      </c>
      <c r="F68" s="8703" t="n">
        <v>0.26808687948020005</v>
      </c>
      <c r="G68" s="9133" t="n">
        <v>0.2888654875805</v>
      </c>
      <c r="H68" s="9563" t="n">
        <v>0.3056183112597</v>
      </c>
      <c r="I68" s="9993" t="n">
        <v>0.3234012228834</v>
      </c>
      <c r="J68" s="10423" t="n">
        <v>0.3297781847647</v>
      </c>
    </row>
    <row collapsed="false" customFormat="false" customHeight="false" hidden="false" ht="12.75" outlineLevel="0" r="69">
      <c r="A69" s="6554" t="s">
        <v>141</v>
      </c>
      <c r="B69" s="6984" t="s">
        <v>30</v>
      </c>
      <c r="C69" s="7414" t="s">
        <v>17</v>
      </c>
      <c r="D69" s="7844" t="s">
        <v>16</v>
      </c>
      <c r="E69" s="8274" t="n">
        <v>0.0</v>
      </c>
      <c r="F69" s="8704" t="n">
        <v>0.0</v>
      </c>
      <c r="G69" s="9134" t="n">
        <v>0.0</v>
      </c>
      <c r="H69" s="9564" t="n">
        <v>0.0</v>
      </c>
      <c r="I69" s="9994" t="n">
        <v>0.0</v>
      </c>
      <c r="J69" s="10424" t="n">
        <v>0.0</v>
      </c>
    </row>
    <row collapsed="false" customFormat="false" customHeight="false" hidden="false" ht="12.75" outlineLevel="0" r="70">
      <c r="A70" s="6555" t="s">
        <v>141</v>
      </c>
      <c r="B70" s="6985" t="s">
        <v>30</v>
      </c>
      <c r="C70" s="7415" t="s">
        <v>17</v>
      </c>
      <c r="D70" s="7845" t="s">
        <v>14</v>
      </c>
      <c r="E70" s="8275" t="n">
        <v>0.0</v>
      </c>
      <c r="F70" s="8705" t="n">
        <v>0.0</v>
      </c>
      <c r="G70" s="9135" t="n">
        <v>0.0</v>
      </c>
      <c r="H70" s="9565" t="n">
        <v>0.0</v>
      </c>
      <c r="I70" s="9995" t="n">
        <v>0.0</v>
      </c>
      <c r="J70" s="10425" t="n">
        <v>0.0</v>
      </c>
    </row>
    <row collapsed="false" customFormat="false" customHeight="false" hidden="false" ht="12.75" outlineLevel="0" r="71">
      <c r="A71" s="6556" t="s">
        <v>141</v>
      </c>
      <c r="B71" s="6986" t="s">
        <v>30</v>
      </c>
      <c r="C71" s="7416" t="s">
        <v>17</v>
      </c>
      <c r="D71" s="7846" t="s">
        <v>18</v>
      </c>
      <c r="E71" s="8276" t="n">
        <v>0.0</v>
      </c>
      <c r="F71" s="8706" t="n">
        <v>0.0</v>
      </c>
      <c r="G71" s="9136" t="n">
        <v>0.0</v>
      </c>
      <c r="H71" s="9566" t="n">
        <v>0.0</v>
      </c>
      <c r="I71" s="9996" t="n">
        <v>0.0</v>
      </c>
      <c r="J71" s="10426" t="n">
        <v>0.0</v>
      </c>
    </row>
    <row collapsed="false" customFormat="false" customHeight="false" hidden="false" ht="12.75" outlineLevel="0" r="72">
      <c r="A72" s="6557" t="s">
        <v>141</v>
      </c>
      <c r="B72" s="6987" t="s">
        <v>30</v>
      </c>
      <c r="C72" s="7417" t="s">
        <v>19</v>
      </c>
      <c r="D72" s="7847" t="s">
        <v>20</v>
      </c>
      <c r="E72" s="8277" t="n">
        <v>0.30366013523</v>
      </c>
      <c r="F72" s="8707" t="n">
        <v>0.23458622113030003</v>
      </c>
      <c r="G72" s="9137" t="n">
        <v>0.17147696539270005</v>
      </c>
      <c r="H72" s="9567" t="n">
        <v>0.1146315750641</v>
      </c>
      <c r="I72" s="9997" t="n">
        <v>0.0721254717143</v>
      </c>
      <c r="J72" s="10427" t="n">
        <v>0.0552018817893</v>
      </c>
    </row>
    <row collapsed="false" customFormat="false" customHeight="false" hidden="false" ht="12.75" outlineLevel="0" r="73">
      <c r="A73" s="6558" t="s">
        <v>141</v>
      </c>
      <c r="B73" s="6988" t="s">
        <v>30</v>
      </c>
      <c r="C73" s="7418" t="s">
        <v>19</v>
      </c>
      <c r="D73" s="7848" t="s">
        <v>13</v>
      </c>
      <c r="E73" s="8278" t="n">
        <v>1.6969504098509998</v>
      </c>
      <c r="F73" s="8708" t="n">
        <v>2.136694031153</v>
      </c>
      <c r="G73" s="9138" t="n">
        <v>2.1597425188929997</v>
      </c>
      <c r="H73" s="9568" t="n">
        <v>2.0602885462821003</v>
      </c>
      <c r="I73" s="9998" t="n">
        <v>1.9725528215242998</v>
      </c>
      <c r="J73" s="10428" t="n">
        <v>1.4391523539865</v>
      </c>
    </row>
    <row collapsed="false" customFormat="false" customHeight="false" hidden="false" ht="12.75" outlineLevel="0" r="74">
      <c r="A74" s="6559" t="s">
        <v>141</v>
      </c>
      <c r="B74" s="6989" t="s">
        <v>30</v>
      </c>
      <c r="C74" s="7419" t="s">
        <v>19</v>
      </c>
      <c r="D74" s="7849" t="s">
        <v>16</v>
      </c>
      <c r="E74" s="8279" t="n">
        <v>2.5731562195500004</v>
      </c>
      <c r="F74" s="8709" t="n">
        <v>1.6218510875855998</v>
      </c>
      <c r="G74" s="9139" t="n">
        <v>1.0310441586902</v>
      </c>
      <c r="H74" s="9569" t="n">
        <v>0.5194272929356001</v>
      </c>
      <c r="I74" s="9999" t="n">
        <v>0.1696444758469</v>
      </c>
      <c r="J74" s="10429" t="n">
        <v>8.441160995E-4</v>
      </c>
    </row>
    <row collapsed="false" customFormat="false" customHeight="false" hidden="false" ht="12.75" outlineLevel="0" r="75">
      <c r="A75" s="6560" t="s">
        <v>141</v>
      </c>
      <c r="B75" s="6990" t="s">
        <v>30</v>
      </c>
      <c r="C75" s="7420" t="s">
        <v>19</v>
      </c>
      <c r="D75" s="7850" t="s">
        <v>14</v>
      </c>
      <c r="E75" s="8280" t="n">
        <v>3.97186731173</v>
      </c>
      <c r="F75" s="8710" t="n">
        <v>4.1226261165557</v>
      </c>
      <c r="G75" s="9140" t="n">
        <v>3.7015086981392002</v>
      </c>
      <c r="H75" s="9570" t="n">
        <v>3.0470942213849</v>
      </c>
      <c r="I75" s="10000" t="n">
        <v>2.1463360235501</v>
      </c>
      <c r="J75" s="10430" t="n">
        <v>0.0859213478878</v>
      </c>
    </row>
    <row collapsed="false" customFormat="false" customHeight="false" hidden="false" ht="12.75" outlineLevel="0" r="76">
      <c r="A76" s="6561" t="s">
        <v>141</v>
      </c>
      <c r="B76" s="6991" t="s">
        <v>30</v>
      </c>
      <c r="C76" s="7421" t="s">
        <v>19</v>
      </c>
      <c r="D76" s="7851" t="s">
        <v>18</v>
      </c>
      <c r="E76" s="8281" t="n">
        <v>0.75730779239</v>
      </c>
      <c r="F76" s="8711" t="n">
        <v>0.5946215665209</v>
      </c>
      <c r="G76" s="9141" t="n">
        <v>0.5144115182751999</v>
      </c>
      <c r="H76" s="9571" t="n">
        <v>0.6276180816088001</v>
      </c>
      <c r="I76" s="10001" t="n">
        <v>0.8319692220378</v>
      </c>
      <c r="J76" s="10431" t="n">
        <v>1.6619218523823998</v>
      </c>
    </row>
    <row collapsed="false" customFormat="false" customHeight="false" hidden="false" ht="12.75" outlineLevel="0" r="77">
      <c r="A77" s="6562" t="s">
        <v>141</v>
      </c>
      <c r="B77" s="6992" t="s">
        <v>30</v>
      </c>
      <c r="C77" s="7422" t="s">
        <v>21</v>
      </c>
      <c r="D77" s="7852" t="s">
        <v>20</v>
      </c>
      <c r="E77" s="8282" t="n">
        <v>0.0</v>
      </c>
      <c r="F77" s="8712" t="n">
        <v>0.0</v>
      </c>
      <c r="G77" s="9142" t="n">
        <v>0.0</v>
      </c>
      <c r="H77" s="9572" t="n">
        <v>0.0</v>
      </c>
      <c r="I77" s="10002" t="n">
        <v>0.0</v>
      </c>
      <c r="J77" s="10432" t="n">
        <v>0.0</v>
      </c>
    </row>
    <row collapsed="false" customFormat="false" customHeight="false" hidden="false" ht="12.75" outlineLevel="0" r="78">
      <c r="A78" s="6563" t="s">
        <v>141</v>
      </c>
      <c r="B78" s="6993" t="s">
        <v>30</v>
      </c>
      <c r="C78" s="7423" t="s">
        <v>21</v>
      </c>
      <c r="D78" s="7853" t="s">
        <v>13</v>
      </c>
      <c r="E78" s="8283" t="n">
        <v>0.5530196461350001</v>
      </c>
      <c r="F78" s="8713" t="n">
        <v>0.5944554250365</v>
      </c>
      <c r="G78" s="9143" t="n">
        <v>0.6168452593042999</v>
      </c>
      <c r="H78" s="9573" t="n">
        <v>0.5913026151546</v>
      </c>
      <c r="I78" s="10003" t="n">
        <v>0.5860490430887001</v>
      </c>
      <c r="J78" s="10433" t="n">
        <v>0.5975748880023001</v>
      </c>
    </row>
    <row collapsed="false" customFormat="false" customHeight="false" hidden="false" ht="12.75" outlineLevel="0" r="79">
      <c r="A79" s="6564" t="s">
        <v>141</v>
      </c>
      <c r="B79" s="6994" t="s">
        <v>30</v>
      </c>
      <c r="C79" s="7424" t="s">
        <v>21</v>
      </c>
      <c r="D79" s="7854" t="s">
        <v>16</v>
      </c>
      <c r="E79" s="8284" t="n">
        <v>0.0</v>
      </c>
      <c r="F79" s="8714" t="n">
        <v>0.0</v>
      </c>
      <c r="G79" s="9144" t="n">
        <v>0.0</v>
      </c>
      <c r="H79" s="9574" t="n">
        <v>0.0</v>
      </c>
      <c r="I79" s="10004" t="n">
        <v>0.0</v>
      </c>
      <c r="J79" s="10434" t="n">
        <v>0.0</v>
      </c>
    </row>
    <row collapsed="false" customFormat="false" customHeight="false" hidden="false" ht="12.75" outlineLevel="0" r="80">
      <c r="A80" s="6565" t="s">
        <v>141</v>
      </c>
      <c r="B80" s="6995" t="s">
        <v>30</v>
      </c>
      <c r="C80" s="7425" t="s">
        <v>21</v>
      </c>
      <c r="D80" s="7855" t="s">
        <v>14</v>
      </c>
      <c r="E80" s="8285" t="n">
        <v>0.0</v>
      </c>
      <c r="F80" s="8715" t="n">
        <v>0.0</v>
      </c>
      <c r="G80" s="9145" t="n">
        <v>0.0</v>
      </c>
      <c r="H80" s="9575" t="n">
        <v>0.0</v>
      </c>
      <c r="I80" s="10005" t="n">
        <v>0.0</v>
      </c>
      <c r="J80" s="10435" t="n">
        <v>0.0</v>
      </c>
    </row>
    <row collapsed="false" customFormat="false" customHeight="false" hidden="false" ht="12.75" outlineLevel="0" r="81">
      <c r="A81" s="6566" t="s">
        <v>141</v>
      </c>
      <c r="B81" s="6996" t="s">
        <v>30</v>
      </c>
      <c r="C81" s="7426" t="s">
        <v>21</v>
      </c>
      <c r="D81" s="7856" t="s">
        <v>18</v>
      </c>
      <c r="E81" s="8286" t="n">
        <v>0.0</v>
      </c>
      <c r="F81" s="8716" t="n">
        <v>0.0</v>
      </c>
      <c r="G81" s="9146" t="n">
        <v>0.0</v>
      </c>
      <c r="H81" s="9576" t="n">
        <v>0.0</v>
      </c>
      <c r="I81" s="10006" t="n">
        <v>0.0</v>
      </c>
      <c r="J81" s="10436" t="n">
        <v>0.0</v>
      </c>
    </row>
    <row collapsed="false" customFormat="false" customHeight="false" hidden="false" ht="12.75" outlineLevel="0" r="82">
      <c r="A82" s="6567" t="s">
        <v>141</v>
      </c>
      <c r="B82" s="6997" t="s">
        <v>30</v>
      </c>
      <c r="C82" s="7427" t="s">
        <v>22</v>
      </c>
      <c r="D82" s="7857" t="s">
        <v>20</v>
      </c>
      <c r="E82" s="8287" t="n">
        <v>1.0322847997265001</v>
      </c>
      <c r="F82" s="8717" t="n">
        <v>0.6973080629158</v>
      </c>
      <c r="G82" s="9147" t="n">
        <v>0.5107115021884001</v>
      </c>
      <c r="H82" s="9577" t="n">
        <v>0.3698352865325</v>
      </c>
      <c r="I82" s="10007" t="n">
        <v>0.2687854054314</v>
      </c>
      <c r="J82" s="10437" t="n">
        <v>0.09262460328389999</v>
      </c>
    </row>
    <row collapsed="false" customFormat="false" customHeight="false" hidden="false" ht="12.75" outlineLevel="0" r="83">
      <c r="A83" s="6568" t="s">
        <v>141</v>
      </c>
      <c r="B83" s="6998" t="s">
        <v>30</v>
      </c>
      <c r="C83" s="7428" t="s">
        <v>22</v>
      </c>
      <c r="D83" s="7858" t="s">
        <v>13</v>
      </c>
      <c r="E83" s="8288" t="n">
        <v>3.3200705256034997</v>
      </c>
      <c r="F83" s="8718" t="n">
        <v>4.227480617657901</v>
      </c>
      <c r="G83" s="9148" t="n">
        <v>4.7999714181005</v>
      </c>
      <c r="H83" s="9578" t="n">
        <v>5.2095206962662</v>
      </c>
      <c r="I83" s="10008" t="n">
        <v>5.532589409078</v>
      </c>
      <c r="J83" s="10438" t="n">
        <v>6.233476649440001</v>
      </c>
    </row>
    <row collapsed="false" customFormat="false" customHeight="false" hidden="false" ht="12.75" outlineLevel="0" r="84">
      <c r="A84" s="6569" t="s">
        <v>141</v>
      </c>
      <c r="B84" s="6999" t="s">
        <v>30</v>
      </c>
      <c r="C84" s="7429" t="s">
        <v>22</v>
      </c>
      <c r="D84" s="7859" t="s">
        <v>16</v>
      </c>
      <c r="E84" s="8289" t="n">
        <v>0.056268024650299994</v>
      </c>
      <c r="F84" s="8719" t="n">
        <v>0.0</v>
      </c>
      <c r="G84" s="9149" t="n">
        <v>0.0</v>
      </c>
      <c r="H84" s="9579" t="n">
        <v>0.0</v>
      </c>
      <c r="I84" s="10009" t="n">
        <v>0.0</v>
      </c>
      <c r="J84" s="10439" t="n">
        <v>0.0</v>
      </c>
    </row>
    <row collapsed="false" customFormat="false" customHeight="false" hidden="false" ht="12.75" outlineLevel="0" r="85">
      <c r="A85" s="6570" t="s">
        <v>141</v>
      </c>
      <c r="B85" s="7000" t="s">
        <v>30</v>
      </c>
      <c r="C85" s="7430" t="s">
        <v>22</v>
      </c>
      <c r="D85" s="7860" t="s">
        <v>14</v>
      </c>
      <c r="E85" s="8290" t="n">
        <v>2.186427108742</v>
      </c>
      <c r="F85" s="8720" t="n">
        <v>1.7294572626878002</v>
      </c>
      <c r="G85" s="9150" t="n">
        <v>1.4312026257770998</v>
      </c>
      <c r="H85" s="9580" t="n">
        <v>1.1707872638436</v>
      </c>
      <c r="I85" s="10010" t="n">
        <v>0.9557558211437999</v>
      </c>
      <c r="J85" s="10440" t="n">
        <v>0.4660885224167</v>
      </c>
    </row>
    <row collapsed="false" customFormat="false" customHeight="false" hidden="false" ht="12.75" outlineLevel="0" r="86">
      <c r="A86" s="6571" t="s">
        <v>141</v>
      </c>
      <c r="B86" s="7001" t="s">
        <v>30</v>
      </c>
      <c r="C86" s="7431" t="s">
        <v>22</v>
      </c>
      <c r="D86" s="7861" t="s">
        <v>18</v>
      </c>
      <c r="E86" s="8291" t="n">
        <v>0.0</v>
      </c>
      <c r="F86" s="8721" t="n">
        <v>0.0</v>
      </c>
      <c r="G86" s="9151" t="n">
        <v>0.0</v>
      </c>
      <c r="H86" s="9581" t="n">
        <v>0.0</v>
      </c>
      <c r="I86" s="10011" t="n">
        <v>0.0</v>
      </c>
      <c r="J86" s="10441" t="n">
        <v>0.0</v>
      </c>
    </row>
    <row collapsed="false" customFormat="false" customHeight="false" hidden="false" ht="12.75" outlineLevel="0" r="87">
      <c r="A87" s="6572" t="s">
        <v>141</v>
      </c>
      <c r="B87" s="7002" t="s">
        <v>30</v>
      </c>
      <c r="C87" s="7432" t="s">
        <v>23</v>
      </c>
      <c r="D87" s="7862" t="s">
        <v>20</v>
      </c>
      <c r="E87" s="8292" t="n">
        <v>0.0</v>
      </c>
      <c r="F87" s="8722" t="n">
        <v>0.0</v>
      </c>
      <c r="G87" s="9152" t="n">
        <v>0.0</v>
      </c>
      <c r="H87" s="9582" t="n">
        <v>0.0</v>
      </c>
      <c r="I87" s="10012" t="n">
        <v>0.0</v>
      </c>
      <c r="J87" s="10442" t="n">
        <v>0.0</v>
      </c>
    </row>
    <row collapsed="false" customFormat="false" customHeight="false" hidden="false" ht="12.75" outlineLevel="0" r="88">
      <c r="A88" s="6573" t="s">
        <v>141</v>
      </c>
      <c r="B88" s="7003" t="s">
        <v>30</v>
      </c>
      <c r="C88" s="7433" t="s">
        <v>23</v>
      </c>
      <c r="D88" s="7863" t="s">
        <v>13</v>
      </c>
      <c r="E88" s="8293" t="n">
        <v>1.993389615369</v>
      </c>
      <c r="F88" s="8723" t="n">
        <v>1.9441403972707996</v>
      </c>
      <c r="G88" s="9153" t="n">
        <v>1.8635289587747002</v>
      </c>
      <c r="H88" s="9583" t="n">
        <v>1.7350649548348</v>
      </c>
      <c r="I88" s="10013" t="n">
        <v>1.6102550501469</v>
      </c>
      <c r="J88" s="10443" t="n">
        <v>1.1668341474336</v>
      </c>
    </row>
    <row collapsed="false" customFormat="false" customHeight="false" hidden="false" ht="12.75" outlineLevel="0" r="89">
      <c r="A89" s="6574" t="s">
        <v>141</v>
      </c>
      <c r="B89" s="7004" t="s">
        <v>30</v>
      </c>
      <c r="C89" s="7434" t="s">
        <v>23</v>
      </c>
      <c r="D89" s="7864" t="s">
        <v>16</v>
      </c>
      <c r="E89" s="8294" t="n">
        <v>0.0</v>
      </c>
      <c r="F89" s="8724" t="n">
        <v>0.0</v>
      </c>
      <c r="G89" s="9154" t="n">
        <v>0.0</v>
      </c>
      <c r="H89" s="9584" t="n">
        <v>0.0</v>
      </c>
      <c r="I89" s="10014" t="n">
        <v>0.0</v>
      </c>
      <c r="J89" s="10444" t="n">
        <v>0.0</v>
      </c>
    </row>
    <row collapsed="false" customFormat="false" customHeight="false" hidden="false" ht="12.75" outlineLevel="0" r="90">
      <c r="A90" s="6575" t="s">
        <v>141</v>
      </c>
      <c r="B90" s="7005" t="s">
        <v>30</v>
      </c>
      <c r="C90" s="7435" t="s">
        <v>23</v>
      </c>
      <c r="D90" s="7865" t="s">
        <v>14</v>
      </c>
      <c r="E90" s="8295" t="n">
        <v>0.0</v>
      </c>
      <c r="F90" s="8725" t="n">
        <v>0.0</v>
      </c>
      <c r="G90" s="9155" t="n">
        <v>0.0</v>
      </c>
      <c r="H90" s="9585" t="n">
        <v>0.0</v>
      </c>
      <c r="I90" s="10015" t="n">
        <v>0.0</v>
      </c>
      <c r="J90" s="10445" t="n">
        <v>0.0</v>
      </c>
    </row>
    <row collapsed="false" customFormat="false" customHeight="false" hidden="false" ht="12.75" outlineLevel="0" r="91">
      <c r="A91" s="6576" t="s">
        <v>141</v>
      </c>
      <c r="B91" s="7006" t="s">
        <v>30</v>
      </c>
      <c r="C91" s="7436" t="s">
        <v>23</v>
      </c>
      <c r="D91" s="7866" t="s">
        <v>18</v>
      </c>
      <c r="E91" s="8296" t="n">
        <v>0.0</v>
      </c>
      <c r="F91" s="8726" t="n">
        <v>0.0</v>
      </c>
      <c r="G91" s="9156" t="n">
        <v>0.0</v>
      </c>
      <c r="H91" s="9586" t="n">
        <v>0.0</v>
      </c>
      <c r="I91" s="10016" t="n">
        <v>0.0</v>
      </c>
      <c r="J91" s="10446" t="n">
        <v>0.0</v>
      </c>
    </row>
    <row collapsed="false" customFormat="false" customHeight="false" hidden="false" ht="12.75" outlineLevel="0" r="92">
      <c r="A92" s="6577" t="s">
        <v>141</v>
      </c>
      <c r="B92" s="7007" t="s">
        <v>30</v>
      </c>
      <c r="C92" s="7437" t="s">
        <v>24</v>
      </c>
      <c r="D92" s="7867" t="s">
        <v>20</v>
      </c>
      <c r="E92" s="8297" t="n">
        <v>0.2076796638602</v>
      </c>
      <c r="F92" s="8727" t="n">
        <v>0.3687674323775</v>
      </c>
      <c r="G92" s="9157" t="n">
        <v>0.4668109715673999</v>
      </c>
      <c r="H92" s="9587" t="n">
        <v>0.5071406889678999</v>
      </c>
      <c r="I92" s="10017" t="n">
        <v>0.48814538666260004</v>
      </c>
      <c r="J92" s="10447" t="n">
        <v>0.6001807007770998</v>
      </c>
    </row>
    <row collapsed="false" customFormat="false" customHeight="false" hidden="false" ht="12.75" outlineLevel="0" r="93">
      <c r="A93" s="6578" t="s">
        <v>141</v>
      </c>
      <c r="B93" s="7008" t="s">
        <v>30</v>
      </c>
      <c r="C93" s="7438" t="s">
        <v>24</v>
      </c>
      <c r="D93" s="7868" t="s">
        <v>13</v>
      </c>
      <c r="E93" s="8298" t="n">
        <v>0.8237542900242001</v>
      </c>
      <c r="F93" s="8728" t="n">
        <v>0.9752881036310999</v>
      </c>
      <c r="G93" s="9158" t="n">
        <v>0.9986285781668001</v>
      </c>
      <c r="H93" s="9588" t="n">
        <v>0.8477975102428</v>
      </c>
      <c r="I93" s="10018" t="n">
        <v>0.7307907748464999</v>
      </c>
      <c r="J93" s="10448" t="n">
        <v>0.8140527047406</v>
      </c>
    </row>
    <row collapsed="false" customFormat="false" customHeight="false" hidden="false" ht="12.75" outlineLevel="0" r="94">
      <c r="A94" s="6579" t="s">
        <v>141</v>
      </c>
      <c r="B94" s="7009" t="s">
        <v>30</v>
      </c>
      <c r="C94" s="7439" t="s">
        <v>24</v>
      </c>
      <c r="D94" s="7869" t="s">
        <v>16</v>
      </c>
      <c r="E94" s="8299" t="n">
        <v>0.536630206538</v>
      </c>
      <c r="F94" s="8729" t="n">
        <v>0.3606278438559001</v>
      </c>
      <c r="G94" s="9159" t="n">
        <v>0.21493204877089997</v>
      </c>
      <c r="H94" s="9589" t="n">
        <v>0.0999968891118</v>
      </c>
      <c r="I94" s="10019" t="n">
        <v>0.08254578691009999</v>
      </c>
      <c r="J94" s="10449" t="n">
        <v>0.031034052703299998</v>
      </c>
    </row>
    <row collapsed="false" customFormat="false" customHeight="false" hidden="false" ht="12.75" outlineLevel="0" r="95">
      <c r="A95" s="6580" t="s">
        <v>141</v>
      </c>
      <c r="B95" s="7010" t="s">
        <v>30</v>
      </c>
      <c r="C95" s="7440" t="s">
        <v>24</v>
      </c>
      <c r="D95" s="7870" t="s">
        <v>14</v>
      </c>
      <c r="E95" s="8300" t="n">
        <v>1.208884719786</v>
      </c>
      <c r="F95" s="8730" t="n">
        <v>1.0509656574094</v>
      </c>
      <c r="G95" s="9160" t="n">
        <v>0.8969577267676</v>
      </c>
      <c r="H95" s="9590" t="n">
        <v>0.7286601842378999</v>
      </c>
      <c r="I95" s="10020" t="n">
        <v>0.6002279223611999</v>
      </c>
      <c r="J95" s="10450" t="n">
        <v>0.31165522685459995</v>
      </c>
    </row>
    <row collapsed="false" customFormat="false" customHeight="false" hidden="false" ht="12.75" outlineLevel="0" r="96">
      <c r="A96" s="6581" t="s">
        <v>141</v>
      </c>
      <c r="B96" s="7011" t="s">
        <v>30</v>
      </c>
      <c r="C96" s="7441" t="s">
        <v>24</v>
      </c>
      <c r="D96" s="7871" t="s">
        <v>18</v>
      </c>
      <c r="E96" s="8301" t="n">
        <v>0.21096660354</v>
      </c>
      <c r="F96" s="8731" t="n">
        <v>0.215735882465</v>
      </c>
      <c r="G96" s="9161" t="n">
        <v>0.20962215581539997</v>
      </c>
      <c r="H96" s="9591" t="n">
        <v>0.1907738288119</v>
      </c>
      <c r="I96" s="10021" t="n">
        <v>0.1726881849212</v>
      </c>
      <c r="J96" s="10451" t="n">
        <v>0.169279978729</v>
      </c>
    </row>
    <row collapsed="false" customFormat="false" customHeight="false" hidden="false" ht="12.75" outlineLevel="0" r="97">
      <c r="A97" s="6582" t="s">
        <v>141</v>
      </c>
      <c r="B97" s="7012" t="s">
        <v>30</v>
      </c>
      <c r="C97" s="7442" t="s">
        <v>25</v>
      </c>
      <c r="D97" s="7872" t="s">
        <v>20</v>
      </c>
      <c r="E97" s="8302" t="n">
        <v>0.0</v>
      </c>
      <c r="F97" s="8732" t="n">
        <v>0.0</v>
      </c>
      <c r="G97" s="9162" t="n">
        <v>0.0</v>
      </c>
      <c r="H97" s="9592" t="n">
        <v>0.0</v>
      </c>
      <c r="I97" s="10022" t="n">
        <v>0.0</v>
      </c>
      <c r="J97" s="10452" t="n">
        <v>0.0</v>
      </c>
    </row>
    <row collapsed="false" customFormat="false" customHeight="false" hidden="false" ht="12.75" outlineLevel="0" r="98">
      <c r="A98" s="6583" t="s">
        <v>141</v>
      </c>
      <c r="B98" s="7013" t="s">
        <v>30</v>
      </c>
      <c r="C98" s="7443" t="s">
        <v>25</v>
      </c>
      <c r="D98" s="7873" t="s">
        <v>13</v>
      </c>
      <c r="E98" s="8303" t="n">
        <v>1.2236598470250002</v>
      </c>
      <c r="F98" s="8733" t="n">
        <v>1.199068757306</v>
      </c>
      <c r="G98" s="9163" t="n">
        <v>1.1727395599057002</v>
      </c>
      <c r="H98" s="9593" t="n">
        <v>1.1347745160432001</v>
      </c>
      <c r="I98" s="10023" t="n">
        <v>1.0986248095762</v>
      </c>
      <c r="J98" s="10453" t="n">
        <v>1.1051934047446001</v>
      </c>
    </row>
    <row collapsed="false" customFormat="false" customHeight="false" hidden="false" ht="12.75" outlineLevel="0" r="99">
      <c r="A99" s="6584" t="s">
        <v>141</v>
      </c>
      <c r="B99" s="7014" t="s">
        <v>30</v>
      </c>
      <c r="C99" s="7444" t="s">
        <v>25</v>
      </c>
      <c r="D99" s="7874" t="s">
        <v>16</v>
      </c>
      <c r="E99" s="8304" t="n">
        <v>0.0</v>
      </c>
      <c r="F99" s="8734" t="n">
        <v>0.0</v>
      </c>
      <c r="G99" s="9164" t="n">
        <v>0.0</v>
      </c>
      <c r="H99" s="9594" t="n">
        <v>0.0</v>
      </c>
      <c r="I99" s="10024" t="n">
        <v>0.0</v>
      </c>
      <c r="J99" s="10454" t="n">
        <v>0.0</v>
      </c>
    </row>
    <row collapsed="false" customFormat="false" customHeight="false" hidden="false" ht="12.75" outlineLevel="0" r="100">
      <c r="A100" s="6585" t="s">
        <v>141</v>
      </c>
      <c r="B100" s="7015" t="s">
        <v>30</v>
      </c>
      <c r="C100" s="7445" t="s">
        <v>25</v>
      </c>
      <c r="D100" s="7875" t="s">
        <v>14</v>
      </c>
      <c r="E100" s="8305" t="n">
        <v>0.0</v>
      </c>
      <c r="F100" s="8735" t="n">
        <v>0.0</v>
      </c>
      <c r="G100" s="9165" t="n">
        <v>0.0</v>
      </c>
      <c r="H100" s="9595" t="n">
        <v>0.0</v>
      </c>
      <c r="I100" s="10025" t="n">
        <v>0.0</v>
      </c>
      <c r="J100" s="10455" t="n">
        <v>0.0</v>
      </c>
    </row>
    <row collapsed="false" customFormat="false" customHeight="false" hidden="false" ht="12.75" outlineLevel="0" r="101">
      <c r="A101" s="6586" t="s">
        <v>141</v>
      </c>
      <c r="B101" s="7016" t="s">
        <v>30</v>
      </c>
      <c r="C101" s="7446" t="s">
        <v>25</v>
      </c>
      <c r="D101" s="7876" t="s">
        <v>18</v>
      </c>
      <c r="E101" s="8306" t="n">
        <v>0.0</v>
      </c>
      <c r="F101" s="8736" t="n">
        <v>0.0</v>
      </c>
      <c r="G101" s="9166" t="n">
        <v>0.0</v>
      </c>
      <c r="H101" s="9596" t="n">
        <v>0.0</v>
      </c>
      <c r="I101" s="10026" t="n">
        <v>0.0</v>
      </c>
      <c r="J101" s="10456" t="n">
        <v>0.0</v>
      </c>
    </row>
    <row collapsed="false" customFormat="false" customHeight="false" hidden="false" ht="12.75" outlineLevel="0" r="102">
      <c r="A102" s="6587" t="s">
        <v>141</v>
      </c>
      <c r="B102" s="7017" t="s">
        <v>30</v>
      </c>
      <c r="C102" s="7447" t="s">
        <v>26</v>
      </c>
      <c r="D102" s="7877" t="s">
        <v>20</v>
      </c>
      <c r="E102" s="8307" t="n">
        <v>0.0</v>
      </c>
      <c r="F102" s="8737" t="n">
        <v>0.0</v>
      </c>
      <c r="G102" s="9167" t="n">
        <v>0.0</v>
      </c>
      <c r="H102" s="9597" t="n">
        <v>0.0</v>
      </c>
      <c r="I102" s="10027" t="n">
        <v>0.0</v>
      </c>
      <c r="J102" s="10457" t="n">
        <v>0.0</v>
      </c>
    </row>
    <row collapsed="false" customFormat="false" customHeight="false" hidden="false" ht="12.75" outlineLevel="0" r="103">
      <c r="A103" s="6588" t="s">
        <v>141</v>
      </c>
      <c r="B103" s="7018" t="s">
        <v>30</v>
      </c>
      <c r="C103" s="7448" t="s">
        <v>26</v>
      </c>
      <c r="D103" s="7878" t="s">
        <v>13</v>
      </c>
      <c r="E103" s="8308" t="n">
        <v>0.16315464284939998</v>
      </c>
      <c r="F103" s="8738" t="n">
        <v>0.1677990926252</v>
      </c>
      <c r="G103" s="9168" t="n">
        <v>0.1718862926894</v>
      </c>
      <c r="H103" s="9598" t="n">
        <v>0.1731147380141</v>
      </c>
      <c r="I103" s="10028" t="n">
        <v>0.17442890187039997</v>
      </c>
      <c r="J103" s="10458" t="n">
        <v>0.1792666045588</v>
      </c>
    </row>
    <row collapsed="false" customFormat="false" customHeight="false" hidden="false" ht="12.75" outlineLevel="0" r="104">
      <c r="A104" s="6589" t="s">
        <v>141</v>
      </c>
      <c r="B104" s="7019" t="s">
        <v>30</v>
      </c>
      <c r="C104" s="7449" t="s">
        <v>26</v>
      </c>
      <c r="D104" s="7879" t="s">
        <v>16</v>
      </c>
      <c r="E104" s="8309" t="n">
        <v>0.0</v>
      </c>
      <c r="F104" s="8739" t="n">
        <v>0.0</v>
      </c>
      <c r="G104" s="9169" t="n">
        <v>0.0</v>
      </c>
      <c r="H104" s="9599" t="n">
        <v>0.0</v>
      </c>
      <c r="I104" s="10029" t="n">
        <v>0.0</v>
      </c>
      <c r="J104" s="10459" t="n">
        <v>0.0</v>
      </c>
    </row>
    <row collapsed="false" customFormat="false" customHeight="false" hidden="false" ht="12.75" outlineLevel="0" r="105">
      <c r="A105" s="6590" t="s">
        <v>141</v>
      </c>
      <c r="B105" s="7020" t="s">
        <v>30</v>
      </c>
      <c r="C105" s="7450" t="s">
        <v>26</v>
      </c>
      <c r="D105" s="7880" t="s">
        <v>14</v>
      </c>
      <c r="E105" s="8310" t="n">
        <v>0.0</v>
      </c>
      <c r="F105" s="8740" t="n">
        <v>0.0</v>
      </c>
      <c r="G105" s="9170" t="n">
        <v>0.0</v>
      </c>
      <c r="H105" s="9600" t="n">
        <v>0.0</v>
      </c>
      <c r="I105" s="10030" t="n">
        <v>0.0</v>
      </c>
      <c r="J105" s="10460" t="n">
        <v>0.0</v>
      </c>
    </row>
    <row collapsed="false" customFormat="false" customHeight="false" hidden="false" ht="12.75" outlineLevel="0" r="106">
      <c r="A106" s="6591" t="s">
        <v>141</v>
      </c>
      <c r="B106" s="7021" t="s">
        <v>30</v>
      </c>
      <c r="C106" s="7451" t="s">
        <v>26</v>
      </c>
      <c r="D106" s="7881" t="s">
        <v>18</v>
      </c>
      <c r="E106" s="8311" t="n">
        <v>0.0</v>
      </c>
      <c r="F106" s="8741" t="n">
        <v>0.0</v>
      </c>
      <c r="G106" s="9171" t="n">
        <v>0.0</v>
      </c>
      <c r="H106" s="9601" t="n">
        <v>0.0</v>
      </c>
      <c r="I106" s="10031" t="n">
        <v>0.0</v>
      </c>
      <c r="J106" s="10461" t="n">
        <v>0.0</v>
      </c>
    </row>
    <row collapsed="false" customFormat="false" customHeight="false" hidden="false" ht="12.75" outlineLevel="0" r="107">
      <c r="A107" s="6592" t="s">
        <v>141</v>
      </c>
      <c r="B107" s="7022" t="s">
        <v>30</v>
      </c>
      <c r="C107" s="7452" t="s">
        <v>27</v>
      </c>
      <c r="D107" s="7882" t="s">
        <v>20</v>
      </c>
      <c r="E107" s="8312" t="n">
        <v>0.0</v>
      </c>
      <c r="F107" s="8742" t="n">
        <v>0.0</v>
      </c>
      <c r="G107" s="9172" t="n">
        <v>0.0</v>
      </c>
      <c r="H107" s="9602" t="n">
        <v>0.0</v>
      </c>
      <c r="I107" s="10032" t="n">
        <v>0.0</v>
      </c>
      <c r="J107" s="10462" t="n">
        <v>0.0</v>
      </c>
    </row>
    <row collapsed="false" customFormat="false" customHeight="false" hidden="false" ht="12.75" outlineLevel="0" r="108">
      <c r="A108" s="6593" t="s">
        <v>141</v>
      </c>
      <c r="B108" s="7023" t="s">
        <v>30</v>
      </c>
      <c r="C108" s="7453" t="s">
        <v>27</v>
      </c>
      <c r="D108" s="7883" t="s">
        <v>13</v>
      </c>
      <c r="E108" s="8313" t="n">
        <v>0.725082989489</v>
      </c>
      <c r="F108" s="8743" t="n">
        <v>0.7567868823197</v>
      </c>
      <c r="G108" s="9173" t="n">
        <v>0.7860409127369</v>
      </c>
      <c r="H108" s="9603" t="n">
        <v>0.7998305316079999</v>
      </c>
      <c r="I108" s="10033" t="n">
        <v>0.8149004972453</v>
      </c>
      <c r="J108" s="10463" t="n">
        <v>0.8600046994346001</v>
      </c>
    </row>
    <row collapsed="false" customFormat="false" customHeight="false" hidden="false" ht="12.75" outlineLevel="0" r="109">
      <c r="A109" s="6594" t="s">
        <v>141</v>
      </c>
      <c r="B109" s="7024" t="s">
        <v>30</v>
      </c>
      <c r="C109" s="7454" t="s">
        <v>27</v>
      </c>
      <c r="D109" s="7884" t="s">
        <v>16</v>
      </c>
      <c r="E109" s="8314" t="n">
        <v>0.0</v>
      </c>
      <c r="F109" s="8744" t="n">
        <v>0.0</v>
      </c>
      <c r="G109" s="9174" t="n">
        <v>0.0</v>
      </c>
      <c r="H109" s="9604" t="n">
        <v>0.0</v>
      </c>
      <c r="I109" s="10034" t="n">
        <v>0.0</v>
      </c>
      <c r="J109" s="10464" t="n">
        <v>0.0</v>
      </c>
    </row>
    <row collapsed="false" customFormat="false" customHeight="false" hidden="false" ht="12.75" outlineLevel="0" r="110">
      <c r="A110" s="6595" t="s">
        <v>141</v>
      </c>
      <c r="B110" s="7025" t="s">
        <v>30</v>
      </c>
      <c r="C110" s="7455" t="s">
        <v>27</v>
      </c>
      <c r="D110" s="7885" t="s">
        <v>14</v>
      </c>
      <c r="E110" s="8315" t="n">
        <v>0.0</v>
      </c>
      <c r="F110" s="8745" t="n">
        <v>0.0</v>
      </c>
      <c r="G110" s="9175" t="n">
        <v>0.0</v>
      </c>
      <c r="H110" s="9605" t="n">
        <v>0.0</v>
      </c>
      <c r="I110" s="10035" t="n">
        <v>0.0</v>
      </c>
      <c r="J110" s="10465" t="n">
        <v>0.0</v>
      </c>
    </row>
    <row collapsed="false" customFormat="false" customHeight="false" hidden="false" ht="12.75" outlineLevel="0" r="111">
      <c r="A111" s="6596" t="s">
        <v>141</v>
      </c>
      <c r="B111" s="7026" t="s">
        <v>30</v>
      </c>
      <c r="C111" s="7456" t="s">
        <v>27</v>
      </c>
      <c r="D111" s="7886" t="s">
        <v>18</v>
      </c>
      <c r="E111" s="8316" t="n">
        <v>0.0</v>
      </c>
      <c r="F111" s="8746" t="n">
        <v>0.0</v>
      </c>
      <c r="G111" s="9176" t="n">
        <v>0.0</v>
      </c>
      <c r="H111" s="9606" t="n">
        <v>0.0</v>
      </c>
      <c r="I111" s="10036" t="n">
        <v>0.0</v>
      </c>
      <c r="J111" s="10466" t="n">
        <v>0.0</v>
      </c>
    </row>
    <row collapsed="false" customFormat="false" customHeight="false" hidden="false" ht="12.75" outlineLevel="0" r="112">
      <c r="A112" s="6597" t="s">
        <v>141</v>
      </c>
      <c r="B112" s="7027" t="s">
        <v>31</v>
      </c>
      <c r="C112" s="7457" t="s">
        <v>12</v>
      </c>
      <c r="D112" s="7887" t="s">
        <v>20</v>
      </c>
      <c r="E112" s="8317" t="n">
        <v>0.81864345955</v>
      </c>
      <c r="F112" s="8747" t="n">
        <v>0.6887534572388001</v>
      </c>
      <c r="G112" s="9177" t="n">
        <v>0.5936443621882</v>
      </c>
      <c r="H112" s="9607" t="n">
        <v>0.5110186583481</v>
      </c>
      <c r="I112" s="10037" t="n">
        <v>0.4408984650233</v>
      </c>
      <c r="J112" s="10467" t="n">
        <v>0.2602938427563</v>
      </c>
    </row>
    <row collapsed="false" customFormat="false" customHeight="false" hidden="false" ht="12.75" outlineLevel="0" r="113">
      <c r="A113" s="6598" t="s">
        <v>141</v>
      </c>
      <c r="B113" s="7028" t="s">
        <v>31</v>
      </c>
      <c r="C113" s="7458" t="s">
        <v>12</v>
      </c>
      <c r="D113" s="7888" t="s">
        <v>13</v>
      </c>
      <c r="E113" s="8318" t="n">
        <v>0.1961660544188</v>
      </c>
      <c r="F113" s="8748" t="n">
        <v>0.8740194643971</v>
      </c>
      <c r="G113" s="9178" t="n">
        <v>1.2398952254274</v>
      </c>
      <c r="H113" s="9608" t="n">
        <v>1.5444410640971</v>
      </c>
      <c r="I113" s="10038" t="n">
        <v>1.8077370790897</v>
      </c>
      <c r="J113" s="10468" t="n">
        <v>2.4802568213809</v>
      </c>
    </row>
    <row collapsed="false" customFormat="false" customHeight="false" hidden="false" ht="12.75" outlineLevel="0" r="114">
      <c r="A114" s="6599" t="s">
        <v>141</v>
      </c>
      <c r="B114" s="7029" t="s">
        <v>31</v>
      </c>
      <c r="C114" s="7459" t="s">
        <v>12</v>
      </c>
      <c r="D114" s="7889" t="s">
        <v>16</v>
      </c>
      <c r="E114" s="8319" t="n">
        <v>2.08940795947</v>
      </c>
      <c r="F114" s="8749" t="n">
        <v>0.0</v>
      </c>
      <c r="G114" s="9179" t="n">
        <v>0.0</v>
      </c>
      <c r="H114" s="9609" t="n">
        <v>0.0</v>
      </c>
      <c r="I114" s="10039" t="n">
        <v>0.0</v>
      </c>
      <c r="J114" s="10469" t="n">
        <v>0.0</v>
      </c>
    </row>
    <row collapsed="false" customFormat="false" customHeight="false" hidden="false" ht="12.75" outlineLevel="0" r="115">
      <c r="A115" s="6600" t="s">
        <v>141</v>
      </c>
      <c r="B115" s="7030" t="s">
        <v>31</v>
      </c>
      <c r="C115" s="7460" t="s">
        <v>12</v>
      </c>
      <c r="D115" s="7890" t="s">
        <v>14</v>
      </c>
      <c r="E115" s="8320" t="n">
        <v>2.03733251352</v>
      </c>
      <c r="F115" s="8750" t="n">
        <v>1.7140769391722</v>
      </c>
      <c r="G115" s="9180" t="n">
        <v>1.4773795716631999</v>
      </c>
      <c r="H115" s="9610" t="n">
        <v>1.2717512623285</v>
      </c>
      <c r="I115" s="10040" t="n">
        <v>1.0972414656687</v>
      </c>
      <c r="J115" s="10470" t="n">
        <v>0.6477727204214001</v>
      </c>
    </row>
    <row collapsed="false" customFormat="false" customHeight="false" hidden="false" ht="12.75" outlineLevel="0" r="116">
      <c r="A116" s="6601" t="s">
        <v>141</v>
      </c>
      <c r="B116" s="7031" t="s">
        <v>31</v>
      </c>
      <c r="C116" s="7461" t="s">
        <v>12</v>
      </c>
      <c r="D116" s="7891" t="s">
        <v>18</v>
      </c>
      <c r="E116" s="8321" t="n">
        <v>0.0</v>
      </c>
      <c r="F116" s="8751" t="n">
        <v>0.0</v>
      </c>
      <c r="G116" s="9181" t="n">
        <v>0.0</v>
      </c>
      <c r="H116" s="9611" t="n">
        <v>0.0</v>
      </c>
      <c r="I116" s="10041" t="n">
        <v>0.0</v>
      </c>
      <c r="J116" s="10471" t="n">
        <v>0.0</v>
      </c>
    </row>
    <row collapsed="false" customFormat="false" customHeight="false" hidden="false" ht="12.75" outlineLevel="0" r="117">
      <c r="A117" s="6602" t="s">
        <v>141</v>
      </c>
      <c r="B117" s="7032" t="s">
        <v>31</v>
      </c>
      <c r="C117" s="7462" t="s">
        <v>15</v>
      </c>
      <c r="D117" s="7892" t="s">
        <v>20</v>
      </c>
      <c r="E117" s="8322" t="n">
        <v>0.0</v>
      </c>
      <c r="F117" s="8752" t="n">
        <v>0.0</v>
      </c>
      <c r="G117" s="9182" t="n">
        <v>0.0</v>
      </c>
      <c r="H117" s="9612" t="n">
        <v>0.0</v>
      </c>
      <c r="I117" s="10042" t="n">
        <v>0.0</v>
      </c>
      <c r="J117" s="10472" t="n">
        <v>0.0</v>
      </c>
    </row>
    <row collapsed="false" customFormat="false" customHeight="false" hidden="false" ht="12.75" outlineLevel="0" r="118">
      <c r="A118" s="6603" t="s">
        <v>141</v>
      </c>
      <c r="B118" s="7033" t="s">
        <v>31</v>
      </c>
      <c r="C118" s="7463" t="s">
        <v>15</v>
      </c>
      <c r="D118" s="7893" t="s">
        <v>13</v>
      </c>
      <c r="E118" s="8323" t="n">
        <v>1.3741477421051997</v>
      </c>
      <c r="F118" s="8753" t="n">
        <v>1.2536295530966</v>
      </c>
      <c r="G118" s="9183" t="n">
        <v>1.2604825793409</v>
      </c>
      <c r="H118" s="9613" t="n">
        <v>1.4131880127224</v>
      </c>
      <c r="I118" s="10043" t="n">
        <v>1.5357971992668997</v>
      </c>
      <c r="J118" s="10473" t="n">
        <v>1.851897259858</v>
      </c>
    </row>
    <row collapsed="false" customFormat="false" customHeight="false" hidden="false" ht="12.75" outlineLevel="0" r="119">
      <c r="A119" s="6604" t="s">
        <v>141</v>
      </c>
      <c r="B119" s="7034" t="s">
        <v>31</v>
      </c>
      <c r="C119" s="7464" t="s">
        <v>15</v>
      </c>
      <c r="D119" s="7894" t="s">
        <v>16</v>
      </c>
      <c r="E119" s="8324" t="n">
        <v>0.0</v>
      </c>
      <c r="F119" s="8754" t="n">
        <v>0.0</v>
      </c>
      <c r="G119" s="9184" t="n">
        <v>0.0</v>
      </c>
      <c r="H119" s="9614" t="n">
        <v>0.0</v>
      </c>
      <c r="I119" s="10044" t="n">
        <v>0.0</v>
      </c>
      <c r="J119" s="10474" t="n">
        <v>0.0</v>
      </c>
    </row>
    <row collapsed="false" customFormat="false" customHeight="false" hidden="false" ht="12.75" outlineLevel="0" r="120">
      <c r="A120" s="6605" t="s">
        <v>141</v>
      </c>
      <c r="B120" s="7035" t="s">
        <v>31</v>
      </c>
      <c r="C120" s="7465" t="s">
        <v>15</v>
      </c>
      <c r="D120" s="7895" t="s">
        <v>14</v>
      </c>
      <c r="E120" s="8325" t="n">
        <v>0.0</v>
      </c>
      <c r="F120" s="8755" t="n">
        <v>0.0</v>
      </c>
      <c r="G120" s="9185" t="n">
        <v>0.0</v>
      </c>
      <c r="H120" s="9615" t="n">
        <v>0.0</v>
      </c>
      <c r="I120" s="10045" t="n">
        <v>0.0</v>
      </c>
      <c r="J120" s="10475" t="n">
        <v>0.0</v>
      </c>
    </row>
    <row collapsed="false" customFormat="false" customHeight="false" hidden="false" ht="12.75" outlineLevel="0" r="121">
      <c r="A121" s="6606" t="s">
        <v>141</v>
      </c>
      <c r="B121" s="7036" t="s">
        <v>31</v>
      </c>
      <c r="C121" s="7466" t="s">
        <v>15</v>
      </c>
      <c r="D121" s="7896" t="s">
        <v>18</v>
      </c>
      <c r="E121" s="8326" t="n">
        <v>0.0</v>
      </c>
      <c r="F121" s="8756" t="n">
        <v>0.0</v>
      </c>
      <c r="G121" s="9186" t="n">
        <v>0.0</v>
      </c>
      <c r="H121" s="9616" t="n">
        <v>0.0</v>
      </c>
      <c r="I121" s="10046" t="n">
        <v>0.0</v>
      </c>
      <c r="J121" s="10476" t="n">
        <v>0.0</v>
      </c>
    </row>
    <row collapsed="false" customFormat="false" customHeight="false" hidden="false" ht="12.75" outlineLevel="0" r="122">
      <c r="A122" s="6607" t="s">
        <v>141</v>
      </c>
      <c r="B122" s="7037" t="s">
        <v>31</v>
      </c>
      <c r="C122" s="7467" t="s">
        <v>17</v>
      </c>
      <c r="D122" s="7897" t="s">
        <v>20</v>
      </c>
      <c r="E122" s="8327" t="n">
        <v>0.0</v>
      </c>
      <c r="F122" s="8757" t="n">
        <v>0.0</v>
      </c>
      <c r="G122" s="9187" t="n">
        <v>0.0</v>
      </c>
      <c r="H122" s="9617" t="n">
        <v>0.0</v>
      </c>
      <c r="I122" s="10047" t="n">
        <v>0.0</v>
      </c>
      <c r="J122" s="10477" t="n">
        <v>0.0</v>
      </c>
    </row>
    <row collapsed="false" customFormat="false" customHeight="false" hidden="false" ht="12.75" outlineLevel="0" r="123">
      <c r="A123" s="6608" t="s">
        <v>141</v>
      </c>
      <c r="B123" s="7038" t="s">
        <v>31</v>
      </c>
      <c r="C123" s="7468" t="s">
        <v>17</v>
      </c>
      <c r="D123" s="7898" t="s">
        <v>13</v>
      </c>
      <c r="E123" s="8328" t="n">
        <v>0.7828366191567</v>
      </c>
      <c r="F123" s="8758" t="n">
        <v>0.8489081913334</v>
      </c>
      <c r="G123" s="9188" t="n">
        <v>0.8968450105805</v>
      </c>
      <c r="H123" s="9618" t="n">
        <v>0.9422502469411</v>
      </c>
      <c r="I123" s="10048" t="n">
        <v>0.9903487902281001</v>
      </c>
      <c r="J123" s="10478" t="n">
        <v>0.9785834462968</v>
      </c>
    </row>
    <row collapsed="false" customFormat="false" customHeight="false" hidden="false" ht="12.75" outlineLevel="0" r="124">
      <c r="A124" s="6609" t="s">
        <v>141</v>
      </c>
      <c r="B124" s="7039" t="s">
        <v>31</v>
      </c>
      <c r="C124" s="7469" t="s">
        <v>17</v>
      </c>
      <c r="D124" s="7899" t="s">
        <v>16</v>
      </c>
      <c r="E124" s="8329" t="n">
        <v>0.0</v>
      </c>
      <c r="F124" s="8759" t="n">
        <v>0.0</v>
      </c>
      <c r="G124" s="9189" t="n">
        <v>0.0</v>
      </c>
      <c r="H124" s="9619" t="n">
        <v>0.0</v>
      </c>
      <c r="I124" s="10049" t="n">
        <v>0.0</v>
      </c>
      <c r="J124" s="10479" t="n">
        <v>0.0</v>
      </c>
    </row>
    <row collapsed="false" customFormat="false" customHeight="false" hidden="false" ht="12.75" outlineLevel="0" r="125">
      <c r="A125" s="6610" t="s">
        <v>141</v>
      </c>
      <c r="B125" s="7040" t="s">
        <v>31</v>
      </c>
      <c r="C125" s="7470" t="s">
        <v>17</v>
      </c>
      <c r="D125" s="7900" t="s">
        <v>14</v>
      </c>
      <c r="E125" s="8330" t="n">
        <v>0.0</v>
      </c>
      <c r="F125" s="8760" t="n">
        <v>0.0</v>
      </c>
      <c r="G125" s="9190" t="n">
        <v>0.0</v>
      </c>
      <c r="H125" s="9620" t="n">
        <v>0.0</v>
      </c>
      <c r="I125" s="10050" t="n">
        <v>0.0</v>
      </c>
      <c r="J125" s="10480" t="n">
        <v>0.0</v>
      </c>
    </row>
    <row collapsed="false" customFormat="false" customHeight="false" hidden="false" ht="12.75" outlineLevel="0" r="126">
      <c r="A126" s="6611" t="s">
        <v>141</v>
      </c>
      <c r="B126" s="7041" t="s">
        <v>31</v>
      </c>
      <c r="C126" s="7471" t="s">
        <v>17</v>
      </c>
      <c r="D126" s="7901" t="s">
        <v>18</v>
      </c>
      <c r="E126" s="8331" t="n">
        <v>0.0</v>
      </c>
      <c r="F126" s="8761" t="n">
        <v>0.0</v>
      </c>
      <c r="G126" s="9191" t="n">
        <v>0.0</v>
      </c>
      <c r="H126" s="9621" t="n">
        <v>0.0</v>
      </c>
      <c r="I126" s="10051" t="n">
        <v>0.0</v>
      </c>
      <c r="J126" s="10481" t="n">
        <v>0.0</v>
      </c>
    </row>
    <row collapsed="false" customFormat="false" customHeight="false" hidden="false" ht="12.75" outlineLevel="0" r="127">
      <c r="A127" s="6612" t="s">
        <v>141</v>
      </c>
      <c r="B127" s="7042" t="s">
        <v>31</v>
      </c>
      <c r="C127" s="7472" t="s">
        <v>19</v>
      </c>
      <c r="D127" s="7902" t="s">
        <v>20</v>
      </c>
      <c r="E127" s="8332" t="n">
        <v>0.47836507435000003</v>
      </c>
      <c r="F127" s="8762" t="n">
        <v>0.3664244714261</v>
      </c>
      <c r="G127" s="9192" t="n">
        <v>0.26112662703670003</v>
      </c>
      <c r="H127" s="9622" t="n">
        <v>0.18018212480270002</v>
      </c>
      <c r="I127" s="10052" t="n">
        <v>0.19313243230020002</v>
      </c>
      <c r="J127" s="10482" t="n">
        <v>0.3213205625859</v>
      </c>
    </row>
    <row collapsed="false" customFormat="false" customHeight="false" hidden="false" ht="12.75" outlineLevel="0" r="128">
      <c r="A128" s="6613" t="s">
        <v>141</v>
      </c>
      <c r="B128" s="7043" t="s">
        <v>31</v>
      </c>
      <c r="C128" s="7473" t="s">
        <v>19</v>
      </c>
      <c r="D128" s="7903" t="s">
        <v>13</v>
      </c>
      <c r="E128" s="8333" t="n">
        <v>4.464525281025</v>
      </c>
      <c r="F128" s="8763" t="n">
        <v>4.826399539651299</v>
      </c>
      <c r="G128" s="9193" t="n">
        <v>4.0999662719003</v>
      </c>
      <c r="H128" s="9623" t="n">
        <v>3.5513099540334006</v>
      </c>
      <c r="I128" s="10053" t="n">
        <v>3.5915256776291</v>
      </c>
      <c r="J128" s="10483" t="n">
        <v>3.1913195233419005</v>
      </c>
    </row>
    <row collapsed="false" customFormat="false" customHeight="false" hidden="false" ht="12.75" outlineLevel="0" r="129">
      <c r="A129" s="6614" t="s">
        <v>141</v>
      </c>
      <c r="B129" s="7044" t="s">
        <v>31</v>
      </c>
      <c r="C129" s="7474" t="s">
        <v>19</v>
      </c>
      <c r="D129" s="7904" t="s">
        <v>16</v>
      </c>
      <c r="E129" s="8334" t="n">
        <v>6.35806865609</v>
      </c>
      <c r="F129" s="8764" t="n">
        <v>4.5314711767758995</v>
      </c>
      <c r="G129" s="9194" t="n">
        <v>3.1677661028898</v>
      </c>
      <c r="H129" s="9624" t="n">
        <v>1.6894302131821999</v>
      </c>
      <c r="I129" s="10054" t="n">
        <v>0.5580938438424999</v>
      </c>
      <c r="J129" s="10484" t="n">
        <v>0.0015231174080000002</v>
      </c>
    </row>
    <row collapsed="false" customFormat="false" customHeight="false" hidden="false" ht="12.75" outlineLevel="0" r="130">
      <c r="A130" s="6615" t="s">
        <v>141</v>
      </c>
      <c r="B130" s="7045" t="s">
        <v>31</v>
      </c>
      <c r="C130" s="7475" t="s">
        <v>19</v>
      </c>
      <c r="D130" s="7905" t="s">
        <v>14</v>
      </c>
      <c r="E130" s="8335" t="n">
        <v>9.342628901020001</v>
      </c>
      <c r="F130" s="8765" t="n">
        <v>10.913523246399203</v>
      </c>
      <c r="G130" s="9195" t="n">
        <v>10.8268316788497</v>
      </c>
      <c r="H130" s="9625" t="n">
        <v>9.590870032202101</v>
      </c>
      <c r="I130" s="10055" t="n">
        <v>7.1765617846134</v>
      </c>
      <c r="J130" s="10485" t="n">
        <v>0.199684354977</v>
      </c>
    </row>
    <row collapsed="false" customFormat="false" customHeight="false" hidden="false" ht="12.75" outlineLevel="0" r="131">
      <c r="A131" s="6616" t="s">
        <v>141</v>
      </c>
      <c r="B131" s="7046" t="s">
        <v>31</v>
      </c>
      <c r="C131" s="7476" t="s">
        <v>19</v>
      </c>
      <c r="D131" s="7906" t="s">
        <v>18</v>
      </c>
      <c r="E131" s="8336" t="n">
        <v>0.43582815609599995</v>
      </c>
      <c r="F131" s="8766" t="n">
        <v>0.3707098498919</v>
      </c>
      <c r="G131" s="9196" t="n">
        <v>0.4163160612189</v>
      </c>
      <c r="H131" s="9626" t="n">
        <v>0.8293889874008</v>
      </c>
      <c r="I131" s="10056" t="n">
        <v>1.3350986783029999</v>
      </c>
      <c r="J131" s="10486" t="n">
        <v>2.7104924951234004</v>
      </c>
    </row>
    <row collapsed="false" customFormat="false" customHeight="false" hidden="false" ht="12.75" outlineLevel="0" r="132">
      <c r="A132" s="6617" t="s">
        <v>141</v>
      </c>
      <c r="B132" s="7047" t="s">
        <v>31</v>
      </c>
      <c r="C132" s="7477" t="s">
        <v>21</v>
      </c>
      <c r="D132" s="7907" t="s">
        <v>20</v>
      </c>
      <c r="E132" s="8337" t="n">
        <v>0.0</v>
      </c>
      <c r="F132" s="8767" t="n">
        <v>0.0</v>
      </c>
      <c r="G132" s="9197" t="n">
        <v>0.0</v>
      </c>
      <c r="H132" s="9627" t="n">
        <v>0.0</v>
      </c>
      <c r="I132" s="10057" t="n">
        <v>0.0</v>
      </c>
      <c r="J132" s="10487" t="n">
        <v>0.0</v>
      </c>
    </row>
    <row collapsed="false" customFormat="false" customHeight="false" hidden="false" ht="12.75" outlineLevel="0" r="133">
      <c r="A133" s="6618" t="s">
        <v>141</v>
      </c>
      <c r="B133" s="7048" t="s">
        <v>31</v>
      </c>
      <c r="C133" s="7478" t="s">
        <v>21</v>
      </c>
      <c r="D133" s="7908" t="s">
        <v>13</v>
      </c>
      <c r="E133" s="8338" t="n">
        <v>0.845697226159</v>
      </c>
      <c r="F133" s="8768" t="n">
        <v>0.9528536691167001</v>
      </c>
      <c r="G133" s="9198" t="n">
        <v>0.9997322900791001</v>
      </c>
      <c r="H133" s="9628" t="n">
        <v>0.9720048659721</v>
      </c>
      <c r="I133" s="10058" t="n">
        <v>0.9760654559608001</v>
      </c>
      <c r="J133" s="10488" t="n">
        <v>0.9935896336948</v>
      </c>
    </row>
    <row collapsed="false" customFormat="false" customHeight="false" hidden="false" ht="12.75" outlineLevel="0" r="134">
      <c r="A134" s="6619" t="s">
        <v>141</v>
      </c>
      <c r="B134" s="7049" t="s">
        <v>31</v>
      </c>
      <c r="C134" s="7479" t="s">
        <v>21</v>
      </c>
      <c r="D134" s="7909" t="s">
        <v>16</v>
      </c>
      <c r="E134" s="8339" t="n">
        <v>0.0</v>
      </c>
      <c r="F134" s="8769" t="n">
        <v>0.0</v>
      </c>
      <c r="G134" s="9199" t="n">
        <v>0.0</v>
      </c>
      <c r="H134" s="9629" t="n">
        <v>0.0</v>
      </c>
      <c r="I134" s="10059" t="n">
        <v>0.0</v>
      </c>
      <c r="J134" s="10489" t="n">
        <v>0.0</v>
      </c>
    </row>
    <row collapsed="false" customFormat="false" customHeight="false" hidden="false" ht="12.75" outlineLevel="0" r="135">
      <c r="A135" s="6620" t="s">
        <v>141</v>
      </c>
      <c r="B135" s="7050" t="s">
        <v>31</v>
      </c>
      <c r="C135" s="7480" t="s">
        <v>21</v>
      </c>
      <c r="D135" s="7910" t="s">
        <v>14</v>
      </c>
      <c r="E135" s="8340" t="n">
        <v>0.0</v>
      </c>
      <c r="F135" s="8770" t="n">
        <v>0.0</v>
      </c>
      <c r="G135" s="9200" t="n">
        <v>0.0</v>
      </c>
      <c r="H135" s="9630" t="n">
        <v>0.0</v>
      </c>
      <c r="I135" s="10060" t="n">
        <v>0.0</v>
      </c>
      <c r="J135" s="10490" t="n">
        <v>0.0</v>
      </c>
    </row>
    <row collapsed="false" customFormat="false" customHeight="false" hidden="false" ht="12.75" outlineLevel="0" r="136">
      <c r="A136" s="6621" t="s">
        <v>141</v>
      </c>
      <c r="B136" s="7051" t="s">
        <v>31</v>
      </c>
      <c r="C136" s="7481" t="s">
        <v>21</v>
      </c>
      <c r="D136" s="7911" t="s">
        <v>18</v>
      </c>
      <c r="E136" s="8341" t="n">
        <v>0.0</v>
      </c>
      <c r="F136" s="8771" t="n">
        <v>0.0</v>
      </c>
      <c r="G136" s="9201" t="n">
        <v>0.0</v>
      </c>
      <c r="H136" s="9631" t="n">
        <v>0.0</v>
      </c>
      <c r="I136" s="10061" t="n">
        <v>0.0</v>
      </c>
      <c r="J136" s="10491" t="n">
        <v>0.0</v>
      </c>
    </row>
    <row collapsed="false" customFormat="false" customHeight="false" hidden="false" ht="12.75" outlineLevel="0" r="137">
      <c r="A137" s="6622" t="s">
        <v>141</v>
      </c>
      <c r="B137" s="7052" t="s">
        <v>31</v>
      </c>
      <c r="C137" s="7482" t="s">
        <v>22</v>
      </c>
      <c r="D137" s="7912" t="s">
        <v>20</v>
      </c>
      <c r="E137" s="8342" t="n">
        <v>0.1431000269048</v>
      </c>
      <c r="F137" s="8772" t="n">
        <v>0.09567555437559999</v>
      </c>
      <c r="G137" s="9202" t="n">
        <v>0.068440613133</v>
      </c>
      <c r="H137" s="9632" t="n">
        <v>0.04922849019000001</v>
      </c>
      <c r="I137" s="10062" t="n">
        <v>0.0355581786171</v>
      </c>
      <c r="J137" s="10492" t="n">
        <v>0.0118542075147</v>
      </c>
    </row>
    <row collapsed="false" customFormat="false" customHeight="false" hidden="false" ht="12.75" outlineLevel="0" r="138">
      <c r="A138" s="6623" t="s">
        <v>141</v>
      </c>
      <c r="B138" s="7053" t="s">
        <v>31</v>
      </c>
      <c r="C138" s="7483" t="s">
        <v>22</v>
      </c>
      <c r="D138" s="7913" t="s">
        <v>13</v>
      </c>
      <c r="E138" s="8343" t="n">
        <v>0.7570478772895</v>
      </c>
      <c r="F138" s="8773" t="n">
        <v>0.8686614848552999</v>
      </c>
      <c r="G138" s="9203" t="n">
        <v>0.929058188245</v>
      </c>
      <c r="H138" s="9633" t="n">
        <v>0.9708561827657</v>
      </c>
      <c r="I138" s="10063" t="n">
        <v>1.0019070601478999</v>
      </c>
      <c r="J138" s="10493" t="n">
        <v>1.0497617946922</v>
      </c>
    </row>
    <row collapsed="false" customFormat="false" customHeight="false" hidden="false" ht="12.75" outlineLevel="0" r="139">
      <c r="A139" s="6624" t="s">
        <v>141</v>
      </c>
      <c r="B139" s="7054" t="s">
        <v>31</v>
      </c>
      <c r="C139" s="7484" t="s">
        <v>22</v>
      </c>
      <c r="D139" s="7914" t="s">
        <v>16</v>
      </c>
      <c r="E139" s="8344" t="n">
        <v>0.0150128845364</v>
      </c>
      <c r="F139" s="8774" t="n">
        <v>0.0</v>
      </c>
      <c r="G139" s="9204" t="n">
        <v>0.0</v>
      </c>
      <c r="H139" s="9634" t="n">
        <v>0.0</v>
      </c>
      <c r="I139" s="10064" t="n">
        <v>0.0</v>
      </c>
      <c r="J139" s="10494" t="n">
        <v>0.0</v>
      </c>
    </row>
    <row collapsed="false" customFormat="false" customHeight="false" hidden="false" ht="12.75" outlineLevel="0" r="140">
      <c r="A140" s="6625" t="s">
        <v>141</v>
      </c>
      <c r="B140" s="7055" t="s">
        <v>31</v>
      </c>
      <c r="C140" s="7485" t="s">
        <v>22</v>
      </c>
      <c r="D140" s="7915" t="s">
        <v>14</v>
      </c>
      <c r="E140" s="8345" t="n">
        <v>0.25231611630719997</v>
      </c>
      <c r="F140" s="8775" t="n">
        <v>0.19789576050549998</v>
      </c>
      <c r="G140" s="9205" t="n">
        <v>0.1604200638607</v>
      </c>
      <c r="H140" s="9635" t="n">
        <v>0.1302702705827</v>
      </c>
      <c r="I140" s="10065" t="n">
        <v>0.1056074710581</v>
      </c>
      <c r="J140" s="10495" t="n">
        <v>0.049800710892499996</v>
      </c>
    </row>
    <row collapsed="false" customFormat="false" customHeight="false" hidden="false" ht="12.75" outlineLevel="0" r="141">
      <c r="A141" s="6626" t="s">
        <v>141</v>
      </c>
      <c r="B141" s="7056" t="s">
        <v>31</v>
      </c>
      <c r="C141" s="7486" t="s">
        <v>22</v>
      </c>
      <c r="D141" s="7916" t="s">
        <v>18</v>
      </c>
      <c r="E141" s="8346" t="n">
        <v>0.0</v>
      </c>
      <c r="F141" s="8776" t="n">
        <v>0.0</v>
      </c>
      <c r="G141" s="9206" t="n">
        <v>0.0</v>
      </c>
      <c r="H141" s="9636" t="n">
        <v>0.0</v>
      </c>
      <c r="I141" s="10066" t="n">
        <v>0.0</v>
      </c>
      <c r="J141" s="10496" t="n">
        <v>0.0</v>
      </c>
    </row>
    <row collapsed="false" customFormat="false" customHeight="false" hidden="false" ht="12.75" outlineLevel="0" r="142">
      <c r="A142" s="6627" t="s">
        <v>141</v>
      </c>
      <c r="B142" s="7057" t="s">
        <v>31</v>
      </c>
      <c r="C142" s="7487" t="s">
        <v>23</v>
      </c>
      <c r="D142" s="7917" t="s">
        <v>20</v>
      </c>
      <c r="E142" s="8347" t="n">
        <v>0.0</v>
      </c>
      <c r="F142" s="8777" t="n">
        <v>0.0</v>
      </c>
      <c r="G142" s="9207" t="n">
        <v>0.0</v>
      </c>
      <c r="H142" s="9637" t="n">
        <v>0.0</v>
      </c>
      <c r="I142" s="10067" t="n">
        <v>0.0</v>
      </c>
      <c r="J142" s="10497" t="n">
        <v>0.0</v>
      </c>
    </row>
    <row collapsed="false" customFormat="false" customHeight="false" hidden="false" ht="12.75" outlineLevel="0" r="143">
      <c r="A143" s="6628" t="s">
        <v>141</v>
      </c>
      <c r="B143" s="7058" t="s">
        <v>31</v>
      </c>
      <c r="C143" s="7488" t="s">
        <v>23</v>
      </c>
      <c r="D143" s="7918" t="s">
        <v>13</v>
      </c>
      <c r="E143" s="8348" t="n">
        <v>12.871004300898</v>
      </c>
      <c r="F143" s="8778" t="n">
        <v>12.4836756194742</v>
      </c>
      <c r="G143" s="9208" t="n">
        <v>11.867431174482599</v>
      </c>
      <c r="H143" s="9638" t="n">
        <v>11.0354010269928</v>
      </c>
      <c r="I143" s="10068" t="n">
        <v>10.2615835014252</v>
      </c>
      <c r="J143" s="10498" t="n">
        <v>7.2667147781381995</v>
      </c>
    </row>
    <row collapsed="false" customFormat="false" customHeight="false" hidden="false" ht="12.75" outlineLevel="0" r="144">
      <c r="A144" s="6629" t="s">
        <v>141</v>
      </c>
      <c r="B144" s="7059" t="s">
        <v>31</v>
      </c>
      <c r="C144" s="7489" t="s">
        <v>23</v>
      </c>
      <c r="D144" s="7919" t="s">
        <v>16</v>
      </c>
      <c r="E144" s="8349" t="n">
        <v>0.0</v>
      </c>
      <c r="F144" s="8779" t="n">
        <v>0.0</v>
      </c>
      <c r="G144" s="9209" t="n">
        <v>0.0</v>
      </c>
      <c r="H144" s="9639" t="n">
        <v>0.0</v>
      </c>
      <c r="I144" s="10069" t="n">
        <v>0.0</v>
      </c>
      <c r="J144" s="10499" t="n">
        <v>0.0</v>
      </c>
    </row>
    <row collapsed="false" customFormat="false" customHeight="false" hidden="false" ht="12.75" outlineLevel="0" r="145">
      <c r="A145" s="6630" t="s">
        <v>141</v>
      </c>
      <c r="B145" s="7060" t="s">
        <v>31</v>
      </c>
      <c r="C145" s="7490" t="s">
        <v>23</v>
      </c>
      <c r="D145" s="7920" t="s">
        <v>14</v>
      </c>
      <c r="E145" s="8350" t="n">
        <v>0.0</v>
      </c>
      <c r="F145" s="8780" t="n">
        <v>0.0</v>
      </c>
      <c r="G145" s="9210" t="n">
        <v>0.0</v>
      </c>
      <c r="H145" s="9640" t="n">
        <v>0.0</v>
      </c>
      <c r="I145" s="10070" t="n">
        <v>0.0</v>
      </c>
      <c r="J145" s="10500" t="n">
        <v>0.0</v>
      </c>
    </row>
    <row collapsed="false" customFormat="false" customHeight="false" hidden="false" ht="12.75" outlineLevel="0" r="146">
      <c r="A146" s="6631" t="s">
        <v>141</v>
      </c>
      <c r="B146" s="7061" t="s">
        <v>31</v>
      </c>
      <c r="C146" s="7491" t="s">
        <v>23</v>
      </c>
      <c r="D146" s="7921" t="s">
        <v>18</v>
      </c>
      <c r="E146" s="8351" t="n">
        <v>0.0</v>
      </c>
      <c r="F146" s="8781" t="n">
        <v>0.0</v>
      </c>
      <c r="G146" s="9211" t="n">
        <v>0.0</v>
      </c>
      <c r="H146" s="9641" t="n">
        <v>0.0</v>
      </c>
      <c r="I146" s="10071" t="n">
        <v>0.0</v>
      </c>
      <c r="J146" s="10501" t="n">
        <v>0.0</v>
      </c>
    </row>
    <row collapsed="false" customFormat="false" customHeight="false" hidden="false" ht="12.75" outlineLevel="0" r="147">
      <c r="A147" s="6632" t="s">
        <v>141</v>
      </c>
      <c r="B147" s="7062" t="s">
        <v>31</v>
      </c>
      <c r="C147" s="7492" t="s">
        <v>24</v>
      </c>
      <c r="D147" s="7922" t="s">
        <v>20</v>
      </c>
      <c r="E147" s="8352" t="n">
        <v>0.12562616189200002</v>
      </c>
      <c r="F147" s="8782" t="n">
        <v>0.2347957773238</v>
      </c>
      <c r="G147" s="9212" t="n">
        <v>0.3027782048937</v>
      </c>
      <c r="H147" s="9642" t="n">
        <v>0.33806508408950003</v>
      </c>
      <c r="I147" s="10072" t="n">
        <v>0.3339525829323</v>
      </c>
      <c r="J147" s="10502" t="n">
        <v>0.3925680199256</v>
      </c>
    </row>
    <row collapsed="false" customFormat="false" customHeight="false" hidden="false" ht="12.75" outlineLevel="0" r="148">
      <c r="A148" s="6633" t="s">
        <v>141</v>
      </c>
      <c r="B148" s="7063" t="s">
        <v>31</v>
      </c>
      <c r="C148" s="7493" t="s">
        <v>24</v>
      </c>
      <c r="D148" s="7923" t="s">
        <v>13</v>
      </c>
      <c r="E148" s="8353" t="n">
        <v>1.5995434090910001</v>
      </c>
      <c r="F148" s="8783" t="n">
        <v>1.7249457233191</v>
      </c>
      <c r="G148" s="9213" t="n">
        <v>1.6425966704831</v>
      </c>
      <c r="H148" s="9643" t="n">
        <v>1.3703127227333</v>
      </c>
      <c r="I148" s="10073" t="n">
        <v>1.1682007376737</v>
      </c>
      <c r="J148" s="10503" t="n">
        <v>1.1561513027919</v>
      </c>
    </row>
    <row collapsed="false" customFormat="false" customHeight="false" hidden="false" ht="12.75" outlineLevel="0" r="149">
      <c r="A149" s="6634" t="s">
        <v>141</v>
      </c>
      <c r="B149" s="7064" t="s">
        <v>31</v>
      </c>
      <c r="C149" s="7494" t="s">
        <v>24</v>
      </c>
      <c r="D149" s="7924" t="s">
        <v>16</v>
      </c>
      <c r="E149" s="8354" t="n">
        <v>0.5049374555582</v>
      </c>
      <c r="F149" s="8784" t="n">
        <v>0.34387892491319993</v>
      </c>
      <c r="G149" s="9214" t="n">
        <v>0.1960942172888</v>
      </c>
      <c r="H149" s="9644" t="n">
        <v>0.08522159337200001</v>
      </c>
      <c r="I149" s="10074" t="n">
        <v>0.0684938282688</v>
      </c>
      <c r="J149" s="10504" t="n">
        <v>0.030550180539499996</v>
      </c>
    </row>
    <row collapsed="false" customFormat="false" customHeight="false" hidden="false" ht="12.75" outlineLevel="0" r="150">
      <c r="A150" s="6635" t="s">
        <v>141</v>
      </c>
      <c r="B150" s="7065" t="s">
        <v>31</v>
      </c>
      <c r="C150" s="7495" t="s">
        <v>24</v>
      </c>
      <c r="D150" s="7925" t="s">
        <v>14</v>
      </c>
      <c r="E150" s="8355" t="n">
        <v>0.6761729433639999</v>
      </c>
      <c r="F150" s="8785" t="n">
        <v>0.6135534203728998</v>
      </c>
      <c r="G150" s="9215" t="n">
        <v>0.5323772950649</v>
      </c>
      <c r="H150" s="9645" t="n">
        <v>0.4482353036644</v>
      </c>
      <c r="I150" s="10075" t="n">
        <v>0.3695985534337</v>
      </c>
      <c r="J150" s="10505" t="n">
        <v>0.19167823417479998</v>
      </c>
    </row>
    <row collapsed="false" customFormat="false" customHeight="false" hidden="false" ht="12.75" outlineLevel="0" r="151">
      <c r="A151" s="6636" t="s">
        <v>141</v>
      </c>
      <c r="B151" s="7066" t="s">
        <v>31</v>
      </c>
      <c r="C151" s="7496" t="s">
        <v>24</v>
      </c>
      <c r="D151" s="7926" t="s">
        <v>18</v>
      </c>
      <c r="E151" s="8356" t="n">
        <v>0.11335887151299999</v>
      </c>
      <c r="F151" s="8786" t="n">
        <v>0.1177857007364</v>
      </c>
      <c r="G151" s="9216" t="n">
        <v>0.11414084579329999</v>
      </c>
      <c r="H151" s="9646" t="n">
        <v>0.10549115547340002</v>
      </c>
      <c r="I151" s="10076" t="n">
        <v>0.0964471383547</v>
      </c>
      <c r="J151" s="10506" t="n">
        <v>0.0922071830967</v>
      </c>
    </row>
    <row collapsed="false" customFormat="false" customHeight="false" hidden="false" ht="12.75" outlineLevel="0" r="152">
      <c r="A152" s="6637" t="s">
        <v>141</v>
      </c>
      <c r="B152" s="7067" t="s">
        <v>31</v>
      </c>
      <c r="C152" s="7497" t="s">
        <v>25</v>
      </c>
      <c r="D152" s="7927" t="s">
        <v>20</v>
      </c>
      <c r="E152" s="8357" t="n">
        <v>0.0</v>
      </c>
      <c r="F152" s="8787" t="n">
        <v>0.0</v>
      </c>
      <c r="G152" s="9217" t="n">
        <v>0.0</v>
      </c>
      <c r="H152" s="9647" t="n">
        <v>0.0</v>
      </c>
      <c r="I152" s="10077" t="n">
        <v>0.0</v>
      </c>
      <c r="J152" s="10507" t="n">
        <v>0.0</v>
      </c>
    </row>
    <row collapsed="false" customFormat="false" customHeight="false" hidden="false" ht="12.75" outlineLevel="0" r="153">
      <c r="A153" s="6638" t="s">
        <v>141</v>
      </c>
      <c r="B153" s="7068" t="s">
        <v>31</v>
      </c>
      <c r="C153" s="7498" t="s">
        <v>25</v>
      </c>
      <c r="D153" s="7928" t="s">
        <v>13</v>
      </c>
      <c r="E153" s="8358" t="n">
        <v>6.406658723338199</v>
      </c>
      <c r="F153" s="8788" t="n">
        <v>6.0724892287567</v>
      </c>
      <c r="G153" s="9218" t="n">
        <v>5.2263509363669005</v>
      </c>
      <c r="H153" s="9648" t="n">
        <v>4.9528081566524</v>
      </c>
      <c r="I153" s="10078" t="n">
        <v>4.6979145409824</v>
      </c>
      <c r="J153" s="10508" t="n">
        <v>4.4569908584312</v>
      </c>
    </row>
    <row collapsed="false" customFormat="false" customHeight="false" hidden="false" ht="12.75" outlineLevel="0" r="154">
      <c r="A154" s="6639" t="s">
        <v>141</v>
      </c>
      <c r="B154" s="7069" t="s">
        <v>31</v>
      </c>
      <c r="C154" s="7499" t="s">
        <v>25</v>
      </c>
      <c r="D154" s="7929" t="s">
        <v>16</v>
      </c>
      <c r="E154" s="8359" t="n">
        <v>0.0</v>
      </c>
      <c r="F154" s="8789" t="n">
        <v>0.0</v>
      </c>
      <c r="G154" s="9219" t="n">
        <v>0.0</v>
      </c>
      <c r="H154" s="9649" t="n">
        <v>0.0</v>
      </c>
      <c r="I154" s="10079" t="n">
        <v>0.0</v>
      </c>
      <c r="J154" s="10509" t="n">
        <v>0.0</v>
      </c>
    </row>
    <row collapsed="false" customFormat="false" customHeight="false" hidden="false" ht="12.75" outlineLevel="0" r="155">
      <c r="A155" s="6640" t="s">
        <v>141</v>
      </c>
      <c r="B155" s="7070" t="s">
        <v>31</v>
      </c>
      <c r="C155" s="7500" t="s">
        <v>25</v>
      </c>
      <c r="D155" s="7930" t="s">
        <v>14</v>
      </c>
      <c r="E155" s="8360" t="n">
        <v>0.0</v>
      </c>
      <c r="F155" s="8790" t="n">
        <v>0.0</v>
      </c>
      <c r="G155" s="9220" t="n">
        <v>0.0</v>
      </c>
      <c r="H155" s="9650" t="n">
        <v>0.0</v>
      </c>
      <c r="I155" s="10080" t="n">
        <v>0.0</v>
      </c>
      <c r="J155" s="10510" t="n">
        <v>0.0</v>
      </c>
    </row>
    <row collapsed="false" customFormat="false" customHeight="false" hidden="false" ht="12.75" outlineLevel="0" r="156">
      <c r="A156" s="6641" t="s">
        <v>141</v>
      </c>
      <c r="B156" s="7071" t="s">
        <v>31</v>
      </c>
      <c r="C156" s="7501" t="s">
        <v>25</v>
      </c>
      <c r="D156" s="7931" t="s">
        <v>18</v>
      </c>
      <c r="E156" s="8361" t="n">
        <v>0.0</v>
      </c>
      <c r="F156" s="8791" t="n">
        <v>0.0</v>
      </c>
      <c r="G156" s="9221" t="n">
        <v>0.0</v>
      </c>
      <c r="H156" s="9651" t="n">
        <v>0.0</v>
      </c>
      <c r="I156" s="10081" t="n">
        <v>0.0</v>
      </c>
      <c r="J156" s="10511" t="n">
        <v>0.0</v>
      </c>
    </row>
    <row collapsed="false" customFormat="false" customHeight="false" hidden="false" ht="12.75" outlineLevel="0" r="157">
      <c r="A157" s="6642" t="s">
        <v>141</v>
      </c>
      <c r="B157" s="7072" t="s">
        <v>31</v>
      </c>
      <c r="C157" s="7502" t="s">
        <v>26</v>
      </c>
      <c r="D157" s="7932" t="s">
        <v>20</v>
      </c>
      <c r="E157" s="8362" t="n">
        <v>0.0</v>
      </c>
      <c r="F157" s="8792" t="n">
        <v>0.0</v>
      </c>
      <c r="G157" s="9222" t="n">
        <v>0.0</v>
      </c>
      <c r="H157" s="9652" t="n">
        <v>0.0</v>
      </c>
      <c r="I157" s="10082" t="n">
        <v>0.0</v>
      </c>
      <c r="J157" s="10512" t="n">
        <v>0.0</v>
      </c>
    </row>
    <row collapsed="false" customFormat="false" customHeight="false" hidden="false" ht="12.75" outlineLevel="0" r="158">
      <c r="A158" s="6643" t="s">
        <v>141</v>
      </c>
      <c r="B158" s="7073" t="s">
        <v>31</v>
      </c>
      <c r="C158" s="7503" t="s">
        <v>26</v>
      </c>
      <c r="D158" s="7933" t="s">
        <v>13</v>
      </c>
      <c r="E158" s="8363" t="n">
        <v>2.0878297545597997</v>
      </c>
      <c r="F158" s="8793" t="n">
        <v>2.1259937549969</v>
      </c>
      <c r="G158" s="9223" t="n">
        <v>2.1354215952786997</v>
      </c>
      <c r="H158" s="9653" t="n">
        <v>2.1355644831498</v>
      </c>
      <c r="I158" s="10083" t="n">
        <v>2.1371723775473</v>
      </c>
      <c r="J158" s="10513" t="n">
        <v>2.1283554717132</v>
      </c>
    </row>
    <row collapsed="false" customFormat="false" customHeight="false" hidden="false" ht="12.75" outlineLevel="0" r="159">
      <c r="A159" s="6644" t="s">
        <v>141</v>
      </c>
      <c r="B159" s="7074" t="s">
        <v>31</v>
      </c>
      <c r="C159" s="7504" t="s">
        <v>26</v>
      </c>
      <c r="D159" s="7934" t="s">
        <v>16</v>
      </c>
      <c r="E159" s="8364" t="n">
        <v>0.0</v>
      </c>
      <c r="F159" s="8794" t="n">
        <v>0.0</v>
      </c>
      <c r="G159" s="9224" t="n">
        <v>0.0</v>
      </c>
      <c r="H159" s="9654" t="n">
        <v>0.0</v>
      </c>
      <c r="I159" s="10084" t="n">
        <v>0.0</v>
      </c>
      <c r="J159" s="10514" t="n">
        <v>0.0</v>
      </c>
    </row>
    <row collapsed="false" customFormat="false" customHeight="false" hidden="false" ht="12.75" outlineLevel="0" r="160">
      <c r="A160" s="6645" t="s">
        <v>141</v>
      </c>
      <c r="B160" s="7075" t="s">
        <v>31</v>
      </c>
      <c r="C160" s="7505" t="s">
        <v>26</v>
      </c>
      <c r="D160" s="7935" t="s">
        <v>14</v>
      </c>
      <c r="E160" s="8365" t="n">
        <v>0.0</v>
      </c>
      <c r="F160" s="8795" t="n">
        <v>0.0</v>
      </c>
      <c r="G160" s="9225" t="n">
        <v>0.0</v>
      </c>
      <c r="H160" s="9655" t="n">
        <v>0.0</v>
      </c>
      <c r="I160" s="10085" t="n">
        <v>0.0</v>
      </c>
      <c r="J160" s="10515" t="n">
        <v>0.0</v>
      </c>
    </row>
    <row collapsed="false" customFormat="false" customHeight="false" hidden="false" ht="12.75" outlineLevel="0" r="161">
      <c r="A161" s="6646" t="s">
        <v>141</v>
      </c>
      <c r="B161" s="7076" t="s">
        <v>31</v>
      </c>
      <c r="C161" s="7506" t="s">
        <v>26</v>
      </c>
      <c r="D161" s="7936" t="s">
        <v>18</v>
      </c>
      <c r="E161" s="8366" t="n">
        <v>0.0</v>
      </c>
      <c r="F161" s="8796" t="n">
        <v>0.0</v>
      </c>
      <c r="G161" s="9226" t="n">
        <v>0.0</v>
      </c>
      <c r="H161" s="9656" t="n">
        <v>0.0</v>
      </c>
      <c r="I161" s="10086" t="n">
        <v>0.0</v>
      </c>
      <c r="J161" s="10516" t="n">
        <v>0.0</v>
      </c>
    </row>
    <row collapsed="false" customFormat="false" customHeight="false" hidden="false" ht="12.75" outlineLevel="0" r="162">
      <c r="A162" s="6647" t="s">
        <v>141</v>
      </c>
      <c r="B162" s="7077" t="s">
        <v>31</v>
      </c>
      <c r="C162" s="7507" t="s">
        <v>27</v>
      </c>
      <c r="D162" s="7937" t="s">
        <v>20</v>
      </c>
      <c r="E162" s="8367" t="n">
        <v>0.0</v>
      </c>
      <c r="F162" s="8797" t="n">
        <v>0.0</v>
      </c>
      <c r="G162" s="9227" t="n">
        <v>0.0</v>
      </c>
      <c r="H162" s="9657" t="n">
        <v>0.0</v>
      </c>
      <c r="I162" s="10087" t="n">
        <v>0.0</v>
      </c>
      <c r="J162" s="10517" t="n">
        <v>0.0</v>
      </c>
    </row>
    <row collapsed="false" customFormat="false" customHeight="false" hidden="false" ht="12.75" outlineLevel="0" r="163">
      <c r="A163" s="6648" t="s">
        <v>141</v>
      </c>
      <c r="B163" s="7078" t="s">
        <v>31</v>
      </c>
      <c r="C163" s="7508" t="s">
        <v>27</v>
      </c>
      <c r="D163" s="7938" t="s">
        <v>13</v>
      </c>
      <c r="E163" s="8368" t="n">
        <v>0.6826805182165999</v>
      </c>
      <c r="F163" s="8798" t="n">
        <v>0.7029068798427</v>
      </c>
      <c r="G163" s="9228" t="n">
        <v>0.7120843476929001</v>
      </c>
      <c r="H163" s="9658" t="n">
        <v>0.7181718361202999</v>
      </c>
      <c r="I163" s="10088" t="n">
        <v>0.7249771441373999</v>
      </c>
      <c r="J163" s="10518" t="n">
        <v>0.7401959974592001</v>
      </c>
    </row>
    <row collapsed="false" customFormat="false" customHeight="false" hidden="false" ht="12.75" outlineLevel="0" r="164">
      <c r="A164" s="6649" t="s">
        <v>141</v>
      </c>
      <c r="B164" s="7079" t="s">
        <v>31</v>
      </c>
      <c r="C164" s="7509" t="s">
        <v>27</v>
      </c>
      <c r="D164" s="7939" t="s">
        <v>16</v>
      </c>
      <c r="E164" s="8369" t="n">
        <v>0.0</v>
      </c>
      <c r="F164" s="8799" t="n">
        <v>0.0</v>
      </c>
      <c r="G164" s="9229" t="n">
        <v>0.0</v>
      </c>
      <c r="H164" s="9659" t="n">
        <v>0.0</v>
      </c>
      <c r="I164" s="10089" t="n">
        <v>0.0</v>
      </c>
      <c r="J164" s="10519" t="n">
        <v>0.0</v>
      </c>
    </row>
    <row collapsed="false" customFormat="false" customHeight="false" hidden="false" ht="12.75" outlineLevel="0" r="165">
      <c r="A165" s="6650" t="s">
        <v>141</v>
      </c>
      <c r="B165" s="7080" t="s">
        <v>31</v>
      </c>
      <c r="C165" s="7510" t="s">
        <v>27</v>
      </c>
      <c r="D165" s="7940" t="s">
        <v>14</v>
      </c>
      <c r="E165" s="8370" t="n">
        <v>0.0</v>
      </c>
      <c r="F165" s="8800" t="n">
        <v>0.0</v>
      </c>
      <c r="G165" s="9230" t="n">
        <v>0.0</v>
      </c>
      <c r="H165" s="9660" t="n">
        <v>0.0</v>
      </c>
      <c r="I165" s="10090" t="n">
        <v>0.0</v>
      </c>
      <c r="J165" s="10520" t="n">
        <v>0.0</v>
      </c>
    </row>
    <row collapsed="false" customFormat="false" customHeight="false" hidden="false" ht="12.75" outlineLevel="0" r="166">
      <c r="A166" s="6651" t="s">
        <v>141</v>
      </c>
      <c r="B166" s="7081" t="s">
        <v>31</v>
      </c>
      <c r="C166" s="7511" t="s">
        <v>27</v>
      </c>
      <c r="D166" s="7941" t="s">
        <v>18</v>
      </c>
      <c r="E166" s="8371" t="n">
        <v>0.0</v>
      </c>
      <c r="F166" s="8801" t="n">
        <v>0.0</v>
      </c>
      <c r="G166" s="9231" t="n">
        <v>0.0</v>
      </c>
      <c r="H166" s="9661" t="n">
        <v>0.0</v>
      </c>
      <c r="I166" s="10091" t="n">
        <v>0.0</v>
      </c>
      <c r="J166" s="10521" t="n">
        <v>0.0</v>
      </c>
    </row>
    <row collapsed="false" customFormat="false" customHeight="false" hidden="false" ht="12.75" outlineLevel="0" r="167">
      <c r="A167" s="6652" t="s">
        <v>141</v>
      </c>
      <c r="B167" s="7082" t="s">
        <v>32</v>
      </c>
      <c r="C167" s="7512" t="s">
        <v>12</v>
      </c>
      <c r="D167" s="7942" t="s">
        <v>20</v>
      </c>
      <c r="E167" s="8372" t="n">
        <v>0.12336416369419999</v>
      </c>
      <c r="F167" s="8802" t="n">
        <v>0.1050141752427</v>
      </c>
      <c r="G167" s="9232" t="n">
        <v>0.0930528741767</v>
      </c>
      <c r="H167" s="9662" t="n">
        <v>0.0806076698137</v>
      </c>
      <c r="I167" s="10092" t="n">
        <v>0.0699349230604</v>
      </c>
      <c r="J167" s="10522" t="n">
        <v>0.0422019880522</v>
      </c>
    </row>
    <row collapsed="false" customFormat="false" customHeight="false" hidden="false" ht="12.75" outlineLevel="0" r="168">
      <c r="A168" s="6653" t="s">
        <v>141</v>
      </c>
      <c r="B168" s="7083" t="s">
        <v>32</v>
      </c>
      <c r="C168" s="7513" t="s">
        <v>12</v>
      </c>
      <c r="D168" s="7943" t="s">
        <v>13</v>
      </c>
      <c r="E168" s="8373" t="n">
        <v>0.7370334231992001</v>
      </c>
      <c r="F168" s="8803" t="n">
        <v>0.7894962257599</v>
      </c>
      <c r="G168" s="9233" t="n">
        <v>0.8332168368978999</v>
      </c>
      <c r="H168" s="9663" t="n">
        <v>0.8587849040037</v>
      </c>
      <c r="I168" s="10093" t="n">
        <v>0.8829422933757</v>
      </c>
      <c r="J168" s="10523" t="n">
        <v>0.9597837373005</v>
      </c>
    </row>
    <row collapsed="false" customFormat="false" customHeight="false" hidden="false" ht="12.75" outlineLevel="0" r="169">
      <c r="A169" s="6654" t="s">
        <v>141</v>
      </c>
      <c r="B169" s="7084" t="s">
        <v>32</v>
      </c>
      <c r="C169" s="7514" t="s">
        <v>12</v>
      </c>
      <c r="D169" s="7944" t="s">
        <v>16</v>
      </c>
      <c r="E169" s="8374" t="n">
        <v>0.0</v>
      </c>
      <c r="F169" s="8804" t="n">
        <v>0.0</v>
      </c>
      <c r="G169" s="9234" t="n">
        <v>0.0</v>
      </c>
      <c r="H169" s="9664" t="n">
        <v>0.0</v>
      </c>
      <c r="I169" s="10094" t="n">
        <v>0.0</v>
      </c>
      <c r="J169" s="10524" t="n">
        <v>0.0</v>
      </c>
    </row>
    <row collapsed="false" customFormat="false" customHeight="false" hidden="false" ht="12.75" outlineLevel="0" r="170">
      <c r="A170" s="6655" t="s">
        <v>141</v>
      </c>
      <c r="B170" s="7085" t="s">
        <v>32</v>
      </c>
      <c r="C170" s="7515" t="s">
        <v>12</v>
      </c>
      <c r="D170" s="7945" t="s">
        <v>14</v>
      </c>
      <c r="E170" s="8375" t="n">
        <v>0.005615352182</v>
      </c>
      <c r="F170" s="8805" t="n">
        <v>0.0047800879216</v>
      </c>
      <c r="G170" s="9235" t="n">
        <v>0.0042356276369</v>
      </c>
      <c r="H170" s="9665" t="n">
        <v>0.0036691630736</v>
      </c>
      <c r="I170" s="10095" t="n">
        <v>0.0031833560301</v>
      </c>
      <c r="J170" s="10525" t="n">
        <v>0.0019210305877</v>
      </c>
    </row>
    <row collapsed="false" customFormat="false" customHeight="false" hidden="false" ht="12.75" outlineLevel="0" r="171">
      <c r="A171" s="6656" t="s">
        <v>141</v>
      </c>
      <c r="B171" s="7086" t="s">
        <v>32</v>
      </c>
      <c r="C171" s="7516" t="s">
        <v>12</v>
      </c>
      <c r="D171" s="7946" t="s">
        <v>18</v>
      </c>
      <c r="E171" s="8376" t="n">
        <v>0.0</v>
      </c>
      <c r="F171" s="8806" t="n">
        <v>0.0</v>
      </c>
      <c r="G171" s="9236" t="n">
        <v>0.0</v>
      </c>
      <c r="H171" s="9666" t="n">
        <v>0.0</v>
      </c>
      <c r="I171" s="10096" t="n">
        <v>0.0</v>
      </c>
      <c r="J171" s="10526" t="n">
        <v>0.0</v>
      </c>
    </row>
    <row collapsed="false" customFormat="false" customHeight="false" hidden="false" ht="12.75" outlineLevel="0" r="172">
      <c r="A172" s="6657" t="s">
        <v>141</v>
      </c>
      <c r="B172" s="7087" t="s">
        <v>32</v>
      </c>
      <c r="C172" s="7517" t="s">
        <v>15</v>
      </c>
      <c r="D172" s="7947" t="s">
        <v>20</v>
      </c>
      <c r="E172" s="8377" t="n">
        <v>0.0</v>
      </c>
      <c r="F172" s="8807" t="n">
        <v>0.0</v>
      </c>
      <c r="G172" s="9237" t="n">
        <v>0.0</v>
      </c>
      <c r="H172" s="9667" t="n">
        <v>0.0</v>
      </c>
      <c r="I172" s="10097" t="n">
        <v>0.0</v>
      </c>
      <c r="J172" s="10527" t="n">
        <v>0.0</v>
      </c>
    </row>
    <row collapsed="false" customFormat="false" customHeight="false" hidden="false" ht="12.75" outlineLevel="0" r="173">
      <c r="A173" s="6658" t="s">
        <v>141</v>
      </c>
      <c r="B173" s="7088" t="s">
        <v>32</v>
      </c>
      <c r="C173" s="7518" t="s">
        <v>15</v>
      </c>
      <c r="D173" s="7948" t="s">
        <v>13</v>
      </c>
      <c r="E173" s="8378" t="n">
        <v>0.8358360807711</v>
      </c>
      <c r="F173" s="8808" t="n">
        <v>0.7707195481249</v>
      </c>
      <c r="G173" s="9238" t="n">
        <v>0.7130590210218001</v>
      </c>
      <c r="H173" s="9668" t="n">
        <v>0.6492380344457</v>
      </c>
      <c r="I173" s="10098" t="n">
        <v>0.5479956802566001</v>
      </c>
      <c r="J173" s="10528" t="n">
        <v>0.3587158550701</v>
      </c>
    </row>
    <row collapsed="false" customFormat="false" customHeight="false" hidden="false" ht="12.75" outlineLevel="0" r="174">
      <c r="A174" s="6659" t="s">
        <v>141</v>
      </c>
      <c r="B174" s="7089" t="s">
        <v>32</v>
      </c>
      <c r="C174" s="7519" t="s">
        <v>15</v>
      </c>
      <c r="D174" s="7949" t="s">
        <v>16</v>
      </c>
      <c r="E174" s="8379" t="n">
        <v>0.0</v>
      </c>
      <c r="F174" s="8809" t="n">
        <v>0.0</v>
      </c>
      <c r="G174" s="9239" t="n">
        <v>0.0</v>
      </c>
      <c r="H174" s="9669" t="n">
        <v>0.0</v>
      </c>
      <c r="I174" s="10099" t="n">
        <v>0.0</v>
      </c>
      <c r="J174" s="10529" t="n">
        <v>0.0</v>
      </c>
    </row>
    <row collapsed="false" customFormat="false" customHeight="false" hidden="false" ht="12.75" outlineLevel="0" r="175">
      <c r="A175" s="6660" t="s">
        <v>141</v>
      </c>
      <c r="B175" s="7090" t="s">
        <v>32</v>
      </c>
      <c r="C175" s="7520" t="s">
        <v>15</v>
      </c>
      <c r="D175" s="7950" t="s">
        <v>14</v>
      </c>
      <c r="E175" s="8380" t="n">
        <v>0.0</v>
      </c>
      <c r="F175" s="8810" t="n">
        <v>0.0</v>
      </c>
      <c r="G175" s="9240" t="n">
        <v>0.0</v>
      </c>
      <c r="H175" s="9670" t="n">
        <v>0.0</v>
      </c>
      <c r="I175" s="10100" t="n">
        <v>0.0</v>
      </c>
      <c r="J175" s="10530" t="n">
        <v>0.0</v>
      </c>
    </row>
    <row collapsed="false" customFormat="false" customHeight="false" hidden="false" ht="12.75" outlineLevel="0" r="176">
      <c r="A176" s="6661" t="s">
        <v>141</v>
      </c>
      <c r="B176" s="7091" t="s">
        <v>32</v>
      </c>
      <c r="C176" s="7521" t="s">
        <v>15</v>
      </c>
      <c r="D176" s="7951" t="s">
        <v>18</v>
      </c>
      <c r="E176" s="8381" t="n">
        <v>0.0</v>
      </c>
      <c r="F176" s="8811" t="n">
        <v>0.0</v>
      </c>
      <c r="G176" s="9241" t="n">
        <v>0.0</v>
      </c>
      <c r="H176" s="9671" t="n">
        <v>0.0</v>
      </c>
      <c r="I176" s="10101" t="n">
        <v>0.0</v>
      </c>
      <c r="J176" s="10531" t="n">
        <v>0.0</v>
      </c>
    </row>
    <row collapsed="false" customFormat="false" customHeight="false" hidden="false" ht="12.75" outlineLevel="0" r="177">
      <c r="A177" s="6662" t="s">
        <v>141</v>
      </c>
      <c r="B177" s="7092" t="s">
        <v>32</v>
      </c>
      <c r="C177" s="7522" t="s">
        <v>17</v>
      </c>
      <c r="D177" s="7952" t="s">
        <v>20</v>
      </c>
      <c r="E177" s="8382" t="n">
        <v>0.0</v>
      </c>
      <c r="F177" s="8812" t="n">
        <v>0.0</v>
      </c>
      <c r="G177" s="9242" t="n">
        <v>0.0</v>
      </c>
      <c r="H177" s="9672" t="n">
        <v>0.0</v>
      </c>
      <c r="I177" s="10102" t="n">
        <v>0.0</v>
      </c>
      <c r="J177" s="10532" t="n">
        <v>0.0</v>
      </c>
    </row>
    <row collapsed="false" customFormat="false" customHeight="false" hidden="false" ht="12.75" outlineLevel="0" r="178">
      <c r="A178" s="6663" t="s">
        <v>141</v>
      </c>
      <c r="B178" s="7093" t="s">
        <v>32</v>
      </c>
      <c r="C178" s="7523" t="s">
        <v>17</v>
      </c>
      <c r="D178" s="7953" t="s">
        <v>13</v>
      </c>
      <c r="E178" s="8383" t="n">
        <v>0.592852444138</v>
      </c>
      <c r="F178" s="8813" t="n">
        <v>0.6496017859693001</v>
      </c>
      <c r="G178" s="9243" t="n">
        <v>0.7009948896031</v>
      </c>
      <c r="H178" s="9673" t="n">
        <v>0.7430899722347</v>
      </c>
      <c r="I178" s="10103" t="n">
        <v>0.7877828201331001</v>
      </c>
      <c r="J178" s="10533" t="n">
        <v>0.8088998992106</v>
      </c>
    </row>
    <row collapsed="false" customFormat="false" customHeight="false" hidden="false" ht="12.75" outlineLevel="0" r="179">
      <c r="A179" s="6664" t="s">
        <v>141</v>
      </c>
      <c r="B179" s="7094" t="s">
        <v>32</v>
      </c>
      <c r="C179" s="7524" t="s">
        <v>17</v>
      </c>
      <c r="D179" s="7954" t="s">
        <v>16</v>
      </c>
      <c r="E179" s="8384" t="n">
        <v>0.0</v>
      </c>
      <c r="F179" s="8814" t="n">
        <v>0.0</v>
      </c>
      <c r="G179" s="9244" t="n">
        <v>0.0</v>
      </c>
      <c r="H179" s="9674" t="n">
        <v>0.0</v>
      </c>
      <c r="I179" s="10104" t="n">
        <v>0.0</v>
      </c>
      <c r="J179" s="10534" t="n">
        <v>0.0</v>
      </c>
    </row>
    <row collapsed="false" customFormat="false" customHeight="false" hidden="false" ht="12.75" outlineLevel="0" r="180">
      <c r="A180" s="6665" t="s">
        <v>141</v>
      </c>
      <c r="B180" s="7095" t="s">
        <v>32</v>
      </c>
      <c r="C180" s="7525" t="s">
        <v>17</v>
      </c>
      <c r="D180" s="7955" t="s">
        <v>14</v>
      </c>
      <c r="E180" s="8385" t="n">
        <v>0.0</v>
      </c>
      <c r="F180" s="8815" t="n">
        <v>0.0</v>
      </c>
      <c r="G180" s="9245" t="n">
        <v>0.0</v>
      </c>
      <c r="H180" s="9675" t="n">
        <v>0.0</v>
      </c>
      <c r="I180" s="10105" t="n">
        <v>0.0</v>
      </c>
      <c r="J180" s="10535" t="n">
        <v>0.0</v>
      </c>
    </row>
    <row collapsed="false" customFormat="false" customHeight="false" hidden="false" ht="12.75" outlineLevel="0" r="181">
      <c r="A181" s="6666" t="s">
        <v>141</v>
      </c>
      <c r="B181" s="7096" t="s">
        <v>32</v>
      </c>
      <c r="C181" s="7526" t="s">
        <v>17</v>
      </c>
      <c r="D181" s="7956" t="s">
        <v>18</v>
      </c>
      <c r="E181" s="8386" t="n">
        <v>0.0</v>
      </c>
      <c r="F181" s="8816" t="n">
        <v>0.0</v>
      </c>
      <c r="G181" s="9246" t="n">
        <v>0.0</v>
      </c>
      <c r="H181" s="9676" t="n">
        <v>0.0</v>
      </c>
      <c r="I181" s="10106" t="n">
        <v>0.0</v>
      </c>
      <c r="J181" s="10536" t="n">
        <v>0.0</v>
      </c>
    </row>
    <row collapsed="false" customFormat="false" customHeight="false" hidden="false" ht="12.75" outlineLevel="0" r="182">
      <c r="A182" s="6667" t="s">
        <v>141</v>
      </c>
      <c r="B182" s="7097" t="s">
        <v>32</v>
      </c>
      <c r="C182" s="7527" t="s">
        <v>19</v>
      </c>
      <c r="D182" s="7957" t="s">
        <v>20</v>
      </c>
      <c r="E182" s="8387" t="n">
        <v>0.86504765386</v>
      </c>
      <c r="F182" s="8817" t="n">
        <v>0.6442936399044</v>
      </c>
      <c r="G182" s="9247" t="n">
        <v>0.4498473310112</v>
      </c>
      <c r="H182" s="9677" t="n">
        <v>0.28527828269629996</v>
      </c>
      <c r="I182" s="10107" t="n">
        <v>0.20750596007180003</v>
      </c>
      <c r="J182" s="10537" t="n">
        <v>0.33070699953930005</v>
      </c>
    </row>
    <row collapsed="false" customFormat="false" customHeight="false" hidden="false" ht="12.75" outlineLevel="0" r="183">
      <c r="A183" s="6668" t="s">
        <v>141</v>
      </c>
      <c r="B183" s="7098" t="s">
        <v>32</v>
      </c>
      <c r="C183" s="7528" t="s">
        <v>19</v>
      </c>
      <c r="D183" s="7958" t="s">
        <v>13</v>
      </c>
      <c r="E183" s="8388" t="n">
        <v>1.076625239306</v>
      </c>
      <c r="F183" s="8818" t="n">
        <v>0.8258369235248</v>
      </c>
      <c r="G183" s="9248" t="n">
        <v>0.6067912563949</v>
      </c>
      <c r="H183" s="9678" t="n">
        <v>0.5416233183793</v>
      </c>
      <c r="I183" s="10108" t="n">
        <v>0.6785287334931001</v>
      </c>
      <c r="J183" s="10538" t="n">
        <v>0.9516670763821</v>
      </c>
    </row>
    <row collapsed="false" customFormat="false" customHeight="false" hidden="false" ht="12.75" outlineLevel="0" r="184">
      <c r="A184" s="6669" t="s">
        <v>141</v>
      </c>
      <c r="B184" s="7099" t="s">
        <v>32</v>
      </c>
      <c r="C184" s="7529" t="s">
        <v>19</v>
      </c>
      <c r="D184" s="7959" t="s">
        <v>16</v>
      </c>
      <c r="E184" s="8389" t="n">
        <v>5.02077164523</v>
      </c>
      <c r="F184" s="8819" t="n">
        <v>3.1922579119479</v>
      </c>
      <c r="G184" s="9249" t="n">
        <v>2.7082720291209004</v>
      </c>
      <c r="H184" s="9679" t="n">
        <v>2.0810794206001</v>
      </c>
      <c r="I184" s="10109" t="n">
        <v>1.3492741566872999</v>
      </c>
      <c r="J184" s="10539" t="n">
        <v>0.1457593729478</v>
      </c>
    </row>
    <row collapsed="false" customFormat="false" customHeight="false" hidden="false" ht="12.75" outlineLevel="0" r="185">
      <c r="A185" s="6670" t="s">
        <v>141</v>
      </c>
      <c r="B185" s="7100" t="s">
        <v>32</v>
      </c>
      <c r="C185" s="7530" t="s">
        <v>19</v>
      </c>
      <c r="D185" s="7960" t="s">
        <v>14</v>
      </c>
      <c r="E185" s="8390" t="n">
        <v>9.45329323694</v>
      </c>
      <c r="F185" s="8820" t="n">
        <v>10.4657341354263</v>
      </c>
      <c r="G185" s="9250" t="n">
        <v>9.8670359228279</v>
      </c>
      <c r="H185" s="9680" t="n">
        <v>8.7305712323793</v>
      </c>
      <c r="I185" s="10110" t="n">
        <v>6.216604032100601</v>
      </c>
      <c r="J185" s="10540" t="n">
        <v>0.3119228257655</v>
      </c>
    </row>
    <row collapsed="false" customFormat="false" customHeight="false" hidden="false" ht="12.75" outlineLevel="0" r="186">
      <c r="A186" s="6671" t="s">
        <v>141</v>
      </c>
      <c r="B186" s="7101" t="s">
        <v>32</v>
      </c>
      <c r="C186" s="7531" t="s">
        <v>19</v>
      </c>
      <c r="D186" s="7961" t="s">
        <v>18</v>
      </c>
      <c r="E186" s="8391" t="n">
        <v>1.69139811689</v>
      </c>
      <c r="F186" s="8821" t="n">
        <v>1.2769487098746</v>
      </c>
      <c r="G186" s="9251" t="n">
        <v>1.1612386720077</v>
      </c>
      <c r="H186" s="9681" t="n">
        <v>1.5326148971639002</v>
      </c>
      <c r="I186" s="10111" t="n">
        <v>2.5914878158560994</v>
      </c>
      <c r="J186" s="10541" t="n">
        <v>5.5518967470224</v>
      </c>
    </row>
    <row collapsed="false" customFormat="false" customHeight="false" hidden="false" ht="12.75" outlineLevel="0" r="187">
      <c r="A187" s="6672" t="s">
        <v>141</v>
      </c>
      <c r="B187" s="7102" t="s">
        <v>32</v>
      </c>
      <c r="C187" s="7532" t="s">
        <v>21</v>
      </c>
      <c r="D187" s="7962" t="s">
        <v>20</v>
      </c>
      <c r="E187" s="8392" t="n">
        <v>0.0</v>
      </c>
      <c r="F187" s="8822" t="n">
        <v>0.0</v>
      </c>
      <c r="G187" s="9252" t="n">
        <v>0.0</v>
      </c>
      <c r="H187" s="9682" t="n">
        <v>0.0</v>
      </c>
      <c r="I187" s="10112" t="n">
        <v>0.0</v>
      </c>
      <c r="J187" s="10542" t="n">
        <v>0.0</v>
      </c>
    </row>
    <row collapsed="false" customFormat="false" customHeight="false" hidden="false" ht="12.75" outlineLevel="0" r="188">
      <c r="A188" s="6673" t="s">
        <v>141</v>
      </c>
      <c r="B188" s="7103" t="s">
        <v>32</v>
      </c>
      <c r="C188" s="7533" t="s">
        <v>21</v>
      </c>
      <c r="D188" s="7963" t="s">
        <v>13</v>
      </c>
      <c r="E188" s="8393" t="n">
        <v>0.07619756723</v>
      </c>
      <c r="F188" s="8823" t="n">
        <v>0.07996228929440001</v>
      </c>
      <c r="G188" s="9253" t="n">
        <v>0.0824713749308</v>
      </c>
      <c r="H188" s="9683" t="n">
        <v>0.0805957584434</v>
      </c>
      <c r="I188" s="10113" t="n">
        <v>0.0816775112613</v>
      </c>
      <c r="J188" s="10543" t="n">
        <v>0.08963982354359999</v>
      </c>
    </row>
    <row collapsed="false" customFormat="false" customHeight="false" hidden="false" ht="12.75" outlineLevel="0" r="189">
      <c r="A189" s="6674" t="s">
        <v>141</v>
      </c>
      <c r="B189" s="7104" t="s">
        <v>32</v>
      </c>
      <c r="C189" s="7534" t="s">
        <v>21</v>
      </c>
      <c r="D189" s="7964" t="s">
        <v>16</v>
      </c>
      <c r="E189" s="8394" t="n">
        <v>0.0</v>
      </c>
      <c r="F189" s="8824" t="n">
        <v>0.0</v>
      </c>
      <c r="G189" s="9254" t="n">
        <v>0.0</v>
      </c>
      <c r="H189" s="9684" t="n">
        <v>0.0</v>
      </c>
      <c r="I189" s="10114" t="n">
        <v>0.0</v>
      </c>
      <c r="J189" s="10544" t="n">
        <v>0.0</v>
      </c>
    </row>
    <row collapsed="false" customFormat="false" customHeight="false" hidden="false" ht="12.75" outlineLevel="0" r="190">
      <c r="A190" s="6675" t="s">
        <v>141</v>
      </c>
      <c r="B190" s="7105" t="s">
        <v>32</v>
      </c>
      <c r="C190" s="7535" t="s">
        <v>21</v>
      </c>
      <c r="D190" s="7965" t="s">
        <v>14</v>
      </c>
      <c r="E190" s="8395" t="n">
        <v>0.0</v>
      </c>
      <c r="F190" s="8825" t="n">
        <v>0.0</v>
      </c>
      <c r="G190" s="9255" t="n">
        <v>0.0</v>
      </c>
      <c r="H190" s="9685" t="n">
        <v>0.0</v>
      </c>
      <c r="I190" s="10115" t="n">
        <v>0.0</v>
      </c>
      <c r="J190" s="10545" t="n">
        <v>0.0</v>
      </c>
    </row>
    <row collapsed="false" customFormat="false" customHeight="false" hidden="false" ht="12.75" outlineLevel="0" r="191">
      <c r="A191" s="6676" t="s">
        <v>141</v>
      </c>
      <c r="B191" s="7106" t="s">
        <v>32</v>
      </c>
      <c r="C191" s="7536" t="s">
        <v>21</v>
      </c>
      <c r="D191" s="7966" t="s">
        <v>18</v>
      </c>
      <c r="E191" s="8396" t="n">
        <v>0.0</v>
      </c>
      <c r="F191" s="8826" t="n">
        <v>0.0</v>
      </c>
      <c r="G191" s="9256" t="n">
        <v>0.0</v>
      </c>
      <c r="H191" s="9686" t="n">
        <v>0.0</v>
      </c>
      <c r="I191" s="10116" t="n">
        <v>0.0</v>
      </c>
      <c r="J191" s="10546" t="n">
        <v>0.0</v>
      </c>
    </row>
    <row collapsed="false" customFormat="false" customHeight="false" hidden="false" ht="12.75" outlineLevel="0" r="192">
      <c r="A192" s="6677" t="s">
        <v>141</v>
      </c>
      <c r="B192" s="7107" t="s">
        <v>32</v>
      </c>
      <c r="C192" s="7537" t="s">
        <v>22</v>
      </c>
      <c r="D192" s="7967" t="s">
        <v>20</v>
      </c>
      <c r="E192" s="8397" t="n">
        <v>0.1756374572519</v>
      </c>
      <c r="F192" s="8827" t="n">
        <v>0.1619856719858</v>
      </c>
      <c r="G192" s="9257" t="n">
        <v>0.1628408136726</v>
      </c>
      <c r="H192" s="9687" t="n">
        <v>0.1405063868138</v>
      </c>
      <c r="I192" s="10117" t="n">
        <v>0.1193991244446</v>
      </c>
      <c r="J192" s="10547" t="n">
        <v>0.08466728874710001</v>
      </c>
    </row>
    <row collapsed="false" customFormat="false" customHeight="false" hidden="false" ht="12.75" outlineLevel="0" r="193">
      <c r="A193" s="6678" t="s">
        <v>141</v>
      </c>
      <c r="B193" s="7108" t="s">
        <v>32</v>
      </c>
      <c r="C193" s="7538" t="s">
        <v>22</v>
      </c>
      <c r="D193" s="7968" t="s">
        <v>13</v>
      </c>
      <c r="E193" s="8398" t="n">
        <v>0.878710844287</v>
      </c>
      <c r="F193" s="8828" t="n">
        <v>1.4343080281547</v>
      </c>
      <c r="G193" s="9258" t="n">
        <v>1.9425821303536999</v>
      </c>
      <c r="H193" s="9688" t="n">
        <v>2.3090956746796003</v>
      </c>
      <c r="I193" s="10118" t="n">
        <v>2.684279221342</v>
      </c>
      <c r="J193" s="10548" t="n">
        <v>3.9628292822979003</v>
      </c>
    </row>
    <row collapsed="false" customFormat="false" customHeight="false" hidden="false" ht="12.75" outlineLevel="0" r="194">
      <c r="A194" s="6679" t="s">
        <v>141</v>
      </c>
      <c r="B194" s="7109" t="s">
        <v>32</v>
      </c>
      <c r="C194" s="7539" t="s">
        <v>22</v>
      </c>
      <c r="D194" s="7969" t="s">
        <v>16</v>
      </c>
      <c r="E194" s="8399" t="n">
        <v>0.0201399073007</v>
      </c>
      <c r="F194" s="8829" t="n">
        <v>0.0</v>
      </c>
      <c r="G194" s="9259" t="n">
        <v>0.0</v>
      </c>
      <c r="H194" s="9689" t="n">
        <v>0.0</v>
      </c>
      <c r="I194" s="10119" t="n">
        <v>0.0</v>
      </c>
      <c r="J194" s="10549" t="n">
        <v>0.0</v>
      </c>
    </row>
    <row collapsed="false" customFormat="false" customHeight="false" hidden="false" ht="12.75" outlineLevel="0" r="195">
      <c r="A195" s="6680" t="s">
        <v>141</v>
      </c>
      <c r="B195" s="7110" t="s">
        <v>32</v>
      </c>
      <c r="C195" s="7540" t="s">
        <v>22</v>
      </c>
      <c r="D195" s="7970" t="s">
        <v>14</v>
      </c>
      <c r="E195" s="8400" t="n">
        <v>0.731109586133</v>
      </c>
      <c r="F195" s="8830" t="n">
        <v>0.776247474186</v>
      </c>
      <c r="G195" s="9260" t="n">
        <v>0.8406393867145999</v>
      </c>
      <c r="H195" s="9690" t="n">
        <v>0.7906804846284999</v>
      </c>
      <c r="I195" s="10120" t="n">
        <v>0.7329859122804</v>
      </c>
      <c r="J195" s="10550" t="n">
        <v>0.6086370017774</v>
      </c>
    </row>
    <row collapsed="false" customFormat="false" customHeight="false" hidden="false" ht="12.75" outlineLevel="0" r="196">
      <c r="A196" s="6681" t="s">
        <v>141</v>
      </c>
      <c r="B196" s="7111" t="s">
        <v>32</v>
      </c>
      <c r="C196" s="7541" t="s">
        <v>22</v>
      </c>
      <c r="D196" s="7971" t="s">
        <v>18</v>
      </c>
      <c r="E196" s="8401" t="n">
        <v>0.0</v>
      </c>
      <c r="F196" s="8831" t="n">
        <v>0.0</v>
      </c>
      <c r="G196" s="9261" t="n">
        <v>0.0</v>
      </c>
      <c r="H196" s="9691" t="n">
        <v>0.0</v>
      </c>
      <c r="I196" s="10121" t="n">
        <v>0.0</v>
      </c>
      <c r="J196" s="10551" t="n">
        <v>0.0</v>
      </c>
    </row>
    <row collapsed="false" customFormat="false" customHeight="false" hidden="false" ht="12.75" outlineLevel="0" r="197">
      <c r="A197" s="6682" t="s">
        <v>141</v>
      </c>
      <c r="B197" s="7112" t="s">
        <v>32</v>
      </c>
      <c r="C197" s="7542" t="s">
        <v>23</v>
      </c>
      <c r="D197" s="7972" t="s">
        <v>20</v>
      </c>
      <c r="E197" s="8402" t="n">
        <v>0.0</v>
      </c>
      <c r="F197" s="8832" t="n">
        <v>0.0</v>
      </c>
      <c r="G197" s="9262" t="n">
        <v>0.0</v>
      </c>
      <c r="H197" s="9692" t="n">
        <v>0.0</v>
      </c>
      <c r="I197" s="10122" t="n">
        <v>0.0</v>
      </c>
      <c r="J197" s="10552" t="n">
        <v>0.0</v>
      </c>
    </row>
    <row collapsed="false" customFormat="false" customHeight="false" hidden="false" ht="12.75" outlineLevel="0" r="198">
      <c r="A198" s="6683" t="s">
        <v>141</v>
      </c>
      <c r="B198" s="7113" t="s">
        <v>32</v>
      </c>
      <c r="C198" s="7543" t="s">
        <v>23</v>
      </c>
      <c r="D198" s="7973" t="s">
        <v>13</v>
      </c>
      <c r="E198" s="8403" t="n">
        <v>2.7012529816051</v>
      </c>
      <c r="F198" s="8833" t="n">
        <v>2.6328609293131</v>
      </c>
      <c r="G198" s="9263" t="n">
        <v>2.5364104256553</v>
      </c>
      <c r="H198" s="9693" t="n">
        <v>2.3778595152978</v>
      </c>
      <c r="I198" s="10123" t="n">
        <v>2.2053565291731</v>
      </c>
      <c r="J198" s="10553" t="n">
        <v>1.5739068990996001</v>
      </c>
    </row>
    <row collapsed="false" customFormat="false" customHeight="false" hidden="false" ht="12.75" outlineLevel="0" r="199">
      <c r="A199" s="6684" t="s">
        <v>141</v>
      </c>
      <c r="B199" s="7114" t="s">
        <v>32</v>
      </c>
      <c r="C199" s="7544" t="s">
        <v>23</v>
      </c>
      <c r="D199" s="7974" t="s">
        <v>16</v>
      </c>
      <c r="E199" s="8404" t="n">
        <v>0.0</v>
      </c>
      <c r="F199" s="8834" t="n">
        <v>0.0</v>
      </c>
      <c r="G199" s="9264" t="n">
        <v>0.0</v>
      </c>
      <c r="H199" s="9694" t="n">
        <v>0.0</v>
      </c>
      <c r="I199" s="10124" t="n">
        <v>0.0</v>
      </c>
      <c r="J199" s="10554" t="n">
        <v>0.0</v>
      </c>
    </row>
    <row collapsed="false" customFormat="false" customHeight="false" hidden="false" ht="12.75" outlineLevel="0" r="200">
      <c r="A200" s="6685" t="s">
        <v>141</v>
      </c>
      <c r="B200" s="7115" t="s">
        <v>32</v>
      </c>
      <c r="C200" s="7545" t="s">
        <v>23</v>
      </c>
      <c r="D200" s="7975" t="s">
        <v>14</v>
      </c>
      <c r="E200" s="8405" t="n">
        <v>0.0</v>
      </c>
      <c r="F200" s="8835" t="n">
        <v>0.0</v>
      </c>
      <c r="G200" s="9265" t="n">
        <v>0.0</v>
      </c>
      <c r="H200" s="9695" t="n">
        <v>0.0</v>
      </c>
      <c r="I200" s="10125" t="n">
        <v>0.0</v>
      </c>
      <c r="J200" s="10555" t="n">
        <v>0.0</v>
      </c>
    </row>
    <row collapsed="false" customFormat="false" customHeight="false" hidden="false" ht="12.75" outlineLevel="0" r="201">
      <c r="A201" s="6686" t="s">
        <v>141</v>
      </c>
      <c r="B201" s="7116" t="s">
        <v>32</v>
      </c>
      <c r="C201" s="7546" t="s">
        <v>23</v>
      </c>
      <c r="D201" s="7976" t="s">
        <v>18</v>
      </c>
      <c r="E201" s="8406" t="n">
        <v>0.0</v>
      </c>
      <c r="F201" s="8836" t="n">
        <v>0.0</v>
      </c>
      <c r="G201" s="9266" t="n">
        <v>0.0</v>
      </c>
      <c r="H201" s="9696" t="n">
        <v>0.0</v>
      </c>
      <c r="I201" s="10126" t="n">
        <v>0.0</v>
      </c>
      <c r="J201" s="10556" t="n">
        <v>0.0</v>
      </c>
    </row>
    <row collapsed="false" customFormat="false" customHeight="false" hidden="false" ht="12.75" outlineLevel="0" r="202">
      <c r="A202" s="6687" t="s">
        <v>141</v>
      </c>
      <c r="B202" s="7117" t="s">
        <v>32</v>
      </c>
      <c r="C202" s="7547" t="s">
        <v>24</v>
      </c>
      <c r="D202" s="7977" t="s">
        <v>20</v>
      </c>
      <c r="E202" s="8407" t="n">
        <v>0.12012319929700001</v>
      </c>
      <c r="F202" s="8837" t="n">
        <v>0.2697733986342</v>
      </c>
      <c r="G202" s="9267" t="n">
        <v>0.3676904056228</v>
      </c>
      <c r="H202" s="9697" t="n">
        <v>0.42125832698539994</v>
      </c>
      <c r="I202" s="10127" t="n">
        <v>0.41359825741740003</v>
      </c>
      <c r="J202" s="10557" t="n">
        <v>0.503221996856</v>
      </c>
    </row>
    <row collapsed="false" customFormat="false" customHeight="false" hidden="false" ht="12.75" outlineLevel="0" r="203">
      <c r="A203" s="6688" t="s">
        <v>141</v>
      </c>
      <c r="B203" s="7118" t="s">
        <v>32</v>
      </c>
      <c r="C203" s="7548" t="s">
        <v>24</v>
      </c>
      <c r="D203" s="7978" t="s">
        <v>13</v>
      </c>
      <c r="E203" s="8408" t="n">
        <v>0.6271015985562001</v>
      </c>
      <c r="F203" s="8838" t="n">
        <v>0.7658650117965</v>
      </c>
      <c r="G203" s="9268" t="n">
        <v>0.80293430945</v>
      </c>
      <c r="H203" s="9698" t="n">
        <v>0.6933426913736</v>
      </c>
      <c r="I203" s="10128" t="n">
        <v>0.6007016752790001</v>
      </c>
      <c r="J203" s="10558" t="n">
        <v>0.6582538169154001</v>
      </c>
    </row>
    <row collapsed="false" customFormat="false" customHeight="false" hidden="false" ht="12.75" outlineLevel="0" r="204">
      <c r="A204" s="6689" t="s">
        <v>141</v>
      </c>
      <c r="B204" s="7119" t="s">
        <v>32</v>
      </c>
      <c r="C204" s="7549" t="s">
        <v>24</v>
      </c>
      <c r="D204" s="7979" t="s">
        <v>16</v>
      </c>
      <c r="E204" s="8409" t="n">
        <v>0.38825863553600004</v>
      </c>
      <c r="F204" s="8839" t="n">
        <v>0.26075773335249997</v>
      </c>
      <c r="G204" s="9269" t="n">
        <v>0.1538024839418</v>
      </c>
      <c r="H204" s="9699" t="n">
        <v>0.06475924122070001</v>
      </c>
      <c r="I204" s="10129" t="n">
        <v>0.0492449224292</v>
      </c>
      <c r="J204" s="10559" t="n">
        <v>0.0208254522746</v>
      </c>
    </row>
    <row collapsed="false" customFormat="false" customHeight="false" hidden="false" ht="12.75" outlineLevel="0" r="205">
      <c r="A205" s="6690" t="s">
        <v>141</v>
      </c>
      <c r="B205" s="7120" t="s">
        <v>32</v>
      </c>
      <c r="C205" s="7550" t="s">
        <v>24</v>
      </c>
      <c r="D205" s="7980" t="s">
        <v>14</v>
      </c>
      <c r="E205" s="8410" t="n">
        <v>1.2180785489589998</v>
      </c>
      <c r="F205" s="8840" t="n">
        <v>1.0519732791406</v>
      </c>
      <c r="G205" s="9270" t="n">
        <v>0.8847165745462</v>
      </c>
      <c r="H205" s="9700" t="n">
        <v>0.6996910602015</v>
      </c>
      <c r="I205" s="10130" t="n">
        <v>0.5646065835964</v>
      </c>
      <c r="J205" s="10560" t="n">
        <v>0.28482469296029994</v>
      </c>
    </row>
    <row collapsed="false" customFormat="false" customHeight="false" hidden="false" ht="12.75" outlineLevel="0" r="206">
      <c r="A206" s="6691" t="s">
        <v>141</v>
      </c>
      <c r="B206" s="7121" t="s">
        <v>32</v>
      </c>
      <c r="C206" s="7551" t="s">
        <v>24</v>
      </c>
      <c r="D206" s="7981" t="s">
        <v>18</v>
      </c>
      <c r="E206" s="8411" t="n">
        <v>0.20101303818000002</v>
      </c>
      <c r="F206" s="8841" t="n">
        <v>0.2008897845507</v>
      </c>
      <c r="G206" s="9271" t="n">
        <v>0.19255569712610002</v>
      </c>
      <c r="H206" s="9701" t="n">
        <v>0.1722477003645</v>
      </c>
      <c r="I206" s="10131" t="n">
        <v>0.1539216224542</v>
      </c>
      <c r="J206" s="10561" t="n">
        <v>0.1483366137635</v>
      </c>
    </row>
    <row collapsed="false" customFormat="false" customHeight="false" hidden="false" ht="12.75" outlineLevel="0" r="207">
      <c r="A207" s="6692" t="s">
        <v>141</v>
      </c>
      <c r="B207" s="7122" t="s">
        <v>32</v>
      </c>
      <c r="C207" s="7552" t="s">
        <v>25</v>
      </c>
      <c r="D207" s="7982" t="s">
        <v>20</v>
      </c>
      <c r="E207" s="8412" t="n">
        <v>0.0</v>
      </c>
      <c r="F207" s="8842" t="n">
        <v>0.0</v>
      </c>
      <c r="G207" s="9272" t="n">
        <v>0.0</v>
      </c>
      <c r="H207" s="9702" t="n">
        <v>0.0</v>
      </c>
      <c r="I207" s="10132" t="n">
        <v>0.0</v>
      </c>
      <c r="J207" s="10562" t="n">
        <v>0.0</v>
      </c>
    </row>
    <row collapsed="false" customFormat="false" customHeight="false" hidden="false" ht="12.75" outlineLevel="0" r="208">
      <c r="A208" s="6693" t="s">
        <v>141</v>
      </c>
      <c r="B208" s="7123" t="s">
        <v>32</v>
      </c>
      <c r="C208" s="7553" t="s">
        <v>25</v>
      </c>
      <c r="D208" s="7983" t="s">
        <v>13</v>
      </c>
      <c r="E208" s="8413" t="n">
        <v>0.3172163859232</v>
      </c>
      <c r="F208" s="8843" t="n">
        <v>0.31120181086149995</v>
      </c>
      <c r="G208" s="9273" t="n">
        <v>0.3051251588639</v>
      </c>
      <c r="H208" s="9703" t="n">
        <v>0.2960412208664</v>
      </c>
      <c r="I208" s="10133" t="n">
        <v>0.2873472891454</v>
      </c>
      <c r="J208" s="10563" t="n">
        <v>0.2916250299259</v>
      </c>
    </row>
    <row collapsed="false" customFormat="false" customHeight="false" hidden="false" ht="12.75" outlineLevel="0" r="209">
      <c r="A209" s="6694" t="s">
        <v>141</v>
      </c>
      <c r="B209" s="7124" t="s">
        <v>32</v>
      </c>
      <c r="C209" s="7554" t="s">
        <v>25</v>
      </c>
      <c r="D209" s="7984" t="s">
        <v>16</v>
      </c>
      <c r="E209" s="8414" t="n">
        <v>0.0</v>
      </c>
      <c r="F209" s="8844" t="n">
        <v>0.0</v>
      </c>
      <c r="G209" s="9274" t="n">
        <v>0.0</v>
      </c>
      <c r="H209" s="9704" t="n">
        <v>0.0</v>
      </c>
      <c r="I209" s="10134" t="n">
        <v>0.0</v>
      </c>
      <c r="J209" s="10564" t="n">
        <v>0.0</v>
      </c>
    </row>
    <row collapsed="false" customFormat="false" customHeight="false" hidden="false" ht="12.75" outlineLevel="0" r="210">
      <c r="A210" s="6695" t="s">
        <v>141</v>
      </c>
      <c r="B210" s="7125" t="s">
        <v>32</v>
      </c>
      <c r="C210" s="7555" t="s">
        <v>25</v>
      </c>
      <c r="D210" s="7985" t="s">
        <v>14</v>
      </c>
      <c r="E210" s="8415" t="n">
        <v>0.0</v>
      </c>
      <c r="F210" s="8845" t="n">
        <v>0.0</v>
      </c>
      <c r="G210" s="9275" t="n">
        <v>0.0</v>
      </c>
      <c r="H210" s="9705" t="n">
        <v>0.0</v>
      </c>
      <c r="I210" s="10135" t="n">
        <v>0.0</v>
      </c>
      <c r="J210" s="10565" t="n">
        <v>0.0</v>
      </c>
    </row>
    <row collapsed="false" customFormat="false" customHeight="false" hidden="false" ht="12.75" outlineLevel="0" r="211">
      <c r="A211" s="6696" t="s">
        <v>141</v>
      </c>
      <c r="B211" s="7126" t="s">
        <v>32</v>
      </c>
      <c r="C211" s="7556" t="s">
        <v>25</v>
      </c>
      <c r="D211" s="7986" t="s">
        <v>18</v>
      </c>
      <c r="E211" s="8416" t="n">
        <v>0.0</v>
      </c>
      <c r="F211" s="8846" t="n">
        <v>0.0</v>
      </c>
      <c r="G211" s="9276" t="n">
        <v>0.0</v>
      </c>
      <c r="H211" s="9706" t="n">
        <v>0.0</v>
      </c>
      <c r="I211" s="10136" t="n">
        <v>0.0</v>
      </c>
      <c r="J211" s="10566" t="n">
        <v>0.0</v>
      </c>
    </row>
    <row collapsed="false" customFormat="false" customHeight="false" hidden="false" ht="12.75" outlineLevel="0" r="212">
      <c r="A212" s="6697" t="s">
        <v>141</v>
      </c>
      <c r="B212" s="7127" t="s">
        <v>32</v>
      </c>
      <c r="C212" s="7557" t="s">
        <v>26</v>
      </c>
      <c r="D212" s="7987" t="s">
        <v>20</v>
      </c>
      <c r="E212" s="8417" t="n">
        <v>0.0</v>
      </c>
      <c r="F212" s="8847" t="n">
        <v>0.0</v>
      </c>
      <c r="G212" s="9277" t="n">
        <v>0.0</v>
      </c>
      <c r="H212" s="9707" t="n">
        <v>0.0</v>
      </c>
      <c r="I212" s="10137" t="n">
        <v>0.0</v>
      </c>
      <c r="J212" s="10567" t="n">
        <v>0.0</v>
      </c>
    </row>
    <row collapsed="false" customFormat="false" customHeight="false" hidden="false" ht="12.75" outlineLevel="0" r="213">
      <c r="A213" s="6698" t="s">
        <v>141</v>
      </c>
      <c r="B213" s="7128" t="s">
        <v>32</v>
      </c>
      <c r="C213" s="7558" t="s">
        <v>26</v>
      </c>
      <c r="D213" s="7988" t="s">
        <v>13</v>
      </c>
      <c r="E213" s="8418" t="n">
        <v>0.2529507353946</v>
      </c>
      <c r="F213" s="8848" t="n">
        <v>0.2602915128043</v>
      </c>
      <c r="G213" s="9278" t="n">
        <v>0.2670535344014</v>
      </c>
      <c r="H213" s="9708" t="n">
        <v>0.2694794393739</v>
      </c>
      <c r="I213" s="10138" t="n">
        <v>0.2720139968506</v>
      </c>
      <c r="J213" s="10568" t="n">
        <v>0.2812442192906</v>
      </c>
    </row>
    <row collapsed="false" customFormat="false" customHeight="false" hidden="false" ht="12.75" outlineLevel="0" r="214">
      <c r="A214" s="6699" t="s">
        <v>141</v>
      </c>
      <c r="B214" s="7129" t="s">
        <v>32</v>
      </c>
      <c r="C214" s="7559" t="s">
        <v>26</v>
      </c>
      <c r="D214" s="7989" t="s">
        <v>16</v>
      </c>
      <c r="E214" s="8419" t="n">
        <v>0.0</v>
      </c>
      <c r="F214" s="8849" t="n">
        <v>0.0</v>
      </c>
      <c r="G214" s="9279" t="n">
        <v>0.0</v>
      </c>
      <c r="H214" s="9709" t="n">
        <v>0.0</v>
      </c>
      <c r="I214" s="10139" t="n">
        <v>0.0</v>
      </c>
      <c r="J214" s="10569" t="n">
        <v>0.0</v>
      </c>
    </row>
    <row collapsed="false" customFormat="false" customHeight="false" hidden="false" ht="12.75" outlineLevel="0" r="215">
      <c r="A215" s="6700" t="s">
        <v>141</v>
      </c>
      <c r="B215" s="7130" t="s">
        <v>32</v>
      </c>
      <c r="C215" s="7560" t="s">
        <v>26</v>
      </c>
      <c r="D215" s="7990" t="s">
        <v>14</v>
      </c>
      <c r="E215" s="8420" t="n">
        <v>0.0</v>
      </c>
      <c r="F215" s="8850" t="n">
        <v>0.0</v>
      </c>
      <c r="G215" s="9280" t="n">
        <v>0.0</v>
      </c>
      <c r="H215" s="9710" t="n">
        <v>0.0</v>
      </c>
      <c r="I215" s="10140" t="n">
        <v>0.0</v>
      </c>
      <c r="J215" s="10570" t="n">
        <v>0.0</v>
      </c>
    </row>
    <row collapsed="false" customFormat="false" customHeight="false" hidden="false" ht="12.75" outlineLevel="0" r="216">
      <c r="A216" s="6701" t="s">
        <v>141</v>
      </c>
      <c r="B216" s="7131" t="s">
        <v>32</v>
      </c>
      <c r="C216" s="7561" t="s">
        <v>26</v>
      </c>
      <c r="D216" s="7991" t="s">
        <v>18</v>
      </c>
      <c r="E216" s="8421" t="n">
        <v>0.0</v>
      </c>
      <c r="F216" s="8851" t="n">
        <v>0.0</v>
      </c>
      <c r="G216" s="9281" t="n">
        <v>0.0</v>
      </c>
      <c r="H216" s="9711" t="n">
        <v>0.0</v>
      </c>
      <c r="I216" s="10141" t="n">
        <v>0.0</v>
      </c>
      <c r="J216" s="10571" t="n">
        <v>0.0</v>
      </c>
    </row>
    <row collapsed="false" customFormat="false" customHeight="false" hidden="false" ht="12.75" outlineLevel="0" r="217">
      <c r="A217" s="6702" t="s">
        <v>141</v>
      </c>
      <c r="B217" s="7132" t="s">
        <v>32</v>
      </c>
      <c r="C217" s="7562" t="s">
        <v>27</v>
      </c>
      <c r="D217" s="7992" t="s">
        <v>20</v>
      </c>
      <c r="E217" s="8422" t="n">
        <v>0.0</v>
      </c>
      <c r="F217" s="8852" t="n">
        <v>0.0</v>
      </c>
      <c r="G217" s="9282" t="n">
        <v>0.0</v>
      </c>
      <c r="H217" s="9712" t="n">
        <v>0.0</v>
      </c>
      <c r="I217" s="10142" t="n">
        <v>0.0</v>
      </c>
      <c r="J217" s="10572" t="n">
        <v>0.0</v>
      </c>
    </row>
    <row collapsed="false" customFormat="false" customHeight="false" hidden="false" ht="12.75" outlineLevel="0" r="218">
      <c r="A218" s="6703" t="s">
        <v>141</v>
      </c>
      <c r="B218" s="7133" t="s">
        <v>32</v>
      </c>
      <c r="C218" s="7563" t="s">
        <v>27</v>
      </c>
      <c r="D218" s="7993" t="s">
        <v>13</v>
      </c>
      <c r="E218" s="8423" t="n">
        <v>0.22769114875850002</v>
      </c>
      <c r="F218" s="8853" t="n">
        <v>0.24010044772080003</v>
      </c>
      <c r="G218" s="9283" t="n">
        <v>0.2502924446388</v>
      </c>
      <c r="H218" s="9713" t="n">
        <v>0.2557538477317</v>
      </c>
      <c r="I218" s="10143" t="n">
        <v>0.2614423662264</v>
      </c>
      <c r="J218" s="10573" t="n">
        <v>0.2789947260595</v>
      </c>
    </row>
    <row collapsed="false" customFormat="false" customHeight="false" hidden="false" ht="12.75" outlineLevel="0" r="219">
      <c r="A219" s="6704" t="s">
        <v>141</v>
      </c>
      <c r="B219" s="7134" t="s">
        <v>32</v>
      </c>
      <c r="C219" s="7564" t="s">
        <v>27</v>
      </c>
      <c r="D219" s="7994" t="s">
        <v>16</v>
      </c>
      <c r="E219" s="8424" t="n">
        <v>0.0</v>
      </c>
      <c r="F219" s="8854" t="n">
        <v>0.0</v>
      </c>
      <c r="G219" s="9284" t="n">
        <v>0.0</v>
      </c>
      <c r="H219" s="9714" t="n">
        <v>0.0</v>
      </c>
      <c r="I219" s="10144" t="n">
        <v>0.0</v>
      </c>
      <c r="J219" s="10574" t="n">
        <v>0.0</v>
      </c>
    </row>
    <row collapsed="false" customFormat="false" customHeight="false" hidden="false" ht="12.75" outlineLevel="0" r="220">
      <c r="A220" s="6705" t="s">
        <v>141</v>
      </c>
      <c r="B220" s="7135" t="s">
        <v>32</v>
      </c>
      <c r="C220" s="7565" t="s">
        <v>27</v>
      </c>
      <c r="D220" s="7995" t="s">
        <v>14</v>
      </c>
      <c r="E220" s="8425" t="n">
        <v>0.0</v>
      </c>
      <c r="F220" s="8855" t="n">
        <v>0.0</v>
      </c>
      <c r="G220" s="9285" t="n">
        <v>0.0</v>
      </c>
      <c r="H220" s="9715" t="n">
        <v>0.0</v>
      </c>
      <c r="I220" s="10145" t="n">
        <v>0.0</v>
      </c>
      <c r="J220" s="10575" t="n">
        <v>0.0</v>
      </c>
    </row>
    <row collapsed="false" customFormat="false" customHeight="false" hidden="false" ht="12.75" outlineLevel="0" r="221">
      <c r="A221" s="6706" t="s">
        <v>141</v>
      </c>
      <c r="B221" s="7136" t="s">
        <v>32</v>
      </c>
      <c r="C221" s="7566" t="s">
        <v>27</v>
      </c>
      <c r="D221" s="7996" t="s">
        <v>18</v>
      </c>
      <c r="E221" s="8426" t="n">
        <v>0.0</v>
      </c>
      <c r="F221" s="8856" t="n">
        <v>0.0</v>
      </c>
      <c r="G221" s="9286" t="n">
        <v>0.0</v>
      </c>
      <c r="H221" s="9716" t="n">
        <v>0.0</v>
      </c>
      <c r="I221" s="10146" t="n">
        <v>0.0</v>
      </c>
      <c r="J221" s="10576" t="n">
        <v>0.0</v>
      </c>
    </row>
    <row collapsed="false" customFormat="false" customHeight="false" hidden="false" ht="12.75" outlineLevel="0" r="222">
      <c r="A222" s="6707" t="s">
        <v>141</v>
      </c>
      <c r="B222" s="7137" t="s">
        <v>33</v>
      </c>
      <c r="C222" s="7567" t="s">
        <v>12</v>
      </c>
      <c r="D222" s="7997" t="s">
        <v>20</v>
      </c>
      <c r="E222" s="8427" t="n">
        <v>0.0414094034996</v>
      </c>
      <c r="F222" s="8857" t="n">
        <v>0.0352338703551</v>
      </c>
      <c r="G222" s="9287" t="n">
        <v>0.0311887511873</v>
      </c>
      <c r="H222" s="9717" t="n">
        <v>0.027002683231600003</v>
      </c>
      <c r="I222" s="10147" t="n">
        <v>0.023423742017900002</v>
      </c>
      <c r="J222" s="10577" t="n">
        <v>0.0142384266525</v>
      </c>
    </row>
    <row collapsed="false" customFormat="false" customHeight="false" hidden="false" ht="12.75" outlineLevel="0" r="223">
      <c r="A223" s="6708" t="s">
        <v>141</v>
      </c>
      <c r="B223" s="7138" t="s">
        <v>33</v>
      </c>
      <c r="C223" s="7568" t="s">
        <v>12</v>
      </c>
      <c r="D223" s="7998" t="s">
        <v>13</v>
      </c>
      <c r="E223" s="8428" t="n">
        <v>0.06651576667539999</v>
      </c>
      <c r="F223" s="8858" t="n">
        <v>0.1327093292085</v>
      </c>
      <c r="G223" s="9288" t="n">
        <v>0.1647078936653</v>
      </c>
      <c r="H223" s="9718" t="n">
        <v>0.19090323730619999</v>
      </c>
      <c r="I223" s="10148" t="n">
        <v>0.2140725773388</v>
      </c>
      <c r="J223" s="10578" t="n">
        <v>0.2780436648765</v>
      </c>
    </row>
    <row collapsed="false" customFormat="false" customHeight="false" hidden="false" ht="12.75" outlineLevel="0" r="224">
      <c r="A224" s="6709" t="s">
        <v>141</v>
      </c>
      <c r="B224" s="7139" t="s">
        <v>33</v>
      </c>
      <c r="C224" s="7569" t="s">
        <v>12</v>
      </c>
      <c r="D224" s="7999" t="s">
        <v>16</v>
      </c>
      <c r="E224" s="8429" t="n">
        <v>0.324664981006</v>
      </c>
      <c r="F224" s="8859" t="n">
        <v>0.0</v>
      </c>
      <c r="G224" s="9289" t="n">
        <v>0.0</v>
      </c>
      <c r="H224" s="9719" t="n">
        <v>0.0</v>
      </c>
      <c r="I224" s="10149" t="n">
        <v>0.0</v>
      </c>
      <c r="J224" s="10579" t="n">
        <v>0.0</v>
      </c>
    </row>
    <row collapsed="false" customFormat="false" customHeight="false" hidden="false" ht="12.75" outlineLevel="0" r="225">
      <c r="A225" s="6710" t="s">
        <v>141</v>
      </c>
      <c r="B225" s="7140" t="s">
        <v>33</v>
      </c>
      <c r="C225" s="7570" t="s">
        <v>12</v>
      </c>
      <c r="D225" s="8000" t="s">
        <v>14</v>
      </c>
      <c r="E225" s="8430" t="n">
        <v>0.1805554224893</v>
      </c>
      <c r="F225" s="8860" t="n">
        <v>0.15362860626699998</v>
      </c>
      <c r="G225" s="9290" t="n">
        <v>0.1359910337066</v>
      </c>
      <c r="H225" s="9720" t="n">
        <v>0.11773811367650001</v>
      </c>
      <c r="I225" s="10150" t="n">
        <v>0.102131819993</v>
      </c>
      <c r="J225" s="10580" t="n">
        <v>0.0621023857072</v>
      </c>
    </row>
    <row collapsed="false" customFormat="false" customHeight="false" hidden="false" ht="12.75" outlineLevel="0" r="226">
      <c r="A226" s="6711" t="s">
        <v>141</v>
      </c>
      <c r="B226" s="7141" t="s">
        <v>33</v>
      </c>
      <c r="C226" s="7571" t="s">
        <v>12</v>
      </c>
      <c r="D226" s="8001" t="s">
        <v>18</v>
      </c>
      <c r="E226" s="8431" t="n">
        <v>0.0</v>
      </c>
      <c r="F226" s="8861" t="n">
        <v>0.0</v>
      </c>
      <c r="G226" s="9291" t="n">
        <v>0.0</v>
      </c>
      <c r="H226" s="9721" t="n">
        <v>0.0</v>
      </c>
      <c r="I226" s="10151" t="n">
        <v>0.0</v>
      </c>
      <c r="J226" s="10581" t="n">
        <v>0.0</v>
      </c>
    </row>
    <row collapsed="false" customFormat="false" customHeight="false" hidden="false" ht="12.75" outlineLevel="0" r="227">
      <c r="A227" s="6712" t="s">
        <v>141</v>
      </c>
      <c r="B227" s="7142" t="s">
        <v>33</v>
      </c>
      <c r="C227" s="7572" t="s">
        <v>15</v>
      </c>
      <c r="D227" s="8002" t="s">
        <v>20</v>
      </c>
      <c r="E227" s="8432" t="n">
        <v>0.0</v>
      </c>
      <c r="F227" s="8862" t="n">
        <v>0.0</v>
      </c>
      <c r="G227" s="9292" t="n">
        <v>0.0</v>
      </c>
      <c r="H227" s="9722" t="n">
        <v>0.0</v>
      </c>
      <c r="I227" s="10152" t="n">
        <v>0.0</v>
      </c>
      <c r="J227" s="10582" t="n">
        <v>0.0</v>
      </c>
    </row>
    <row collapsed="false" customFormat="false" customHeight="false" hidden="false" ht="12.75" outlineLevel="0" r="228">
      <c r="A228" s="6713" t="s">
        <v>141</v>
      </c>
      <c r="B228" s="7143" t="s">
        <v>33</v>
      </c>
      <c r="C228" s="7573" t="s">
        <v>15</v>
      </c>
      <c r="D228" s="8003" t="s">
        <v>13</v>
      </c>
      <c r="E228" s="8433" t="n">
        <v>0.3107921214566</v>
      </c>
      <c r="F228" s="8863" t="n">
        <v>0.2892011311103</v>
      </c>
      <c r="G228" s="9293" t="n">
        <v>0.267515262933</v>
      </c>
      <c r="H228" s="9723" t="n">
        <v>0.23300584945</v>
      </c>
      <c r="I228" s="10153" t="n">
        <v>0.1832769934057</v>
      </c>
      <c r="J228" s="10583" t="n">
        <v>0.1163416096986</v>
      </c>
    </row>
    <row collapsed="false" customFormat="false" customHeight="false" hidden="false" ht="12.75" outlineLevel="0" r="229">
      <c r="A229" s="6714" t="s">
        <v>141</v>
      </c>
      <c r="B229" s="7144" t="s">
        <v>33</v>
      </c>
      <c r="C229" s="7574" t="s">
        <v>15</v>
      </c>
      <c r="D229" s="8004" t="s">
        <v>16</v>
      </c>
      <c r="E229" s="8434" t="n">
        <v>0.0</v>
      </c>
      <c r="F229" s="8864" t="n">
        <v>0.0</v>
      </c>
      <c r="G229" s="9294" t="n">
        <v>0.0</v>
      </c>
      <c r="H229" s="9724" t="n">
        <v>0.0</v>
      </c>
      <c r="I229" s="10154" t="n">
        <v>0.0</v>
      </c>
      <c r="J229" s="10584" t="n">
        <v>0.0</v>
      </c>
    </row>
    <row collapsed="false" customFormat="false" customHeight="false" hidden="false" ht="12.75" outlineLevel="0" r="230">
      <c r="A230" s="6715" t="s">
        <v>141</v>
      </c>
      <c r="B230" s="7145" t="s">
        <v>33</v>
      </c>
      <c r="C230" s="7575" t="s">
        <v>15</v>
      </c>
      <c r="D230" s="8005" t="s">
        <v>14</v>
      </c>
      <c r="E230" s="8435" t="n">
        <v>0.0</v>
      </c>
      <c r="F230" s="8865" t="n">
        <v>0.0</v>
      </c>
      <c r="G230" s="9295" t="n">
        <v>0.0</v>
      </c>
      <c r="H230" s="9725" t="n">
        <v>0.0</v>
      </c>
      <c r="I230" s="10155" t="n">
        <v>0.0</v>
      </c>
      <c r="J230" s="10585" t="n">
        <v>0.0</v>
      </c>
    </row>
    <row collapsed="false" customFormat="false" customHeight="false" hidden="false" ht="12.75" outlineLevel="0" r="231">
      <c r="A231" s="6716" t="s">
        <v>141</v>
      </c>
      <c r="B231" s="7146" t="s">
        <v>33</v>
      </c>
      <c r="C231" s="7576" t="s">
        <v>15</v>
      </c>
      <c r="D231" s="8006" t="s">
        <v>18</v>
      </c>
      <c r="E231" s="8436" t="n">
        <v>0.0</v>
      </c>
      <c r="F231" s="8866" t="n">
        <v>0.0</v>
      </c>
      <c r="G231" s="9296" t="n">
        <v>0.0</v>
      </c>
      <c r="H231" s="9726" t="n">
        <v>0.0</v>
      </c>
      <c r="I231" s="10156" t="n">
        <v>0.0</v>
      </c>
      <c r="J231" s="10586" t="n">
        <v>0.0</v>
      </c>
    </row>
    <row collapsed="false" customFormat="false" customHeight="false" hidden="false" ht="12.75" outlineLevel="0" r="232">
      <c r="A232" s="6717" t="s">
        <v>141</v>
      </c>
      <c r="B232" s="7147" t="s">
        <v>33</v>
      </c>
      <c r="C232" s="7577" t="s">
        <v>17</v>
      </c>
      <c r="D232" s="8007" t="s">
        <v>20</v>
      </c>
      <c r="E232" s="8437" t="n">
        <v>0.0</v>
      </c>
      <c r="F232" s="8867" t="n">
        <v>0.0</v>
      </c>
      <c r="G232" s="9297" t="n">
        <v>0.0</v>
      </c>
      <c r="H232" s="9727" t="n">
        <v>0.0</v>
      </c>
      <c r="I232" s="10157" t="n">
        <v>0.0</v>
      </c>
      <c r="J232" s="10587" t="n">
        <v>0.0</v>
      </c>
    </row>
    <row collapsed="false" customFormat="false" customHeight="false" hidden="false" ht="12.75" outlineLevel="0" r="233">
      <c r="A233" s="6718" t="s">
        <v>141</v>
      </c>
      <c r="B233" s="7148" t="s">
        <v>33</v>
      </c>
      <c r="C233" s="7578" t="s">
        <v>17</v>
      </c>
      <c r="D233" s="8008" t="s">
        <v>13</v>
      </c>
      <c r="E233" s="8438" t="n">
        <v>0.08310219560179999</v>
      </c>
      <c r="F233" s="8868" t="n">
        <v>0.0909702523819</v>
      </c>
      <c r="G233" s="9298" t="n">
        <v>0.09796721311659999</v>
      </c>
      <c r="H233" s="9728" t="n">
        <v>0.1036276674799</v>
      </c>
      <c r="I233" s="10158" t="n">
        <v>0.1096495453624</v>
      </c>
      <c r="J233" s="10588" t="n">
        <v>0.1117703556481</v>
      </c>
    </row>
    <row collapsed="false" customFormat="false" customHeight="false" hidden="false" ht="12.75" outlineLevel="0" r="234">
      <c r="A234" s="6719" t="s">
        <v>141</v>
      </c>
      <c r="B234" s="7149" t="s">
        <v>33</v>
      </c>
      <c r="C234" s="7579" t="s">
        <v>17</v>
      </c>
      <c r="D234" s="8009" t="s">
        <v>16</v>
      </c>
      <c r="E234" s="8439" t="n">
        <v>0.0</v>
      </c>
      <c r="F234" s="8869" t="n">
        <v>0.0</v>
      </c>
      <c r="G234" s="9299" t="n">
        <v>0.0</v>
      </c>
      <c r="H234" s="9729" t="n">
        <v>0.0</v>
      </c>
      <c r="I234" s="10159" t="n">
        <v>0.0</v>
      </c>
      <c r="J234" s="10589" t="n">
        <v>0.0</v>
      </c>
    </row>
    <row collapsed="false" customFormat="false" customHeight="false" hidden="false" ht="12.75" outlineLevel="0" r="235">
      <c r="A235" s="6720" t="s">
        <v>141</v>
      </c>
      <c r="B235" s="7150" t="s">
        <v>33</v>
      </c>
      <c r="C235" s="7580" t="s">
        <v>17</v>
      </c>
      <c r="D235" s="8010" t="s">
        <v>14</v>
      </c>
      <c r="E235" s="8440" t="n">
        <v>0.0</v>
      </c>
      <c r="F235" s="8870" t="n">
        <v>0.0</v>
      </c>
      <c r="G235" s="9300" t="n">
        <v>0.0</v>
      </c>
      <c r="H235" s="9730" t="n">
        <v>0.0</v>
      </c>
      <c r="I235" s="10160" t="n">
        <v>0.0</v>
      </c>
      <c r="J235" s="10590" t="n">
        <v>0.0</v>
      </c>
    </row>
    <row collapsed="false" customFormat="false" customHeight="false" hidden="false" ht="12.75" outlineLevel="0" r="236">
      <c r="A236" s="6721" t="s">
        <v>141</v>
      </c>
      <c r="B236" s="7151" t="s">
        <v>33</v>
      </c>
      <c r="C236" s="7581" t="s">
        <v>17</v>
      </c>
      <c r="D236" s="8011" t="s">
        <v>18</v>
      </c>
      <c r="E236" s="8441" t="n">
        <v>0.0</v>
      </c>
      <c r="F236" s="8871" t="n">
        <v>0.0</v>
      </c>
      <c r="G236" s="9301" t="n">
        <v>0.0</v>
      </c>
      <c r="H236" s="9731" t="n">
        <v>0.0</v>
      </c>
      <c r="I236" s="10161" t="n">
        <v>0.0</v>
      </c>
      <c r="J236" s="10591" t="n">
        <v>0.0</v>
      </c>
    </row>
    <row collapsed="false" customFormat="false" customHeight="false" hidden="false" ht="12.75" outlineLevel="0" r="237">
      <c r="A237" s="6722" t="s">
        <v>141</v>
      </c>
      <c r="B237" s="7152" t="s">
        <v>33</v>
      </c>
      <c r="C237" s="7582" t="s">
        <v>19</v>
      </c>
      <c r="D237" s="8012" t="s">
        <v>20</v>
      </c>
      <c r="E237" s="8442" t="n">
        <v>0.10459348856900001</v>
      </c>
      <c r="F237" s="8872" t="n">
        <v>0.08064623829359999</v>
      </c>
      <c r="G237" s="9302" t="n">
        <v>0.0580426122732</v>
      </c>
      <c r="H237" s="9732" t="n">
        <v>0.0404625120533</v>
      </c>
      <c r="I237" s="10162" t="n">
        <v>0.0366392752932</v>
      </c>
      <c r="J237" s="10592" t="n">
        <v>0.0402537277887</v>
      </c>
    </row>
    <row collapsed="false" customFormat="false" customHeight="false" hidden="false" ht="12.75" outlineLevel="0" r="238">
      <c r="A238" s="6723" t="s">
        <v>141</v>
      </c>
      <c r="B238" s="7153" t="s">
        <v>33</v>
      </c>
      <c r="C238" s="7583" t="s">
        <v>19</v>
      </c>
      <c r="D238" s="8013" t="s">
        <v>13</v>
      </c>
      <c r="E238" s="8443" t="n">
        <v>0.981221639908</v>
      </c>
      <c r="F238" s="8873" t="n">
        <v>0.8950027520096</v>
      </c>
      <c r="G238" s="9303" t="n">
        <v>0.6738731768954</v>
      </c>
      <c r="H238" s="9733" t="n">
        <v>0.6879799922327</v>
      </c>
      <c r="I238" s="10163" t="n">
        <v>0.8558901281984</v>
      </c>
      <c r="J238" s="10593" t="n">
        <v>1.0044046541928</v>
      </c>
    </row>
    <row collapsed="false" customFormat="false" customHeight="false" hidden="false" ht="12.75" outlineLevel="0" r="239">
      <c r="A239" s="6724" t="s">
        <v>141</v>
      </c>
      <c r="B239" s="7154" t="s">
        <v>33</v>
      </c>
      <c r="C239" s="7584" t="s">
        <v>19</v>
      </c>
      <c r="D239" s="8014" t="s">
        <v>16</v>
      </c>
      <c r="E239" s="8444" t="n">
        <v>2.7381845681100003</v>
      </c>
      <c r="F239" s="8874" t="n">
        <v>1.8704478231124</v>
      </c>
      <c r="G239" s="9304" t="n">
        <v>1.5895977572289</v>
      </c>
      <c r="H239" s="9734" t="n">
        <v>1.1380081841624998</v>
      </c>
      <c r="I239" s="10164" t="n">
        <v>0.6223103265466</v>
      </c>
      <c r="J239" s="10594" t="n">
        <v>0.0130715163091</v>
      </c>
    </row>
    <row collapsed="false" customFormat="false" customHeight="false" hidden="false" ht="12.75" outlineLevel="0" r="240">
      <c r="A240" s="6725" t="s">
        <v>141</v>
      </c>
      <c r="B240" s="7155" t="s">
        <v>33</v>
      </c>
      <c r="C240" s="7585" t="s">
        <v>19</v>
      </c>
      <c r="D240" s="8015" t="s">
        <v>14</v>
      </c>
      <c r="E240" s="8445" t="n">
        <v>3.369438214096</v>
      </c>
      <c r="F240" s="8875" t="n">
        <v>3.6952727079819</v>
      </c>
      <c r="G240" s="9305" t="n">
        <v>3.2326224598381</v>
      </c>
      <c r="H240" s="9735" t="n">
        <v>2.5179440652047</v>
      </c>
      <c r="I240" s="10165" t="n">
        <v>1.5535295732711</v>
      </c>
      <c r="J240" s="10595" t="n">
        <v>0.0656937623553</v>
      </c>
    </row>
    <row collapsed="false" customFormat="false" customHeight="false" hidden="false" ht="12.75" outlineLevel="0" r="241">
      <c r="A241" s="6726" t="s">
        <v>141</v>
      </c>
      <c r="B241" s="7156" t="s">
        <v>33</v>
      </c>
      <c r="C241" s="7586" t="s">
        <v>19</v>
      </c>
      <c r="D241" s="8016" t="s">
        <v>18</v>
      </c>
      <c r="E241" s="8446" t="n">
        <v>0.17759271728999998</v>
      </c>
      <c r="F241" s="8876" t="n">
        <v>0.2027313922306</v>
      </c>
      <c r="G241" s="9306" t="n">
        <v>0.3027696813912</v>
      </c>
      <c r="H241" s="9736" t="n">
        <v>0.46273555050029996</v>
      </c>
      <c r="I241" s="10166" t="n">
        <v>0.6190053290911001</v>
      </c>
      <c r="J241" s="10596" t="n">
        <v>0.8480253820932</v>
      </c>
    </row>
    <row collapsed="false" customFormat="false" customHeight="false" hidden="false" ht="12.75" outlineLevel="0" r="242">
      <c r="A242" s="6727" t="s">
        <v>141</v>
      </c>
      <c r="B242" s="7157" t="s">
        <v>33</v>
      </c>
      <c r="C242" s="7587" t="s">
        <v>21</v>
      </c>
      <c r="D242" s="8017" t="s">
        <v>20</v>
      </c>
      <c r="E242" s="8447" t="n">
        <v>0.0</v>
      </c>
      <c r="F242" s="8877" t="n">
        <v>0.0</v>
      </c>
      <c r="G242" s="9307" t="n">
        <v>0.0</v>
      </c>
      <c r="H242" s="9737" t="n">
        <v>0.0</v>
      </c>
      <c r="I242" s="10167" t="n">
        <v>0.0</v>
      </c>
      <c r="J242" s="10597" t="n">
        <v>0.0</v>
      </c>
    </row>
    <row collapsed="false" customFormat="false" customHeight="false" hidden="false" ht="12.75" outlineLevel="0" r="243">
      <c r="A243" s="6728" t="s">
        <v>141</v>
      </c>
      <c r="B243" s="7158" t="s">
        <v>33</v>
      </c>
      <c r="C243" s="7588" t="s">
        <v>21</v>
      </c>
      <c r="D243" s="8018" t="s">
        <v>13</v>
      </c>
      <c r="E243" s="8448" t="n">
        <v>0.13854321662</v>
      </c>
      <c r="F243" s="8878" t="n">
        <v>0.1744592653002</v>
      </c>
      <c r="G243" s="9308" t="n">
        <v>0.19918469524129997</v>
      </c>
      <c r="H243" s="9738" t="n">
        <v>0.20111260181799998</v>
      </c>
      <c r="I243" s="10168" t="n">
        <v>0.20802336540150002</v>
      </c>
      <c r="J243" s="10598" t="n">
        <v>0.21032996192109998</v>
      </c>
    </row>
    <row collapsed="false" customFormat="false" customHeight="false" hidden="false" ht="12.75" outlineLevel="0" r="244">
      <c r="A244" s="6729" t="s">
        <v>141</v>
      </c>
      <c r="B244" s="7159" t="s">
        <v>33</v>
      </c>
      <c r="C244" s="7589" t="s">
        <v>21</v>
      </c>
      <c r="D244" s="8019" t="s">
        <v>16</v>
      </c>
      <c r="E244" s="8449" t="n">
        <v>0.0</v>
      </c>
      <c r="F244" s="8879" t="n">
        <v>0.0</v>
      </c>
      <c r="G244" s="9309" t="n">
        <v>0.0</v>
      </c>
      <c r="H244" s="9739" t="n">
        <v>0.0</v>
      </c>
      <c r="I244" s="10169" t="n">
        <v>0.0</v>
      </c>
      <c r="J244" s="10599" t="n">
        <v>0.0</v>
      </c>
    </row>
    <row collapsed="false" customFormat="false" customHeight="false" hidden="false" ht="12.75" outlineLevel="0" r="245">
      <c r="A245" s="6730" t="s">
        <v>141</v>
      </c>
      <c r="B245" s="7160" t="s">
        <v>33</v>
      </c>
      <c r="C245" s="7590" t="s">
        <v>21</v>
      </c>
      <c r="D245" s="8020" t="s">
        <v>14</v>
      </c>
      <c r="E245" s="8450" t="n">
        <v>0.0</v>
      </c>
      <c r="F245" s="8880" t="n">
        <v>0.0</v>
      </c>
      <c r="G245" s="9310" t="n">
        <v>0.0</v>
      </c>
      <c r="H245" s="9740" t="n">
        <v>0.0</v>
      </c>
      <c r="I245" s="10170" t="n">
        <v>0.0</v>
      </c>
      <c r="J245" s="10600" t="n">
        <v>0.0</v>
      </c>
    </row>
    <row collapsed="false" customFormat="false" customHeight="false" hidden="false" ht="12.75" outlineLevel="0" r="246">
      <c r="A246" s="6731" t="s">
        <v>141</v>
      </c>
      <c r="B246" s="7161" t="s">
        <v>33</v>
      </c>
      <c r="C246" s="7591" t="s">
        <v>21</v>
      </c>
      <c r="D246" s="8021" t="s">
        <v>18</v>
      </c>
      <c r="E246" s="8451" t="n">
        <v>0.0</v>
      </c>
      <c r="F246" s="8881" t="n">
        <v>0.0</v>
      </c>
      <c r="G246" s="9311" t="n">
        <v>0.0</v>
      </c>
      <c r="H246" s="9741" t="n">
        <v>0.0</v>
      </c>
      <c r="I246" s="10171" t="n">
        <v>0.0</v>
      </c>
      <c r="J246" s="10601" t="n">
        <v>0.0</v>
      </c>
    </row>
    <row collapsed="false" customFormat="false" customHeight="false" hidden="false" ht="12.75" outlineLevel="0" r="247">
      <c r="A247" s="6732" t="s">
        <v>141</v>
      </c>
      <c r="B247" s="7162" t="s">
        <v>33</v>
      </c>
      <c r="C247" s="7592" t="s">
        <v>22</v>
      </c>
      <c r="D247" s="8022" t="s">
        <v>20</v>
      </c>
      <c r="E247" s="8452" t="n">
        <v>0.356016591333</v>
      </c>
      <c r="F247" s="8882" t="n">
        <v>0.2402971255464</v>
      </c>
      <c r="G247" s="9312" t="n">
        <v>0.1757980464594</v>
      </c>
      <c r="H247" s="9742" t="n">
        <v>0.1272039549108</v>
      </c>
      <c r="I247" s="10172" t="n">
        <v>0.0923813433544</v>
      </c>
      <c r="J247" s="10602" t="n">
        <v>0.0316046368451</v>
      </c>
    </row>
    <row collapsed="false" customFormat="false" customHeight="false" hidden="false" ht="12.75" outlineLevel="0" r="248">
      <c r="A248" s="6733" t="s">
        <v>141</v>
      </c>
      <c r="B248" s="7163" t="s">
        <v>33</v>
      </c>
      <c r="C248" s="7593" t="s">
        <v>22</v>
      </c>
      <c r="D248" s="8023" t="s">
        <v>13</v>
      </c>
      <c r="E248" s="8453" t="n">
        <v>0.604259929281</v>
      </c>
      <c r="F248" s="8883" t="n">
        <v>0.883043059117</v>
      </c>
      <c r="G248" s="9313" t="n">
        <v>1.056836067779</v>
      </c>
      <c r="H248" s="9743" t="n">
        <v>1.1843442861433</v>
      </c>
      <c r="I248" s="10173" t="n">
        <v>1.2842604729509999</v>
      </c>
      <c r="J248" s="10603" t="n">
        <v>1.4981178243589999</v>
      </c>
    </row>
    <row collapsed="false" customFormat="false" customHeight="false" hidden="false" ht="12.75" outlineLevel="0" r="249">
      <c r="A249" s="6734" t="s">
        <v>141</v>
      </c>
      <c r="B249" s="7164" t="s">
        <v>33</v>
      </c>
      <c r="C249" s="7594" t="s">
        <v>22</v>
      </c>
      <c r="D249" s="8024" t="s">
        <v>16</v>
      </c>
      <c r="E249" s="8454" t="n">
        <v>0.0065776490727</v>
      </c>
      <c r="F249" s="8884" t="n">
        <v>0.0</v>
      </c>
      <c r="G249" s="9314" t="n">
        <v>0.0</v>
      </c>
      <c r="H249" s="9744" t="n">
        <v>0.0</v>
      </c>
      <c r="I249" s="10174" t="n">
        <v>0.0</v>
      </c>
      <c r="J249" s="10604" t="n">
        <v>0.0</v>
      </c>
    </row>
    <row collapsed="false" customFormat="false" customHeight="false" hidden="false" ht="12.75" outlineLevel="0" r="250">
      <c r="A250" s="6735" t="s">
        <v>141</v>
      </c>
      <c r="B250" s="7165" t="s">
        <v>33</v>
      </c>
      <c r="C250" s="7595" t="s">
        <v>22</v>
      </c>
      <c r="D250" s="8025" t="s">
        <v>14</v>
      </c>
      <c r="E250" s="8455" t="n">
        <v>0.648171175776</v>
      </c>
      <c r="F250" s="8885" t="n">
        <v>0.5119842855773</v>
      </c>
      <c r="G250" s="9315" t="n">
        <v>0.4233276518011</v>
      </c>
      <c r="H250" s="9745" t="n">
        <v>0.3461200018147</v>
      </c>
      <c r="I250" s="10175" t="n">
        <v>0.2824307781368</v>
      </c>
      <c r="J250" s="10605" t="n">
        <v>0.1372543362252</v>
      </c>
    </row>
    <row collapsed="false" customFormat="false" customHeight="false" hidden="false" ht="12.75" outlineLevel="0" r="251">
      <c r="A251" s="6736" t="s">
        <v>141</v>
      </c>
      <c r="B251" s="7166" t="s">
        <v>33</v>
      </c>
      <c r="C251" s="7596" t="s">
        <v>22</v>
      </c>
      <c r="D251" s="8026" t="s">
        <v>18</v>
      </c>
      <c r="E251" s="8456" t="n">
        <v>0.0</v>
      </c>
      <c r="F251" s="8886" t="n">
        <v>0.0</v>
      </c>
      <c r="G251" s="9316" t="n">
        <v>0.0</v>
      </c>
      <c r="H251" s="9746" t="n">
        <v>0.0</v>
      </c>
      <c r="I251" s="10176" t="n">
        <v>0.0</v>
      </c>
      <c r="J251" s="10606" t="n">
        <v>0.0</v>
      </c>
    </row>
    <row collapsed="false" customFormat="false" customHeight="false" hidden="false" ht="12.75" outlineLevel="0" r="252">
      <c r="A252" s="6737" t="s">
        <v>141</v>
      </c>
      <c r="B252" s="7167" t="s">
        <v>33</v>
      </c>
      <c r="C252" s="7597" t="s">
        <v>23</v>
      </c>
      <c r="D252" s="8027" t="s">
        <v>20</v>
      </c>
      <c r="E252" s="8457" t="n">
        <v>0.0</v>
      </c>
      <c r="F252" s="8887" t="n">
        <v>0.0</v>
      </c>
      <c r="G252" s="9317" t="n">
        <v>0.0</v>
      </c>
      <c r="H252" s="9747" t="n">
        <v>0.0</v>
      </c>
      <c r="I252" s="10177" t="n">
        <v>0.0</v>
      </c>
      <c r="J252" s="10607" t="n">
        <v>0.0</v>
      </c>
    </row>
    <row collapsed="false" customFormat="false" customHeight="false" hidden="false" ht="12.75" outlineLevel="0" r="253">
      <c r="A253" s="6738" t="s">
        <v>141</v>
      </c>
      <c r="B253" s="7168" t="s">
        <v>33</v>
      </c>
      <c r="C253" s="7598" t="s">
        <v>23</v>
      </c>
      <c r="D253" s="8028" t="s">
        <v>13</v>
      </c>
      <c r="E253" s="8458" t="n">
        <v>1.394920359012</v>
      </c>
      <c r="F253" s="8888" t="n">
        <v>1.3535907154209001</v>
      </c>
      <c r="G253" s="9318" t="n">
        <v>1.2978385193834</v>
      </c>
      <c r="H253" s="9748" t="n">
        <v>1.2047306834904001</v>
      </c>
      <c r="I253" s="10178" t="n">
        <v>1.10273554984</v>
      </c>
      <c r="J253" s="10608" t="n">
        <v>0.7849240921345</v>
      </c>
    </row>
    <row collapsed="false" customFormat="false" customHeight="false" hidden="false" ht="12.75" outlineLevel="0" r="254">
      <c r="A254" s="6739" t="s">
        <v>141</v>
      </c>
      <c r="B254" s="7169" t="s">
        <v>33</v>
      </c>
      <c r="C254" s="7599" t="s">
        <v>23</v>
      </c>
      <c r="D254" s="8029" t="s">
        <v>16</v>
      </c>
      <c r="E254" s="8459" t="n">
        <v>0.0</v>
      </c>
      <c r="F254" s="8889" t="n">
        <v>0.0</v>
      </c>
      <c r="G254" s="9319" t="n">
        <v>0.0</v>
      </c>
      <c r="H254" s="9749" t="n">
        <v>0.0</v>
      </c>
      <c r="I254" s="10179" t="n">
        <v>0.0</v>
      </c>
      <c r="J254" s="10609" t="n">
        <v>0.0</v>
      </c>
    </row>
    <row collapsed="false" customFormat="false" customHeight="false" hidden="false" ht="12.75" outlineLevel="0" r="255">
      <c r="A255" s="6740" t="s">
        <v>141</v>
      </c>
      <c r="B255" s="7170" t="s">
        <v>33</v>
      </c>
      <c r="C255" s="7600" t="s">
        <v>23</v>
      </c>
      <c r="D255" s="8030" t="s">
        <v>14</v>
      </c>
      <c r="E255" s="8460" t="n">
        <v>0.0</v>
      </c>
      <c r="F255" s="8890" t="n">
        <v>0.0</v>
      </c>
      <c r="G255" s="9320" t="n">
        <v>0.0</v>
      </c>
      <c r="H255" s="9750" t="n">
        <v>0.0</v>
      </c>
      <c r="I255" s="10180" t="n">
        <v>0.0</v>
      </c>
      <c r="J255" s="10610" t="n">
        <v>0.0</v>
      </c>
    </row>
    <row collapsed="false" customFormat="false" customHeight="false" hidden="false" ht="12.75" outlineLevel="0" r="256">
      <c r="A256" s="6741" t="s">
        <v>141</v>
      </c>
      <c r="B256" s="7171" t="s">
        <v>33</v>
      </c>
      <c r="C256" s="7601" t="s">
        <v>23</v>
      </c>
      <c r="D256" s="8031" t="s">
        <v>18</v>
      </c>
      <c r="E256" s="8461" t="n">
        <v>0.0</v>
      </c>
      <c r="F256" s="8891" t="n">
        <v>0.0</v>
      </c>
      <c r="G256" s="9321" t="n">
        <v>0.0</v>
      </c>
      <c r="H256" s="9751" t="n">
        <v>0.0</v>
      </c>
      <c r="I256" s="10181" t="n">
        <v>0.0</v>
      </c>
      <c r="J256" s="10611" t="n">
        <v>0.0</v>
      </c>
    </row>
    <row collapsed="false" customFormat="false" customHeight="false" hidden="false" ht="12.75" outlineLevel="0" r="257">
      <c r="A257" s="6742" t="s">
        <v>141</v>
      </c>
      <c r="B257" s="7172" t="s">
        <v>33</v>
      </c>
      <c r="C257" s="7602" t="s">
        <v>24</v>
      </c>
      <c r="D257" s="8032" t="s">
        <v>20</v>
      </c>
      <c r="E257" s="8462" t="n">
        <v>0.066831657475</v>
      </c>
      <c r="F257" s="8892" t="n">
        <v>0.2497144337485</v>
      </c>
      <c r="G257" s="9322" t="n">
        <v>0.3693999077366</v>
      </c>
      <c r="H257" s="9752" t="n">
        <v>0.43327756951679997</v>
      </c>
      <c r="I257" s="10182" t="n">
        <v>0.4244631823234</v>
      </c>
      <c r="J257" s="10612" t="n">
        <v>0.5550003257599</v>
      </c>
    </row>
    <row collapsed="false" customFormat="false" customHeight="false" hidden="false" ht="12.75" outlineLevel="0" r="258">
      <c r="A258" s="6743" t="s">
        <v>141</v>
      </c>
      <c r="B258" s="7173" t="s">
        <v>33</v>
      </c>
      <c r="C258" s="7603" t="s">
        <v>24</v>
      </c>
      <c r="D258" s="8033" t="s">
        <v>13</v>
      </c>
      <c r="E258" s="8463" t="n">
        <v>0.419183683273</v>
      </c>
      <c r="F258" s="8893" t="n">
        <v>0.597124809316</v>
      </c>
      <c r="G258" s="9323" t="n">
        <v>0.6699181796033999</v>
      </c>
      <c r="H258" s="9753" t="n">
        <v>0.5924033121241999</v>
      </c>
      <c r="I258" s="10183" t="n">
        <v>0.5182818544050001</v>
      </c>
      <c r="J258" s="10613" t="n">
        <v>0.6092296098861999</v>
      </c>
    </row>
    <row collapsed="false" customFormat="false" customHeight="false" hidden="false" ht="12.75" outlineLevel="0" r="259">
      <c r="A259" s="6744" t="s">
        <v>141</v>
      </c>
      <c r="B259" s="7174" t="s">
        <v>33</v>
      </c>
      <c r="C259" s="7604" t="s">
        <v>24</v>
      </c>
      <c r="D259" s="8034" t="s">
        <v>16</v>
      </c>
      <c r="E259" s="8464" t="n">
        <v>0.77952433184</v>
      </c>
      <c r="F259" s="8894" t="n">
        <v>0.5279100240661</v>
      </c>
      <c r="G259" s="9324" t="n">
        <v>0.31263172885769996</v>
      </c>
      <c r="H259" s="9754" t="n">
        <v>0.1409567022281</v>
      </c>
      <c r="I259" s="10184" t="n">
        <v>0.11495690430660001</v>
      </c>
      <c r="J259" s="10614" t="n">
        <v>0.0470334232873</v>
      </c>
    </row>
    <row collapsed="false" customFormat="false" customHeight="false" hidden="false" ht="12.75" outlineLevel="0" r="260">
      <c r="A260" s="6745" t="s">
        <v>141</v>
      </c>
      <c r="B260" s="7175" t="s">
        <v>33</v>
      </c>
      <c r="C260" s="7605" t="s">
        <v>24</v>
      </c>
      <c r="D260" s="8035" t="s">
        <v>14</v>
      </c>
      <c r="E260" s="8465" t="n">
        <v>1.283245917582</v>
      </c>
      <c r="F260" s="8895" t="n">
        <v>1.1404780295337</v>
      </c>
      <c r="G260" s="9325" t="n">
        <v>0.9853689824536</v>
      </c>
      <c r="H260" s="9755" t="n">
        <v>0.8051063401648</v>
      </c>
      <c r="I260" s="10185" t="n">
        <v>0.6588763126463</v>
      </c>
      <c r="J260" s="10615" t="n">
        <v>0.3542911064805</v>
      </c>
    </row>
    <row collapsed="false" customFormat="false" customHeight="false" hidden="false" ht="12.75" outlineLevel="0" r="261">
      <c r="A261" s="6746" t="s">
        <v>141</v>
      </c>
      <c r="B261" s="7176" t="s">
        <v>33</v>
      </c>
      <c r="C261" s="7606" t="s">
        <v>24</v>
      </c>
      <c r="D261" s="8036" t="s">
        <v>18</v>
      </c>
      <c r="E261" s="8466" t="n">
        <v>0.069402444537</v>
      </c>
      <c r="F261" s="8896" t="n">
        <v>0.0714721404842</v>
      </c>
      <c r="G261" s="9326" t="n">
        <v>0.0695078940094</v>
      </c>
      <c r="H261" s="9756" t="n">
        <v>0.0627741627849</v>
      </c>
      <c r="I261" s="10186" t="n">
        <v>0.0561300389056</v>
      </c>
      <c r="J261" s="10616" t="n">
        <v>0.0552448424075</v>
      </c>
    </row>
    <row collapsed="false" customFormat="false" customHeight="false" hidden="false" ht="12.75" outlineLevel="0" r="262">
      <c r="A262" s="6747" t="s">
        <v>141</v>
      </c>
      <c r="B262" s="7177" t="s">
        <v>33</v>
      </c>
      <c r="C262" s="7607" t="s">
        <v>25</v>
      </c>
      <c r="D262" s="8037" t="s">
        <v>20</v>
      </c>
      <c r="E262" s="8467" t="n">
        <v>0.0</v>
      </c>
      <c r="F262" s="8897" t="n">
        <v>0.0</v>
      </c>
      <c r="G262" s="9327" t="n">
        <v>0.0</v>
      </c>
      <c r="H262" s="9757" t="n">
        <v>0.0</v>
      </c>
      <c r="I262" s="10187" t="n">
        <v>0.0</v>
      </c>
      <c r="J262" s="10617" t="n">
        <v>0.0</v>
      </c>
    </row>
    <row collapsed="false" customFormat="false" customHeight="false" hidden="false" ht="12.75" outlineLevel="0" r="263">
      <c r="A263" s="6748" t="s">
        <v>141</v>
      </c>
      <c r="B263" s="7178" t="s">
        <v>33</v>
      </c>
      <c r="C263" s="7608" t="s">
        <v>25</v>
      </c>
      <c r="D263" s="8038" t="s">
        <v>13</v>
      </c>
      <c r="E263" s="8468" t="n">
        <v>0.332408774403</v>
      </c>
      <c r="F263" s="8898" t="n">
        <v>0.32557539295449994</v>
      </c>
      <c r="G263" s="9328" t="n">
        <v>0.318327524242</v>
      </c>
      <c r="H263" s="9758" t="n">
        <v>0.30799366102139997</v>
      </c>
      <c r="I263" s="10188" t="n">
        <v>0.29819331506979996</v>
      </c>
      <c r="J263" s="10618" t="n">
        <v>0.29993832858529995</v>
      </c>
    </row>
    <row collapsed="false" customFormat="false" customHeight="false" hidden="false" ht="12.75" outlineLevel="0" r="264">
      <c r="A264" s="6749" t="s">
        <v>141</v>
      </c>
      <c r="B264" s="7179" t="s">
        <v>33</v>
      </c>
      <c r="C264" s="7609" t="s">
        <v>25</v>
      </c>
      <c r="D264" s="8039" t="s">
        <v>16</v>
      </c>
      <c r="E264" s="8469" t="n">
        <v>0.0</v>
      </c>
      <c r="F264" s="8899" t="n">
        <v>0.0</v>
      </c>
      <c r="G264" s="9329" t="n">
        <v>0.0</v>
      </c>
      <c r="H264" s="9759" t="n">
        <v>0.0</v>
      </c>
      <c r="I264" s="10189" t="n">
        <v>0.0</v>
      </c>
      <c r="J264" s="10619" t="n">
        <v>0.0</v>
      </c>
    </row>
    <row collapsed="false" customFormat="false" customHeight="false" hidden="false" ht="12.75" outlineLevel="0" r="265">
      <c r="A265" s="6750" t="s">
        <v>141</v>
      </c>
      <c r="B265" s="7180" t="s">
        <v>33</v>
      </c>
      <c r="C265" s="7610" t="s">
        <v>25</v>
      </c>
      <c r="D265" s="8040" t="s">
        <v>14</v>
      </c>
      <c r="E265" s="8470" t="n">
        <v>0.0</v>
      </c>
      <c r="F265" s="8900" t="n">
        <v>0.0</v>
      </c>
      <c r="G265" s="9330" t="n">
        <v>0.0</v>
      </c>
      <c r="H265" s="9760" t="n">
        <v>0.0</v>
      </c>
      <c r="I265" s="10190" t="n">
        <v>0.0</v>
      </c>
      <c r="J265" s="10620" t="n">
        <v>0.0</v>
      </c>
    </row>
    <row collapsed="false" customFormat="false" customHeight="false" hidden="false" ht="12.75" outlineLevel="0" r="266">
      <c r="A266" s="6751" t="s">
        <v>141</v>
      </c>
      <c r="B266" s="7181" t="s">
        <v>33</v>
      </c>
      <c r="C266" s="7611" t="s">
        <v>25</v>
      </c>
      <c r="D266" s="8041" t="s">
        <v>18</v>
      </c>
      <c r="E266" s="8471" t="n">
        <v>0.0</v>
      </c>
      <c r="F266" s="8901" t="n">
        <v>0.0</v>
      </c>
      <c r="G266" s="9331" t="n">
        <v>0.0</v>
      </c>
      <c r="H266" s="9761" t="n">
        <v>0.0</v>
      </c>
      <c r="I266" s="10191" t="n">
        <v>0.0</v>
      </c>
      <c r="J266" s="10621" t="n">
        <v>0.0</v>
      </c>
    </row>
    <row collapsed="false" customFormat="false" customHeight="false" hidden="false" ht="12.75" outlineLevel="0" r="267">
      <c r="A267" s="6752" t="s">
        <v>141</v>
      </c>
      <c r="B267" s="7182" t="s">
        <v>33</v>
      </c>
      <c r="C267" s="7612" t="s">
        <v>26</v>
      </c>
      <c r="D267" s="8042" t="s">
        <v>20</v>
      </c>
      <c r="E267" s="8472" t="n">
        <v>0.0</v>
      </c>
      <c r="F267" s="8902" t="n">
        <v>0.0</v>
      </c>
      <c r="G267" s="9332" t="n">
        <v>0.0</v>
      </c>
      <c r="H267" s="9762" t="n">
        <v>0.0</v>
      </c>
      <c r="I267" s="10192" t="n">
        <v>0.0</v>
      </c>
      <c r="J267" s="10622" t="n">
        <v>0.0</v>
      </c>
    </row>
    <row collapsed="false" customFormat="false" customHeight="false" hidden="false" ht="12.75" outlineLevel="0" r="268">
      <c r="A268" s="6753" t="s">
        <v>141</v>
      </c>
      <c r="B268" s="7183" t="s">
        <v>33</v>
      </c>
      <c r="C268" s="7613" t="s">
        <v>26</v>
      </c>
      <c r="D268" s="8043" t="s">
        <v>13</v>
      </c>
      <c r="E268" s="8473" t="n">
        <v>0.498613214083</v>
      </c>
      <c r="F268" s="8903" t="n">
        <v>0.51248704132</v>
      </c>
      <c r="G268" s="9333" t="n">
        <v>0.524687769017</v>
      </c>
      <c r="H268" s="9763" t="n">
        <v>0.528323826676</v>
      </c>
      <c r="I268" s="10193" t="n">
        <v>0.532288890654</v>
      </c>
      <c r="J268" s="10623" t="n">
        <v>0.5467711567310001</v>
      </c>
    </row>
    <row collapsed="false" customFormat="false" customHeight="false" hidden="false" ht="12.75" outlineLevel="0" r="269">
      <c r="A269" s="6754" t="s">
        <v>141</v>
      </c>
      <c r="B269" s="7184" t="s">
        <v>33</v>
      </c>
      <c r="C269" s="7614" t="s">
        <v>26</v>
      </c>
      <c r="D269" s="8044" t="s">
        <v>16</v>
      </c>
      <c r="E269" s="8474" t="n">
        <v>0.0</v>
      </c>
      <c r="F269" s="8904" t="n">
        <v>0.0</v>
      </c>
      <c r="G269" s="9334" t="n">
        <v>0.0</v>
      </c>
      <c r="H269" s="9764" t="n">
        <v>0.0</v>
      </c>
      <c r="I269" s="10194" t="n">
        <v>0.0</v>
      </c>
      <c r="J269" s="10624" t="n">
        <v>0.0</v>
      </c>
    </row>
    <row collapsed="false" customFormat="false" customHeight="false" hidden="false" ht="12.75" outlineLevel="0" r="270">
      <c r="A270" s="6755" t="s">
        <v>141</v>
      </c>
      <c r="B270" s="7185" t="s">
        <v>33</v>
      </c>
      <c r="C270" s="7615" t="s">
        <v>26</v>
      </c>
      <c r="D270" s="8045" t="s">
        <v>14</v>
      </c>
      <c r="E270" s="8475" t="n">
        <v>0.0</v>
      </c>
      <c r="F270" s="8905" t="n">
        <v>0.0</v>
      </c>
      <c r="G270" s="9335" t="n">
        <v>0.0</v>
      </c>
      <c r="H270" s="9765" t="n">
        <v>0.0</v>
      </c>
      <c r="I270" s="10195" t="n">
        <v>0.0</v>
      </c>
      <c r="J270" s="10625" t="n">
        <v>0.0</v>
      </c>
    </row>
    <row collapsed="false" customFormat="false" customHeight="false" hidden="false" ht="12.75" outlineLevel="0" r="271">
      <c r="A271" s="6756" t="s">
        <v>141</v>
      </c>
      <c r="B271" s="7186" t="s">
        <v>33</v>
      </c>
      <c r="C271" s="7616" t="s">
        <v>26</v>
      </c>
      <c r="D271" s="8046" t="s">
        <v>18</v>
      </c>
      <c r="E271" s="8476" t="n">
        <v>0.0</v>
      </c>
      <c r="F271" s="8906" t="n">
        <v>0.0</v>
      </c>
      <c r="G271" s="9336" t="n">
        <v>0.0</v>
      </c>
      <c r="H271" s="9766" t="n">
        <v>0.0</v>
      </c>
      <c r="I271" s="10196" t="n">
        <v>0.0</v>
      </c>
      <c r="J271" s="10626" t="n">
        <v>0.0</v>
      </c>
    </row>
    <row collapsed="false" customFormat="false" customHeight="false" hidden="false" ht="12.75" outlineLevel="0" r="272">
      <c r="A272" s="6757" t="s">
        <v>141</v>
      </c>
      <c r="B272" s="7187" t="s">
        <v>33</v>
      </c>
      <c r="C272" s="7617" t="s">
        <v>27</v>
      </c>
      <c r="D272" s="8047" t="s">
        <v>20</v>
      </c>
      <c r="E272" s="8477" t="n">
        <v>0.0</v>
      </c>
      <c r="F272" s="8907" t="n">
        <v>0.0</v>
      </c>
      <c r="G272" s="9337" t="n">
        <v>0.0</v>
      </c>
      <c r="H272" s="9767" t="n">
        <v>0.0</v>
      </c>
      <c r="I272" s="10197" t="n">
        <v>0.0</v>
      </c>
      <c r="J272" s="10627" t="n">
        <v>0.0</v>
      </c>
    </row>
    <row collapsed="false" customFormat="false" customHeight="false" hidden="false" ht="12.75" outlineLevel="0" r="273">
      <c r="A273" s="6758" t="s">
        <v>141</v>
      </c>
      <c r="B273" s="7188" t="s">
        <v>33</v>
      </c>
      <c r="C273" s="7618" t="s">
        <v>27</v>
      </c>
      <c r="D273" s="8048" t="s">
        <v>13</v>
      </c>
      <c r="E273" s="8478" t="n">
        <v>0.447928407865</v>
      </c>
      <c r="F273" s="8908" t="n">
        <v>0.4685727432808</v>
      </c>
      <c r="G273" s="9338" t="n">
        <v>0.48664177305839995</v>
      </c>
      <c r="H273" s="9768" t="n">
        <v>0.4958919753517</v>
      </c>
      <c r="I273" s="10198" t="n">
        <v>0.508064996169</v>
      </c>
      <c r="J273" s="10628" t="n">
        <v>0.5394273427911</v>
      </c>
    </row>
    <row collapsed="false" customFormat="false" customHeight="false" hidden="false" ht="12.75" outlineLevel="0" r="274">
      <c r="A274" s="6759" t="s">
        <v>141</v>
      </c>
      <c r="B274" s="7189" t="s">
        <v>33</v>
      </c>
      <c r="C274" s="7619" t="s">
        <v>27</v>
      </c>
      <c r="D274" s="8049" t="s">
        <v>16</v>
      </c>
      <c r="E274" s="8479" t="n">
        <v>0.0</v>
      </c>
      <c r="F274" s="8909" t="n">
        <v>0.0</v>
      </c>
      <c r="G274" s="9339" t="n">
        <v>0.0</v>
      </c>
      <c r="H274" s="9769" t="n">
        <v>0.0</v>
      </c>
      <c r="I274" s="10199" t="n">
        <v>0.0</v>
      </c>
      <c r="J274" s="10629" t="n">
        <v>0.0</v>
      </c>
    </row>
    <row collapsed="false" customFormat="false" customHeight="false" hidden="false" ht="12.75" outlineLevel="0" r="275">
      <c r="A275" s="6760" t="s">
        <v>141</v>
      </c>
      <c r="B275" s="7190" t="s">
        <v>33</v>
      </c>
      <c r="C275" s="7620" t="s">
        <v>27</v>
      </c>
      <c r="D275" s="8050" t="s">
        <v>14</v>
      </c>
      <c r="E275" s="8480" t="n">
        <v>0.0</v>
      </c>
      <c r="F275" s="8910" t="n">
        <v>0.0</v>
      </c>
      <c r="G275" s="9340" t="n">
        <v>0.0</v>
      </c>
      <c r="H275" s="9770" t="n">
        <v>0.0</v>
      </c>
      <c r="I275" s="10200" t="n">
        <v>0.0</v>
      </c>
      <c r="J275" s="10630" t="n">
        <v>0.0</v>
      </c>
    </row>
    <row collapsed="false" customFormat="false" customHeight="false" hidden="false" ht="12.75" outlineLevel="0" r="276">
      <c r="A276" s="6761" t="s">
        <v>141</v>
      </c>
      <c r="B276" s="7191" t="s">
        <v>33</v>
      </c>
      <c r="C276" s="7621" t="s">
        <v>27</v>
      </c>
      <c r="D276" s="8051" t="s">
        <v>18</v>
      </c>
      <c r="E276" s="8481" t="n">
        <v>0.0</v>
      </c>
      <c r="F276" s="8911" t="n">
        <v>0.0</v>
      </c>
      <c r="G276" s="9341" t="n">
        <v>0.0</v>
      </c>
      <c r="H276" s="9771" t="n">
        <v>0.0</v>
      </c>
      <c r="I276" s="10201" t="n">
        <v>0.0</v>
      </c>
      <c r="J276" s="10631" t="n">
        <v>0.0</v>
      </c>
    </row>
    <row collapsed="false" customFormat="false" customHeight="false" hidden="false" ht="12.75" outlineLevel="0" r="277">
      <c r="A277" s="6762" t="s">
        <v>141</v>
      </c>
      <c r="B277" s="7192" t="s">
        <v>34</v>
      </c>
      <c r="C277" s="7622" t="s">
        <v>12</v>
      </c>
      <c r="D277" s="8052" t="s">
        <v>20</v>
      </c>
      <c r="E277" s="8482" t="n">
        <v>0.0786299268654</v>
      </c>
      <c r="F277" s="8912" t="n">
        <v>0.0692184369806</v>
      </c>
      <c r="G277" s="9342" t="n">
        <v>0.063026329729</v>
      </c>
      <c r="H277" s="9772" t="n">
        <v>0.0574105798725</v>
      </c>
      <c r="I277" s="10202" t="n">
        <v>0.052439782421900005</v>
      </c>
      <c r="J277" s="10632" t="n">
        <v>0.041611071778599996</v>
      </c>
    </row>
    <row collapsed="false" customFormat="false" customHeight="false" hidden="false" ht="12.75" outlineLevel="0" r="278">
      <c r="A278" s="6763" t="s">
        <v>141</v>
      </c>
      <c r="B278" s="7193" t="s">
        <v>34</v>
      </c>
      <c r="C278" s="7623" t="s">
        <v>12</v>
      </c>
      <c r="D278" s="8053" t="s">
        <v>13</v>
      </c>
      <c r="E278" s="8483" t="n">
        <v>0.108612395593</v>
      </c>
      <c r="F278" s="8913" t="n">
        <v>0.3042776393441</v>
      </c>
      <c r="G278" s="9343" t="n">
        <v>0.401489577332</v>
      </c>
      <c r="H278" s="9773" t="n">
        <v>0.4886921974202</v>
      </c>
      <c r="I278" s="10203" t="n">
        <v>0.5737180887853001</v>
      </c>
      <c r="J278" s="10633" t="n">
        <v>0.8543840288037999</v>
      </c>
    </row>
    <row collapsed="false" customFormat="false" customHeight="false" hidden="false" ht="12.75" outlineLevel="0" r="279">
      <c r="A279" s="6764" t="s">
        <v>141</v>
      </c>
      <c r="B279" s="7194" t="s">
        <v>34</v>
      </c>
      <c r="C279" s="7624" t="s">
        <v>12</v>
      </c>
      <c r="D279" s="8054" t="s">
        <v>16</v>
      </c>
      <c r="E279" s="8484" t="n">
        <v>0.958190304414</v>
      </c>
      <c r="F279" s="8914" t="n">
        <v>0.0</v>
      </c>
      <c r="G279" s="9344" t="n">
        <v>0.0</v>
      </c>
      <c r="H279" s="9774" t="n">
        <v>0.0</v>
      </c>
      <c r="I279" s="10204" t="n">
        <v>0.0</v>
      </c>
      <c r="J279" s="10634" t="n">
        <v>0.0</v>
      </c>
    </row>
    <row collapsed="false" customFormat="false" customHeight="false" hidden="false" ht="12.75" outlineLevel="0" r="280">
      <c r="A280" s="6765" t="s">
        <v>141</v>
      </c>
      <c r="B280" s="7195" t="s">
        <v>34</v>
      </c>
      <c r="C280" s="7625" t="s">
        <v>12</v>
      </c>
      <c r="D280" s="8055" t="s">
        <v>14</v>
      </c>
      <c r="E280" s="8485" t="n">
        <v>0.5584646827690001</v>
      </c>
      <c r="F280" s="8915" t="n">
        <v>0.49162005946459997</v>
      </c>
      <c r="G280" s="9345" t="n">
        <v>0.44764081023659996</v>
      </c>
      <c r="H280" s="9775" t="n">
        <v>0.4077570273823</v>
      </c>
      <c r="I280" s="10205" t="n">
        <v>0.3724504991675</v>
      </c>
      <c r="J280" s="10635" t="n">
        <v>0.2955775663445</v>
      </c>
    </row>
    <row collapsed="false" customFormat="false" customHeight="false" hidden="false" ht="12.75" outlineLevel="0" r="281">
      <c r="A281" s="6766" t="s">
        <v>141</v>
      </c>
      <c r="B281" s="7196" t="s">
        <v>34</v>
      </c>
      <c r="C281" s="7626" t="s">
        <v>12</v>
      </c>
      <c r="D281" s="8056" t="s">
        <v>18</v>
      </c>
      <c r="E281" s="8486" t="n">
        <v>0.0</v>
      </c>
      <c r="F281" s="8916" t="n">
        <v>0.0</v>
      </c>
      <c r="G281" s="9346" t="n">
        <v>0.0</v>
      </c>
      <c r="H281" s="9776" t="n">
        <v>0.0</v>
      </c>
      <c r="I281" s="10206" t="n">
        <v>0.0</v>
      </c>
      <c r="J281" s="10636" t="n">
        <v>0.0</v>
      </c>
    </row>
    <row collapsed="false" customFormat="false" customHeight="false" hidden="false" ht="12.75" outlineLevel="0" r="282">
      <c r="A282" s="6767" t="s">
        <v>141</v>
      </c>
      <c r="B282" s="7197" t="s">
        <v>34</v>
      </c>
      <c r="C282" s="7627" t="s">
        <v>15</v>
      </c>
      <c r="D282" s="8057" t="s">
        <v>20</v>
      </c>
      <c r="E282" s="8487" t="n">
        <v>0.0</v>
      </c>
      <c r="F282" s="8917" t="n">
        <v>0.0</v>
      </c>
      <c r="G282" s="9347" t="n">
        <v>0.0</v>
      </c>
      <c r="H282" s="9777" t="n">
        <v>0.0</v>
      </c>
      <c r="I282" s="10207" t="n">
        <v>0.0</v>
      </c>
      <c r="J282" s="10637" t="n">
        <v>0.0</v>
      </c>
    </row>
    <row collapsed="false" customFormat="false" customHeight="false" hidden="false" ht="12.75" outlineLevel="0" r="283">
      <c r="A283" s="6768" t="s">
        <v>141</v>
      </c>
      <c r="B283" s="7198" t="s">
        <v>34</v>
      </c>
      <c r="C283" s="7628" t="s">
        <v>15</v>
      </c>
      <c r="D283" s="8058" t="s">
        <v>13</v>
      </c>
      <c r="E283" s="8488" t="n">
        <v>0.6251290330303</v>
      </c>
      <c r="F283" s="8918" t="n">
        <v>0.6087523339295</v>
      </c>
      <c r="G283" s="9348" t="n">
        <v>0.5613558268586</v>
      </c>
      <c r="H283" s="9778" t="n">
        <v>0.5039443971691</v>
      </c>
      <c r="I283" s="10208" t="n">
        <v>0.41616459454469995</v>
      </c>
      <c r="J283" s="10638" t="n">
        <v>0.26176208058789996</v>
      </c>
    </row>
    <row collapsed="false" customFormat="false" customHeight="false" hidden="false" ht="12.75" outlineLevel="0" r="284">
      <c r="A284" s="6769" t="s">
        <v>141</v>
      </c>
      <c r="B284" s="7199" t="s">
        <v>34</v>
      </c>
      <c r="C284" s="7629" t="s">
        <v>15</v>
      </c>
      <c r="D284" s="8059" t="s">
        <v>16</v>
      </c>
      <c r="E284" s="8489" t="n">
        <v>0.0</v>
      </c>
      <c r="F284" s="8919" t="n">
        <v>0.0</v>
      </c>
      <c r="G284" s="9349" t="n">
        <v>0.0</v>
      </c>
      <c r="H284" s="9779" t="n">
        <v>0.0</v>
      </c>
      <c r="I284" s="10209" t="n">
        <v>0.0</v>
      </c>
      <c r="J284" s="10639" t="n">
        <v>0.0</v>
      </c>
    </row>
    <row collapsed="false" customFormat="false" customHeight="false" hidden="false" ht="12.75" outlineLevel="0" r="285">
      <c r="A285" s="6770" t="s">
        <v>141</v>
      </c>
      <c r="B285" s="7200" t="s">
        <v>34</v>
      </c>
      <c r="C285" s="7630" t="s">
        <v>15</v>
      </c>
      <c r="D285" s="8060" t="s">
        <v>14</v>
      </c>
      <c r="E285" s="8490" t="n">
        <v>0.0</v>
      </c>
      <c r="F285" s="8920" t="n">
        <v>0.0</v>
      </c>
      <c r="G285" s="9350" t="n">
        <v>0.0</v>
      </c>
      <c r="H285" s="9780" t="n">
        <v>0.0</v>
      </c>
      <c r="I285" s="10210" t="n">
        <v>0.0</v>
      </c>
      <c r="J285" s="10640" t="n">
        <v>0.0</v>
      </c>
    </row>
    <row collapsed="false" customFormat="false" customHeight="false" hidden="false" ht="12.75" outlineLevel="0" r="286">
      <c r="A286" s="6771" t="s">
        <v>141</v>
      </c>
      <c r="B286" s="7201" t="s">
        <v>34</v>
      </c>
      <c r="C286" s="7631" t="s">
        <v>15</v>
      </c>
      <c r="D286" s="8061" t="s">
        <v>18</v>
      </c>
      <c r="E286" s="8491" t="n">
        <v>0.0</v>
      </c>
      <c r="F286" s="8921" t="n">
        <v>0.0</v>
      </c>
      <c r="G286" s="9351" t="n">
        <v>0.0</v>
      </c>
      <c r="H286" s="9781" t="n">
        <v>0.0</v>
      </c>
      <c r="I286" s="10211" t="n">
        <v>0.0</v>
      </c>
      <c r="J286" s="10641" t="n">
        <v>0.0</v>
      </c>
    </row>
    <row collapsed="false" customFormat="false" customHeight="false" hidden="false" ht="12.75" outlineLevel="0" r="287">
      <c r="A287" s="6772" t="s">
        <v>141</v>
      </c>
      <c r="B287" s="7202" t="s">
        <v>34</v>
      </c>
      <c r="C287" s="7632" t="s">
        <v>17</v>
      </c>
      <c r="D287" s="8062" t="s">
        <v>20</v>
      </c>
      <c r="E287" s="8492" t="n">
        <v>0.0</v>
      </c>
      <c r="F287" s="8922" t="n">
        <v>0.0</v>
      </c>
      <c r="G287" s="9352" t="n">
        <v>0.0</v>
      </c>
      <c r="H287" s="9782" t="n">
        <v>0.0</v>
      </c>
      <c r="I287" s="10212" t="n">
        <v>0.0</v>
      </c>
      <c r="J287" s="10642" t="n">
        <v>0.0</v>
      </c>
    </row>
    <row collapsed="false" customFormat="false" customHeight="false" hidden="false" ht="12.75" outlineLevel="0" r="288">
      <c r="A288" s="6773" t="s">
        <v>141</v>
      </c>
      <c r="B288" s="7203" t="s">
        <v>34</v>
      </c>
      <c r="C288" s="7633" t="s">
        <v>17</v>
      </c>
      <c r="D288" s="8063" t="s">
        <v>13</v>
      </c>
      <c r="E288" s="8493" t="n">
        <v>0.135696077058</v>
      </c>
      <c r="F288" s="8923" t="n">
        <v>0.152614513883</v>
      </c>
      <c r="G288" s="9353" t="n">
        <v>0.16742873331830002</v>
      </c>
      <c r="H288" s="9783" t="n">
        <v>0.1820667075892</v>
      </c>
      <c r="I288" s="10213" t="n">
        <v>0.19815478720840002</v>
      </c>
      <c r="J288" s="10643" t="n">
        <v>0.2252659844821</v>
      </c>
    </row>
    <row collapsed="false" customFormat="false" customHeight="false" hidden="false" ht="12.75" outlineLevel="0" r="289">
      <c r="A289" s="6774" t="s">
        <v>141</v>
      </c>
      <c r="B289" s="7204" t="s">
        <v>34</v>
      </c>
      <c r="C289" s="7634" t="s">
        <v>17</v>
      </c>
      <c r="D289" s="8064" t="s">
        <v>16</v>
      </c>
      <c r="E289" s="8494" t="n">
        <v>0.0</v>
      </c>
      <c r="F289" s="8924" t="n">
        <v>0.0</v>
      </c>
      <c r="G289" s="9354" t="n">
        <v>0.0</v>
      </c>
      <c r="H289" s="9784" t="n">
        <v>0.0</v>
      </c>
      <c r="I289" s="10214" t="n">
        <v>0.0</v>
      </c>
      <c r="J289" s="10644" t="n">
        <v>0.0</v>
      </c>
    </row>
    <row collapsed="false" customFormat="false" customHeight="false" hidden="false" ht="12.75" outlineLevel="0" r="290">
      <c r="A290" s="6775" t="s">
        <v>141</v>
      </c>
      <c r="B290" s="7205" t="s">
        <v>34</v>
      </c>
      <c r="C290" s="7635" t="s">
        <v>17</v>
      </c>
      <c r="D290" s="8065" t="s">
        <v>14</v>
      </c>
      <c r="E290" s="8495" t="n">
        <v>0.0</v>
      </c>
      <c r="F290" s="8925" t="n">
        <v>0.0</v>
      </c>
      <c r="G290" s="9355" t="n">
        <v>0.0</v>
      </c>
      <c r="H290" s="9785" t="n">
        <v>0.0</v>
      </c>
      <c r="I290" s="10215" t="n">
        <v>0.0</v>
      </c>
      <c r="J290" s="10645" t="n">
        <v>0.0</v>
      </c>
    </row>
    <row collapsed="false" customFormat="false" customHeight="false" hidden="false" ht="12.75" outlineLevel="0" r="291">
      <c r="A291" s="6776" t="s">
        <v>141</v>
      </c>
      <c r="B291" s="7206" t="s">
        <v>34</v>
      </c>
      <c r="C291" s="7636" t="s">
        <v>17</v>
      </c>
      <c r="D291" s="8066" t="s">
        <v>18</v>
      </c>
      <c r="E291" s="8496" t="n">
        <v>0.0</v>
      </c>
      <c r="F291" s="8926" t="n">
        <v>0.0</v>
      </c>
      <c r="G291" s="9356" t="n">
        <v>0.0</v>
      </c>
      <c r="H291" s="9786" t="n">
        <v>0.0</v>
      </c>
      <c r="I291" s="10216" t="n">
        <v>0.0</v>
      </c>
      <c r="J291" s="10646" t="n">
        <v>0.0</v>
      </c>
    </row>
    <row collapsed="false" customFormat="false" customHeight="false" hidden="false" ht="12.75" outlineLevel="0" r="292">
      <c r="A292" s="6777" t="s">
        <v>141</v>
      </c>
      <c r="B292" s="7207" t="s">
        <v>34</v>
      </c>
      <c r="C292" s="7637" t="s">
        <v>19</v>
      </c>
      <c r="D292" s="8067" t="s">
        <v>20</v>
      </c>
      <c r="E292" s="8497" t="n">
        <v>0.39298711329</v>
      </c>
      <c r="F292" s="8927" t="n">
        <v>0.3059628199278</v>
      </c>
      <c r="G292" s="9357" t="n">
        <v>0.22350116381819998</v>
      </c>
      <c r="H292" s="9787" t="n">
        <v>0.14951452516139999</v>
      </c>
      <c r="I292" s="10217" t="n">
        <v>0.10137411121590001</v>
      </c>
      <c r="J292" s="10647" t="n">
        <v>0.11086532566940001</v>
      </c>
    </row>
    <row collapsed="false" customFormat="false" customHeight="false" hidden="false" ht="12.75" outlineLevel="0" r="293">
      <c r="A293" s="6778" t="s">
        <v>141</v>
      </c>
      <c r="B293" s="7208" t="s">
        <v>34</v>
      </c>
      <c r="C293" s="7638" t="s">
        <v>19</v>
      </c>
      <c r="D293" s="8068" t="s">
        <v>13</v>
      </c>
      <c r="E293" s="8498" t="n">
        <v>1.281012961096</v>
      </c>
      <c r="F293" s="8928" t="n">
        <v>1.1448656751897002</v>
      </c>
      <c r="G293" s="9358" t="n">
        <v>0.8678950043821</v>
      </c>
      <c r="H293" s="9788" t="n">
        <v>0.8373352182733</v>
      </c>
      <c r="I293" s="10218" t="n">
        <v>1.1193835946123</v>
      </c>
      <c r="J293" s="10648" t="n">
        <v>1.6625089974436</v>
      </c>
    </row>
    <row collapsed="false" customFormat="false" customHeight="false" hidden="false" ht="12.75" outlineLevel="0" r="294">
      <c r="A294" s="6779" t="s">
        <v>141</v>
      </c>
      <c r="B294" s="7209" t="s">
        <v>34</v>
      </c>
      <c r="C294" s="7639" t="s">
        <v>19</v>
      </c>
      <c r="D294" s="8069" t="s">
        <v>16</v>
      </c>
      <c r="E294" s="8499" t="n">
        <v>3.8344840999</v>
      </c>
      <c r="F294" s="8929" t="n">
        <v>2.6281071293745</v>
      </c>
      <c r="G294" s="9359" t="n">
        <v>1.9479069278933</v>
      </c>
      <c r="H294" s="9789" t="n">
        <v>1.1748665878015</v>
      </c>
      <c r="I294" s="10219" t="n">
        <v>0.5584927025284999</v>
      </c>
      <c r="J294" s="10649" t="n">
        <v>0.0026869830315</v>
      </c>
    </row>
    <row collapsed="false" customFormat="false" customHeight="false" hidden="false" ht="12.75" outlineLevel="0" r="295">
      <c r="A295" s="6780" t="s">
        <v>141</v>
      </c>
      <c r="B295" s="7210" t="s">
        <v>34</v>
      </c>
      <c r="C295" s="7640" t="s">
        <v>19</v>
      </c>
      <c r="D295" s="8070" t="s">
        <v>14</v>
      </c>
      <c r="E295" s="8500" t="n">
        <v>6.831610426189999</v>
      </c>
      <c r="F295" s="8930" t="n">
        <v>7.8511995248726</v>
      </c>
      <c r="G295" s="9360" t="n">
        <v>7.4103329724059</v>
      </c>
      <c r="H295" s="9790" t="n">
        <v>6.2507289188702</v>
      </c>
      <c r="I295" s="10220" t="n">
        <v>4.348736559404999</v>
      </c>
      <c r="J295" s="10650" t="n">
        <v>0.15464083269800002</v>
      </c>
    </row>
    <row collapsed="false" customFormat="false" customHeight="false" hidden="false" ht="12.75" outlineLevel="0" r="296">
      <c r="A296" s="6781" t="s">
        <v>141</v>
      </c>
      <c r="B296" s="7211" t="s">
        <v>34</v>
      </c>
      <c r="C296" s="7641" t="s">
        <v>19</v>
      </c>
      <c r="D296" s="8071" t="s">
        <v>18</v>
      </c>
      <c r="E296" s="8501" t="n">
        <v>1.4468706178</v>
      </c>
      <c r="F296" s="8931" t="n">
        <v>1.1780670722546</v>
      </c>
      <c r="G296" s="9361" t="n">
        <v>1.2635315351334</v>
      </c>
      <c r="H296" s="9791" t="n">
        <v>1.991081115896</v>
      </c>
      <c r="I296" s="10221" t="n">
        <v>2.7273929239770998</v>
      </c>
      <c r="J296" s="10651" t="n">
        <v>4.4699472186172</v>
      </c>
    </row>
    <row collapsed="false" customFormat="false" customHeight="false" hidden="false" ht="12.75" outlineLevel="0" r="297">
      <c r="A297" s="6782" t="s">
        <v>141</v>
      </c>
      <c r="B297" s="7212" t="s">
        <v>34</v>
      </c>
      <c r="C297" s="7642" t="s">
        <v>21</v>
      </c>
      <c r="D297" s="8072" t="s">
        <v>20</v>
      </c>
      <c r="E297" s="8502" t="n">
        <v>0.0</v>
      </c>
      <c r="F297" s="8932" t="n">
        <v>0.0</v>
      </c>
      <c r="G297" s="9362" t="n">
        <v>0.0</v>
      </c>
      <c r="H297" s="9792" t="n">
        <v>0.0</v>
      </c>
      <c r="I297" s="10222" t="n">
        <v>0.0</v>
      </c>
      <c r="J297" s="10652" t="n">
        <v>0.0</v>
      </c>
    </row>
    <row collapsed="false" customFormat="false" customHeight="false" hidden="false" ht="12.75" outlineLevel="0" r="298">
      <c r="A298" s="6783" t="s">
        <v>141</v>
      </c>
      <c r="B298" s="7213" t="s">
        <v>34</v>
      </c>
      <c r="C298" s="7643" t="s">
        <v>21</v>
      </c>
      <c r="D298" s="8073" t="s">
        <v>13</v>
      </c>
      <c r="E298" s="8503" t="n">
        <v>0.43766450855699995</v>
      </c>
      <c r="F298" s="8933" t="n">
        <v>0.4709262895718</v>
      </c>
      <c r="G298" s="9363" t="n">
        <v>0.49249156042939995</v>
      </c>
      <c r="H298" s="9793" t="n">
        <v>0.479115950553</v>
      </c>
      <c r="I298" s="10223" t="n">
        <v>0.48381711506299996</v>
      </c>
      <c r="J298" s="10653" t="n">
        <v>0.5247783939628999</v>
      </c>
    </row>
    <row collapsed="false" customFormat="false" customHeight="false" hidden="false" ht="12.75" outlineLevel="0" r="299">
      <c r="A299" s="6784" t="s">
        <v>141</v>
      </c>
      <c r="B299" s="7214" t="s">
        <v>34</v>
      </c>
      <c r="C299" s="7644" t="s">
        <v>21</v>
      </c>
      <c r="D299" s="8074" t="s">
        <v>16</v>
      </c>
      <c r="E299" s="8504" t="n">
        <v>0.0</v>
      </c>
      <c r="F299" s="8934" t="n">
        <v>0.0</v>
      </c>
      <c r="G299" s="9364" t="n">
        <v>0.0</v>
      </c>
      <c r="H299" s="9794" t="n">
        <v>0.0</v>
      </c>
      <c r="I299" s="10224" t="n">
        <v>0.0</v>
      </c>
      <c r="J299" s="10654" t="n">
        <v>0.0</v>
      </c>
    </row>
    <row collapsed="false" customFormat="false" customHeight="false" hidden="false" ht="12.75" outlineLevel="0" r="300">
      <c r="A300" s="6785" t="s">
        <v>141</v>
      </c>
      <c r="B300" s="7215" t="s">
        <v>34</v>
      </c>
      <c r="C300" s="7645" t="s">
        <v>21</v>
      </c>
      <c r="D300" s="8075" t="s">
        <v>14</v>
      </c>
      <c r="E300" s="8505" t="n">
        <v>0.0</v>
      </c>
      <c r="F300" s="8935" t="n">
        <v>0.0</v>
      </c>
      <c r="G300" s="9365" t="n">
        <v>0.0</v>
      </c>
      <c r="H300" s="9795" t="n">
        <v>0.0</v>
      </c>
      <c r="I300" s="10225" t="n">
        <v>0.0</v>
      </c>
      <c r="J300" s="10655" t="n">
        <v>0.0</v>
      </c>
    </row>
    <row collapsed="false" customFormat="false" customHeight="false" hidden="false" ht="12.75" outlineLevel="0" r="301">
      <c r="A301" s="6786" t="s">
        <v>141</v>
      </c>
      <c r="B301" s="7216" t="s">
        <v>34</v>
      </c>
      <c r="C301" s="7646" t="s">
        <v>21</v>
      </c>
      <c r="D301" s="8076" t="s">
        <v>18</v>
      </c>
      <c r="E301" s="8506" t="n">
        <v>0.0</v>
      </c>
      <c r="F301" s="8936" t="n">
        <v>0.0</v>
      </c>
      <c r="G301" s="9366" t="n">
        <v>0.0</v>
      </c>
      <c r="H301" s="9796" t="n">
        <v>0.0</v>
      </c>
      <c r="I301" s="10226" t="n">
        <v>0.0</v>
      </c>
      <c r="J301" s="10656" t="n">
        <v>0.0</v>
      </c>
    </row>
    <row collapsed="false" customFormat="false" customHeight="false" hidden="false" ht="12.75" outlineLevel="0" r="302">
      <c r="A302" s="6787" t="s">
        <v>141</v>
      </c>
      <c r="B302" s="7217" t="s">
        <v>34</v>
      </c>
      <c r="C302" s="7647" t="s">
        <v>22</v>
      </c>
      <c r="D302" s="8077" t="s">
        <v>20</v>
      </c>
      <c r="E302" s="8507" t="n">
        <v>0.18362366255919998</v>
      </c>
      <c r="F302" s="8937" t="n">
        <v>0.1267180910637</v>
      </c>
      <c r="G302" s="9367" t="n">
        <v>0.0949128672113</v>
      </c>
      <c r="H302" s="9797" t="n">
        <v>0.07212801208309999</v>
      </c>
      <c r="I302" s="10227" t="n">
        <v>0.055198625298500004</v>
      </c>
      <c r="J302" s="10657" t="n">
        <v>0.0277577016251</v>
      </c>
    </row>
    <row collapsed="false" customFormat="false" customHeight="false" hidden="false" ht="12.75" outlineLevel="0" r="303">
      <c r="A303" s="6788" t="s">
        <v>141</v>
      </c>
      <c r="B303" s="7218" t="s">
        <v>34</v>
      </c>
      <c r="C303" s="7648" t="s">
        <v>22</v>
      </c>
      <c r="D303" s="8078" t="s">
        <v>13</v>
      </c>
      <c r="E303" s="8508" t="n">
        <v>0.498207487868</v>
      </c>
      <c r="F303" s="8938" t="n">
        <v>0.7183811293377</v>
      </c>
      <c r="G303" s="9368" t="n">
        <v>0.8625263465348999</v>
      </c>
      <c r="H303" s="9798" t="n">
        <v>0.9793532945291</v>
      </c>
      <c r="I303" s="10228" t="n">
        <v>1.0823726681184</v>
      </c>
      <c r="J303" s="10658" t="n">
        <v>1.3734548890957998</v>
      </c>
    </row>
    <row collapsed="false" customFormat="false" customHeight="false" hidden="false" ht="12.75" outlineLevel="0" r="304">
      <c r="A304" s="6789" t="s">
        <v>141</v>
      </c>
      <c r="B304" s="7219" t="s">
        <v>34</v>
      </c>
      <c r="C304" s="7649" t="s">
        <v>22</v>
      </c>
      <c r="D304" s="8079" t="s">
        <v>16</v>
      </c>
      <c r="E304" s="8509" t="n">
        <v>0.0154212046506</v>
      </c>
      <c r="F304" s="8939" t="n">
        <v>0.0</v>
      </c>
      <c r="G304" s="9369" t="n">
        <v>0.0</v>
      </c>
      <c r="H304" s="9799" t="n">
        <v>0.0</v>
      </c>
      <c r="I304" s="10229" t="n">
        <v>0.0</v>
      </c>
      <c r="J304" s="10659" t="n">
        <v>0.0</v>
      </c>
    </row>
    <row collapsed="false" customFormat="false" customHeight="false" hidden="false" ht="12.75" outlineLevel="0" r="305">
      <c r="A305" s="6790" t="s">
        <v>141</v>
      </c>
      <c r="B305" s="7220" t="s">
        <v>34</v>
      </c>
      <c r="C305" s="7650" t="s">
        <v>22</v>
      </c>
      <c r="D305" s="8080" t="s">
        <v>14</v>
      </c>
      <c r="E305" s="8510" t="n">
        <v>0.6028578097339999</v>
      </c>
      <c r="F305" s="8940" t="n">
        <v>0.48652104324830003</v>
      </c>
      <c r="G305" s="9370" t="n">
        <v>0.4101520538364</v>
      </c>
      <c r="H305" s="9800" t="n">
        <v>0.3476602363391</v>
      </c>
      <c r="I305" s="10230" t="n">
        <v>0.2948135238296</v>
      </c>
      <c r="J305" s="10660" t="n">
        <v>0.18254825667520003</v>
      </c>
    </row>
    <row collapsed="false" customFormat="false" customHeight="false" hidden="false" ht="12.75" outlineLevel="0" r="306">
      <c r="A306" s="6791" t="s">
        <v>141</v>
      </c>
      <c r="B306" s="7221" t="s">
        <v>34</v>
      </c>
      <c r="C306" s="7651" t="s">
        <v>22</v>
      </c>
      <c r="D306" s="8081" t="s">
        <v>18</v>
      </c>
      <c r="E306" s="8511" t="n">
        <v>0.0</v>
      </c>
      <c r="F306" s="8941" t="n">
        <v>0.0</v>
      </c>
      <c r="G306" s="9371" t="n">
        <v>0.0</v>
      </c>
      <c r="H306" s="9801" t="n">
        <v>0.0</v>
      </c>
      <c r="I306" s="10231" t="n">
        <v>0.0</v>
      </c>
      <c r="J306" s="10661" t="n">
        <v>0.0</v>
      </c>
    </row>
    <row collapsed="false" customFormat="false" customHeight="false" hidden="false" ht="12.75" outlineLevel="0" r="307">
      <c r="A307" s="6792" t="s">
        <v>141</v>
      </c>
      <c r="B307" s="7222" t="s">
        <v>34</v>
      </c>
      <c r="C307" s="7652" t="s">
        <v>23</v>
      </c>
      <c r="D307" s="8082" t="s">
        <v>20</v>
      </c>
      <c r="E307" s="8512" t="n">
        <v>0.0</v>
      </c>
      <c r="F307" s="8942" t="n">
        <v>0.0</v>
      </c>
      <c r="G307" s="9372" t="n">
        <v>0.0</v>
      </c>
      <c r="H307" s="9802" t="n">
        <v>0.0</v>
      </c>
      <c r="I307" s="10232" t="n">
        <v>0.0</v>
      </c>
      <c r="J307" s="10662" t="n">
        <v>0.0</v>
      </c>
    </row>
    <row collapsed="false" customFormat="false" customHeight="false" hidden="false" ht="12.75" outlineLevel="0" r="308">
      <c r="A308" s="6793" t="s">
        <v>141</v>
      </c>
      <c r="B308" s="7223" t="s">
        <v>34</v>
      </c>
      <c r="C308" s="7653" t="s">
        <v>23</v>
      </c>
      <c r="D308" s="8083" t="s">
        <v>13</v>
      </c>
      <c r="E308" s="8513" t="n">
        <v>2.737960951262</v>
      </c>
      <c r="F308" s="8943" t="n">
        <v>2.6835077588659</v>
      </c>
      <c r="G308" s="9373" t="n">
        <v>2.5797447765938</v>
      </c>
      <c r="H308" s="9803" t="n">
        <v>2.4285488658949</v>
      </c>
      <c r="I308" s="10233" t="n">
        <v>2.2562068431898</v>
      </c>
      <c r="J308" s="10663" t="n">
        <v>1.732746920871</v>
      </c>
    </row>
    <row collapsed="false" customFormat="false" customHeight="false" hidden="false" ht="12.75" outlineLevel="0" r="309">
      <c r="A309" s="6794" t="s">
        <v>141</v>
      </c>
      <c r="B309" s="7224" t="s">
        <v>34</v>
      </c>
      <c r="C309" s="7654" t="s">
        <v>23</v>
      </c>
      <c r="D309" s="8084" t="s">
        <v>16</v>
      </c>
      <c r="E309" s="8514" t="n">
        <v>0.0</v>
      </c>
      <c r="F309" s="8944" t="n">
        <v>0.0</v>
      </c>
      <c r="G309" s="9374" t="n">
        <v>0.0</v>
      </c>
      <c r="H309" s="9804" t="n">
        <v>0.0</v>
      </c>
      <c r="I309" s="10234" t="n">
        <v>0.0</v>
      </c>
      <c r="J309" s="10664" t="n">
        <v>0.0</v>
      </c>
    </row>
    <row collapsed="false" customFormat="false" customHeight="false" hidden="false" ht="12.75" outlineLevel="0" r="310">
      <c r="A310" s="6795" t="s">
        <v>141</v>
      </c>
      <c r="B310" s="7225" t="s">
        <v>34</v>
      </c>
      <c r="C310" s="7655" t="s">
        <v>23</v>
      </c>
      <c r="D310" s="8085" t="s">
        <v>14</v>
      </c>
      <c r="E310" s="8515" t="n">
        <v>0.0</v>
      </c>
      <c r="F310" s="8945" t="n">
        <v>0.0</v>
      </c>
      <c r="G310" s="9375" t="n">
        <v>0.0</v>
      </c>
      <c r="H310" s="9805" t="n">
        <v>0.0</v>
      </c>
      <c r="I310" s="10235" t="n">
        <v>0.0</v>
      </c>
      <c r="J310" s="10665" t="n">
        <v>0.0</v>
      </c>
    </row>
    <row collapsed="false" customFormat="false" customHeight="false" hidden="false" ht="12.75" outlineLevel="0" r="311">
      <c r="A311" s="6796" t="s">
        <v>141</v>
      </c>
      <c r="B311" s="7226" t="s">
        <v>34</v>
      </c>
      <c r="C311" s="7656" t="s">
        <v>23</v>
      </c>
      <c r="D311" s="8086" t="s">
        <v>18</v>
      </c>
      <c r="E311" s="8516" t="n">
        <v>0.0</v>
      </c>
      <c r="F311" s="8946" t="n">
        <v>0.0</v>
      </c>
      <c r="G311" s="9376" t="n">
        <v>0.0</v>
      </c>
      <c r="H311" s="9806" t="n">
        <v>0.0</v>
      </c>
      <c r="I311" s="10236" t="n">
        <v>0.0</v>
      </c>
      <c r="J311" s="10666" t="n">
        <v>0.0</v>
      </c>
    </row>
    <row collapsed="false" customFormat="false" customHeight="false" hidden="false" ht="12.75" outlineLevel="0" r="312">
      <c r="A312" s="6797" t="s">
        <v>141</v>
      </c>
      <c r="B312" s="7227" t="s">
        <v>34</v>
      </c>
      <c r="C312" s="7657" t="s">
        <v>24</v>
      </c>
      <c r="D312" s="8087" t="s">
        <v>20</v>
      </c>
      <c r="E312" s="8517" t="n">
        <v>0.09093138489</v>
      </c>
      <c r="F312" s="8947" t="n">
        <v>0.3634252238858</v>
      </c>
      <c r="G312" s="9377" t="n">
        <v>0.5426642601642999</v>
      </c>
      <c r="H312" s="9807" t="n">
        <v>0.6489639682712001</v>
      </c>
      <c r="I312" s="10237" t="n">
        <v>0.6539787370547</v>
      </c>
      <c r="J312" s="10667" t="n">
        <v>0.9151289113108</v>
      </c>
    </row>
    <row collapsed="false" customFormat="false" customHeight="false" hidden="false" ht="12.75" outlineLevel="0" r="313">
      <c r="A313" s="6798" t="s">
        <v>141</v>
      </c>
      <c r="B313" s="7228" t="s">
        <v>34</v>
      </c>
      <c r="C313" s="7658" t="s">
        <v>24</v>
      </c>
      <c r="D313" s="8088" t="s">
        <v>13</v>
      </c>
      <c r="E313" s="8518" t="n">
        <v>0.840299059747</v>
      </c>
      <c r="F313" s="8948" t="n">
        <v>1.1169143376296</v>
      </c>
      <c r="G313" s="9378" t="n">
        <v>1.2145224914828001</v>
      </c>
      <c r="H313" s="9808" t="n">
        <v>1.0822174430428</v>
      </c>
      <c r="I313" s="10238" t="n">
        <v>0.9701151660028</v>
      </c>
      <c r="J313" s="10668" t="n">
        <v>1.2252986171513</v>
      </c>
    </row>
    <row collapsed="false" customFormat="false" customHeight="false" hidden="false" ht="12.75" outlineLevel="0" r="314">
      <c r="A314" s="6799" t="s">
        <v>141</v>
      </c>
      <c r="B314" s="7229" t="s">
        <v>34</v>
      </c>
      <c r="C314" s="7659" t="s">
        <v>24</v>
      </c>
      <c r="D314" s="8089" t="s">
        <v>16</v>
      </c>
      <c r="E314" s="8519" t="n">
        <v>0.68682328386</v>
      </c>
      <c r="F314" s="8949" t="n">
        <v>0.485424973255</v>
      </c>
      <c r="G314" s="9379" t="n">
        <v>0.3083591105527</v>
      </c>
      <c r="H314" s="9809" t="n">
        <v>0.16860373075659998</v>
      </c>
      <c r="I314" s="10239" t="n">
        <v>0.1455444290374</v>
      </c>
      <c r="J314" s="10669" t="n">
        <v>0.104894261876</v>
      </c>
    </row>
    <row collapsed="false" customFormat="false" customHeight="false" hidden="false" ht="12.75" outlineLevel="0" r="315">
      <c r="A315" s="6800" t="s">
        <v>141</v>
      </c>
      <c r="B315" s="7230" t="s">
        <v>34</v>
      </c>
      <c r="C315" s="7660" t="s">
        <v>24</v>
      </c>
      <c r="D315" s="8090" t="s">
        <v>14</v>
      </c>
      <c r="E315" s="8520" t="n">
        <v>2.2197464538169998</v>
      </c>
      <c r="F315" s="8950" t="n">
        <v>1.9904940790585</v>
      </c>
      <c r="G315" s="9380" t="n">
        <v>1.7320758865669998</v>
      </c>
      <c r="H315" s="9810" t="n">
        <v>1.4633378182965</v>
      </c>
      <c r="I315" s="10240" t="n">
        <v>1.2578930575126</v>
      </c>
      <c r="J315" s="10670" t="n">
        <v>0.9128260145493999</v>
      </c>
    </row>
    <row collapsed="false" customFormat="false" customHeight="false" hidden="false" ht="12.75" outlineLevel="0" r="316">
      <c r="A316" s="6801" t="s">
        <v>141</v>
      </c>
      <c r="B316" s="7231" t="s">
        <v>34</v>
      </c>
      <c r="C316" s="7661" t="s">
        <v>24</v>
      </c>
      <c r="D316" s="8091" t="s">
        <v>18</v>
      </c>
      <c r="E316" s="8521" t="n">
        <v>0.34340077223000004</v>
      </c>
      <c r="F316" s="8951" t="n">
        <v>0.36275726801560004</v>
      </c>
      <c r="G316" s="9381" t="n">
        <v>0.3579406399706</v>
      </c>
      <c r="H316" s="9811" t="n">
        <v>0.3343977087597</v>
      </c>
      <c r="I316" s="10241" t="n">
        <v>0.3088922315542</v>
      </c>
      <c r="J316" s="10671" t="n">
        <v>0.3433372067949</v>
      </c>
    </row>
    <row collapsed="false" customFormat="false" customHeight="false" hidden="false" ht="12.75" outlineLevel="0" r="317">
      <c r="A317" s="6802" t="s">
        <v>141</v>
      </c>
      <c r="B317" s="7232" t="s">
        <v>34</v>
      </c>
      <c r="C317" s="7662" t="s">
        <v>25</v>
      </c>
      <c r="D317" s="8092" t="s">
        <v>20</v>
      </c>
      <c r="E317" s="8522" t="n">
        <v>0.0</v>
      </c>
      <c r="F317" s="8952" t="n">
        <v>0.0</v>
      </c>
      <c r="G317" s="9382" t="n">
        <v>0.0</v>
      </c>
      <c r="H317" s="9812" t="n">
        <v>0.0</v>
      </c>
      <c r="I317" s="10242" t="n">
        <v>0.0</v>
      </c>
      <c r="J317" s="10672" t="n">
        <v>0.0</v>
      </c>
    </row>
    <row collapsed="false" customFormat="false" customHeight="false" hidden="false" ht="12.75" outlineLevel="0" r="318">
      <c r="A318" s="6803" t="s">
        <v>141</v>
      </c>
      <c r="B318" s="7233" t="s">
        <v>34</v>
      </c>
      <c r="C318" s="7663" t="s">
        <v>25</v>
      </c>
      <c r="D318" s="8093" t="s">
        <v>13</v>
      </c>
      <c r="E318" s="8523" t="n">
        <v>1.085568649764</v>
      </c>
      <c r="F318" s="8953" t="n">
        <v>1.0850649646724</v>
      </c>
      <c r="G318" s="9383" t="n">
        <v>1.0748083961844</v>
      </c>
      <c r="H318" s="9813" t="n">
        <v>1.0618250455074</v>
      </c>
      <c r="I318" s="10243" t="n">
        <v>1.0509347326809</v>
      </c>
      <c r="J318" s="10673" t="n">
        <v>1.1640819751582</v>
      </c>
    </row>
    <row collapsed="false" customFormat="false" customHeight="false" hidden="false" ht="12.75" outlineLevel="0" r="319">
      <c r="A319" s="6804" t="s">
        <v>141</v>
      </c>
      <c r="B319" s="7234" t="s">
        <v>34</v>
      </c>
      <c r="C319" s="7664" t="s">
        <v>25</v>
      </c>
      <c r="D319" s="8094" t="s">
        <v>16</v>
      </c>
      <c r="E319" s="8524" t="n">
        <v>0.0</v>
      </c>
      <c r="F319" s="8954" t="n">
        <v>0.0</v>
      </c>
      <c r="G319" s="9384" t="n">
        <v>0.0</v>
      </c>
      <c r="H319" s="9814" t="n">
        <v>0.0</v>
      </c>
      <c r="I319" s="10244" t="n">
        <v>0.0</v>
      </c>
      <c r="J319" s="10674" t="n">
        <v>0.0</v>
      </c>
    </row>
    <row collapsed="false" customFormat="false" customHeight="false" hidden="false" ht="12.75" outlineLevel="0" r="320">
      <c r="A320" s="6805" t="s">
        <v>141</v>
      </c>
      <c r="B320" s="7235" t="s">
        <v>34</v>
      </c>
      <c r="C320" s="7665" t="s">
        <v>25</v>
      </c>
      <c r="D320" s="8095" t="s">
        <v>14</v>
      </c>
      <c r="E320" s="8525" t="n">
        <v>0.0</v>
      </c>
      <c r="F320" s="8955" t="n">
        <v>0.0</v>
      </c>
      <c r="G320" s="9385" t="n">
        <v>0.0</v>
      </c>
      <c r="H320" s="9815" t="n">
        <v>0.0</v>
      </c>
      <c r="I320" s="10245" t="n">
        <v>0.0</v>
      </c>
      <c r="J320" s="10675" t="n">
        <v>0.0</v>
      </c>
    </row>
    <row collapsed="false" customFormat="false" customHeight="false" hidden="false" ht="12.75" outlineLevel="0" r="321">
      <c r="A321" s="6806" t="s">
        <v>141</v>
      </c>
      <c r="B321" s="7236" t="s">
        <v>34</v>
      </c>
      <c r="C321" s="7666" t="s">
        <v>25</v>
      </c>
      <c r="D321" s="8096" t="s">
        <v>18</v>
      </c>
      <c r="E321" s="8526" t="n">
        <v>0.0</v>
      </c>
      <c r="F321" s="8956" t="n">
        <v>0.0</v>
      </c>
      <c r="G321" s="9386" t="n">
        <v>0.0</v>
      </c>
      <c r="H321" s="9816" t="n">
        <v>0.0</v>
      </c>
      <c r="I321" s="10246" t="n">
        <v>0.0</v>
      </c>
      <c r="J321" s="10676" t="n">
        <v>0.0</v>
      </c>
    </row>
    <row collapsed="false" customFormat="false" customHeight="false" hidden="false" ht="12.75" outlineLevel="0" r="322">
      <c r="A322" s="6807" t="s">
        <v>141</v>
      </c>
      <c r="B322" s="7237" t="s">
        <v>34</v>
      </c>
      <c r="C322" s="7667" t="s">
        <v>26</v>
      </c>
      <c r="D322" s="8097" t="s">
        <v>20</v>
      </c>
      <c r="E322" s="8527" t="n">
        <v>0.0</v>
      </c>
      <c r="F322" s="8957" t="n">
        <v>0.0</v>
      </c>
      <c r="G322" s="9387" t="n">
        <v>0.0</v>
      </c>
      <c r="H322" s="9817" t="n">
        <v>0.0</v>
      </c>
      <c r="I322" s="10247" t="n">
        <v>0.0</v>
      </c>
      <c r="J322" s="10677" t="n">
        <v>0.0</v>
      </c>
    </row>
    <row collapsed="false" customFormat="false" customHeight="false" hidden="false" ht="12.75" outlineLevel="0" r="323">
      <c r="A323" s="6808" t="s">
        <v>141</v>
      </c>
      <c r="B323" s="7238" t="s">
        <v>34</v>
      </c>
      <c r="C323" s="7668" t="s">
        <v>26</v>
      </c>
      <c r="D323" s="8098" t="s">
        <v>13</v>
      </c>
      <c r="E323" s="8528" t="n">
        <v>0.542784320049</v>
      </c>
      <c r="F323" s="8958" t="n">
        <v>0.5720875549152</v>
      </c>
      <c r="G323" s="9388" t="n">
        <v>0.5965623514853999</v>
      </c>
      <c r="H323" s="9818" t="n">
        <v>0.6181335373049001</v>
      </c>
      <c r="I323" s="10248" t="n">
        <v>0.6413996366719</v>
      </c>
      <c r="J323" s="10678" t="n">
        <v>0.7423480384848</v>
      </c>
    </row>
    <row collapsed="false" customFormat="false" customHeight="false" hidden="false" ht="12.75" outlineLevel="0" r="324">
      <c r="A324" s="6809" t="s">
        <v>141</v>
      </c>
      <c r="B324" s="7239" t="s">
        <v>34</v>
      </c>
      <c r="C324" s="7669" t="s">
        <v>26</v>
      </c>
      <c r="D324" s="8099" t="s">
        <v>16</v>
      </c>
      <c r="E324" s="8529" t="n">
        <v>0.0</v>
      </c>
      <c r="F324" s="8959" t="n">
        <v>0.0</v>
      </c>
      <c r="G324" s="9389" t="n">
        <v>0.0</v>
      </c>
      <c r="H324" s="9819" t="n">
        <v>0.0</v>
      </c>
      <c r="I324" s="10249" t="n">
        <v>0.0</v>
      </c>
      <c r="J324" s="10679" t="n">
        <v>0.0</v>
      </c>
    </row>
    <row collapsed="false" customFormat="false" customHeight="false" hidden="false" ht="12.75" outlineLevel="0" r="325">
      <c r="A325" s="6810" t="s">
        <v>141</v>
      </c>
      <c r="B325" s="7240" t="s">
        <v>34</v>
      </c>
      <c r="C325" s="7670" t="s">
        <v>26</v>
      </c>
      <c r="D325" s="8100" t="s">
        <v>14</v>
      </c>
      <c r="E325" s="8530" t="n">
        <v>0.0</v>
      </c>
      <c r="F325" s="8960" t="n">
        <v>0.0</v>
      </c>
      <c r="G325" s="9390" t="n">
        <v>0.0</v>
      </c>
      <c r="H325" s="9820" t="n">
        <v>0.0</v>
      </c>
      <c r="I325" s="10250" t="n">
        <v>0.0</v>
      </c>
      <c r="J325" s="10680" t="n">
        <v>0.0</v>
      </c>
    </row>
    <row collapsed="false" customFormat="false" customHeight="false" hidden="false" ht="12.75" outlineLevel="0" r="326">
      <c r="A326" s="6811" t="s">
        <v>141</v>
      </c>
      <c r="B326" s="7241" t="s">
        <v>34</v>
      </c>
      <c r="C326" s="7671" t="s">
        <v>26</v>
      </c>
      <c r="D326" s="8101" t="s">
        <v>18</v>
      </c>
      <c r="E326" s="8531" t="n">
        <v>0.0</v>
      </c>
      <c r="F326" s="8961" t="n">
        <v>0.0</v>
      </c>
      <c r="G326" s="9391" t="n">
        <v>0.0</v>
      </c>
      <c r="H326" s="9821" t="n">
        <v>0.0</v>
      </c>
      <c r="I326" s="10251" t="n">
        <v>0.0</v>
      </c>
      <c r="J326" s="10681" t="n">
        <v>0.0</v>
      </c>
    </row>
    <row collapsed="false" customFormat="false" customHeight="false" hidden="false" ht="12.75" outlineLevel="0" r="327">
      <c r="A327" s="6812" t="s">
        <v>141</v>
      </c>
      <c r="B327" s="7242" t="s">
        <v>34</v>
      </c>
      <c r="C327" s="7672" t="s">
        <v>27</v>
      </c>
      <c r="D327" s="8102" t="s">
        <v>20</v>
      </c>
      <c r="E327" s="8532" t="n">
        <v>0.0</v>
      </c>
      <c r="F327" s="8962" t="n">
        <v>0.0</v>
      </c>
      <c r="G327" s="9392" t="n">
        <v>0.0</v>
      </c>
      <c r="H327" s="9822" t="n">
        <v>0.0</v>
      </c>
      <c r="I327" s="10252" t="n">
        <v>0.0</v>
      </c>
      <c r="J327" s="10682" t="n">
        <v>0.0</v>
      </c>
    </row>
    <row collapsed="false" customFormat="false" customHeight="false" hidden="false" ht="12.75" outlineLevel="0" r="328">
      <c r="A328" s="6813" t="s">
        <v>141</v>
      </c>
      <c r="B328" s="7243" t="s">
        <v>34</v>
      </c>
      <c r="C328" s="7673" t="s">
        <v>27</v>
      </c>
      <c r="D328" s="8103" t="s">
        <v>13</v>
      </c>
      <c r="E328" s="8533" t="n">
        <v>3.320431622427</v>
      </c>
      <c r="F328" s="8963" t="n">
        <v>3.5124271584631</v>
      </c>
      <c r="G328" s="9393" t="n">
        <v>3.667207712276</v>
      </c>
      <c r="H328" s="9823" t="n">
        <v>3.8095832560192</v>
      </c>
      <c r="I328" s="10253" t="n">
        <v>3.9808508232017</v>
      </c>
      <c r="J328" s="10683" t="n">
        <v>4.6249972419651995</v>
      </c>
    </row>
    <row collapsed="false" customFormat="false" customHeight="false" hidden="false" ht="12.75" outlineLevel="0" r="329">
      <c r="A329" s="6814" t="s">
        <v>141</v>
      </c>
      <c r="B329" s="7244" t="s">
        <v>34</v>
      </c>
      <c r="C329" s="7674" t="s">
        <v>27</v>
      </c>
      <c r="D329" s="8104" t="s">
        <v>16</v>
      </c>
      <c r="E329" s="8534" t="n">
        <v>0.0</v>
      </c>
      <c r="F329" s="8964" t="n">
        <v>0.0</v>
      </c>
      <c r="G329" s="9394" t="n">
        <v>0.0</v>
      </c>
      <c r="H329" s="9824" t="n">
        <v>0.0</v>
      </c>
      <c r="I329" s="10254" t="n">
        <v>0.0</v>
      </c>
      <c r="J329" s="10684" t="n">
        <v>0.0</v>
      </c>
    </row>
    <row collapsed="false" customFormat="false" customHeight="false" hidden="false" ht="12.75" outlineLevel="0" r="330">
      <c r="A330" s="6815" t="s">
        <v>141</v>
      </c>
      <c r="B330" s="7245" t="s">
        <v>34</v>
      </c>
      <c r="C330" s="7675" t="s">
        <v>27</v>
      </c>
      <c r="D330" s="8105" t="s">
        <v>14</v>
      </c>
      <c r="E330" s="8535" t="n">
        <v>0.0</v>
      </c>
      <c r="F330" s="8965" t="n">
        <v>0.0</v>
      </c>
      <c r="G330" s="9395" t="n">
        <v>0.0</v>
      </c>
      <c r="H330" s="9825" t="n">
        <v>0.0</v>
      </c>
      <c r="I330" s="10255" t="n">
        <v>0.0</v>
      </c>
      <c r="J330" s="10685" t="n">
        <v>0.0</v>
      </c>
    </row>
    <row collapsed="false" customFormat="false" customHeight="false" hidden="false" ht="12.75" outlineLevel="0" r="331">
      <c r="A331" s="6816" t="s">
        <v>141</v>
      </c>
      <c r="B331" s="7246" t="s">
        <v>34</v>
      </c>
      <c r="C331" s="7676" t="s">
        <v>27</v>
      </c>
      <c r="D331" s="8106" t="s">
        <v>18</v>
      </c>
      <c r="E331" s="8536" t="n">
        <v>0.0</v>
      </c>
      <c r="F331" s="8966" t="n">
        <v>0.0</v>
      </c>
      <c r="G331" s="9396" t="n">
        <v>0.0</v>
      </c>
      <c r="H331" s="9826" t="n">
        <v>0.0</v>
      </c>
      <c r="I331" s="10256" t="n">
        <v>0.0</v>
      </c>
      <c r="J331" s="10686" t="n">
        <v>0.0</v>
      </c>
    </row>
    <row collapsed="false" customFormat="false" customHeight="false" hidden="false" ht="12.75" outlineLevel="0" r="332">
      <c r="A332" s="6817" t="s">
        <v>141</v>
      </c>
      <c r="B332" s="7247" t="s">
        <v>35</v>
      </c>
      <c r="C332" s="7677" t="s">
        <v>12</v>
      </c>
      <c r="D332" s="8107" t="s">
        <v>20</v>
      </c>
      <c r="E332" s="8537" t="n">
        <v>0.0</v>
      </c>
      <c r="F332" s="8967" t="n">
        <v>0.0</v>
      </c>
      <c r="G332" s="9397" t="n">
        <v>0.0</v>
      </c>
      <c r="H332" s="9827" t="n">
        <v>0.0</v>
      </c>
      <c r="I332" s="10257" t="n">
        <v>0.0</v>
      </c>
      <c r="J332" s="10687" t="n">
        <v>0.0</v>
      </c>
    </row>
    <row collapsed="false" customFormat="false" customHeight="false" hidden="false" ht="12.75" outlineLevel="0" r="333">
      <c r="A333" s="6818" t="s">
        <v>141</v>
      </c>
      <c r="B333" s="7248" t="s">
        <v>35</v>
      </c>
      <c r="C333" s="7678" t="s">
        <v>12</v>
      </c>
      <c r="D333" s="8108" t="s">
        <v>13</v>
      </c>
      <c r="E333" s="8538" t="n">
        <v>0.0700140904746</v>
      </c>
      <c r="F333" s="8968" t="n">
        <v>0.07360912414309999</v>
      </c>
      <c r="G333" s="9398" t="n">
        <v>0.07702731846880001</v>
      </c>
      <c r="H333" s="9828" t="n">
        <v>0.078506604572</v>
      </c>
      <c r="I333" s="10258" t="n">
        <v>0.080026105924</v>
      </c>
      <c r="J333" s="10688" t="n">
        <v>0.08558776968359999</v>
      </c>
    </row>
    <row collapsed="false" customFormat="false" customHeight="false" hidden="false" ht="12.75" outlineLevel="0" r="334">
      <c r="A334" s="6819" t="s">
        <v>141</v>
      </c>
      <c r="B334" s="7249" t="s">
        <v>35</v>
      </c>
      <c r="C334" s="7679" t="s">
        <v>12</v>
      </c>
      <c r="D334" s="8109" t="s">
        <v>16</v>
      </c>
      <c r="E334" s="8539" t="n">
        <v>0.0</v>
      </c>
      <c r="F334" s="8969" t="n">
        <v>0.0</v>
      </c>
      <c r="G334" s="9399" t="n">
        <v>0.0</v>
      </c>
      <c r="H334" s="9829" t="n">
        <v>0.0</v>
      </c>
      <c r="I334" s="10259" t="n">
        <v>0.0</v>
      </c>
      <c r="J334" s="10689" t="n">
        <v>0.0</v>
      </c>
    </row>
    <row collapsed="false" customFormat="false" customHeight="false" hidden="false" ht="12.75" outlineLevel="0" r="335">
      <c r="A335" s="6820" t="s">
        <v>141</v>
      </c>
      <c r="B335" s="7250" t="s">
        <v>35</v>
      </c>
      <c r="C335" s="7680" t="s">
        <v>12</v>
      </c>
      <c r="D335" s="8110" t="s">
        <v>14</v>
      </c>
      <c r="E335" s="8540" t="n">
        <v>0.0</v>
      </c>
      <c r="F335" s="8970" t="n">
        <v>0.0</v>
      </c>
      <c r="G335" s="9400" t="n">
        <v>0.0</v>
      </c>
      <c r="H335" s="9830" t="n">
        <v>0.0</v>
      </c>
      <c r="I335" s="10260" t="n">
        <v>0.0</v>
      </c>
      <c r="J335" s="10690" t="n">
        <v>0.0</v>
      </c>
    </row>
    <row collapsed="false" customFormat="false" customHeight="false" hidden="false" ht="12.75" outlineLevel="0" r="336">
      <c r="A336" s="6821" t="s">
        <v>141</v>
      </c>
      <c r="B336" s="7251" t="s">
        <v>35</v>
      </c>
      <c r="C336" s="7681" t="s">
        <v>12</v>
      </c>
      <c r="D336" s="8111" t="s">
        <v>18</v>
      </c>
      <c r="E336" s="8541" t="n">
        <v>0.0</v>
      </c>
      <c r="F336" s="8971" t="n">
        <v>0.0</v>
      </c>
      <c r="G336" s="9401" t="n">
        <v>0.0</v>
      </c>
      <c r="H336" s="9831" t="n">
        <v>0.0</v>
      </c>
      <c r="I336" s="10261" t="n">
        <v>0.0</v>
      </c>
      <c r="J336" s="10691" t="n">
        <v>0.0</v>
      </c>
    </row>
    <row collapsed="false" customFormat="false" customHeight="false" hidden="false" ht="12.75" outlineLevel="0" r="337">
      <c r="A337" s="6822" t="s">
        <v>141</v>
      </c>
      <c r="B337" s="7252" t="s">
        <v>35</v>
      </c>
      <c r="C337" s="7682" t="s">
        <v>15</v>
      </c>
      <c r="D337" s="8112" t="s">
        <v>20</v>
      </c>
      <c r="E337" s="8542" t="n">
        <v>0.0</v>
      </c>
      <c r="F337" s="8972" t="n">
        <v>0.0</v>
      </c>
      <c r="G337" s="9402" t="n">
        <v>0.0</v>
      </c>
      <c r="H337" s="9832" t="n">
        <v>0.0</v>
      </c>
      <c r="I337" s="10262" t="n">
        <v>0.0</v>
      </c>
      <c r="J337" s="10692" t="n">
        <v>0.0</v>
      </c>
    </row>
    <row collapsed="false" customFormat="false" customHeight="false" hidden="false" ht="12.75" outlineLevel="0" r="338">
      <c r="A338" s="6823" t="s">
        <v>141</v>
      </c>
      <c r="B338" s="7253" t="s">
        <v>35</v>
      </c>
      <c r="C338" s="7683" t="s">
        <v>15</v>
      </c>
      <c r="D338" s="8113" t="s">
        <v>13</v>
      </c>
      <c r="E338" s="8543" t="n">
        <v>0.2764755521547</v>
      </c>
      <c r="F338" s="8973" t="n">
        <v>0.22911452116769998</v>
      </c>
      <c r="G338" s="9403" t="n">
        <v>0.20604342239069998</v>
      </c>
      <c r="H338" s="9833" t="n">
        <v>0.197053307121</v>
      </c>
      <c r="I338" s="10263" t="n">
        <v>0.1915972654729</v>
      </c>
      <c r="J338" s="10693" t="n">
        <v>0.1797582408034</v>
      </c>
    </row>
    <row collapsed="false" customFormat="false" customHeight="false" hidden="false" ht="12.75" outlineLevel="0" r="339">
      <c r="A339" s="6824" t="s">
        <v>141</v>
      </c>
      <c r="B339" s="7254" t="s">
        <v>35</v>
      </c>
      <c r="C339" s="7684" t="s">
        <v>15</v>
      </c>
      <c r="D339" s="8114" t="s">
        <v>16</v>
      </c>
      <c r="E339" s="8544" t="n">
        <v>0.0</v>
      </c>
      <c r="F339" s="8974" t="n">
        <v>0.0</v>
      </c>
      <c r="G339" s="9404" t="n">
        <v>0.0</v>
      </c>
      <c r="H339" s="9834" t="n">
        <v>0.0</v>
      </c>
      <c r="I339" s="10264" t="n">
        <v>0.0</v>
      </c>
      <c r="J339" s="10694" t="n">
        <v>0.0</v>
      </c>
    </row>
    <row collapsed="false" customFormat="false" customHeight="false" hidden="false" ht="12.75" outlineLevel="0" r="340">
      <c r="A340" s="6825" t="s">
        <v>141</v>
      </c>
      <c r="B340" s="7255" t="s">
        <v>35</v>
      </c>
      <c r="C340" s="7685" t="s">
        <v>15</v>
      </c>
      <c r="D340" s="8115" t="s">
        <v>14</v>
      </c>
      <c r="E340" s="8545" t="n">
        <v>0.0</v>
      </c>
      <c r="F340" s="8975" t="n">
        <v>0.0</v>
      </c>
      <c r="G340" s="9405" t="n">
        <v>0.0</v>
      </c>
      <c r="H340" s="9835" t="n">
        <v>0.0</v>
      </c>
      <c r="I340" s="10265" t="n">
        <v>0.0</v>
      </c>
      <c r="J340" s="10695" t="n">
        <v>0.0</v>
      </c>
    </row>
    <row collapsed="false" customFormat="false" customHeight="false" hidden="false" ht="12.75" outlineLevel="0" r="341">
      <c r="A341" s="6826" t="s">
        <v>141</v>
      </c>
      <c r="B341" s="7256" t="s">
        <v>35</v>
      </c>
      <c r="C341" s="7686" t="s">
        <v>15</v>
      </c>
      <c r="D341" s="8116" t="s">
        <v>18</v>
      </c>
      <c r="E341" s="8546" t="n">
        <v>0.0</v>
      </c>
      <c r="F341" s="8976" t="n">
        <v>0.0</v>
      </c>
      <c r="G341" s="9406" t="n">
        <v>0.0</v>
      </c>
      <c r="H341" s="9836" t="n">
        <v>0.0</v>
      </c>
      <c r="I341" s="10266" t="n">
        <v>0.0</v>
      </c>
      <c r="J341" s="10696" t="n">
        <v>0.0</v>
      </c>
    </row>
    <row collapsed="false" customFormat="false" customHeight="false" hidden="false" ht="12.75" outlineLevel="0" r="342">
      <c r="A342" s="6827" t="s">
        <v>141</v>
      </c>
      <c r="B342" s="7257" t="s">
        <v>35</v>
      </c>
      <c r="C342" s="7687" t="s">
        <v>17</v>
      </c>
      <c r="D342" s="8117" t="s">
        <v>20</v>
      </c>
      <c r="E342" s="8547" t="n">
        <v>0.0</v>
      </c>
      <c r="F342" s="8977" t="n">
        <v>0.0</v>
      </c>
      <c r="G342" s="9407" t="n">
        <v>0.0</v>
      </c>
      <c r="H342" s="9837" t="n">
        <v>0.0</v>
      </c>
      <c r="I342" s="10267" t="n">
        <v>0.0</v>
      </c>
      <c r="J342" s="10697" t="n">
        <v>0.0</v>
      </c>
    </row>
    <row collapsed="false" customFormat="false" customHeight="false" hidden="false" ht="12.75" outlineLevel="0" r="343">
      <c r="A343" s="6828" t="s">
        <v>141</v>
      </c>
      <c r="B343" s="7258" t="s">
        <v>35</v>
      </c>
      <c r="C343" s="7688" t="s">
        <v>17</v>
      </c>
      <c r="D343" s="8118" t="s">
        <v>13</v>
      </c>
      <c r="E343" s="8548" t="n">
        <v>0.312851670579</v>
      </c>
      <c r="F343" s="8978" t="n">
        <v>0.34401815299770006</v>
      </c>
      <c r="G343" s="9408" t="n">
        <v>0.37239276663709997</v>
      </c>
      <c r="H343" s="9838" t="n">
        <v>0.39532198134240004</v>
      </c>
      <c r="I343" s="10268" t="n">
        <v>0.4196840183461</v>
      </c>
      <c r="J343" s="10698" t="n">
        <v>0.43154130578820005</v>
      </c>
    </row>
    <row collapsed="false" customFormat="false" customHeight="false" hidden="false" ht="12.75" outlineLevel="0" r="344">
      <c r="A344" s="6829" t="s">
        <v>141</v>
      </c>
      <c r="B344" s="7259" t="s">
        <v>35</v>
      </c>
      <c r="C344" s="7689" t="s">
        <v>17</v>
      </c>
      <c r="D344" s="8119" t="s">
        <v>16</v>
      </c>
      <c r="E344" s="8549" t="n">
        <v>0.0</v>
      </c>
      <c r="F344" s="8979" t="n">
        <v>0.0</v>
      </c>
      <c r="G344" s="9409" t="n">
        <v>0.0</v>
      </c>
      <c r="H344" s="9839" t="n">
        <v>0.0</v>
      </c>
      <c r="I344" s="10269" t="n">
        <v>0.0</v>
      </c>
      <c r="J344" s="10699" t="n">
        <v>0.0</v>
      </c>
    </row>
    <row collapsed="false" customFormat="false" customHeight="false" hidden="false" ht="12.75" outlineLevel="0" r="345">
      <c r="A345" s="6830" t="s">
        <v>141</v>
      </c>
      <c r="B345" s="7260" t="s">
        <v>35</v>
      </c>
      <c r="C345" s="7690" t="s">
        <v>17</v>
      </c>
      <c r="D345" s="8120" t="s">
        <v>14</v>
      </c>
      <c r="E345" s="8550" t="n">
        <v>0.0</v>
      </c>
      <c r="F345" s="8980" t="n">
        <v>0.0</v>
      </c>
      <c r="G345" s="9410" t="n">
        <v>0.0</v>
      </c>
      <c r="H345" s="9840" t="n">
        <v>0.0</v>
      </c>
      <c r="I345" s="10270" t="n">
        <v>0.0</v>
      </c>
      <c r="J345" s="10700" t="n">
        <v>0.0</v>
      </c>
    </row>
    <row collapsed="false" customFormat="false" customHeight="false" hidden="false" ht="12.75" outlineLevel="0" r="346">
      <c r="A346" s="6831" t="s">
        <v>141</v>
      </c>
      <c r="B346" s="7261" t="s">
        <v>35</v>
      </c>
      <c r="C346" s="7691" t="s">
        <v>17</v>
      </c>
      <c r="D346" s="8121" t="s">
        <v>18</v>
      </c>
      <c r="E346" s="8551" t="n">
        <v>0.0</v>
      </c>
      <c r="F346" s="8981" t="n">
        <v>0.0</v>
      </c>
      <c r="G346" s="9411" t="n">
        <v>0.0</v>
      </c>
      <c r="H346" s="9841" t="n">
        <v>0.0</v>
      </c>
      <c r="I346" s="10271" t="n">
        <v>0.0</v>
      </c>
      <c r="J346" s="10701" t="n">
        <v>0.0</v>
      </c>
    </row>
    <row collapsed="false" customFormat="false" customHeight="false" hidden="false" ht="12.75" outlineLevel="0" r="347">
      <c r="A347" s="6832" t="s">
        <v>141</v>
      </c>
      <c r="B347" s="7262" t="s">
        <v>35</v>
      </c>
      <c r="C347" s="7692" t="s">
        <v>19</v>
      </c>
      <c r="D347" s="8122" t="s">
        <v>20</v>
      </c>
      <c r="E347" s="8552" t="n">
        <v>0.313161564333</v>
      </c>
      <c r="F347" s="8982" t="n">
        <v>0.4192276055357</v>
      </c>
      <c r="G347" s="9412" t="n">
        <v>0.48953021790510004</v>
      </c>
      <c r="H347" s="9842" t="n">
        <v>0.5432627868888</v>
      </c>
      <c r="I347" s="10272" t="n">
        <v>0.5780912808939</v>
      </c>
      <c r="J347" s="10702" t="n">
        <v>0.36058071567649996</v>
      </c>
    </row>
    <row collapsed="false" customFormat="false" customHeight="false" hidden="false" ht="12.75" outlineLevel="0" r="348">
      <c r="A348" s="6833" t="s">
        <v>141</v>
      </c>
      <c r="B348" s="7263" t="s">
        <v>35</v>
      </c>
      <c r="C348" s="7693" t="s">
        <v>19</v>
      </c>
      <c r="D348" s="8123" t="s">
        <v>13</v>
      </c>
      <c r="E348" s="8553" t="n">
        <v>1.2443865345394</v>
      </c>
      <c r="F348" s="8983" t="n">
        <v>1.3586706864208</v>
      </c>
      <c r="G348" s="9413" t="n">
        <v>1.3609211107674999</v>
      </c>
      <c r="H348" s="9843" t="n">
        <v>1.4414284976847</v>
      </c>
      <c r="I348" s="10273" t="n">
        <v>1.5241592527430001</v>
      </c>
      <c r="J348" s="10703" t="n">
        <v>1.205103967888</v>
      </c>
    </row>
    <row collapsed="false" customFormat="false" customHeight="false" hidden="false" ht="12.75" outlineLevel="0" r="349">
      <c r="A349" s="6834" t="s">
        <v>141</v>
      </c>
      <c r="B349" s="7264" t="s">
        <v>35</v>
      </c>
      <c r="C349" s="7694" t="s">
        <v>19</v>
      </c>
      <c r="D349" s="8124" t="s">
        <v>16</v>
      </c>
      <c r="E349" s="8554" t="n">
        <v>1.5033769708090001</v>
      </c>
      <c r="F349" s="8984" t="n">
        <v>0.8828538380598</v>
      </c>
      <c r="G349" s="9414" t="n">
        <v>0.6555599104585</v>
      </c>
      <c r="H349" s="9844" t="n">
        <v>0.39290555218059997</v>
      </c>
      <c r="I349" s="10274" t="n">
        <v>0.1846216427531</v>
      </c>
      <c r="J349" s="10704" t="n">
        <v>6.838587923E-4</v>
      </c>
    </row>
    <row collapsed="false" customFormat="false" customHeight="false" hidden="false" ht="12.75" outlineLevel="0" r="350">
      <c r="A350" s="6835" t="s">
        <v>141</v>
      </c>
      <c r="B350" s="7265" t="s">
        <v>35</v>
      </c>
      <c r="C350" s="7695" t="s">
        <v>19</v>
      </c>
      <c r="D350" s="8125" t="s">
        <v>14</v>
      </c>
      <c r="E350" s="8555" t="n">
        <v>4.789407449415</v>
      </c>
      <c r="F350" s="8985" t="n">
        <v>3.8418718823138005</v>
      </c>
      <c r="G350" s="9415" t="n">
        <v>2.7854381790734</v>
      </c>
      <c r="H350" s="9845" t="n">
        <v>1.8082880872019</v>
      </c>
      <c r="I350" s="10275" t="n">
        <v>0.9739428556755999</v>
      </c>
      <c r="J350" s="10705" t="n">
        <v>0.0585549107884</v>
      </c>
    </row>
    <row collapsed="false" customFormat="false" customHeight="false" hidden="false" ht="12.75" outlineLevel="0" r="351">
      <c r="A351" s="6836" t="s">
        <v>141</v>
      </c>
      <c r="B351" s="7266" t="s">
        <v>35</v>
      </c>
      <c r="C351" s="7696" t="s">
        <v>19</v>
      </c>
      <c r="D351" s="8126" t="s">
        <v>18</v>
      </c>
      <c r="E351" s="8556" t="n">
        <v>0.31116253305399993</v>
      </c>
      <c r="F351" s="8986" t="n">
        <v>0.32190122139349997</v>
      </c>
      <c r="G351" s="9416" t="n">
        <v>0.3315163685741</v>
      </c>
      <c r="H351" s="9846" t="n">
        <v>0.39328015625699997</v>
      </c>
      <c r="I351" s="10276" t="n">
        <v>0.46008410036380004</v>
      </c>
      <c r="J351" s="10706" t="n">
        <v>0.727516103958</v>
      </c>
    </row>
    <row collapsed="false" customFormat="false" customHeight="false" hidden="false" ht="12.75" outlineLevel="0" r="352">
      <c r="A352" s="6837" t="s">
        <v>141</v>
      </c>
      <c r="B352" s="7267" t="s">
        <v>35</v>
      </c>
      <c r="C352" s="7697" t="s">
        <v>21</v>
      </c>
      <c r="D352" s="8127" t="s">
        <v>20</v>
      </c>
      <c r="E352" s="8557" t="n">
        <v>0.0</v>
      </c>
      <c r="F352" s="8987" t="n">
        <v>0.0</v>
      </c>
      <c r="G352" s="9417" t="n">
        <v>0.0</v>
      </c>
      <c r="H352" s="9847" t="n">
        <v>0.0</v>
      </c>
      <c r="I352" s="10277" t="n">
        <v>0.0</v>
      </c>
      <c r="J352" s="10707" t="n">
        <v>0.0</v>
      </c>
    </row>
    <row collapsed="false" customFormat="false" customHeight="false" hidden="false" ht="12.75" outlineLevel="0" r="353">
      <c r="A353" s="6838" t="s">
        <v>141</v>
      </c>
      <c r="B353" s="7268" t="s">
        <v>35</v>
      </c>
      <c r="C353" s="7698" t="s">
        <v>21</v>
      </c>
      <c r="D353" s="8128" t="s">
        <v>13</v>
      </c>
      <c r="E353" s="8558" t="n">
        <v>0.8833125498</v>
      </c>
      <c r="F353" s="8988" t="n">
        <v>1.013828916359</v>
      </c>
      <c r="G353" s="9418" t="n">
        <v>1.0960603578838999</v>
      </c>
      <c r="H353" s="9848" t="n">
        <v>1.0892355958583</v>
      </c>
      <c r="I353" s="10278" t="n">
        <v>1.113848822359</v>
      </c>
      <c r="J353" s="10708" t="n">
        <v>1.1323726141021</v>
      </c>
    </row>
    <row collapsed="false" customFormat="false" customHeight="false" hidden="false" ht="12.75" outlineLevel="0" r="354">
      <c r="A354" s="6839" t="s">
        <v>141</v>
      </c>
      <c r="B354" s="7269" t="s">
        <v>35</v>
      </c>
      <c r="C354" s="7699" t="s">
        <v>21</v>
      </c>
      <c r="D354" s="8129" t="s">
        <v>16</v>
      </c>
      <c r="E354" s="8559" t="n">
        <v>0.0</v>
      </c>
      <c r="F354" s="8989" t="n">
        <v>0.0</v>
      </c>
      <c r="G354" s="9419" t="n">
        <v>0.0</v>
      </c>
      <c r="H354" s="9849" t="n">
        <v>0.0</v>
      </c>
      <c r="I354" s="10279" t="n">
        <v>0.0</v>
      </c>
      <c r="J354" s="10709" t="n">
        <v>0.0</v>
      </c>
    </row>
    <row collapsed="false" customFormat="false" customHeight="false" hidden="false" ht="12.75" outlineLevel="0" r="355">
      <c r="A355" s="6840" t="s">
        <v>141</v>
      </c>
      <c r="B355" s="7270" t="s">
        <v>35</v>
      </c>
      <c r="C355" s="7700" t="s">
        <v>21</v>
      </c>
      <c r="D355" s="8130" t="s">
        <v>14</v>
      </c>
      <c r="E355" s="8560" t="n">
        <v>0.0</v>
      </c>
      <c r="F355" s="8990" t="n">
        <v>0.0</v>
      </c>
      <c r="G355" s="9420" t="n">
        <v>0.0</v>
      </c>
      <c r="H355" s="9850" t="n">
        <v>0.0</v>
      </c>
      <c r="I355" s="10280" t="n">
        <v>0.0</v>
      </c>
      <c r="J355" s="10710" t="n">
        <v>0.0</v>
      </c>
    </row>
    <row collapsed="false" customFormat="false" customHeight="false" hidden="false" ht="12.75" outlineLevel="0" r="356">
      <c r="A356" s="6841" t="s">
        <v>141</v>
      </c>
      <c r="B356" s="7271" t="s">
        <v>35</v>
      </c>
      <c r="C356" s="7701" t="s">
        <v>21</v>
      </c>
      <c r="D356" s="8131" t="s">
        <v>18</v>
      </c>
      <c r="E356" s="8561" t="n">
        <v>0.0</v>
      </c>
      <c r="F356" s="8991" t="n">
        <v>0.0</v>
      </c>
      <c r="G356" s="9421" t="n">
        <v>0.0</v>
      </c>
      <c r="H356" s="9851" t="n">
        <v>0.0</v>
      </c>
      <c r="I356" s="10281" t="n">
        <v>0.0</v>
      </c>
      <c r="J356" s="10711" t="n">
        <v>0.0</v>
      </c>
    </row>
    <row collapsed="false" customFormat="false" customHeight="false" hidden="false" ht="12.75" outlineLevel="0" r="357">
      <c r="A357" s="6842" t="s">
        <v>141</v>
      </c>
      <c r="B357" s="7272" t="s">
        <v>35</v>
      </c>
      <c r="C357" s="7702" t="s">
        <v>22</v>
      </c>
      <c r="D357" s="8132" t="s">
        <v>20</v>
      </c>
      <c r="E357" s="8562" t="n">
        <v>0.0870632440063</v>
      </c>
      <c r="F357" s="8992" t="n">
        <v>0.058994757226099995</v>
      </c>
      <c r="G357" s="9422" t="n">
        <v>0.043372759115</v>
      </c>
      <c r="H357" s="9852" t="n">
        <v>0.0314783304546</v>
      </c>
      <c r="I357" s="10282" t="n">
        <v>0.022917542953900003</v>
      </c>
      <c r="J357" s="10712" t="n">
        <v>0.007827232782100001</v>
      </c>
    </row>
    <row collapsed="false" customFormat="false" customHeight="false" hidden="false" ht="12.75" outlineLevel="0" r="358">
      <c r="A358" s="6843" t="s">
        <v>141</v>
      </c>
      <c r="B358" s="7273" t="s">
        <v>35</v>
      </c>
      <c r="C358" s="7703" t="s">
        <v>22</v>
      </c>
      <c r="D358" s="8133" t="s">
        <v>13</v>
      </c>
      <c r="E358" s="8563" t="n">
        <v>0.15709538059689998</v>
      </c>
      <c r="F358" s="8993" t="n">
        <v>0.2216499143001</v>
      </c>
      <c r="G358" s="9423" t="n">
        <v>0.2625854278361</v>
      </c>
      <c r="H358" s="9853" t="n">
        <v>0.2927050099138</v>
      </c>
      <c r="I358" s="10283" t="n">
        <v>0.316524589572</v>
      </c>
      <c r="J358" s="10713" t="n">
        <v>0.3693171615742</v>
      </c>
    </row>
    <row collapsed="false" customFormat="false" customHeight="false" hidden="false" ht="12.75" outlineLevel="0" r="359">
      <c r="A359" s="6844" t="s">
        <v>141</v>
      </c>
      <c r="B359" s="7274" t="s">
        <v>35</v>
      </c>
      <c r="C359" s="7704" t="s">
        <v>22</v>
      </c>
      <c r="D359" s="8134" t="s">
        <v>16</v>
      </c>
      <c r="E359" s="8564" t="n">
        <v>0.0</v>
      </c>
      <c r="F359" s="8994" t="n">
        <v>0.0</v>
      </c>
      <c r="G359" s="9424" t="n">
        <v>0.0</v>
      </c>
      <c r="H359" s="9854" t="n">
        <v>0.0</v>
      </c>
      <c r="I359" s="10284" t="n">
        <v>0.0</v>
      </c>
      <c r="J359" s="10714" t="n">
        <v>0.0</v>
      </c>
    </row>
    <row collapsed="false" customFormat="false" customHeight="false" hidden="false" ht="12.75" outlineLevel="0" r="360">
      <c r="A360" s="6845" t="s">
        <v>141</v>
      </c>
      <c r="B360" s="7275" t="s">
        <v>35</v>
      </c>
      <c r="C360" s="7705" t="s">
        <v>22</v>
      </c>
      <c r="D360" s="8135" t="s">
        <v>14</v>
      </c>
      <c r="E360" s="8565" t="n">
        <v>0.1388787528469</v>
      </c>
      <c r="F360" s="8995" t="n">
        <v>0.1100697276601</v>
      </c>
      <c r="G360" s="9425" t="n">
        <v>0.0914410690933</v>
      </c>
      <c r="H360" s="9855" t="n">
        <v>0.07501054121869999</v>
      </c>
      <c r="I360" s="10285" t="n">
        <v>0.0613840615501</v>
      </c>
      <c r="J360" s="10715" t="n">
        <v>0.029982972797900003</v>
      </c>
    </row>
    <row collapsed="false" customFormat="false" customHeight="false" hidden="false" ht="12.75" outlineLevel="0" r="361">
      <c r="A361" s="6846" t="s">
        <v>141</v>
      </c>
      <c r="B361" s="7276" t="s">
        <v>35</v>
      </c>
      <c r="C361" s="7706" t="s">
        <v>22</v>
      </c>
      <c r="D361" s="8136" t="s">
        <v>18</v>
      </c>
      <c r="E361" s="8566" t="n">
        <v>0.0</v>
      </c>
      <c r="F361" s="8996" t="n">
        <v>0.0</v>
      </c>
      <c r="G361" s="9426" t="n">
        <v>0.0</v>
      </c>
      <c r="H361" s="9856" t="n">
        <v>0.0</v>
      </c>
      <c r="I361" s="10286" t="n">
        <v>0.0</v>
      </c>
      <c r="J361" s="10716" t="n">
        <v>0.0</v>
      </c>
    </row>
    <row collapsed="false" customFormat="false" customHeight="false" hidden="false" ht="12.75" outlineLevel="0" r="362">
      <c r="A362" s="6847" t="s">
        <v>141</v>
      </c>
      <c r="B362" s="7277" t="s">
        <v>35</v>
      </c>
      <c r="C362" s="7707" t="s">
        <v>23</v>
      </c>
      <c r="D362" s="8137" t="s">
        <v>20</v>
      </c>
      <c r="E362" s="8567" t="n">
        <v>0.0</v>
      </c>
      <c r="F362" s="8997" t="n">
        <v>0.0</v>
      </c>
      <c r="G362" s="9427" t="n">
        <v>0.0</v>
      </c>
      <c r="H362" s="9857" t="n">
        <v>0.0</v>
      </c>
      <c r="I362" s="10287" t="n">
        <v>0.0</v>
      </c>
      <c r="J362" s="10717" t="n">
        <v>0.0</v>
      </c>
    </row>
    <row collapsed="false" customFormat="false" customHeight="false" hidden="false" ht="12.75" outlineLevel="0" r="363">
      <c r="A363" s="6848" t="s">
        <v>141</v>
      </c>
      <c r="B363" s="7278" t="s">
        <v>35</v>
      </c>
      <c r="C363" s="7708" t="s">
        <v>23</v>
      </c>
      <c r="D363" s="8138" t="s">
        <v>13</v>
      </c>
      <c r="E363" s="8568" t="n">
        <v>2.456924055672</v>
      </c>
      <c r="F363" s="8998" t="n">
        <v>2.3888415368837</v>
      </c>
      <c r="G363" s="9428" t="n">
        <v>2.294494422038</v>
      </c>
      <c r="H363" s="9858" t="n">
        <v>2.1532572084195</v>
      </c>
      <c r="I363" s="10288" t="n">
        <v>2.0147962889613</v>
      </c>
      <c r="J363" s="10718" t="n">
        <v>1.4753286776735999</v>
      </c>
    </row>
    <row collapsed="false" customFormat="false" customHeight="false" hidden="false" ht="12.75" outlineLevel="0" r="364">
      <c r="A364" s="6849" t="s">
        <v>141</v>
      </c>
      <c r="B364" s="7279" t="s">
        <v>35</v>
      </c>
      <c r="C364" s="7709" t="s">
        <v>23</v>
      </c>
      <c r="D364" s="8139" t="s">
        <v>16</v>
      </c>
      <c r="E364" s="8569" t="n">
        <v>0.0</v>
      </c>
      <c r="F364" s="8999" t="n">
        <v>0.0</v>
      </c>
      <c r="G364" s="9429" t="n">
        <v>0.0</v>
      </c>
      <c r="H364" s="9859" t="n">
        <v>0.0</v>
      </c>
      <c r="I364" s="10289" t="n">
        <v>0.0</v>
      </c>
      <c r="J364" s="10719" t="n">
        <v>0.0</v>
      </c>
    </row>
    <row collapsed="false" customFormat="false" customHeight="false" hidden="false" ht="12.75" outlineLevel="0" r="365">
      <c r="A365" s="6850" t="s">
        <v>141</v>
      </c>
      <c r="B365" s="7280" t="s">
        <v>35</v>
      </c>
      <c r="C365" s="7710" t="s">
        <v>23</v>
      </c>
      <c r="D365" s="8140" t="s">
        <v>14</v>
      </c>
      <c r="E365" s="8570" t="n">
        <v>0.0</v>
      </c>
      <c r="F365" s="9000" t="n">
        <v>0.0</v>
      </c>
      <c r="G365" s="9430" t="n">
        <v>0.0</v>
      </c>
      <c r="H365" s="9860" t="n">
        <v>0.0</v>
      </c>
      <c r="I365" s="10290" t="n">
        <v>0.0</v>
      </c>
      <c r="J365" s="10720" t="n">
        <v>0.0</v>
      </c>
    </row>
    <row collapsed="false" customFormat="false" customHeight="false" hidden="false" ht="12.75" outlineLevel="0" r="366">
      <c r="A366" s="6851" t="s">
        <v>141</v>
      </c>
      <c r="B366" s="7281" t="s">
        <v>35</v>
      </c>
      <c r="C366" s="7711" t="s">
        <v>23</v>
      </c>
      <c r="D366" s="8141" t="s">
        <v>18</v>
      </c>
      <c r="E366" s="8571" t="n">
        <v>0.0</v>
      </c>
      <c r="F366" s="9001" t="n">
        <v>0.0</v>
      </c>
      <c r="G366" s="9431" t="n">
        <v>0.0</v>
      </c>
      <c r="H366" s="9861" t="n">
        <v>0.0</v>
      </c>
      <c r="I366" s="10291" t="n">
        <v>0.0</v>
      </c>
      <c r="J366" s="10721" t="n">
        <v>0.0</v>
      </c>
    </row>
    <row collapsed="false" customFormat="false" customHeight="false" hidden="false" ht="12.75" outlineLevel="0" r="367">
      <c r="A367" s="6852" t="s">
        <v>141</v>
      </c>
      <c r="B367" s="7282" t="s">
        <v>35</v>
      </c>
      <c r="C367" s="7712" t="s">
        <v>24</v>
      </c>
      <c r="D367" s="8142" t="s">
        <v>20</v>
      </c>
      <c r="E367" s="8572" t="n">
        <v>0.1051996537197</v>
      </c>
      <c r="F367" s="9002" t="n">
        <v>0.4005251634918</v>
      </c>
      <c r="G367" s="9432" t="n">
        <v>0.6106775595046</v>
      </c>
      <c r="H367" s="9862" t="n">
        <v>0.7619893748549998</v>
      </c>
      <c r="I367" s="10292" t="n">
        <v>0.8211853518863</v>
      </c>
      <c r="J367" s="10722" t="n">
        <v>1.1135409961524</v>
      </c>
    </row>
    <row collapsed="false" customFormat="false" customHeight="false" hidden="false" ht="12.75" outlineLevel="0" r="368">
      <c r="A368" s="6853" t="s">
        <v>141</v>
      </c>
      <c r="B368" s="7283" t="s">
        <v>35</v>
      </c>
      <c r="C368" s="7713" t="s">
        <v>24</v>
      </c>
      <c r="D368" s="8143" t="s">
        <v>13</v>
      </c>
      <c r="E368" s="8573" t="n">
        <v>1.1163470850018</v>
      </c>
      <c r="F368" s="9003" t="n">
        <v>1.4318265488553001</v>
      </c>
      <c r="G368" s="9433" t="n">
        <v>1.5332544249222</v>
      </c>
      <c r="H368" s="9863" t="n">
        <v>1.3619872173406</v>
      </c>
      <c r="I368" s="10293" t="n">
        <v>1.2220131184208</v>
      </c>
      <c r="J368" s="10723" t="n">
        <v>1.4135038143356002</v>
      </c>
    </row>
    <row collapsed="false" customFormat="false" customHeight="false" hidden="false" ht="12.75" outlineLevel="0" r="369">
      <c r="A369" s="6854" t="s">
        <v>141</v>
      </c>
      <c r="B369" s="7284" t="s">
        <v>35</v>
      </c>
      <c r="C369" s="7714" t="s">
        <v>24</v>
      </c>
      <c r="D369" s="8144" t="s">
        <v>16</v>
      </c>
      <c r="E369" s="8574" t="n">
        <v>0.4246274886885</v>
      </c>
      <c r="F369" s="9004" t="n">
        <v>0.2903867125704</v>
      </c>
      <c r="G369" s="9434" t="n">
        <v>0.1750459822507</v>
      </c>
      <c r="H369" s="9864" t="n">
        <v>0.0807852170777</v>
      </c>
      <c r="I369" s="10294" t="n">
        <v>0.059807138573600004</v>
      </c>
      <c r="J369" s="10724" t="n">
        <v>0.0215178741348</v>
      </c>
    </row>
    <row collapsed="false" customFormat="false" customHeight="false" hidden="false" ht="12.75" outlineLevel="0" r="370">
      <c r="A370" s="6855" t="s">
        <v>141</v>
      </c>
      <c r="B370" s="7285" t="s">
        <v>35</v>
      </c>
      <c r="C370" s="7715" t="s">
        <v>24</v>
      </c>
      <c r="D370" s="8145" t="s">
        <v>14</v>
      </c>
      <c r="E370" s="8575" t="n">
        <v>2.709090809506</v>
      </c>
      <c r="F370" s="9005" t="n">
        <v>2.3296821926541</v>
      </c>
      <c r="G370" s="9435" t="n">
        <v>1.9643027498565002</v>
      </c>
      <c r="H370" s="9865" t="n">
        <v>1.5910746066391002</v>
      </c>
      <c r="I370" s="10295" t="n">
        <v>1.3149216678967</v>
      </c>
      <c r="J370" s="10725" t="n">
        <v>0.6391744080635</v>
      </c>
    </row>
    <row collapsed="false" customFormat="false" customHeight="false" hidden="false" ht="12.75" outlineLevel="0" r="371">
      <c r="A371" s="6856" t="s">
        <v>141</v>
      </c>
      <c r="B371" s="7286" t="s">
        <v>35</v>
      </c>
      <c r="C371" s="7716" t="s">
        <v>24</v>
      </c>
      <c r="D371" s="8146" t="s">
        <v>18</v>
      </c>
      <c r="E371" s="8576" t="n">
        <v>0.099310709571</v>
      </c>
      <c r="F371" s="9006" t="n">
        <v>0.102881850022</v>
      </c>
      <c r="G371" s="9436" t="n">
        <v>0.10201660537980001</v>
      </c>
      <c r="H371" s="9866" t="n">
        <v>0.0968735989323</v>
      </c>
      <c r="I371" s="10296" t="n">
        <v>0.09177782509379999</v>
      </c>
      <c r="J371" s="10726" t="n">
        <v>0.0932996134752</v>
      </c>
    </row>
    <row collapsed="false" customFormat="false" customHeight="false" hidden="false" ht="12.75" outlineLevel="0" r="372">
      <c r="A372" s="6857" t="s">
        <v>141</v>
      </c>
      <c r="B372" s="7287" t="s">
        <v>35</v>
      </c>
      <c r="C372" s="7717" t="s">
        <v>25</v>
      </c>
      <c r="D372" s="8147" t="s">
        <v>20</v>
      </c>
      <c r="E372" s="8577" t="n">
        <v>0.0</v>
      </c>
      <c r="F372" s="9007" t="n">
        <v>0.0</v>
      </c>
      <c r="G372" s="9437" t="n">
        <v>0.0</v>
      </c>
      <c r="H372" s="9867" t="n">
        <v>0.0</v>
      </c>
      <c r="I372" s="10297" t="n">
        <v>0.0</v>
      </c>
      <c r="J372" s="10727" t="n">
        <v>0.0</v>
      </c>
    </row>
    <row collapsed="false" customFormat="false" customHeight="false" hidden="false" ht="12.75" outlineLevel="0" r="373">
      <c r="A373" s="6858" t="s">
        <v>141</v>
      </c>
      <c r="B373" s="7288" t="s">
        <v>35</v>
      </c>
      <c r="C373" s="7718" t="s">
        <v>25</v>
      </c>
      <c r="D373" s="8148" t="s">
        <v>13</v>
      </c>
      <c r="E373" s="8578" t="n">
        <v>0.1752702993309</v>
      </c>
      <c r="F373" s="9008" t="n">
        <v>0.1726706604509</v>
      </c>
      <c r="G373" s="9438" t="n">
        <v>0.16986181343509998</v>
      </c>
      <c r="H373" s="9868" t="n">
        <v>0.1650825371214</v>
      </c>
      <c r="I373" s="10298" t="n">
        <v>0.1605017265055</v>
      </c>
      <c r="J373" s="10728" t="n">
        <v>0.1636637108854</v>
      </c>
    </row>
    <row collapsed="false" customFormat="false" customHeight="false" hidden="false" ht="12.75" outlineLevel="0" r="374">
      <c r="A374" s="6859" t="s">
        <v>141</v>
      </c>
      <c r="B374" s="7289" t="s">
        <v>35</v>
      </c>
      <c r="C374" s="7719" t="s">
        <v>25</v>
      </c>
      <c r="D374" s="8149" t="s">
        <v>16</v>
      </c>
      <c r="E374" s="8579" t="n">
        <v>0.0</v>
      </c>
      <c r="F374" s="9009" t="n">
        <v>0.0</v>
      </c>
      <c r="G374" s="9439" t="n">
        <v>0.0</v>
      </c>
      <c r="H374" s="9869" t="n">
        <v>0.0</v>
      </c>
      <c r="I374" s="10299" t="n">
        <v>0.0</v>
      </c>
      <c r="J374" s="10729" t="n">
        <v>0.0</v>
      </c>
    </row>
    <row collapsed="false" customFormat="false" customHeight="false" hidden="false" ht="12.75" outlineLevel="0" r="375">
      <c r="A375" s="6860" t="s">
        <v>141</v>
      </c>
      <c r="B375" s="7290" t="s">
        <v>35</v>
      </c>
      <c r="C375" s="7720" t="s">
        <v>25</v>
      </c>
      <c r="D375" s="8150" t="s">
        <v>14</v>
      </c>
      <c r="E375" s="8580" t="n">
        <v>0.0</v>
      </c>
      <c r="F375" s="9010" t="n">
        <v>0.0</v>
      </c>
      <c r="G375" s="9440" t="n">
        <v>0.0</v>
      </c>
      <c r="H375" s="9870" t="n">
        <v>0.0</v>
      </c>
      <c r="I375" s="10300" t="n">
        <v>0.0</v>
      </c>
      <c r="J375" s="10730" t="n">
        <v>0.0</v>
      </c>
    </row>
    <row collapsed="false" customFormat="false" customHeight="false" hidden="false" ht="12.75" outlineLevel="0" r="376">
      <c r="A376" s="6861" t="s">
        <v>141</v>
      </c>
      <c r="B376" s="7291" t="s">
        <v>35</v>
      </c>
      <c r="C376" s="7721" t="s">
        <v>25</v>
      </c>
      <c r="D376" s="8151" t="s">
        <v>18</v>
      </c>
      <c r="E376" s="8581" t="n">
        <v>0.0</v>
      </c>
      <c r="F376" s="9011" t="n">
        <v>0.0</v>
      </c>
      <c r="G376" s="9441" t="n">
        <v>0.0</v>
      </c>
      <c r="H376" s="9871" t="n">
        <v>0.0</v>
      </c>
      <c r="I376" s="10301" t="n">
        <v>0.0</v>
      </c>
      <c r="J376" s="10731" t="n">
        <v>0.0</v>
      </c>
    </row>
    <row collapsed="false" customFormat="false" customHeight="false" hidden="false" ht="12.75" outlineLevel="0" r="377">
      <c r="A377" s="6862" t="s">
        <v>141</v>
      </c>
      <c r="B377" s="7292" t="s">
        <v>35</v>
      </c>
      <c r="C377" s="7722" t="s">
        <v>26</v>
      </c>
      <c r="D377" s="8152" t="s">
        <v>20</v>
      </c>
      <c r="E377" s="8582" t="n">
        <v>0.0</v>
      </c>
      <c r="F377" s="9012" t="n">
        <v>0.0</v>
      </c>
      <c r="G377" s="9442" t="n">
        <v>0.0</v>
      </c>
      <c r="H377" s="9872" t="n">
        <v>0.0</v>
      </c>
      <c r="I377" s="10302" t="n">
        <v>0.0</v>
      </c>
      <c r="J377" s="10732" t="n">
        <v>0.0</v>
      </c>
    </row>
    <row collapsed="false" customFormat="false" customHeight="false" hidden="false" ht="12.75" outlineLevel="0" r="378">
      <c r="A378" s="6863" t="s">
        <v>141</v>
      </c>
      <c r="B378" s="7293" t="s">
        <v>35</v>
      </c>
      <c r="C378" s="7723" t="s">
        <v>26</v>
      </c>
      <c r="D378" s="8153" t="s">
        <v>13</v>
      </c>
      <c r="E378" s="8583" t="n">
        <v>1.52742293343</v>
      </c>
      <c r="F378" s="9013" t="n">
        <v>1.5720661715150002</v>
      </c>
      <c r="G378" s="9443" t="n">
        <v>1.6132101029230002</v>
      </c>
      <c r="H378" s="9873" t="n">
        <v>1.6278547130810002</v>
      </c>
      <c r="I378" s="10303" t="n">
        <v>1.643122480725</v>
      </c>
      <c r="J378" s="10733" t="n">
        <v>1.6984954627909998</v>
      </c>
    </row>
    <row collapsed="false" customFormat="false" customHeight="false" hidden="false" ht="12.75" outlineLevel="0" r="379">
      <c r="A379" s="6864" t="s">
        <v>141</v>
      </c>
      <c r="B379" s="7294" t="s">
        <v>35</v>
      </c>
      <c r="C379" s="7724" t="s">
        <v>26</v>
      </c>
      <c r="D379" s="8154" t="s">
        <v>16</v>
      </c>
      <c r="E379" s="8584" t="n">
        <v>0.0</v>
      </c>
      <c r="F379" s="9014" t="n">
        <v>0.0</v>
      </c>
      <c r="G379" s="9444" t="n">
        <v>0.0</v>
      </c>
      <c r="H379" s="9874" t="n">
        <v>0.0</v>
      </c>
      <c r="I379" s="10304" t="n">
        <v>0.0</v>
      </c>
      <c r="J379" s="10734" t="n">
        <v>0.0</v>
      </c>
    </row>
    <row collapsed="false" customFormat="false" customHeight="false" hidden="false" ht="12.75" outlineLevel="0" r="380">
      <c r="A380" s="6865" t="s">
        <v>141</v>
      </c>
      <c r="B380" s="7295" t="s">
        <v>35</v>
      </c>
      <c r="C380" s="7725" t="s">
        <v>26</v>
      </c>
      <c r="D380" s="8155" t="s">
        <v>14</v>
      </c>
      <c r="E380" s="8585" t="n">
        <v>0.0</v>
      </c>
      <c r="F380" s="9015" t="n">
        <v>0.0</v>
      </c>
      <c r="G380" s="9445" t="n">
        <v>0.0</v>
      </c>
      <c r="H380" s="9875" t="n">
        <v>0.0</v>
      </c>
      <c r="I380" s="10305" t="n">
        <v>0.0</v>
      </c>
      <c r="J380" s="10735" t="n">
        <v>0.0</v>
      </c>
    </row>
    <row collapsed="false" customFormat="false" customHeight="false" hidden="false" ht="12.75" outlineLevel="0" r="381">
      <c r="A381" s="6866" t="s">
        <v>141</v>
      </c>
      <c r="B381" s="7296" t="s">
        <v>35</v>
      </c>
      <c r="C381" s="7726" t="s">
        <v>26</v>
      </c>
      <c r="D381" s="8156" t="s">
        <v>18</v>
      </c>
      <c r="E381" s="8586" t="n">
        <v>0.0</v>
      </c>
      <c r="F381" s="9016" t="n">
        <v>0.0</v>
      </c>
      <c r="G381" s="9446" t="n">
        <v>0.0</v>
      </c>
      <c r="H381" s="9876" t="n">
        <v>0.0</v>
      </c>
      <c r="I381" s="10306" t="n">
        <v>0.0</v>
      </c>
      <c r="J381" s="10736" t="n">
        <v>0.0</v>
      </c>
    </row>
    <row collapsed="false" customFormat="false" customHeight="false" hidden="false" ht="12.75" outlineLevel="0" r="382">
      <c r="A382" s="6867" t="s">
        <v>141</v>
      </c>
      <c r="B382" s="7297" t="s">
        <v>35</v>
      </c>
      <c r="C382" s="7727" t="s">
        <v>27</v>
      </c>
      <c r="D382" s="8157" t="s">
        <v>20</v>
      </c>
      <c r="E382" s="8587" t="n">
        <v>0.0</v>
      </c>
      <c r="F382" s="9017" t="n">
        <v>0.0</v>
      </c>
      <c r="G382" s="9447" t="n">
        <v>0.0</v>
      </c>
      <c r="H382" s="9877" t="n">
        <v>0.0</v>
      </c>
      <c r="I382" s="10307" t="n">
        <v>0.0</v>
      </c>
      <c r="J382" s="10737" t="n">
        <v>0.0</v>
      </c>
    </row>
    <row collapsed="false" customFormat="false" customHeight="false" hidden="false" ht="12.75" outlineLevel="0" r="383">
      <c r="A383" s="6868" t="s">
        <v>141</v>
      </c>
      <c r="B383" s="7298" t="s">
        <v>35</v>
      </c>
      <c r="C383" s="7728" t="s">
        <v>27</v>
      </c>
      <c r="D383" s="8158" t="s">
        <v>13</v>
      </c>
      <c r="E383" s="8588" t="n">
        <v>0.2932435206067</v>
      </c>
      <c r="F383" s="9018" t="n">
        <v>0.3096319817804</v>
      </c>
      <c r="G383" s="9448" t="n">
        <v>0.323962339082</v>
      </c>
      <c r="H383" s="9878" t="n">
        <v>0.33033171831999997</v>
      </c>
      <c r="I383" s="10308" t="n">
        <v>0.33713174708529997</v>
      </c>
      <c r="J383" s="10738" t="n">
        <v>0.3580317524755</v>
      </c>
    </row>
    <row collapsed="false" customFormat="false" customHeight="false" hidden="false" ht="12.75" outlineLevel="0" r="384">
      <c r="A384" s="6869" t="s">
        <v>141</v>
      </c>
      <c r="B384" s="7299" t="s">
        <v>35</v>
      </c>
      <c r="C384" s="7729" t="s">
        <v>27</v>
      </c>
      <c r="D384" s="8159" t="s">
        <v>16</v>
      </c>
      <c r="E384" s="8589" t="n">
        <v>0.0</v>
      </c>
      <c r="F384" s="9019" t="n">
        <v>0.0</v>
      </c>
      <c r="G384" s="9449" t="n">
        <v>0.0</v>
      </c>
      <c r="H384" s="9879" t="n">
        <v>0.0</v>
      </c>
      <c r="I384" s="10309" t="n">
        <v>0.0</v>
      </c>
      <c r="J384" s="10739" t="n">
        <v>0.0</v>
      </c>
    </row>
    <row collapsed="false" customFormat="false" customHeight="false" hidden="false" ht="12.75" outlineLevel="0" r="385">
      <c r="A385" s="6870" t="s">
        <v>141</v>
      </c>
      <c r="B385" s="7300" t="s">
        <v>35</v>
      </c>
      <c r="C385" s="7730" t="s">
        <v>27</v>
      </c>
      <c r="D385" s="8160" t="s">
        <v>14</v>
      </c>
      <c r="E385" s="8590" t="n">
        <v>0.0</v>
      </c>
      <c r="F385" s="9020" t="n">
        <v>0.0</v>
      </c>
      <c r="G385" s="9450" t="n">
        <v>0.0</v>
      </c>
      <c r="H385" s="9880" t="n">
        <v>0.0</v>
      </c>
      <c r="I385" s="10310" t="n">
        <v>0.0</v>
      </c>
      <c r="J385" s="10740" t="n">
        <v>0.0</v>
      </c>
    </row>
    <row collapsed="false" customFormat="false" customHeight="false" hidden="false" ht="12.75" outlineLevel="0" r="386">
      <c r="A386" s="6871" t="s">
        <v>141</v>
      </c>
      <c r="B386" s="7301" t="s">
        <v>35</v>
      </c>
      <c r="C386" s="7731" t="s">
        <v>27</v>
      </c>
      <c r="D386" s="8161" t="s">
        <v>18</v>
      </c>
      <c r="E386" s="8591" t="n">
        <v>0.0</v>
      </c>
      <c r="F386" s="9021" t="n">
        <v>0.0</v>
      </c>
      <c r="G386" s="9451" t="n">
        <v>0.0</v>
      </c>
      <c r="H386" s="9881" t="n">
        <v>0.0</v>
      </c>
      <c r="I386" s="10311" t="n">
        <v>0.0</v>
      </c>
      <c r="J386" s="10741" t="n">
        <v>0.0</v>
      </c>
    </row>
    <row collapsed="false" customFormat="false" customHeight="false" hidden="false" ht="12.75" outlineLevel="0" r="387">
      <c r="A387" s="6872" t="s">
        <v>141</v>
      </c>
      <c r="B387" s="7302" t="s">
        <v>36</v>
      </c>
      <c r="C387" s="7732" t="s">
        <v>12</v>
      </c>
      <c r="D387" s="8162" t="s">
        <v>20</v>
      </c>
      <c r="E387" s="8592" t="n">
        <v>0.191692847162</v>
      </c>
      <c r="F387" s="9022" t="n">
        <v>0.1631888090982</v>
      </c>
      <c r="G387" s="9452" t="n">
        <v>0.1445568402043</v>
      </c>
      <c r="H387" s="9882" t="n">
        <v>0.1251988945584</v>
      </c>
      <c r="I387" s="10312" t="n">
        <v>0.10861764423909999</v>
      </c>
      <c r="J387" s="10742" t="n">
        <v>0.0659456550963</v>
      </c>
    </row>
    <row collapsed="false" customFormat="false" customHeight="false" hidden="false" ht="12.75" outlineLevel="0" r="388">
      <c r="A388" s="6873" t="s">
        <v>141</v>
      </c>
      <c r="B388" s="7303" t="s">
        <v>36</v>
      </c>
      <c r="C388" s="7733" t="s">
        <v>12</v>
      </c>
      <c r="D388" s="8163" t="s">
        <v>13</v>
      </c>
      <c r="E388" s="8593" t="n">
        <v>0.025630687901999998</v>
      </c>
      <c r="F388" s="9023" t="n">
        <v>0.1436072312497</v>
      </c>
      <c r="G388" s="9453" t="n">
        <v>0.1710971821839</v>
      </c>
      <c r="H388" s="9883" t="n">
        <v>0.1936007973236</v>
      </c>
      <c r="I388" s="10313" t="n">
        <v>0.2134624101469</v>
      </c>
      <c r="J388" s="10743" t="n">
        <v>0.268143442971</v>
      </c>
    </row>
    <row collapsed="false" customFormat="false" customHeight="false" hidden="false" ht="12.75" outlineLevel="0" r="389">
      <c r="A389" s="6874" t="s">
        <v>141</v>
      </c>
      <c r="B389" s="7304" t="s">
        <v>36</v>
      </c>
      <c r="C389" s="7734" t="s">
        <v>12</v>
      </c>
      <c r="D389" s="8164" t="s">
        <v>16</v>
      </c>
      <c r="E389" s="8594" t="n">
        <v>1.1925397473700001</v>
      </c>
      <c r="F389" s="9024" t="n">
        <v>0.0</v>
      </c>
      <c r="G389" s="9454" t="n">
        <v>0.0</v>
      </c>
      <c r="H389" s="9884" t="n">
        <v>0.0</v>
      </c>
      <c r="I389" s="10314" t="n">
        <v>0.0</v>
      </c>
      <c r="J389" s="10744" t="n">
        <v>0.0</v>
      </c>
    </row>
    <row collapsed="false" customFormat="false" customHeight="false" hidden="false" ht="12.75" outlineLevel="0" r="390">
      <c r="A390" s="6875" t="s">
        <v>141</v>
      </c>
      <c r="B390" s="7305" t="s">
        <v>36</v>
      </c>
      <c r="C390" s="7735" t="s">
        <v>12</v>
      </c>
      <c r="D390" s="8165" t="s">
        <v>14</v>
      </c>
      <c r="E390" s="8595" t="n">
        <v>9.098026654000001E-4</v>
      </c>
      <c r="F390" s="9025" t="n">
        <v>7.745184183E-4</v>
      </c>
      <c r="G390" s="9455" t="n">
        <v>6.860885981E-4</v>
      </c>
      <c r="H390" s="9885" t="n">
        <v>5.942132835000001E-4</v>
      </c>
      <c r="I390" s="10315" t="n">
        <v>5.155159264E-4</v>
      </c>
      <c r="J390" s="10745" t="n">
        <v>3.129880296E-4</v>
      </c>
    </row>
    <row collapsed="false" customFormat="false" customHeight="false" hidden="false" ht="12.75" outlineLevel="0" r="391">
      <c r="A391" s="6876" t="s">
        <v>141</v>
      </c>
      <c r="B391" s="7306" t="s">
        <v>36</v>
      </c>
      <c r="C391" s="7736" t="s">
        <v>12</v>
      </c>
      <c r="D391" s="8166" t="s">
        <v>18</v>
      </c>
      <c r="E391" s="8596" t="n">
        <v>0.0</v>
      </c>
      <c r="F391" s="9026" t="n">
        <v>0.0</v>
      </c>
      <c r="G391" s="9456" t="n">
        <v>0.0</v>
      </c>
      <c r="H391" s="9886" t="n">
        <v>0.0</v>
      </c>
      <c r="I391" s="10316" t="n">
        <v>0.0</v>
      </c>
      <c r="J391" s="10746" t="n">
        <v>0.0</v>
      </c>
    </row>
    <row collapsed="false" customFormat="false" customHeight="false" hidden="false" ht="12.75" outlineLevel="0" r="392">
      <c r="A392" s="6877" t="s">
        <v>141</v>
      </c>
      <c r="B392" s="7307" t="s">
        <v>36</v>
      </c>
      <c r="C392" s="7737" t="s">
        <v>17</v>
      </c>
      <c r="D392" s="8167" t="s">
        <v>20</v>
      </c>
      <c r="E392" s="8597" t="n">
        <v>0.0</v>
      </c>
      <c r="F392" s="9027" t="n">
        <v>0.0</v>
      </c>
      <c r="G392" s="9457" t="n">
        <v>0.0</v>
      </c>
      <c r="H392" s="9887" t="n">
        <v>0.0</v>
      </c>
      <c r="I392" s="10317" t="n">
        <v>0.0</v>
      </c>
      <c r="J392" s="10747" t="n">
        <v>0.0</v>
      </c>
    </row>
    <row collapsed="false" customFormat="false" customHeight="false" hidden="false" ht="12.75" outlineLevel="0" r="393">
      <c r="A393" s="6878" t="s">
        <v>141</v>
      </c>
      <c r="B393" s="7308" t="s">
        <v>36</v>
      </c>
      <c r="C393" s="7738" t="s">
        <v>17</v>
      </c>
      <c r="D393" s="8168" t="s">
        <v>13</v>
      </c>
      <c r="E393" s="8598" t="n">
        <v>0.032021987773</v>
      </c>
      <c r="F393" s="9028" t="n">
        <v>0.0350741608154</v>
      </c>
      <c r="G393" s="9458" t="n">
        <v>0.0378045557808</v>
      </c>
      <c r="H393" s="9888" t="n">
        <v>0.0400174152967</v>
      </c>
      <c r="I393" s="10318" t="n">
        <v>0.0423650968107</v>
      </c>
      <c r="J393" s="10748" t="n">
        <v>0.0432752157686</v>
      </c>
    </row>
    <row collapsed="false" customFormat="false" customHeight="false" hidden="false" ht="12.75" outlineLevel="0" r="394">
      <c r="A394" s="6879" t="s">
        <v>141</v>
      </c>
      <c r="B394" s="7309" t="s">
        <v>36</v>
      </c>
      <c r="C394" s="7739" t="s">
        <v>17</v>
      </c>
      <c r="D394" s="8169" t="s">
        <v>16</v>
      </c>
      <c r="E394" s="8599" t="n">
        <v>0.0</v>
      </c>
      <c r="F394" s="9029" t="n">
        <v>0.0</v>
      </c>
      <c r="G394" s="9459" t="n">
        <v>0.0</v>
      </c>
      <c r="H394" s="9889" t="n">
        <v>0.0</v>
      </c>
      <c r="I394" s="10319" t="n">
        <v>0.0</v>
      </c>
      <c r="J394" s="10749" t="n">
        <v>0.0</v>
      </c>
    </row>
    <row collapsed="false" customFormat="false" customHeight="false" hidden="false" ht="12.75" outlineLevel="0" r="395">
      <c r="A395" s="6880" t="s">
        <v>141</v>
      </c>
      <c r="B395" s="7310" t="s">
        <v>36</v>
      </c>
      <c r="C395" s="7740" t="s">
        <v>17</v>
      </c>
      <c r="D395" s="8170" t="s">
        <v>14</v>
      </c>
      <c r="E395" s="8600" t="n">
        <v>0.0</v>
      </c>
      <c r="F395" s="9030" t="n">
        <v>0.0</v>
      </c>
      <c r="G395" s="9460" t="n">
        <v>0.0</v>
      </c>
      <c r="H395" s="9890" t="n">
        <v>0.0</v>
      </c>
      <c r="I395" s="10320" t="n">
        <v>0.0</v>
      </c>
      <c r="J395" s="10750" t="n">
        <v>0.0</v>
      </c>
    </row>
    <row collapsed="false" customFormat="false" customHeight="false" hidden="false" ht="12.75" outlineLevel="0" r="396">
      <c r="A396" s="6881" t="s">
        <v>141</v>
      </c>
      <c r="B396" s="7311" t="s">
        <v>36</v>
      </c>
      <c r="C396" s="7741" t="s">
        <v>17</v>
      </c>
      <c r="D396" s="8171" t="s">
        <v>18</v>
      </c>
      <c r="E396" s="8601" t="n">
        <v>0.0</v>
      </c>
      <c r="F396" s="9031" t="n">
        <v>0.0</v>
      </c>
      <c r="G396" s="9461" t="n">
        <v>0.0</v>
      </c>
      <c r="H396" s="9891" t="n">
        <v>0.0</v>
      </c>
      <c r="I396" s="10321" t="n">
        <v>0.0</v>
      </c>
      <c r="J396" s="10751" t="n">
        <v>0.0</v>
      </c>
    </row>
    <row collapsed="false" customFormat="false" customHeight="false" hidden="false" ht="12.75" outlineLevel="0" r="397">
      <c r="A397" s="6882" t="s">
        <v>141</v>
      </c>
      <c r="B397" s="7312" t="s">
        <v>36</v>
      </c>
      <c r="C397" s="7742" t="s">
        <v>19</v>
      </c>
      <c r="D397" s="8172" t="s">
        <v>20</v>
      </c>
      <c r="E397" s="8602" t="n">
        <v>0.18757848096000002</v>
      </c>
      <c r="F397" s="9032" t="n">
        <v>0.13307580173439998</v>
      </c>
      <c r="G397" s="9462" t="n">
        <v>0.0831913846277</v>
      </c>
      <c r="H397" s="9892" t="n">
        <v>0.0742597803972</v>
      </c>
      <c r="I397" s="10322" t="n">
        <v>0.10800047706860001</v>
      </c>
      <c r="J397" s="10752" t="n">
        <v>0.1731841817003</v>
      </c>
    </row>
    <row collapsed="false" customFormat="false" customHeight="false" hidden="false" ht="12.75" outlineLevel="0" r="398">
      <c r="A398" s="6883" t="s">
        <v>141</v>
      </c>
      <c r="B398" s="7313" t="s">
        <v>36</v>
      </c>
      <c r="C398" s="7743" t="s">
        <v>19</v>
      </c>
      <c r="D398" s="8173" t="s">
        <v>13</v>
      </c>
      <c r="E398" s="8603" t="n">
        <v>0.333798104912</v>
      </c>
      <c r="F398" s="9033" t="n">
        <v>0.40343504738999997</v>
      </c>
      <c r="G398" s="9463" t="n">
        <v>0.4957676240855</v>
      </c>
      <c r="H398" s="9893" t="n">
        <v>0.6377434579138</v>
      </c>
      <c r="I398" s="10323" t="n">
        <v>0.8594731726247999</v>
      </c>
      <c r="J398" s="10753" t="n">
        <v>1.1427418261814</v>
      </c>
    </row>
    <row collapsed="false" customFormat="false" customHeight="false" hidden="false" ht="12.75" outlineLevel="0" r="399">
      <c r="A399" s="6884" t="s">
        <v>141</v>
      </c>
      <c r="B399" s="7314" t="s">
        <v>36</v>
      </c>
      <c r="C399" s="7744" t="s">
        <v>19</v>
      </c>
      <c r="D399" s="8174" t="s">
        <v>16</v>
      </c>
      <c r="E399" s="8604" t="n">
        <v>1.1592389055999999</v>
      </c>
      <c r="F399" s="9034" t="n">
        <v>0.8399096311476</v>
      </c>
      <c r="G399" s="9464" t="n">
        <v>0.7164723540534</v>
      </c>
      <c r="H399" s="9894" t="n">
        <v>0.49863884736069997</v>
      </c>
      <c r="I399" s="10324" t="n">
        <v>0.2995815724082</v>
      </c>
      <c r="J399" s="10754" t="n">
        <v>0.0012117805802999999</v>
      </c>
    </row>
    <row collapsed="false" customFormat="false" customHeight="false" hidden="false" ht="12.75" outlineLevel="0" r="400">
      <c r="A400" s="6885" t="s">
        <v>141</v>
      </c>
      <c r="B400" s="7315" t="s">
        <v>36</v>
      </c>
      <c r="C400" s="7745" t="s">
        <v>19</v>
      </c>
      <c r="D400" s="8175" t="s">
        <v>14</v>
      </c>
      <c r="E400" s="8605" t="n">
        <v>1.65617507621</v>
      </c>
      <c r="F400" s="9035" t="n">
        <v>2.0276251503818</v>
      </c>
      <c r="G400" s="9465" t="n">
        <v>1.9107617395714003</v>
      </c>
      <c r="H400" s="9895" t="n">
        <v>1.6967090439729</v>
      </c>
      <c r="I400" s="10325" t="n">
        <v>1.2831950453531</v>
      </c>
      <c r="J400" s="10755" t="n">
        <v>0.061591232266500005</v>
      </c>
    </row>
    <row collapsed="false" customFormat="false" customHeight="false" hidden="false" ht="12.75" outlineLevel="0" r="401">
      <c r="A401" s="6886" t="s">
        <v>141</v>
      </c>
      <c r="B401" s="7316" t="s">
        <v>36</v>
      </c>
      <c r="C401" s="7746" t="s">
        <v>19</v>
      </c>
      <c r="D401" s="8176" t="s">
        <v>18</v>
      </c>
      <c r="E401" s="8606" t="n">
        <v>0.1992248757</v>
      </c>
      <c r="F401" s="9036" t="n">
        <v>0.14365062248430002</v>
      </c>
      <c r="G401" s="9466" t="n">
        <v>0.108666219553</v>
      </c>
      <c r="H401" s="9896" t="n">
        <v>0.1642973801593</v>
      </c>
      <c r="I401" s="10326" t="n">
        <v>0.2788386031809</v>
      </c>
      <c r="J401" s="10756" t="n">
        <v>0.8055999496452</v>
      </c>
    </row>
    <row collapsed="false" customFormat="false" customHeight="false" hidden="false" ht="12.75" outlineLevel="0" r="402">
      <c r="A402" s="6887" t="s">
        <v>141</v>
      </c>
      <c r="B402" s="7317" t="s">
        <v>36</v>
      </c>
      <c r="C402" s="7747" t="s">
        <v>21</v>
      </c>
      <c r="D402" s="8177" t="s">
        <v>20</v>
      </c>
      <c r="E402" s="8607" t="n">
        <v>0.0</v>
      </c>
      <c r="F402" s="9037" t="n">
        <v>0.0</v>
      </c>
      <c r="G402" s="9467" t="n">
        <v>0.0</v>
      </c>
      <c r="H402" s="9897" t="n">
        <v>0.0</v>
      </c>
      <c r="I402" s="10327" t="n">
        <v>0.0</v>
      </c>
      <c r="J402" s="10757" t="n">
        <v>0.0</v>
      </c>
    </row>
    <row collapsed="false" customFormat="false" customHeight="false" hidden="false" ht="12.75" outlineLevel="0" r="403">
      <c r="A403" s="6888" t="s">
        <v>141</v>
      </c>
      <c r="B403" s="7318" t="s">
        <v>36</v>
      </c>
      <c r="C403" s="7748" t="s">
        <v>21</v>
      </c>
      <c r="D403" s="8178" t="s">
        <v>13</v>
      </c>
      <c r="E403" s="8608" t="n">
        <v>0.1537795564323</v>
      </c>
      <c r="F403" s="9038" t="n">
        <v>0.1490830825056</v>
      </c>
      <c r="G403" s="9468" t="n">
        <v>0.1437474077333</v>
      </c>
      <c r="H403" s="9898" t="n">
        <v>0.1341223531357</v>
      </c>
      <c r="I403" s="10328" t="n">
        <v>0.1310331071774</v>
      </c>
      <c r="J403" s="10758" t="n">
        <v>0.128650144965</v>
      </c>
    </row>
    <row collapsed="false" customFormat="false" customHeight="false" hidden="false" ht="12.75" outlineLevel="0" r="404">
      <c r="A404" s="6889" t="s">
        <v>141</v>
      </c>
      <c r="B404" s="7319" t="s">
        <v>36</v>
      </c>
      <c r="C404" s="7749" t="s">
        <v>21</v>
      </c>
      <c r="D404" s="8179" t="s">
        <v>16</v>
      </c>
      <c r="E404" s="8609" t="n">
        <v>0.0</v>
      </c>
      <c r="F404" s="9039" t="n">
        <v>0.0</v>
      </c>
      <c r="G404" s="9469" t="n">
        <v>0.0</v>
      </c>
      <c r="H404" s="9899" t="n">
        <v>0.0</v>
      </c>
      <c r="I404" s="10329" t="n">
        <v>0.0</v>
      </c>
      <c r="J404" s="10759" t="n">
        <v>0.0</v>
      </c>
    </row>
    <row collapsed="false" customFormat="false" customHeight="false" hidden="false" ht="12.75" outlineLevel="0" r="405">
      <c r="A405" s="6890" t="s">
        <v>141</v>
      </c>
      <c r="B405" s="7320" t="s">
        <v>36</v>
      </c>
      <c r="C405" s="7750" t="s">
        <v>21</v>
      </c>
      <c r="D405" s="8180" t="s">
        <v>14</v>
      </c>
      <c r="E405" s="8610" t="n">
        <v>0.0</v>
      </c>
      <c r="F405" s="9040" t="n">
        <v>0.0</v>
      </c>
      <c r="G405" s="9470" t="n">
        <v>0.0</v>
      </c>
      <c r="H405" s="9900" t="n">
        <v>0.0</v>
      </c>
      <c r="I405" s="10330" t="n">
        <v>0.0</v>
      </c>
      <c r="J405" s="10760" t="n">
        <v>0.0</v>
      </c>
    </row>
    <row collapsed="false" customFormat="false" customHeight="false" hidden="false" ht="12.75" outlineLevel="0" r="406">
      <c r="A406" s="6891" t="s">
        <v>141</v>
      </c>
      <c r="B406" s="7321" t="s">
        <v>36</v>
      </c>
      <c r="C406" s="7751" t="s">
        <v>21</v>
      </c>
      <c r="D406" s="8181" t="s">
        <v>18</v>
      </c>
      <c r="E406" s="8611" t="n">
        <v>0.0</v>
      </c>
      <c r="F406" s="9041" t="n">
        <v>0.0</v>
      </c>
      <c r="G406" s="9471" t="n">
        <v>0.0</v>
      </c>
      <c r="H406" s="9901" t="n">
        <v>0.0</v>
      </c>
      <c r="I406" s="10331" t="n">
        <v>0.0</v>
      </c>
      <c r="J406" s="10761" t="n">
        <v>0.0</v>
      </c>
    </row>
    <row collapsed="false" customFormat="false" customHeight="false" hidden="false" ht="12.75" outlineLevel="0" r="407">
      <c r="A407" s="6892" t="s">
        <v>141</v>
      </c>
      <c r="B407" s="7322" t="s">
        <v>36</v>
      </c>
      <c r="C407" s="7752" t="s">
        <v>22</v>
      </c>
      <c r="D407" s="8182" t="s">
        <v>20</v>
      </c>
      <c r="E407" s="8612" t="n">
        <v>0.0298014363624</v>
      </c>
      <c r="F407" s="9042" t="n">
        <v>0.020127113037599998</v>
      </c>
      <c r="G407" s="9472" t="n">
        <v>0.014735067392300003</v>
      </c>
      <c r="H407" s="9902" t="n">
        <v>0.0106656556775</v>
      </c>
      <c r="I407" s="10332" t="n">
        <v>0.0077463335099</v>
      </c>
      <c r="J407" s="10762" t="n">
        <v>0.0026374100038</v>
      </c>
    </row>
    <row collapsed="false" customFormat="false" customHeight="false" hidden="false" ht="12.75" outlineLevel="0" r="408">
      <c r="A408" s="6893" t="s">
        <v>141</v>
      </c>
      <c r="B408" s="7323" t="s">
        <v>36</v>
      </c>
      <c r="C408" s="7753" t="s">
        <v>22</v>
      </c>
      <c r="D408" s="8183" t="s">
        <v>13</v>
      </c>
      <c r="E408" s="8613" t="n">
        <v>0.08979975958759999</v>
      </c>
      <c r="F408" s="9043" t="n">
        <v>0.12231593790579999</v>
      </c>
      <c r="G408" s="9473" t="n">
        <v>0.14310018317370002</v>
      </c>
      <c r="H408" s="9903" t="n">
        <v>0.1584710355899</v>
      </c>
      <c r="I408" s="10333" t="n">
        <v>0.1707030975372</v>
      </c>
      <c r="J408" s="10763" t="n">
        <v>0.1979521006086</v>
      </c>
    </row>
    <row collapsed="false" customFormat="false" customHeight="false" hidden="false" ht="12.75" outlineLevel="0" r="409">
      <c r="A409" s="6894" t="s">
        <v>141</v>
      </c>
      <c r="B409" s="7324" t="s">
        <v>36</v>
      </c>
      <c r="C409" s="7754" t="s">
        <v>22</v>
      </c>
      <c r="D409" s="8184" t="s">
        <v>16</v>
      </c>
      <c r="E409" s="8614" t="n">
        <v>0.0</v>
      </c>
      <c r="F409" s="9044" t="n">
        <v>0.0</v>
      </c>
      <c r="G409" s="9474" t="n">
        <v>0.0</v>
      </c>
      <c r="H409" s="9904" t="n">
        <v>0.0</v>
      </c>
      <c r="I409" s="10334" t="n">
        <v>0.0</v>
      </c>
      <c r="J409" s="10764" t="n">
        <v>0.0</v>
      </c>
    </row>
    <row collapsed="false" customFormat="false" customHeight="false" hidden="false" ht="12.75" outlineLevel="0" r="410">
      <c r="A410" s="6895" t="s">
        <v>141</v>
      </c>
      <c r="B410" s="7325" t="s">
        <v>36</v>
      </c>
      <c r="C410" s="7755" t="s">
        <v>22</v>
      </c>
      <c r="D410" s="8185" t="s">
        <v>14</v>
      </c>
      <c r="E410" s="8615" t="n">
        <v>0.09171366047929999</v>
      </c>
      <c r="F410" s="9045" t="n">
        <v>0.0724572321942</v>
      </c>
      <c r="G410" s="9475" t="n">
        <v>0.0599583407029</v>
      </c>
      <c r="H410" s="9905" t="n">
        <v>0.0490514425377</v>
      </c>
      <c r="I410" s="10335" t="n">
        <v>0.0400390403116</v>
      </c>
      <c r="J410" s="10765" t="n">
        <v>0.0194388286824</v>
      </c>
    </row>
    <row collapsed="false" customFormat="false" customHeight="false" hidden="false" ht="12.75" outlineLevel="0" r="411">
      <c r="A411" s="6896" t="s">
        <v>141</v>
      </c>
      <c r="B411" s="7326" t="s">
        <v>36</v>
      </c>
      <c r="C411" s="7756" t="s">
        <v>22</v>
      </c>
      <c r="D411" s="8186" t="s">
        <v>18</v>
      </c>
      <c r="E411" s="8616" t="n">
        <v>0.0</v>
      </c>
      <c r="F411" s="9046" t="n">
        <v>0.0</v>
      </c>
      <c r="G411" s="9476" t="n">
        <v>0.0</v>
      </c>
      <c r="H411" s="9906" t="n">
        <v>0.0</v>
      </c>
      <c r="I411" s="10336" t="n">
        <v>0.0</v>
      </c>
      <c r="J411" s="10766" t="n">
        <v>0.0</v>
      </c>
    </row>
    <row collapsed="false" customFormat="false" customHeight="false" hidden="false" ht="12.75" outlineLevel="0" r="412">
      <c r="A412" s="6897" t="s">
        <v>141</v>
      </c>
      <c r="B412" s="7327" t="s">
        <v>36</v>
      </c>
      <c r="C412" s="7757" t="s">
        <v>23</v>
      </c>
      <c r="D412" s="8187" t="s">
        <v>20</v>
      </c>
      <c r="E412" s="8617" t="n">
        <v>0.0</v>
      </c>
      <c r="F412" s="9047" t="n">
        <v>0.0</v>
      </c>
      <c r="G412" s="9477" t="n">
        <v>0.0</v>
      </c>
      <c r="H412" s="9907" t="n">
        <v>0.0</v>
      </c>
      <c r="I412" s="10337" t="n">
        <v>0.0</v>
      </c>
      <c r="J412" s="10767" t="n">
        <v>0.0</v>
      </c>
    </row>
    <row collapsed="false" customFormat="false" customHeight="false" hidden="false" ht="12.75" outlineLevel="0" r="413">
      <c r="A413" s="6898" t="s">
        <v>141</v>
      </c>
      <c r="B413" s="7328" t="s">
        <v>36</v>
      </c>
      <c r="C413" s="7758" t="s">
        <v>23</v>
      </c>
      <c r="D413" s="8188" t="s">
        <v>13</v>
      </c>
      <c r="E413" s="8618" t="n">
        <v>2.04934590855</v>
      </c>
      <c r="F413" s="9048" t="n">
        <v>2.0064474095527</v>
      </c>
      <c r="G413" s="9478" t="n">
        <v>1.9383560235136001</v>
      </c>
      <c r="H413" s="9908" t="n">
        <v>1.8216785498767</v>
      </c>
      <c r="I413" s="10338" t="n">
        <v>1.7088539398748</v>
      </c>
      <c r="J413" s="10768" t="n">
        <v>1.2327791935711</v>
      </c>
    </row>
    <row collapsed="false" customFormat="false" customHeight="false" hidden="false" ht="12.75" outlineLevel="0" r="414">
      <c r="A414" s="6899" t="s">
        <v>141</v>
      </c>
      <c r="B414" s="7329" t="s">
        <v>36</v>
      </c>
      <c r="C414" s="7759" t="s">
        <v>23</v>
      </c>
      <c r="D414" s="8189" t="s">
        <v>16</v>
      </c>
      <c r="E414" s="8619" t="n">
        <v>0.0</v>
      </c>
      <c r="F414" s="9049" t="n">
        <v>0.0</v>
      </c>
      <c r="G414" s="9479" t="n">
        <v>0.0</v>
      </c>
      <c r="H414" s="9909" t="n">
        <v>0.0</v>
      </c>
      <c r="I414" s="10339" t="n">
        <v>0.0</v>
      </c>
      <c r="J414" s="10769" t="n">
        <v>0.0</v>
      </c>
    </row>
    <row collapsed="false" customFormat="false" customHeight="false" hidden="false" ht="12.75" outlineLevel="0" r="415">
      <c r="A415" s="6900" t="s">
        <v>141</v>
      </c>
      <c r="B415" s="7330" t="s">
        <v>36</v>
      </c>
      <c r="C415" s="7760" t="s">
        <v>23</v>
      </c>
      <c r="D415" s="8190" t="s">
        <v>14</v>
      </c>
      <c r="E415" s="8620" t="n">
        <v>0.0</v>
      </c>
      <c r="F415" s="9050" t="n">
        <v>0.0</v>
      </c>
      <c r="G415" s="9480" t="n">
        <v>0.0</v>
      </c>
      <c r="H415" s="9910" t="n">
        <v>0.0</v>
      </c>
      <c r="I415" s="10340" t="n">
        <v>0.0</v>
      </c>
      <c r="J415" s="10770" t="n">
        <v>0.0</v>
      </c>
    </row>
    <row collapsed="false" customFormat="false" customHeight="false" hidden="false" ht="12.75" outlineLevel="0" r="416">
      <c r="A416" s="6901" t="s">
        <v>141</v>
      </c>
      <c r="B416" s="7331" t="s">
        <v>36</v>
      </c>
      <c r="C416" s="7761" t="s">
        <v>23</v>
      </c>
      <c r="D416" s="8191" t="s">
        <v>18</v>
      </c>
      <c r="E416" s="8621" t="n">
        <v>0.0</v>
      </c>
      <c r="F416" s="9051" t="n">
        <v>0.0</v>
      </c>
      <c r="G416" s="9481" t="n">
        <v>0.0</v>
      </c>
      <c r="H416" s="9911" t="n">
        <v>0.0</v>
      </c>
      <c r="I416" s="10341" t="n">
        <v>0.0</v>
      </c>
      <c r="J416" s="10771" t="n">
        <v>0.0</v>
      </c>
    </row>
    <row collapsed="false" customFormat="false" customHeight="false" hidden="false" ht="12.75" outlineLevel="0" r="417">
      <c r="A417" s="6902" t="s">
        <v>141</v>
      </c>
      <c r="B417" s="7332" t="s">
        <v>36</v>
      </c>
      <c r="C417" s="7762" t="s">
        <v>24</v>
      </c>
      <c r="D417" s="8192" t="s">
        <v>20</v>
      </c>
      <c r="E417" s="8622" t="n">
        <v>0.0221307897886</v>
      </c>
      <c r="F417" s="9052" t="n">
        <v>0.0509807846391</v>
      </c>
      <c r="G417" s="9482" t="n">
        <v>0.07033156983210001</v>
      </c>
      <c r="H417" s="9912" t="n">
        <v>0.0809690043393</v>
      </c>
      <c r="I417" s="10342" t="n">
        <v>0.079941230121</v>
      </c>
      <c r="J417" s="10772" t="n">
        <v>0.092277211379</v>
      </c>
    </row>
    <row collapsed="false" customFormat="false" customHeight="false" hidden="false" ht="12.75" outlineLevel="0" r="418">
      <c r="A418" s="6903" t="s">
        <v>141</v>
      </c>
      <c r="B418" s="7333" t="s">
        <v>36</v>
      </c>
      <c r="C418" s="7763" t="s">
        <v>24</v>
      </c>
      <c r="D418" s="8193" t="s">
        <v>13</v>
      </c>
      <c r="E418" s="8623" t="n">
        <v>0.1323784389772</v>
      </c>
      <c r="F418" s="9053" t="n">
        <v>0.1625547156993</v>
      </c>
      <c r="G418" s="9483" t="n">
        <v>0.1709111917889</v>
      </c>
      <c r="H418" s="9913" t="n">
        <v>0.1477548755142</v>
      </c>
      <c r="I418" s="10343" t="n">
        <v>0.1277128213199</v>
      </c>
      <c r="J418" s="10773" t="n">
        <v>0.1327561909828</v>
      </c>
    </row>
    <row collapsed="false" customFormat="false" customHeight="false" hidden="false" ht="12.75" outlineLevel="0" r="419">
      <c r="A419" s="6904" t="s">
        <v>141</v>
      </c>
      <c r="B419" s="7334" t="s">
        <v>36</v>
      </c>
      <c r="C419" s="7764" t="s">
        <v>24</v>
      </c>
      <c r="D419" s="8194" t="s">
        <v>16</v>
      </c>
      <c r="E419" s="8624" t="n">
        <v>0.17670688992140002</v>
      </c>
      <c r="F419" s="9054" t="n">
        <v>0.12035490442099998</v>
      </c>
      <c r="G419" s="9484" t="n">
        <v>0.0709171898142</v>
      </c>
      <c r="H419" s="9914" t="n">
        <v>0.029116321158100002</v>
      </c>
      <c r="I419" s="10344" t="n">
        <v>0.0215940622201</v>
      </c>
      <c r="J419" s="10774" t="n">
        <v>0.0113903305942</v>
      </c>
    </row>
    <row collapsed="false" customFormat="false" customHeight="false" hidden="false" ht="12.75" outlineLevel="0" r="420">
      <c r="A420" s="6905" t="s">
        <v>141</v>
      </c>
      <c r="B420" s="7335" t="s">
        <v>36</v>
      </c>
      <c r="C420" s="7765" t="s">
        <v>24</v>
      </c>
      <c r="D420" s="8195" t="s">
        <v>14</v>
      </c>
      <c r="E420" s="8625" t="n">
        <v>0.15318648094839998</v>
      </c>
      <c r="F420" s="9055" t="n">
        <v>0.143965148436</v>
      </c>
      <c r="G420" s="9485" t="n">
        <v>0.131413418162</v>
      </c>
      <c r="H420" s="9915" t="n">
        <v>0.1124091290212</v>
      </c>
      <c r="I420" s="10345" t="n">
        <v>0.0907049830213</v>
      </c>
      <c r="J420" s="10775" t="n">
        <v>0.0463221293517</v>
      </c>
    </row>
    <row collapsed="false" customFormat="false" customHeight="false" hidden="false" ht="12.75" outlineLevel="0" r="421">
      <c r="A421" s="6906" t="s">
        <v>141</v>
      </c>
      <c r="B421" s="7336" t="s">
        <v>36</v>
      </c>
      <c r="C421" s="7766" t="s">
        <v>24</v>
      </c>
      <c r="D421" s="8196" t="s">
        <v>18</v>
      </c>
      <c r="E421" s="8626" t="n">
        <v>0.0237255518203</v>
      </c>
      <c r="F421" s="9056" t="n">
        <v>0.0246322172834</v>
      </c>
      <c r="G421" s="9486" t="n">
        <v>0.024219200110399998</v>
      </c>
      <c r="H421" s="9916" t="n">
        <v>0.0220858963807</v>
      </c>
      <c r="I421" s="10346" t="n">
        <v>0.0198637081839</v>
      </c>
      <c r="J421" s="10776" t="n">
        <v>0.018957006584800002</v>
      </c>
    </row>
    <row collapsed="false" customFormat="false" customHeight="false" hidden="false" ht="12.75" outlineLevel="0" r="422">
      <c r="A422" s="6907" t="s">
        <v>141</v>
      </c>
      <c r="B422" s="7337" t="s">
        <v>36</v>
      </c>
      <c r="C422" s="7767" t="s">
        <v>25</v>
      </c>
      <c r="D422" s="8197" t="s">
        <v>20</v>
      </c>
      <c r="E422" s="8627" t="n">
        <v>0.0</v>
      </c>
      <c r="F422" s="9057" t="n">
        <v>0.0</v>
      </c>
      <c r="G422" s="9487" t="n">
        <v>0.0</v>
      </c>
      <c r="H422" s="9917" t="n">
        <v>0.0</v>
      </c>
      <c r="I422" s="10347" t="n">
        <v>0.0</v>
      </c>
      <c r="J422" s="10777" t="n">
        <v>0.0</v>
      </c>
    </row>
    <row collapsed="false" customFormat="false" customHeight="false" hidden="false" ht="12.75" outlineLevel="0" r="423">
      <c r="A423" s="6908" t="s">
        <v>141</v>
      </c>
      <c r="B423" s="7338" t="s">
        <v>36</v>
      </c>
      <c r="C423" s="7768" t="s">
        <v>25</v>
      </c>
      <c r="D423" s="8198" t="s">
        <v>13</v>
      </c>
      <c r="E423" s="8628" t="n">
        <v>0.32021987773000005</v>
      </c>
      <c r="F423" s="9058" t="n">
        <v>0.3138579095956</v>
      </c>
      <c r="G423" s="9488" t="n">
        <v>0.3071787254492</v>
      </c>
      <c r="H423" s="9918" t="n">
        <v>0.2974641923495</v>
      </c>
      <c r="I423" s="10348" t="n">
        <v>0.28819125935410006</v>
      </c>
      <c r="J423" s="10778" t="n">
        <v>0.2906055720769</v>
      </c>
    </row>
    <row collapsed="false" customFormat="false" customHeight="false" hidden="false" ht="12.75" outlineLevel="0" r="424">
      <c r="A424" s="6909" t="s">
        <v>141</v>
      </c>
      <c r="B424" s="7339" t="s">
        <v>36</v>
      </c>
      <c r="C424" s="7769" t="s">
        <v>25</v>
      </c>
      <c r="D424" s="8199" t="s">
        <v>16</v>
      </c>
      <c r="E424" s="8629" t="n">
        <v>0.0</v>
      </c>
      <c r="F424" s="9059" t="n">
        <v>0.0</v>
      </c>
      <c r="G424" s="9489" t="n">
        <v>0.0</v>
      </c>
      <c r="H424" s="9919" t="n">
        <v>0.0</v>
      </c>
      <c r="I424" s="10349" t="n">
        <v>0.0</v>
      </c>
      <c r="J424" s="10779" t="n">
        <v>0.0</v>
      </c>
    </row>
    <row collapsed="false" customFormat="false" customHeight="false" hidden="false" ht="12.75" outlineLevel="0" r="425">
      <c r="A425" s="6910" t="s">
        <v>141</v>
      </c>
      <c r="B425" s="7340" t="s">
        <v>36</v>
      </c>
      <c r="C425" s="7770" t="s">
        <v>25</v>
      </c>
      <c r="D425" s="8200" t="s">
        <v>14</v>
      </c>
      <c r="E425" s="8630" t="n">
        <v>0.0</v>
      </c>
      <c r="F425" s="9060" t="n">
        <v>0.0</v>
      </c>
      <c r="G425" s="9490" t="n">
        <v>0.0</v>
      </c>
      <c r="H425" s="9920" t="n">
        <v>0.0</v>
      </c>
      <c r="I425" s="10350" t="n">
        <v>0.0</v>
      </c>
      <c r="J425" s="10780" t="n">
        <v>0.0</v>
      </c>
    </row>
    <row collapsed="false" customFormat="false" customHeight="false" hidden="false" ht="12.75" outlineLevel="0" r="426">
      <c r="A426" s="6911" t="s">
        <v>141</v>
      </c>
      <c r="B426" s="7341" t="s">
        <v>36</v>
      </c>
      <c r="C426" s="7771" t="s">
        <v>25</v>
      </c>
      <c r="D426" s="8201" t="s">
        <v>18</v>
      </c>
      <c r="E426" s="8631" t="n">
        <v>0.0</v>
      </c>
      <c r="F426" s="9061" t="n">
        <v>0.0</v>
      </c>
      <c r="G426" s="9491" t="n">
        <v>0.0</v>
      </c>
      <c r="H426" s="9921" t="n">
        <v>0.0</v>
      </c>
      <c r="I426" s="10351" t="n">
        <v>0.0</v>
      </c>
      <c r="J426" s="10781" t="n">
        <v>0.0</v>
      </c>
    </row>
    <row collapsed="false" customFormat="false" customHeight="false" hidden="false" ht="12.75" outlineLevel="0" r="427">
      <c r="A427" s="6912" t="s">
        <v>141</v>
      </c>
      <c r="B427" s="7342" t="s">
        <v>36</v>
      </c>
      <c r="C427" s="7772" t="s">
        <v>27</v>
      </c>
      <c r="D427" s="8202" t="s">
        <v>20</v>
      </c>
      <c r="E427" s="8632" t="n">
        <v>0.0</v>
      </c>
      <c r="F427" s="9062" t="n">
        <v>0.0</v>
      </c>
      <c r="G427" s="9492" t="n">
        <v>0.0</v>
      </c>
      <c r="H427" s="9922" t="n">
        <v>0.0</v>
      </c>
      <c r="I427" s="10352" t="n">
        <v>0.0</v>
      </c>
      <c r="J427" s="10782" t="n">
        <v>0.0</v>
      </c>
    </row>
    <row collapsed="false" customFormat="false" customHeight="false" hidden="false" ht="12.75" outlineLevel="0" r="428">
      <c r="A428" s="6913" t="s">
        <v>141</v>
      </c>
      <c r="B428" s="7343" t="s">
        <v>36</v>
      </c>
      <c r="C428" s="7773" t="s">
        <v>27</v>
      </c>
      <c r="D428" s="8203" t="s">
        <v>13</v>
      </c>
      <c r="E428" s="8633" t="n">
        <v>0.400938427217</v>
      </c>
      <c r="F428" s="9063" t="n">
        <v>0.4177100620769</v>
      </c>
      <c r="G428" s="9493" t="n">
        <v>0.43310227447429994</v>
      </c>
      <c r="H428" s="9923" t="n">
        <v>0.439522165537</v>
      </c>
      <c r="I428" s="10353" t="n">
        <v>0.446418596931</v>
      </c>
      <c r="J428" s="10783" t="n">
        <v>0.47318867486989996</v>
      </c>
    </row>
    <row collapsed="false" customFormat="false" customHeight="false" hidden="false" ht="12.75" outlineLevel="0" r="429">
      <c r="A429" s="6914" t="s">
        <v>141</v>
      </c>
      <c r="B429" s="7344" t="s">
        <v>36</v>
      </c>
      <c r="C429" s="7774" t="s">
        <v>27</v>
      </c>
      <c r="D429" s="8204" t="s">
        <v>16</v>
      </c>
      <c r="E429" s="8634" t="n">
        <v>0.0</v>
      </c>
      <c r="F429" s="9064" t="n">
        <v>0.0</v>
      </c>
      <c r="G429" s="9494" t="n">
        <v>0.0</v>
      </c>
      <c r="H429" s="9924" t="n">
        <v>0.0</v>
      </c>
      <c r="I429" s="10354" t="n">
        <v>0.0</v>
      </c>
      <c r="J429" s="10784" t="n">
        <v>0.0</v>
      </c>
    </row>
    <row collapsed="false" customFormat="false" customHeight="false" hidden="false" ht="12.75" outlineLevel="0" r="430">
      <c r="A430" s="6915" t="s">
        <v>141</v>
      </c>
      <c r="B430" s="7345" t="s">
        <v>36</v>
      </c>
      <c r="C430" s="7775" t="s">
        <v>27</v>
      </c>
      <c r="D430" s="8205" t="s">
        <v>14</v>
      </c>
      <c r="E430" s="8635" t="n">
        <v>0.0</v>
      </c>
      <c r="F430" s="9065" t="n">
        <v>0.0</v>
      </c>
      <c r="G430" s="9495" t="n">
        <v>0.0</v>
      </c>
      <c r="H430" s="9925" t="n">
        <v>0.0</v>
      </c>
      <c r="I430" s="10355" t="n">
        <v>0.0</v>
      </c>
      <c r="J430" s="10785" t="n">
        <v>0.0</v>
      </c>
    </row>
    <row collapsed="false" customFormat="false" customHeight="false" hidden="false" ht="12.75" outlineLevel="0" r="431">
      <c r="A431" s="6916" t="s">
        <v>141</v>
      </c>
      <c r="B431" s="7346" t="s">
        <v>36</v>
      </c>
      <c r="C431" s="7776" t="s">
        <v>27</v>
      </c>
      <c r="D431" s="8206" t="s">
        <v>18</v>
      </c>
      <c r="E431" s="8636" t="n">
        <v>0.0</v>
      </c>
      <c r="F431" s="9066" t="n">
        <v>0.0</v>
      </c>
      <c r="G431" s="9496" t="n">
        <v>0.0</v>
      </c>
      <c r="H431" s="9926" t="n">
        <v>0.0</v>
      </c>
      <c r="I431" s="10356" t="n">
        <v>0.0</v>
      </c>
      <c r="J431" s="10786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10787" t="s">
        <v>0</v>
      </c>
      <c r="B450" s="10788" t="s">
        <v>38</v>
      </c>
      <c r="C450" s="10789" t="s">
        <v>39</v>
      </c>
      <c r="D450" s="10790" t="s">
        <v>40</v>
      </c>
      <c r="E450" s="10791" t="s">
        <v>41</v>
      </c>
      <c r="F450" s="10792" t="s">
        <v>42</v>
      </c>
      <c r="G450" s="10793" t="s">
        <v>43</v>
      </c>
      <c r="H450" s="10794" t="s">
        <v>44</v>
      </c>
      <c r="I450" s="8"/>
      <c r="J450" s="8"/>
    </row>
    <row collapsed="false" customFormat="false" customHeight="false" hidden="false" ht="13.4" outlineLevel="0" r="451">
      <c r="A451" s="10795" t="s">
        <v>141</v>
      </c>
      <c r="B451" s="10811" t="s">
        <v>45</v>
      </c>
      <c r="C451" s="10827" t="s">
        <v>19</v>
      </c>
      <c r="D451" s="10843" t="n">
        <v>0.6230537683374999</v>
      </c>
      <c r="E451" s="10859" t="n">
        <v>5.917039442695</v>
      </c>
      <c r="F451" s="10875" t="n">
        <v>3.0885810198114</v>
      </c>
      <c r="G451" s="10891" t="n">
        <v>14.207239205739901</v>
      </c>
      <c r="H451" s="10907" t="n">
        <v>2.1963838000040004</v>
      </c>
    </row>
    <row collapsed="false" customFormat="false" customHeight="false" hidden="false" ht="12.75" outlineLevel="0" r="452">
      <c r="A452" s="10796" t="s">
        <v>141</v>
      </c>
      <c r="B452" s="10812" t="s">
        <v>45</v>
      </c>
      <c r="C452" s="10828" t="s">
        <v>46</v>
      </c>
      <c r="D452" s="10844" t="n">
        <v>0.32876872616819997</v>
      </c>
      <c r="E452" s="10860" t="n">
        <v>6.7213140090219</v>
      </c>
      <c r="F452" s="10876" t="n">
        <v>0.16938603247029999</v>
      </c>
      <c r="G452" s="10892" t="n">
        <v>0.7324399028422001</v>
      </c>
      <c r="H452" s="10908" t="n">
        <v>0.129227456292</v>
      </c>
    </row>
    <row collapsed="false" customFormat="false" customHeight="false" hidden="false" ht="12.75" outlineLevel="0" r="453">
      <c r="A453" s="10797" t="s">
        <v>141</v>
      </c>
      <c r="B453" s="10813" t="s">
        <v>45</v>
      </c>
      <c r="C453" s="10829" t="s">
        <v>47</v>
      </c>
      <c r="D453" s="10845" t="n">
        <v>0.0</v>
      </c>
      <c r="E453" s="10861" t="n">
        <v>18.3485179059431</v>
      </c>
      <c r="F453" s="10877" t="n">
        <v>0.0</v>
      </c>
      <c r="G453" s="10893" t="n">
        <v>0.0</v>
      </c>
      <c r="H453" s="10909" t="n">
        <v>0.0</v>
      </c>
    </row>
    <row collapsed="false" customFormat="false" customHeight="false" hidden="false" ht="12.75" outlineLevel="0" r="454">
      <c r="A454" s="10798" t="s">
        <v>141</v>
      </c>
      <c r="B454" s="10814" t="s">
        <v>45</v>
      </c>
      <c r="C454" s="10830" t="s">
        <v>21</v>
      </c>
      <c r="D454" s="10846" t="n">
        <v>0.0</v>
      </c>
      <c r="E454" s="10862" t="n">
        <v>2.6171361857867</v>
      </c>
      <c r="F454" s="10878" t="n">
        <v>0.0</v>
      </c>
      <c r="G454" s="10894" t="n">
        <v>0.0</v>
      </c>
      <c r="H454" s="10910" t="n">
        <v>0.0</v>
      </c>
    </row>
    <row collapsed="false" customFormat="false" customHeight="false" hidden="false" ht="12.75" outlineLevel="0" r="455">
      <c r="A455" s="10799" t="s">
        <v>141</v>
      </c>
      <c r="B455" s="10815" t="s">
        <v>48</v>
      </c>
      <c r="C455" s="10831" t="s">
        <v>19</v>
      </c>
      <c r="D455" s="10847" t="n">
        <v>0.3664244714261</v>
      </c>
      <c r="E455" s="10863" t="n">
        <v>4.826399539651299</v>
      </c>
      <c r="F455" s="10879" t="n">
        <v>4.5314711767758995</v>
      </c>
      <c r="G455" s="10895" t="n">
        <v>10.913523246399203</v>
      </c>
      <c r="H455" s="10911" t="n">
        <v>0.3707098498919</v>
      </c>
    </row>
    <row collapsed="false" customFormat="false" customHeight="false" hidden="false" ht="12.75" outlineLevel="0" r="456">
      <c r="A456" s="10800" t="s">
        <v>141</v>
      </c>
      <c r="B456" s="10816" t="s">
        <v>48</v>
      </c>
      <c r="C456" s="10832" t="s">
        <v>46</v>
      </c>
      <c r="D456" s="10848" t="n">
        <v>1.0192247889382</v>
      </c>
      <c r="E456" s="10864" t="n">
        <v>3.4676266725715</v>
      </c>
      <c r="F456" s="10880" t="n">
        <v>0.34387892491319993</v>
      </c>
      <c r="G456" s="10896" t="n">
        <v>2.5255261200506</v>
      </c>
      <c r="H456" s="10912" t="n">
        <v>0.1177857007364</v>
      </c>
    </row>
    <row collapsed="false" customFormat="false" customHeight="false" hidden="false" ht="12.75" outlineLevel="0" r="457">
      <c r="A457" s="10801" t="s">
        <v>141</v>
      </c>
      <c r="B457" s="10817" t="s">
        <v>48</v>
      </c>
      <c r="C457" s="10833" t="s">
        <v>47</v>
      </c>
      <c r="D457" s="10849" t="n">
        <v>0.0</v>
      </c>
      <c r="E457" s="10865" t="n">
        <v>23.4876032275005</v>
      </c>
      <c r="F457" s="10881" t="n">
        <v>0.0</v>
      </c>
      <c r="G457" s="10897" t="n">
        <v>0.0</v>
      </c>
      <c r="H457" s="10913" t="n">
        <v>0.0</v>
      </c>
    </row>
    <row collapsed="false" customFormat="false" customHeight="false" hidden="false" ht="12.75" outlineLevel="0" r="458">
      <c r="A458" s="10802" t="s">
        <v>141</v>
      </c>
      <c r="B458" s="10818" t="s">
        <v>48</v>
      </c>
      <c r="C458" s="10834" t="s">
        <v>21</v>
      </c>
      <c r="D458" s="10850" t="n">
        <v>0.0</v>
      </c>
      <c r="E458" s="10866" t="n">
        <v>0.9528536691167001</v>
      </c>
      <c r="F458" s="10882" t="n">
        <v>0.0</v>
      </c>
      <c r="G458" s="10898" t="n">
        <v>0.0</v>
      </c>
      <c r="H458" s="10914" t="n">
        <v>0.0</v>
      </c>
    </row>
    <row collapsed="false" customFormat="false" customHeight="false" hidden="false" ht="12.75" outlineLevel="0" r="459">
      <c r="A459" s="10803" t="s">
        <v>141</v>
      </c>
      <c r="B459" s="10819" t="s">
        <v>49</v>
      </c>
      <c r="C459" s="10835" t="s">
        <v>19</v>
      </c>
      <c r="D459" s="10851" t="n">
        <v>0.3059628199278</v>
      </c>
      <c r="E459" s="10867" t="n">
        <v>1.1448656751897002</v>
      </c>
      <c r="F459" s="10883" t="n">
        <v>2.6281071293745</v>
      </c>
      <c r="G459" s="10899" t="n">
        <v>7.8511995248726</v>
      </c>
      <c r="H459" s="10915" t="n">
        <v>1.1780670722546</v>
      </c>
    </row>
    <row collapsed="false" customFormat="false" customHeight="false" hidden="false" ht="12.75" outlineLevel="0" r="460">
      <c r="A460" s="10804" t="s">
        <v>141</v>
      </c>
      <c r="B460" s="10820" t="s">
        <v>49</v>
      </c>
      <c r="C460" s="10836" t="s">
        <v>46</v>
      </c>
      <c r="D460" s="10852" t="n">
        <v>0.5593617519301</v>
      </c>
      <c r="E460" s="10868" t="n">
        <v>2.1395731063114</v>
      </c>
      <c r="F460" s="10884" t="n">
        <v>0.485424973255</v>
      </c>
      <c r="G460" s="10900" t="n">
        <v>2.9686351817714</v>
      </c>
      <c r="H460" s="10916" t="n">
        <v>0.36275726801560004</v>
      </c>
    </row>
    <row collapsed="false" customFormat="false" customHeight="false" hidden="false" ht="12.75" outlineLevel="0" r="461">
      <c r="A461" s="10805" t="s">
        <v>141</v>
      </c>
      <c r="B461" s="10821" t="s">
        <v>49</v>
      </c>
      <c r="C461" s="10837" t="s">
        <v>47</v>
      </c>
      <c r="D461" s="10853" t="n">
        <v>0.0</v>
      </c>
      <c r="E461" s="10869" t="n">
        <v>8.614454284729101</v>
      </c>
      <c r="F461" s="10885" t="n">
        <v>0.0</v>
      </c>
      <c r="G461" s="10901" t="n">
        <v>0.0</v>
      </c>
      <c r="H461" s="10917" t="n">
        <v>0.0</v>
      </c>
    </row>
    <row collapsed="false" customFormat="false" customHeight="false" hidden="false" ht="12.75" outlineLevel="0" r="462">
      <c r="A462" s="10806" t="s">
        <v>141</v>
      </c>
      <c r="B462" s="10822" t="s">
        <v>49</v>
      </c>
      <c r="C462" s="10838" t="s">
        <v>21</v>
      </c>
      <c r="D462" s="10854" t="n">
        <v>0.0</v>
      </c>
      <c r="E462" s="10870" t="n">
        <v>0.4709262895718</v>
      </c>
      <c r="F462" s="10886" t="n">
        <v>0.0</v>
      </c>
      <c r="G462" s="10902" t="n">
        <v>0.0</v>
      </c>
      <c r="H462" s="10918" t="n">
        <v>0.0</v>
      </c>
    </row>
    <row collapsed="false" customFormat="false" customHeight="false" hidden="false" ht="12.75" outlineLevel="0" r="463">
      <c r="A463" s="10807" t="s">
        <v>141</v>
      </c>
      <c r="B463" s="10823" t="s">
        <v>20</v>
      </c>
      <c r="C463" s="10839" t="s">
        <v>19</v>
      </c>
      <c r="D463" s="10855" t="n">
        <v>1.5118295065984</v>
      </c>
      <c r="E463" s="10871" t="n">
        <v>5.6196394404982</v>
      </c>
      <c r="F463" s="10887" t="n">
        <v>8.4073202918533</v>
      </c>
      <c r="G463" s="10903" t="n">
        <v>24.1531299926595</v>
      </c>
      <c r="H463" s="10919" t="n">
        <v>2.5398535125039</v>
      </c>
    </row>
    <row collapsed="false" customFormat="false" customHeight="false" hidden="false" ht="12.75" outlineLevel="0" r="464">
      <c r="A464" s="10808" t="s">
        <v>141</v>
      </c>
      <c r="B464" s="10824" t="s">
        <v>20</v>
      </c>
      <c r="C464" s="10840" t="s">
        <v>46</v>
      </c>
      <c r="D464" s="10856" t="n">
        <v>2.8730401118012</v>
      </c>
      <c r="E464" s="10872" t="n">
        <v>12.0898058126369</v>
      </c>
      <c r="F464" s="10888" t="n">
        <v>1.5600372182659</v>
      </c>
      <c r="G464" s="10904" t="n">
        <v>9.258720680079</v>
      </c>
      <c r="H464" s="10920" t="n">
        <v>0.6156118748053</v>
      </c>
    </row>
    <row collapsed="false" customFormat="false" customHeight="false" hidden="false" ht="12.75" outlineLevel="0" r="465">
      <c r="A465" s="10809" t="s">
        <v>141</v>
      </c>
      <c r="B465" s="10825" t="s">
        <v>20</v>
      </c>
      <c r="C465" s="10841" t="s">
        <v>47</v>
      </c>
      <c r="D465" s="10857" t="n">
        <v>0.0</v>
      </c>
      <c r="E465" s="10873" t="n">
        <v>20.4511685594982</v>
      </c>
      <c r="F465" s="10889" t="n">
        <v>0.0</v>
      </c>
      <c r="G465" s="10905" t="n">
        <v>0.0</v>
      </c>
      <c r="H465" s="10921" t="n">
        <v>0.0</v>
      </c>
    </row>
    <row collapsed="false" customFormat="false" customHeight="false" hidden="false" ht="12.75" outlineLevel="0" r="466">
      <c r="A466" s="10810" t="s">
        <v>141</v>
      </c>
      <c r="B466" s="10826" t="s">
        <v>20</v>
      </c>
      <c r="C466" s="10842" t="s">
        <v>21</v>
      </c>
      <c r="D466" s="10858" t="n">
        <v>0.0</v>
      </c>
      <c r="E466" s="10874" t="n">
        <v>2.0117889784957</v>
      </c>
      <c r="F466" s="10890" t="n">
        <v>0.0</v>
      </c>
      <c r="G466" s="10906" t="n">
        <v>0.0</v>
      </c>
      <c r="H466" s="10922" t="n">
        <v>0.0</v>
      </c>
    </row>
    <row collapsed="false" customFormat="false" customHeight="false" hidden="false" ht="12.8" outlineLevel="0" r="467">
      <c r="D467" s="0" t="n">
        <f aca="false">SUM(D451:D466)</f>
        <v>7.5727241153952</v>
      </c>
      <c r="E467" s="0" t="n">
        <f aca="false">SUM(E451:E466)</f>
        <v>119.446932906732</v>
      </c>
      <c r="F467" s="0" t="n">
        <f aca="false">SUM(F451:F466)</f>
        <v>21.2717971822162</v>
      </c>
      <c r="G467" s="0" t="n">
        <f aca="false">SUM(G451:G466)</f>
        <v>72.2655516388636</v>
      </c>
      <c r="H467" s="0" t="n">
        <f aca="false">SUM(H451:H466)</f>
        <v>7.4789021361596</v>
      </c>
      <c r="I467" s="9" t="n">
        <f aca="false">SUM(D467:H467)</f>
        <v>228.035907979367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10923" t="s">
        <v>0</v>
      </c>
      <c r="B470" s="10924" t="s">
        <v>38</v>
      </c>
      <c r="C470" s="10925" t="s">
        <v>39</v>
      </c>
      <c r="D470" s="10926" t="s">
        <v>51</v>
      </c>
      <c r="E470" s="10927" t="s">
        <v>52</v>
      </c>
      <c r="F470" s="10928" t="s">
        <v>53</v>
      </c>
      <c r="G470" s="10929" t="s">
        <v>54</v>
      </c>
      <c r="H470" s="10930" t="s">
        <v>55</v>
      </c>
    </row>
    <row collapsed="false" customFormat="false" customHeight="false" hidden="false" ht="13.4" outlineLevel="0" r="471">
      <c r="A471" s="10931" t="s">
        <v>141</v>
      </c>
      <c r="B471" s="10947" t="s">
        <v>45</v>
      </c>
      <c r="C471" s="10963" t="s">
        <v>19</v>
      </c>
      <c r="D471" s="10979" t="n">
        <v>0.6830004619756</v>
      </c>
      <c r="E471" s="10995" t="n">
        <v>6.185422746257</v>
      </c>
      <c r="F471" s="11011" t="n">
        <v>3.6716294363227995</v>
      </c>
      <c r="G471" s="11027" t="n">
        <v>14.069160856827299</v>
      </c>
      <c r="H471" s="11043" t="n">
        <v>2.5330298647301</v>
      </c>
    </row>
    <row collapsed="false" customFormat="false" customHeight="false" hidden="false" ht="12.75" outlineLevel="0" r="472">
      <c r="A472" s="10932" t="s">
        <v>141</v>
      </c>
      <c r="B472" s="10948" t="s">
        <v>45</v>
      </c>
      <c r="C472" s="10964" t="s">
        <v>46</v>
      </c>
      <c r="D472" s="10980" t="n">
        <v>0.3185548302083</v>
      </c>
      <c r="E472" s="10996" t="n">
        <v>6.50476527979</v>
      </c>
      <c r="F472" s="11012" t="n">
        <v>0.19139208841150002</v>
      </c>
      <c r="G472" s="11028" t="n">
        <v>0.7624681210877001</v>
      </c>
      <c r="H472" s="11044" t="n">
        <v>0.1262819266812</v>
      </c>
    </row>
    <row collapsed="false" customFormat="false" customHeight="false" hidden="false" ht="12.75" outlineLevel="0" r="473">
      <c r="A473" s="10933" t="s">
        <v>141</v>
      </c>
      <c r="B473" s="10949" t="s">
        <v>45</v>
      </c>
      <c r="C473" s="10965" t="s">
        <v>47</v>
      </c>
      <c r="D473" s="10981" t="n">
        <v>0.0</v>
      </c>
      <c r="E473" s="10997" t="n">
        <v>17.8975628910866</v>
      </c>
      <c r="F473" s="11013" t="n">
        <v>0.0</v>
      </c>
      <c r="G473" s="11029" t="n">
        <v>0.0</v>
      </c>
      <c r="H473" s="11045" t="n">
        <v>0.0</v>
      </c>
    </row>
    <row collapsed="false" customFormat="false" customHeight="false" hidden="false" ht="12.75" outlineLevel="0" r="474">
      <c r="A474" s="10934" t="s">
        <v>141</v>
      </c>
      <c r="B474" s="10950" t="s">
        <v>45</v>
      </c>
      <c r="C474" s="10966" t="s">
        <v>21</v>
      </c>
      <c r="D474" s="10982" t="n">
        <v>0.0</v>
      </c>
      <c r="E474" s="10998" t="n">
        <v>2.5621313364152</v>
      </c>
      <c r="F474" s="11014" t="n">
        <v>0.0</v>
      </c>
      <c r="G474" s="11030" t="n">
        <v>0.0</v>
      </c>
      <c r="H474" s="11046" t="n">
        <v>0.0</v>
      </c>
    </row>
    <row collapsed="false" customFormat="false" customHeight="false" hidden="false" ht="12.75" outlineLevel="0" r="475">
      <c r="A475" s="10935" t="s">
        <v>141</v>
      </c>
      <c r="B475" s="10951" t="s">
        <v>48</v>
      </c>
      <c r="C475" s="10967" t="s">
        <v>19</v>
      </c>
      <c r="D475" s="10983" t="n">
        <v>0.40217360416750003</v>
      </c>
      <c r="E475" s="10999" t="n">
        <v>5.0264844412661</v>
      </c>
      <c r="F475" s="11015" t="n">
        <v>4.9130588896709</v>
      </c>
      <c r="G475" s="11031" t="n">
        <v>10.347236520150398</v>
      </c>
      <c r="H475" s="11047" t="n">
        <v>0.3905780207471</v>
      </c>
    </row>
    <row collapsed="false" customFormat="false" customHeight="false" hidden="false" ht="12.75" outlineLevel="0" r="476">
      <c r="A476" s="10936" t="s">
        <v>141</v>
      </c>
      <c r="B476" s="10952" t="s">
        <v>48</v>
      </c>
      <c r="C476" s="10968" t="s">
        <v>46</v>
      </c>
      <c r="D476" s="10984" t="n">
        <v>1.0369625226712</v>
      </c>
      <c r="E476" s="11000" t="n">
        <v>3.222409903145</v>
      </c>
      <c r="F476" s="11016" t="n">
        <v>0.3975514133574001</v>
      </c>
      <c r="G476" s="11032" t="n">
        <v>2.6638132247534</v>
      </c>
      <c r="H476" s="11048" t="n">
        <v>0.11632189879159997</v>
      </c>
    </row>
    <row collapsed="false" customFormat="false" customHeight="false" hidden="false" ht="12.75" outlineLevel="0" r="477">
      <c r="A477" s="10937" t="s">
        <v>141</v>
      </c>
      <c r="B477" s="10953" t="s">
        <v>48</v>
      </c>
      <c r="C477" s="10969" t="s">
        <v>47</v>
      </c>
      <c r="D477" s="10985" t="n">
        <v>0.0</v>
      </c>
      <c r="E477" s="11001" t="n">
        <v>23.675754337529</v>
      </c>
      <c r="F477" s="11017" t="n">
        <v>0.0</v>
      </c>
      <c r="G477" s="11033" t="n">
        <v>0.0</v>
      </c>
      <c r="H477" s="11049" t="n">
        <v>0.0</v>
      </c>
    </row>
    <row collapsed="false" customFormat="false" customHeight="false" hidden="false" ht="12.75" outlineLevel="0" r="478">
      <c r="A478" s="10938" t="s">
        <v>141</v>
      </c>
      <c r="B478" s="10954" t="s">
        <v>48</v>
      </c>
      <c r="C478" s="10970" t="s">
        <v>21</v>
      </c>
      <c r="D478" s="10986" t="n">
        <v>0.0</v>
      </c>
      <c r="E478" s="11002" t="n">
        <v>0.9179758159814</v>
      </c>
      <c r="F478" s="11018" t="n">
        <v>0.0</v>
      </c>
      <c r="G478" s="11034" t="n">
        <v>0.0</v>
      </c>
      <c r="H478" s="11050" t="n">
        <v>0.0</v>
      </c>
    </row>
    <row collapsed="false" customFormat="false" customHeight="false" hidden="false" ht="12.75" outlineLevel="0" r="479">
      <c r="A479" s="10939" t="s">
        <v>141</v>
      </c>
      <c r="B479" s="10955" t="s">
        <v>49</v>
      </c>
      <c r="C479" s="10971" t="s">
        <v>19</v>
      </c>
      <c r="D479" s="10987" t="n">
        <v>0.3338842694748</v>
      </c>
      <c r="E479" s="11003" t="n">
        <v>1.2465544244976</v>
      </c>
      <c r="F479" s="11019" t="n">
        <v>2.8913503681989</v>
      </c>
      <c r="G479" s="11035" t="n">
        <v>7.5466617671643</v>
      </c>
      <c r="H479" s="11051" t="n">
        <v>1.3115741168258999</v>
      </c>
    </row>
    <row collapsed="false" customFormat="false" customHeight="false" hidden="false" ht="12.75" outlineLevel="0" r="480">
      <c r="A480" s="10940" t="s">
        <v>141</v>
      </c>
      <c r="B480" s="10956" t="s">
        <v>49</v>
      </c>
      <c r="C480" s="10972" t="s">
        <v>46</v>
      </c>
      <c r="D480" s="10988" t="n">
        <v>0.4895547901368</v>
      </c>
      <c r="E480" s="11004" t="n">
        <v>1.9385441048424</v>
      </c>
      <c r="F480" s="11020" t="n">
        <v>0.5517282288529001</v>
      </c>
      <c r="G480" s="11036" t="n">
        <v>3.1012400038602</v>
      </c>
      <c r="H480" s="11052" t="n">
        <v>0.3568136828581</v>
      </c>
    </row>
    <row collapsed="false" customFormat="false" customHeight="false" hidden="false" ht="12.75" outlineLevel="0" r="481">
      <c r="A481" s="10941" t="s">
        <v>141</v>
      </c>
      <c r="B481" s="10957" t="s">
        <v>49</v>
      </c>
      <c r="C481" s="10973" t="s">
        <v>47</v>
      </c>
      <c r="D481" s="10989" t="n">
        <v>0.0</v>
      </c>
      <c r="E481" s="11005" t="n">
        <v>8.5536551434174</v>
      </c>
      <c r="F481" s="11021" t="n">
        <v>0.0</v>
      </c>
      <c r="G481" s="11037" t="n">
        <v>0.0</v>
      </c>
      <c r="H481" s="11053" t="n">
        <v>0.0</v>
      </c>
    </row>
    <row collapsed="false" customFormat="false" customHeight="false" hidden="false" ht="12.75" outlineLevel="0" r="482">
      <c r="A482" s="10942" t="s">
        <v>141</v>
      </c>
      <c r="B482" s="10958" t="s">
        <v>49</v>
      </c>
      <c r="C482" s="10974" t="s">
        <v>21</v>
      </c>
      <c r="D482" s="10990" t="n">
        <v>0.0</v>
      </c>
      <c r="E482" s="11006" t="n">
        <v>0.4592484503686</v>
      </c>
      <c r="F482" s="11022" t="n">
        <v>0.0</v>
      </c>
      <c r="G482" s="11038" t="n">
        <v>0.0</v>
      </c>
      <c r="H482" s="11054" t="n">
        <v>0.0</v>
      </c>
    </row>
    <row collapsed="false" customFormat="false" customHeight="false" hidden="false" ht="12.75" outlineLevel="0" r="483">
      <c r="A483" s="10943" t="s">
        <v>141</v>
      </c>
      <c r="B483" s="10959" t="s">
        <v>20</v>
      </c>
      <c r="C483" s="10975" t="s">
        <v>19</v>
      </c>
      <c r="D483" s="10991" t="n">
        <v>1.588901973464</v>
      </c>
      <c r="E483" s="11007" t="n">
        <v>5.7397220530104995</v>
      </c>
      <c r="F483" s="11023" t="n">
        <v>9.3018760874865</v>
      </c>
      <c r="G483" s="11039" t="n">
        <v>23.990002046630103</v>
      </c>
      <c r="H483" s="11055" t="n">
        <v>2.7442293784993</v>
      </c>
    </row>
    <row collapsed="false" customFormat="false" customHeight="false" hidden="false" ht="12.75" outlineLevel="0" r="484">
      <c r="A484" s="10944" t="s">
        <v>141</v>
      </c>
      <c r="B484" s="10960" t="s">
        <v>20</v>
      </c>
      <c r="C484" s="10976" t="s">
        <v>46</v>
      </c>
      <c r="D484" s="10992" t="n">
        <v>2.769908639903</v>
      </c>
      <c r="E484" s="11008" t="n">
        <v>11.1787184156389</v>
      </c>
      <c r="F484" s="11024" t="n">
        <v>1.8038541354851</v>
      </c>
      <c r="G484" s="11040" t="n">
        <v>9.7460504132129</v>
      </c>
      <c r="H484" s="11056" t="n">
        <v>0.6110890597643001</v>
      </c>
    </row>
    <row collapsed="false" customFormat="false" customHeight="false" hidden="false" ht="12.75" outlineLevel="0" r="485">
      <c r="A485" s="10945" t="s">
        <v>141</v>
      </c>
      <c r="B485" s="10961" t="s">
        <v>20</v>
      </c>
      <c r="C485" s="10977" t="s">
        <v>47</v>
      </c>
      <c r="D485" s="10993" t="n">
        <v>0.0</v>
      </c>
      <c r="E485" s="11009" t="n">
        <v>20.4952179939854</v>
      </c>
      <c r="F485" s="11025" t="n">
        <v>0.0</v>
      </c>
      <c r="G485" s="11041" t="n">
        <v>0.0</v>
      </c>
      <c r="H485" s="11057" t="n">
        <v>0.0</v>
      </c>
    </row>
    <row collapsed="false" customFormat="false" customHeight="false" hidden="false" ht="12.75" outlineLevel="0" r="486">
      <c r="A486" s="10946" t="s">
        <v>141</v>
      </c>
      <c r="B486" s="10962" t="s">
        <v>20</v>
      </c>
      <c r="C486" s="10978" t="s">
        <v>21</v>
      </c>
      <c r="D486" s="10994" t="n">
        <v>0.0</v>
      </c>
      <c r="E486" s="11010" t="n">
        <v>1.9433895526924998</v>
      </c>
      <c r="F486" s="11026" t="n">
        <v>0.0</v>
      </c>
      <c r="G486" s="11042" t="n">
        <v>0.0</v>
      </c>
      <c r="H486" s="11058" t="n">
        <v>0.0</v>
      </c>
    </row>
    <row collapsed="false" customFormat="false" customHeight="false" hidden="false" ht="12.8" outlineLevel="0" r="487">
      <c r="D487" s="0" t="n">
        <f aca="false">SUM(D471:D486)</f>
        <v>7.616516090026</v>
      </c>
      <c r="E487" s="0" t="n">
        <f aca="false">SUM(E471:E486)</f>
        <v>117.88723713322</v>
      </c>
      <c r="F487" s="0" t="n">
        <f aca="false">SUM(F471:F486)</f>
        <v>23.7331416077911</v>
      </c>
      <c r="G487" s="0" t="n">
        <f aca="false">SUM(G471:G486)</f>
        <v>72.352614990252</v>
      </c>
      <c r="H487" s="0" t="n">
        <f aca="false">SUM(H471:H486)</f>
        <v>8.1792175905166</v>
      </c>
      <c r="I487" s="9" t="n">
        <f aca="false">SUM(D487:H487)</f>
        <v>229.768727411806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11059" t="s">
        <v>0</v>
      </c>
      <c r="B1" s="11060" t="s">
        <v>56</v>
      </c>
      <c r="C1" s="11061" t="s">
        <v>57</v>
      </c>
      <c r="D1" s="11062" t="s">
        <v>58</v>
      </c>
      <c r="E1" s="11063" t="s">
        <v>4</v>
      </c>
      <c r="F1" s="11064" t="s">
        <v>5</v>
      </c>
      <c r="G1" s="11065" t="s">
        <v>6</v>
      </c>
      <c r="H1" s="11066" t="s">
        <v>7</v>
      </c>
      <c r="I1" s="11067" t="s">
        <v>8</v>
      </c>
      <c r="J1" s="0" t="s">
        <v>59</v>
      </c>
      <c r="K1" s="11293" t="s">
        <v>0</v>
      </c>
      <c r="L1" s="11294" t="s">
        <v>56</v>
      </c>
      <c r="M1" s="11295" t="s">
        <v>57</v>
      </c>
      <c r="N1" s="11296" t="s">
        <v>58</v>
      </c>
      <c r="O1" s="11297" t="s">
        <v>4</v>
      </c>
      <c r="P1" s="11298" t="s">
        <v>5</v>
      </c>
      <c r="Q1" s="11299" t="s">
        <v>6</v>
      </c>
      <c r="R1" s="11300" t="s">
        <v>7</v>
      </c>
      <c r="S1" s="11301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11068" t="s">
        <v>141</v>
      </c>
      <c r="B2" s="11093" t="s">
        <v>61</v>
      </c>
      <c r="C2" s="11118" t="s">
        <v>18</v>
      </c>
      <c r="D2" s="11143" t="n">
        <v>7.673157244232099</v>
      </c>
      <c r="E2" s="11168" t="n">
        <v>5.9939180199525</v>
      </c>
      <c r="F2" s="11193" t="n">
        <v>5.633593781131701</v>
      </c>
      <c r="G2" s="11218" t="n">
        <v>7.351128298197101</v>
      </c>
      <c r="H2" s="11243" t="n">
        <v>9.4762836498018</v>
      </c>
      <c r="I2" s="11268" t="n">
        <v>13.5157933670186</v>
      </c>
      <c r="K2" s="11302" t="s">
        <v>141</v>
      </c>
      <c r="L2" s="11327" t="s">
        <v>61</v>
      </c>
      <c r="M2" s="11352" t="s">
        <v>18</v>
      </c>
      <c r="N2" s="11377" t="n">
        <v>6.5146303603271996</v>
      </c>
      <c r="O2" s="11402" t="n">
        <v>5.308199045805701</v>
      </c>
      <c r="P2" s="11427" t="n">
        <v>5.306600233302</v>
      </c>
      <c r="Q2" s="11452" t="n">
        <v>7.2743761697649</v>
      </c>
      <c r="R2" s="11477" t="n">
        <v>9.5358082020675</v>
      </c>
      <c r="S2" s="11502" t="n">
        <v>12.590135797798599</v>
      </c>
      <c r="U2" s="4" t="s">
        <v>62</v>
      </c>
      <c r="V2" s="4" t="s">
        <v>61</v>
      </c>
      <c r="W2" s="4" t="s">
        <v>18</v>
      </c>
      <c r="X2" s="0" t="n">
        <f aca="false">N2/D2</f>
        <v>0.84902121683366</v>
      </c>
      <c r="Y2" s="0" t="n">
        <f aca="false">O2/E2</f>
        <v>0.881508555024297</v>
      </c>
      <c r="Z2" s="0" t="n">
        <f aca="false">P2/F2</f>
        <v>0.9253835314962</v>
      </c>
      <c r="AA2" s="0" t="n">
        <f aca="false">Q2/G2</f>
        <v>0.957615604735796</v>
      </c>
      <c r="AB2" s="0" t="n">
        <f aca="false">R2/H2</f>
        <v>0.971692298232141</v>
      </c>
      <c r="AC2" s="0" t="n">
        <f aca="false">S2/I2</f>
        <v>0.895253951067495</v>
      </c>
    </row>
    <row collapsed="false" customFormat="false" customHeight="false" hidden="false" ht="37.3" outlineLevel="0" r="3">
      <c r="A3" s="11069" t="s">
        <v>141</v>
      </c>
      <c r="B3" s="11094" t="s">
        <v>61</v>
      </c>
      <c r="C3" s="11119" t="s">
        <v>20</v>
      </c>
      <c r="D3" s="11144" t="n">
        <v>3.1272671387138</v>
      </c>
      <c r="E3" s="11169" t="n">
        <v>2.6372744004390003</v>
      </c>
      <c r="F3" s="11194" t="n">
        <v>2.0218228352848002</v>
      </c>
      <c r="G3" s="11219" t="n">
        <v>1.4589130472937002</v>
      </c>
      <c r="H3" s="11244" t="n">
        <v>1.0362741197205</v>
      </c>
      <c r="I3" s="11269" t="n">
        <v>0.5157731966626999</v>
      </c>
      <c r="K3" s="11303" t="s">
        <v>141</v>
      </c>
      <c r="L3" s="11328" t="s">
        <v>61</v>
      </c>
      <c r="M3" s="11353" t="s">
        <v>20</v>
      </c>
      <c r="N3" s="11378" t="n">
        <v>3.0680786975604</v>
      </c>
      <c r="O3" s="11403" t="n">
        <v>2.7251554459146</v>
      </c>
      <c r="P3" s="11428" t="n">
        <v>2.2248387564017</v>
      </c>
      <c r="Q3" s="11453" t="n">
        <v>1.7443713668605998</v>
      </c>
      <c r="R3" s="11478" t="n">
        <v>1.3863094312776996</v>
      </c>
      <c r="S3" s="11503" t="n">
        <v>0.6496047329571999</v>
      </c>
      <c r="U3" s="4" t="s">
        <v>62</v>
      </c>
      <c r="V3" s="4" t="s">
        <v>61</v>
      </c>
      <c r="W3" s="4" t="s">
        <v>20</v>
      </c>
      <c r="X3" s="0" t="n">
        <f aca="false">N3/D3</f>
        <v>0.981082728950662</v>
      </c>
      <c r="Y3" s="0" t="n">
        <f aca="false">O3/E3</f>
        <v>1.03222442885112</v>
      </c>
      <c r="Z3" s="0" t="n">
        <f aca="false">P3/F3</f>
        <v>1.09410350756066</v>
      </c>
      <c r="AA3" s="0" t="n">
        <f aca="false">Q3/G3</f>
        <v>1.16631161614582</v>
      </c>
      <c r="AB3" s="0" t="n">
        <f aca="false">R3/H3</f>
        <v>1.30330335957053</v>
      </c>
      <c r="AC3" s="0" t="n">
        <f aca="false">S3/I3</f>
        <v>1.29569895049625</v>
      </c>
    </row>
    <row collapsed="false" customFormat="false" customHeight="false" hidden="false" ht="49.25" outlineLevel="0" r="4">
      <c r="A4" s="11070" t="s">
        <v>141</v>
      </c>
      <c r="B4" s="11095" t="s">
        <v>63</v>
      </c>
      <c r="C4" s="11120" t="s">
        <v>18</v>
      </c>
      <c r="D4" s="11145" t="n">
        <v>0.019943247783100002</v>
      </c>
      <c r="E4" s="11170" t="n">
        <v>0.1474455922176</v>
      </c>
      <c r="F4" s="11195" t="n">
        <v>0.2976404861716</v>
      </c>
      <c r="G4" s="11220" t="n">
        <v>0.9124971134354</v>
      </c>
      <c r="H4" s="11245" t="n">
        <v>2.2269429454257</v>
      </c>
      <c r="I4" s="11270" t="n">
        <v>8.262846122789</v>
      </c>
      <c r="K4" s="11304" t="s">
        <v>141</v>
      </c>
      <c r="L4" s="11329" t="s">
        <v>63</v>
      </c>
      <c r="M4" s="11354" t="s">
        <v>18</v>
      </c>
      <c r="N4" s="11379" t="n">
        <v>0.020527911093800002</v>
      </c>
      <c r="O4" s="11404" t="n">
        <v>0.1621182194335</v>
      </c>
      <c r="P4" s="11429" t="n">
        <v>0.3744492481441</v>
      </c>
      <c r="Q4" s="11454" t="n">
        <v>1.2121717384707</v>
      </c>
      <c r="R4" s="11479" t="n">
        <v>2.8338431952486</v>
      </c>
      <c r="S4" s="11504" t="n">
        <v>10.823652652046901</v>
      </c>
      <c r="U4" s="4" t="s">
        <v>62</v>
      </c>
      <c r="V4" s="4" t="s">
        <v>63</v>
      </c>
      <c r="W4" s="4" t="s">
        <v>18</v>
      </c>
      <c r="X4" s="0" t="n">
        <f aca="false">N4/D4</f>
        <v>1.03197611322099</v>
      </c>
      <c r="Y4" s="0" t="n">
        <f aca="false">O4/E4</f>
        <v>1.08319962094724</v>
      </c>
      <c r="Z4" s="0" t="n">
        <f aca="false">P4/F4</f>
        <v>1.15027598197666</v>
      </c>
      <c r="AA4" s="0" t="n">
        <f aca="false">Q4/G4</f>
        <v>1.24424083145022</v>
      </c>
      <c r="AB4" s="0" t="n">
        <f aca="false">R4/H4</f>
        <v>1.21357140529861</v>
      </c>
      <c r="AC4" s="0" t="n">
        <f aca="false">S4/I4</f>
        <v>1.15038284782207</v>
      </c>
    </row>
    <row collapsed="false" customFormat="false" customHeight="false" hidden="false" ht="49.25" outlineLevel="0" r="5">
      <c r="A5" s="11071" t="s">
        <v>141</v>
      </c>
      <c r="B5" s="11096" t="s">
        <v>63</v>
      </c>
      <c r="C5" s="11121" t="s">
        <v>20</v>
      </c>
      <c r="D5" s="11146" t="n">
        <v>0.0012880312667</v>
      </c>
      <c r="E5" s="11171" t="n">
        <v>0.036920364116400005</v>
      </c>
      <c r="F5" s="11196" t="n">
        <v>0.0745869495254</v>
      </c>
      <c r="G5" s="11221" t="n">
        <v>0.145079097639</v>
      </c>
      <c r="H5" s="11246" t="n">
        <v>0.3353832305521</v>
      </c>
      <c r="I5" s="11271" t="n">
        <v>0.8828199050205001</v>
      </c>
      <c r="K5" s="11305" t="s">
        <v>141</v>
      </c>
      <c r="L5" s="11330" t="s">
        <v>63</v>
      </c>
      <c r="M5" s="11355" t="s">
        <v>20</v>
      </c>
      <c r="N5" s="11380" t="n">
        <v>0.0016075521563000002</v>
      </c>
      <c r="O5" s="11405" t="n">
        <v>0.038613225772200006</v>
      </c>
      <c r="P5" s="11430" t="n">
        <v>0.09841207839930001</v>
      </c>
      <c r="Q5" s="11455" t="n">
        <v>0.22607609487440003</v>
      </c>
      <c r="R5" s="11480" t="n">
        <v>0.5336337903023</v>
      </c>
      <c r="S5" s="11505" t="n">
        <v>1.3305464104201</v>
      </c>
      <c r="U5" s="4" t="s">
        <v>62</v>
      </c>
      <c r="V5" s="4" t="s">
        <v>63</v>
      </c>
      <c r="W5" s="4" t="s">
        <v>20</v>
      </c>
      <c r="X5" s="0" t="n">
        <f aca="false">N5/D5</f>
        <v>1.24806920286852</v>
      </c>
      <c r="Y5" s="0" t="n">
        <f aca="false">O5/E5</f>
        <v>1.0336351115199</v>
      </c>
      <c r="Z5" s="0" t="n">
        <f aca="false">P5/F5</f>
        <v>1.08749078154317</v>
      </c>
      <c r="AA5" s="0" t="n">
        <f aca="false">Q5/G5</f>
        <v>1.27621530042279</v>
      </c>
      <c r="AB5" s="0" t="n">
        <f aca="false">R5/H5</f>
        <v>1.38859168299666</v>
      </c>
      <c r="AC5" s="0" t="n">
        <f aca="false">S5/I5</f>
        <v>1.45387606294692</v>
      </c>
    </row>
    <row collapsed="false" customFormat="false" customHeight="false" hidden="false" ht="25.35" outlineLevel="0" r="6">
      <c r="A6" s="11072" t="s">
        <v>141</v>
      </c>
      <c r="B6" s="11097" t="s">
        <v>64</v>
      </c>
      <c r="C6" s="11122" t="s">
        <v>13</v>
      </c>
      <c r="D6" s="11147" t="n">
        <v>0.42514031357740006</v>
      </c>
      <c r="E6" s="11172" t="n">
        <v>0.5528975187498</v>
      </c>
      <c r="F6" s="11197" t="n">
        <v>0.6134827011854002</v>
      </c>
      <c r="G6" s="11222" t="n">
        <v>0.6702953542076</v>
      </c>
      <c r="H6" s="11247" t="n">
        <v>0.7083358972135</v>
      </c>
      <c r="I6" s="11272" t="n">
        <v>0.5157549135856</v>
      </c>
      <c r="K6" s="11306" t="s">
        <v>141</v>
      </c>
      <c r="L6" s="11331" t="s">
        <v>64</v>
      </c>
      <c r="M6" s="11356" t="s">
        <v>13</v>
      </c>
      <c r="N6" s="11381" t="n">
        <v>0.357117870101</v>
      </c>
      <c r="O6" s="11406" t="n">
        <v>0.4644339203587</v>
      </c>
      <c r="P6" s="11431" t="n">
        <v>0.5213662201172</v>
      </c>
      <c r="Q6" s="11456" t="n">
        <v>0.5823826617315</v>
      </c>
      <c r="R6" s="11481" t="n">
        <v>0.6247241428121999</v>
      </c>
      <c r="S6" s="11506" t="n">
        <v>0.4548925108102</v>
      </c>
      <c r="U6" s="4" t="s">
        <v>62</v>
      </c>
      <c r="V6" s="4" t="s">
        <v>64</v>
      </c>
      <c r="W6" s="4" t="s">
        <v>13</v>
      </c>
      <c r="X6" s="0" t="n">
        <f aca="false">N6/D6</f>
        <v>0.83999998495617</v>
      </c>
      <c r="Y6" s="0" t="n">
        <f aca="false">O6/E6</f>
        <v>0.840000005158725</v>
      </c>
      <c r="Z6" s="0" t="n">
        <f aca="false">P6/F6</f>
        <v>0.849415946691419</v>
      </c>
      <c r="AA6" s="0" t="n">
        <f aca="false">Q6/G6</f>
        <v>0.867920091263841</v>
      </c>
      <c r="AB6" s="0" t="n">
        <f aca="false">R6/H6</f>
        <v>0.881948297053479</v>
      </c>
      <c r="AC6" s="0" t="n">
        <f aca="false">S6/I6</f>
        <v>0.881963125677241</v>
      </c>
    </row>
    <row collapsed="false" customFormat="false" customHeight="false" hidden="false" ht="37.3" outlineLevel="0" r="7">
      <c r="A7" s="11073" t="s">
        <v>141</v>
      </c>
      <c r="B7" s="11098" t="s">
        <v>65</v>
      </c>
      <c r="C7" s="11123" t="s">
        <v>13</v>
      </c>
      <c r="D7" s="11148" t="n">
        <v>0.0017687126563</v>
      </c>
      <c r="E7" s="11173" t="n">
        <v>0.005761200386100002</v>
      </c>
      <c r="F7" s="11198" t="n">
        <v>0.006522301585199999</v>
      </c>
      <c r="G7" s="11223" t="n">
        <v>0.0045181796414</v>
      </c>
      <c r="H7" s="11248" t="n">
        <v>0.005370309769599999</v>
      </c>
      <c r="I7" s="11273" t="n">
        <v>0.0010313313758</v>
      </c>
      <c r="K7" s="11307" t="s">
        <v>141</v>
      </c>
      <c r="L7" s="11332" t="s">
        <v>65</v>
      </c>
      <c r="M7" s="11357" t="s">
        <v>13</v>
      </c>
      <c r="N7" s="11382" t="n">
        <v>0.0017687126693999998</v>
      </c>
      <c r="O7" s="11407" t="n">
        <v>0.005761200488</v>
      </c>
      <c r="P7" s="11432" t="n">
        <v>0.006522301592300001</v>
      </c>
      <c r="Q7" s="11457" t="n">
        <v>0.004518179670299999</v>
      </c>
      <c r="R7" s="11482" t="n">
        <v>0.0053703097721</v>
      </c>
      <c r="S7" s="11507" t="n">
        <v>0.0010313313763000002</v>
      </c>
      <c r="U7" s="4" t="s">
        <v>62</v>
      </c>
      <c r="V7" s="4" t="s">
        <v>65</v>
      </c>
      <c r="W7" s="4" t="s">
        <v>13</v>
      </c>
      <c r="X7" s="0" t="n">
        <f aca="false">N7/D7</f>
        <v>1.00000000740652</v>
      </c>
      <c r="Y7" s="0" t="n">
        <f aca="false">O7/E7</f>
        <v>0.999999990298832</v>
      </c>
      <c r="Z7" s="0" t="n">
        <f aca="false">P7/F7</f>
        <v>1.0000000163836</v>
      </c>
      <c r="AA7" s="0" t="n">
        <f aca="false">Q7/G7</f>
        <v>0.999999985886796</v>
      </c>
      <c r="AB7" s="0" t="n">
        <f aca="false">R7/H7</f>
        <v>0.999999993329058</v>
      </c>
      <c r="AC7" s="0" t="n">
        <f aca="false">S7/I7</f>
        <v>1.00000000904194</v>
      </c>
    </row>
    <row collapsed="false" customFormat="false" customHeight="false" hidden="false" ht="37.3" outlineLevel="0" r="8">
      <c r="A8" s="11074" t="s">
        <v>141</v>
      </c>
      <c r="B8" s="11099" t="s">
        <v>66</v>
      </c>
      <c r="C8" s="11124" t="s">
        <v>16</v>
      </c>
      <c r="D8" s="11149" t="n">
        <v>0.0088592002026</v>
      </c>
      <c r="E8" s="11174" t="n">
        <v>0.0498838116137</v>
      </c>
      <c r="F8" s="11199" t="n">
        <v>0.08653481131200001</v>
      </c>
      <c r="G8" s="11224" t="n">
        <v>0.1021261379567</v>
      </c>
      <c r="H8" s="11249" t="n">
        <v>0.09700645249699999</v>
      </c>
      <c r="I8" s="11274" t="n">
        <v>0.005926163516199999</v>
      </c>
      <c r="K8" s="11308" t="s">
        <v>141</v>
      </c>
      <c r="L8" s="11333" t="s">
        <v>66</v>
      </c>
      <c r="M8" s="11358" t="s">
        <v>16</v>
      </c>
      <c r="N8" s="11383" t="n">
        <v>0.006594763053700001</v>
      </c>
      <c r="O8" s="11408" t="n">
        <v>0.0371093004498</v>
      </c>
      <c r="P8" s="11433" t="n">
        <v>0.0645131123441</v>
      </c>
      <c r="Q8" s="11458" t="n">
        <v>0.0761447525879</v>
      </c>
      <c r="R8" s="11483" t="n">
        <v>0.07239756556139999</v>
      </c>
      <c r="S8" s="11508" t="n">
        <v>0.0044966491247000005</v>
      </c>
      <c r="U8" s="4" t="s">
        <v>62</v>
      </c>
      <c r="V8" s="4" t="s">
        <v>66</v>
      </c>
      <c r="W8" s="4" t="s">
        <v>16</v>
      </c>
      <c r="X8" s="0" t="n">
        <f aca="false">N8/D8</f>
        <v>0.744397112931771</v>
      </c>
      <c r="Y8" s="0" t="n">
        <f aca="false">O8/E8</f>
        <v>0.743857855818828</v>
      </c>
      <c r="Z8" s="0" t="n">
        <f aca="false">P8/F8</f>
        <v>0.745452355390753</v>
      </c>
      <c r="AA8" s="0" t="n">
        <f aca="false">Q8/G8</f>
        <v>0.745880154101612</v>
      </c>
      <c r="AB8" s="0" t="n">
        <f aca="false">R8/H8</f>
        <v>0.746785251941679</v>
      </c>
      <c r="AC8" s="0" t="n">
        <f aca="false">S8/I8</f>
        <v>0.759902137783173</v>
      </c>
    </row>
    <row collapsed="false" customFormat="false" customHeight="false" hidden="false" ht="37.3" outlineLevel="0" r="9">
      <c r="A9" s="11075" t="s">
        <v>141</v>
      </c>
      <c r="B9" s="11100" t="s">
        <v>67</v>
      </c>
      <c r="C9" s="11125" t="s">
        <v>14</v>
      </c>
      <c r="D9" s="11150" t="n">
        <v>0.25955544192790003</v>
      </c>
      <c r="E9" s="11175" t="n">
        <v>2.7946132394384997</v>
      </c>
      <c r="F9" s="11200" t="n">
        <v>5.746543237050901</v>
      </c>
      <c r="G9" s="11225" t="n">
        <v>7.619896541737001</v>
      </c>
      <c r="H9" s="11250" t="n">
        <v>7.6786875038883995</v>
      </c>
      <c r="I9" s="11275" t="n">
        <v>0.8142895310074</v>
      </c>
      <c r="K9" s="11309" t="s">
        <v>141</v>
      </c>
      <c r="L9" s="11334" t="s">
        <v>67</v>
      </c>
      <c r="M9" s="11359" t="s">
        <v>14</v>
      </c>
      <c r="N9" s="11384" t="n">
        <v>0.2501520163032</v>
      </c>
      <c r="O9" s="11409" t="n">
        <v>2.6994374887819</v>
      </c>
      <c r="P9" s="11434" t="n">
        <v>5.5745235562321005</v>
      </c>
      <c r="Q9" s="11459" t="n">
        <v>7.407637488053701</v>
      </c>
      <c r="R9" s="11484" t="n">
        <v>7.4750719829016</v>
      </c>
      <c r="S9" s="11509" t="n">
        <v>0.7940941504515</v>
      </c>
      <c r="U9" s="4" t="s">
        <v>62</v>
      </c>
      <c r="V9" s="4" t="s">
        <v>67</v>
      </c>
      <c r="W9" s="4" t="s">
        <v>14</v>
      </c>
      <c r="X9" s="0" t="n">
        <f aca="false">N9/D9</f>
        <v>0.963835538016358</v>
      </c>
      <c r="Y9" s="0" t="n">
        <f aca="false">O9/E9</f>
        <v>0.966289044821707</v>
      </c>
      <c r="Z9" s="0" t="n">
        <f aca="false">P9/F9</f>
        <v>0.970675673059055</v>
      </c>
      <c r="AA9" s="0" t="n">
        <f aca="false">Q9/G9</f>
        <v>0.972678689163693</v>
      </c>
      <c r="AB9" s="0" t="n">
        <f aca="false">R9/H9</f>
        <v>0.973805602670574</v>
      </c>
      <c r="AC9" s="0" t="n">
        <f aca="false">S9/I9</f>
        <v>0.971494468087774</v>
      </c>
    </row>
    <row collapsed="false" customFormat="false" customHeight="false" hidden="false" ht="25.35" outlineLevel="0" r="10">
      <c r="A10" s="11076" t="s">
        <v>141</v>
      </c>
      <c r="B10" s="11101" t="s">
        <v>68</v>
      </c>
      <c r="C10" s="11126" t="s">
        <v>16</v>
      </c>
      <c r="D10" s="11151" t="n">
        <v>25.338766157324702</v>
      </c>
      <c r="E10" s="11176" t="n">
        <v>17.765686175053798</v>
      </c>
      <c r="F10" s="11201" t="n">
        <v>13.064446523294599</v>
      </c>
      <c r="G10" s="11226" t="n">
        <v>8.0505206307171</v>
      </c>
      <c r="H10" s="11251" t="n">
        <v>3.8958947370042</v>
      </c>
      <c r="I10" s="11276" t="n">
        <v>0.1598081259905</v>
      </c>
      <c r="K10" s="11310" t="s">
        <v>141</v>
      </c>
      <c r="L10" s="11335" t="s">
        <v>68</v>
      </c>
      <c r="M10" s="11360" t="s">
        <v>16</v>
      </c>
      <c r="N10" s="11385" t="n">
        <v>15.8891683319741</v>
      </c>
      <c r="O10" s="11410" t="n">
        <v>11.2003394654778</v>
      </c>
      <c r="P10" s="11435" t="n">
        <v>8.3310917114191</v>
      </c>
      <c r="Q10" s="11460" t="n">
        <v>5.1861492805578004</v>
      </c>
      <c r="R10" s="11485" t="n">
        <v>2.5465453995925</v>
      </c>
      <c r="S10" s="11510" t="n">
        <v>0.106090913994</v>
      </c>
      <c r="U10" s="4" t="s">
        <v>62</v>
      </c>
      <c r="V10" s="4" t="s">
        <v>68</v>
      </c>
      <c r="W10" s="4" t="s">
        <v>16</v>
      </c>
      <c r="X10" s="0" t="n">
        <f aca="false">N10/D10</f>
        <v>0.627062998364591</v>
      </c>
      <c r="Y10" s="0" t="n">
        <f aca="false">O10/E10</f>
        <v>0.630460998385745</v>
      </c>
      <c r="Z10" s="0" t="n">
        <f aca="false">P10/F10</f>
        <v>0.637665545326473</v>
      </c>
      <c r="AA10" s="0" t="n">
        <f aca="false">Q10/G10</f>
        <v>0.64332650382466</v>
      </c>
      <c r="AB10" s="0" t="n">
        <f aca="false">R10/H10</f>
        <v>0.65311578464032</v>
      </c>
      <c r="AC10" s="0" t="n">
        <f aca="false">S10/I10</f>
        <v>0.661788023252007</v>
      </c>
    </row>
    <row collapsed="false" customFormat="false" customHeight="false" hidden="false" ht="25.35" outlineLevel="0" r="11">
      <c r="A11" s="11077" t="s">
        <v>141</v>
      </c>
      <c r="B11" s="11102" t="s">
        <v>69</v>
      </c>
      <c r="C11" s="11127" t="s">
        <v>14</v>
      </c>
      <c r="D11" s="11152" t="n">
        <v>51.0082964598173</v>
      </c>
      <c r="E11" s="11177" t="n">
        <v>50.843424359448</v>
      </c>
      <c r="F11" s="11202" t="n">
        <v>42.551067261585</v>
      </c>
      <c r="G11" s="11227" t="n">
        <v>32.0157053557794</v>
      </c>
      <c r="H11" s="11252" t="n">
        <v>19.224900381578</v>
      </c>
      <c r="I11" s="11277" t="n">
        <v>0.219381199746</v>
      </c>
      <c r="K11" s="11311" t="s">
        <v>141</v>
      </c>
      <c r="L11" s="11336" t="s">
        <v>69</v>
      </c>
      <c r="M11" s="11361" t="s">
        <v>14</v>
      </c>
      <c r="N11" s="11386" t="n">
        <v>40.456298330128504</v>
      </c>
      <c r="O11" s="11411" t="n">
        <v>40.5711635695439</v>
      </c>
      <c r="P11" s="11436" t="n">
        <v>34.4848389038153</v>
      </c>
      <c r="Q11" s="11461" t="n">
        <v>26.4549721057145</v>
      </c>
      <c r="R11" s="11486" t="n">
        <v>16.2419893175342</v>
      </c>
      <c r="S11" s="11511" t="n">
        <v>0.2030490571366</v>
      </c>
      <c r="U11" s="4" t="s">
        <v>62</v>
      </c>
      <c r="V11" s="4" t="s">
        <v>69</v>
      </c>
      <c r="W11" s="4" t="s">
        <v>14</v>
      </c>
      <c r="X11" s="0" t="n">
        <f aca="false">N11/D11</f>
        <v>0.79318539577125</v>
      </c>
      <c r="Y11" s="0" t="n">
        <f aca="false">O11/E11</f>
        <v>0.79805413868599</v>
      </c>
      <c r="Z11" s="0" t="n">
        <f aca="false">P11/F11</f>
        <v>0.810104485798252</v>
      </c>
      <c r="AA11" s="0" t="n">
        <f aca="false">Q11/G11</f>
        <v>0.825091789506764</v>
      </c>
      <c r="AB11" s="0" t="n">
        <f aca="false">R11/H11</f>
        <v>0.844179273073543</v>
      </c>
      <c r="AC11" s="0" t="n">
        <f aca="false">S11/I11</f>
        <v>0.918191342649701</v>
      </c>
    </row>
    <row collapsed="false" customFormat="false" customHeight="false" hidden="false" ht="13.4" outlineLevel="0" r="12">
      <c r="A12" s="11078" t="s">
        <v>141</v>
      </c>
      <c r="B12" s="11103" t="s">
        <v>70</v>
      </c>
      <c r="C12" s="11128" t="s">
        <v>13</v>
      </c>
      <c r="D12" s="11153" t="n">
        <v>0.39659715115380006</v>
      </c>
      <c r="E12" s="11178" t="n">
        <v>0.5489532477402</v>
      </c>
      <c r="F12" s="11203" t="n">
        <v>0.6091649530243</v>
      </c>
      <c r="G12" s="11228" t="n">
        <v>0.6368217585899999</v>
      </c>
      <c r="H12" s="11253" t="n">
        <v>0.6123350636195001</v>
      </c>
      <c r="I12" s="11278" t="n">
        <v>0.4709191973187999</v>
      </c>
      <c r="K12" s="11312" t="s">
        <v>141</v>
      </c>
      <c r="L12" s="11337" t="s">
        <v>70</v>
      </c>
      <c r="M12" s="11362" t="s">
        <v>13</v>
      </c>
      <c r="N12" s="11387" t="n">
        <v>0.9744391869777</v>
      </c>
      <c r="O12" s="11412" t="n">
        <v>1.3487781138905002</v>
      </c>
      <c r="P12" s="11437" t="n">
        <v>1.5248479889053999</v>
      </c>
      <c r="Q12" s="11462" t="n">
        <v>1.6291343458566</v>
      </c>
      <c r="R12" s="11487" t="n">
        <v>1.6165175795441</v>
      </c>
      <c r="S12" s="11512" t="n">
        <v>1.2697592558892998</v>
      </c>
      <c r="U12" s="4" t="s">
        <v>62</v>
      </c>
      <c r="V12" s="4" t="s">
        <v>70</v>
      </c>
      <c r="W12" s="4" t="s">
        <v>13</v>
      </c>
      <c r="X12" s="0" t="n">
        <f aca="false">N12/D12</f>
        <v>2.45699993492941</v>
      </c>
      <c r="Y12" s="0" t="n">
        <f aca="false">O12/E12</f>
        <v>2.45699994911734</v>
      </c>
      <c r="Z12" s="0" t="n">
        <f aca="false">P12/F12</f>
        <v>2.50412208410199</v>
      </c>
      <c r="AA12" s="0" t="n">
        <f aca="false">Q12/G12</f>
        <v>2.5613332694407</v>
      </c>
      <c r="AB12" s="0" t="n">
        <f aca="false">R12/H12</f>
        <v>2.64340538721554</v>
      </c>
      <c r="AC12" s="0" t="n">
        <f aca="false">S12/I12</f>
        <v>2.6962060690051</v>
      </c>
    </row>
    <row collapsed="false" customFormat="false" customHeight="false" hidden="false" ht="25.35" outlineLevel="0" r="13">
      <c r="A13" s="11079" t="s">
        <v>141</v>
      </c>
      <c r="B13" s="11104" t="s">
        <v>71</v>
      </c>
      <c r="C13" s="11129" t="s">
        <v>13</v>
      </c>
      <c r="D13" s="11154" t="n">
        <v>9.719798107E-4</v>
      </c>
      <c r="E13" s="11179" t="n">
        <v>0.043619461393699994</v>
      </c>
      <c r="F13" s="11204" t="n">
        <v>0.09646736751759999</v>
      </c>
      <c r="G13" s="11229" t="n">
        <v>0.14396970868939998</v>
      </c>
      <c r="H13" s="11254" t="n">
        <v>0.19088832718520002</v>
      </c>
      <c r="I13" s="11279" t="n">
        <v>0.18396977516930002</v>
      </c>
      <c r="K13" s="11313" t="s">
        <v>141</v>
      </c>
      <c r="L13" s="11338" t="s">
        <v>71</v>
      </c>
      <c r="M13" s="11363" t="s">
        <v>13</v>
      </c>
      <c r="N13" s="11388" t="n">
        <v>0.0030882713546</v>
      </c>
      <c r="O13" s="11413" t="n">
        <v>0.1385921098059</v>
      </c>
      <c r="P13" s="11438" t="n">
        <v>0.3065057670857</v>
      </c>
      <c r="Q13" s="11463" t="n">
        <v>0.45743495946740004</v>
      </c>
      <c r="R13" s="11488" t="n">
        <v>0.6065094856319</v>
      </c>
      <c r="S13" s="11513" t="n">
        <v>0.5845271637077</v>
      </c>
      <c r="U13" s="4" t="s">
        <v>62</v>
      </c>
      <c r="V13" s="4" t="s">
        <v>71</v>
      </c>
      <c r="W13" s="4" t="s">
        <v>13</v>
      </c>
      <c r="X13" s="0" t="n">
        <f aca="false">N13/D13</f>
        <v>3.17729989923956</v>
      </c>
      <c r="Y13" s="0" t="n">
        <f aca="false">O13/E13</f>
        <v>3.17729997543187</v>
      </c>
      <c r="Z13" s="0" t="n">
        <f aca="false">P13/F13</f>
        <v>3.17730002052979</v>
      </c>
      <c r="AA13" s="0" t="n">
        <f aca="false">Q13/G13</f>
        <v>3.17729997356752</v>
      </c>
      <c r="AB13" s="0" t="n">
        <f aca="false">R13/H13</f>
        <v>3.17730001182533</v>
      </c>
      <c r="AC13" s="0" t="n">
        <f aca="false">S13/I13</f>
        <v>3.17730001150417</v>
      </c>
    </row>
    <row collapsed="false" customFormat="false" customHeight="false" hidden="false" ht="25.35" outlineLevel="0" r="14">
      <c r="A14" s="11080" t="s">
        <v>141</v>
      </c>
      <c r="B14" s="11105" t="s">
        <v>72</v>
      </c>
      <c r="C14" s="11130" t="s">
        <v>13</v>
      </c>
      <c r="D14" s="11155" t="n">
        <v>13.1537879820471</v>
      </c>
      <c r="E14" s="11180" t="n">
        <v>12.5769213896618</v>
      </c>
      <c r="F14" s="11205" t="n">
        <v>10.3328508049093</v>
      </c>
      <c r="G14" s="11230" t="n">
        <v>8.971776640314301</v>
      </c>
      <c r="H14" s="11255" t="n">
        <v>8.7718877623493</v>
      </c>
      <c r="I14" s="11280" t="n">
        <v>5.9057167857042</v>
      </c>
      <c r="K14" s="11314" t="s">
        <v>141</v>
      </c>
      <c r="L14" s="11339" t="s">
        <v>72</v>
      </c>
      <c r="M14" s="11364" t="s">
        <v>13</v>
      </c>
      <c r="N14" s="11389" t="n">
        <v>12.0945181029849</v>
      </c>
      <c r="O14" s="11414" t="n">
        <v>11.5647483125698</v>
      </c>
      <c r="P14" s="11439" t="n">
        <v>9.582334984752599</v>
      </c>
      <c r="Q14" s="11464" t="n">
        <v>8.5137492109835</v>
      </c>
      <c r="R14" s="11489" t="n">
        <v>8.465949887073</v>
      </c>
      <c r="S14" s="11514" t="n">
        <v>5.6986551758927995</v>
      </c>
      <c r="U14" s="4" t="s">
        <v>62</v>
      </c>
      <c r="V14" s="4" t="s">
        <v>72</v>
      </c>
      <c r="W14" s="4" t="s">
        <v>13</v>
      </c>
      <c r="X14" s="0" t="n">
        <f aca="false">N14/D14</f>
        <v>0.919474489975263</v>
      </c>
      <c r="Y14" s="0" t="n">
        <f aca="false">O14/E14</f>
        <v>0.919523122867886</v>
      </c>
      <c r="Z14" s="0" t="n">
        <f aca="false">P14/F14</f>
        <v>0.927166598277435</v>
      </c>
      <c r="AA14" s="0" t="n">
        <f aca="false">Q14/G14</f>
        <v>0.947742721088439</v>
      </c>
      <c r="AB14" s="0" t="n">
        <f aca="false">R14/H14</f>
        <v>0.965134347272789</v>
      </c>
      <c r="AC14" s="0" t="n">
        <f aca="false">S14/I14</f>
        <v>0.965167807587828</v>
      </c>
    </row>
    <row collapsed="false" customFormat="false" customHeight="false" hidden="false" ht="37.3" outlineLevel="0" r="15">
      <c r="A15" s="11081" t="s">
        <v>141</v>
      </c>
      <c r="B15" s="11106" t="s">
        <v>73</v>
      </c>
      <c r="C15" s="11131" t="s">
        <v>13</v>
      </c>
      <c r="D15" s="11156" t="n">
        <v>0.1220898117501</v>
      </c>
      <c r="E15" s="11181" t="n">
        <v>0.5584252994856</v>
      </c>
      <c r="F15" s="11206" t="n">
        <v>0.7107792931863001</v>
      </c>
      <c r="G15" s="11231" t="n">
        <v>0.5812382264925999</v>
      </c>
      <c r="H15" s="11256" t="n">
        <v>0.6593723112193001</v>
      </c>
      <c r="I15" s="11281" t="n">
        <v>0.2364928895559</v>
      </c>
      <c r="K15" s="11315" t="s">
        <v>141</v>
      </c>
      <c r="L15" s="11340" t="s">
        <v>73</v>
      </c>
      <c r="M15" s="11365" t="s">
        <v>13</v>
      </c>
      <c r="N15" s="11390" t="n">
        <v>0.1220898117285</v>
      </c>
      <c r="O15" s="11415" t="n">
        <v>0.5584253022555001</v>
      </c>
      <c r="P15" s="11440" t="n">
        <v>0.7107792979083001</v>
      </c>
      <c r="Q15" s="11465" t="n">
        <v>0.581238224342</v>
      </c>
      <c r="R15" s="11490" t="n">
        <v>0.6593723141680001</v>
      </c>
      <c r="S15" s="11515" t="n">
        <v>0.2364928898246</v>
      </c>
      <c r="U15" s="4" t="s">
        <v>62</v>
      </c>
      <c r="V15" s="4" t="s">
        <v>73</v>
      </c>
      <c r="W15" s="4" t="s">
        <v>13</v>
      </c>
      <c r="X15" s="0" t="n">
        <f aca="false">N15/D15</f>
        <v>0.999999999823081</v>
      </c>
      <c r="Y15" s="0" t="n">
        <f aca="false">O15/E15</f>
        <v>1.00000000614375</v>
      </c>
      <c r="Z15" s="0" t="n">
        <f aca="false">P15/F15</f>
        <v>0.99999999929433</v>
      </c>
      <c r="AA15" s="0" t="n">
        <f aca="false">Q15/G15</f>
        <v>1.00000000191403</v>
      </c>
      <c r="AB15" s="0" t="n">
        <f aca="false">R15/H15</f>
        <v>1.00000000036337</v>
      </c>
      <c r="AC15" s="0" t="n">
        <f aca="false">S15/I15</f>
        <v>0.999999995685631</v>
      </c>
    </row>
    <row collapsed="false" customFormat="false" customHeight="false" hidden="false" ht="13.4" outlineLevel="0" r="16">
      <c r="A16" s="11082" t="s">
        <v>141</v>
      </c>
      <c r="B16" s="11107" t="s">
        <v>74</v>
      </c>
      <c r="C16" s="11132" t="s">
        <v>13</v>
      </c>
      <c r="D16" s="11157" t="n">
        <v>2.0616382994185</v>
      </c>
      <c r="E16" s="11182" t="n">
        <v>1.9828699535264</v>
      </c>
      <c r="F16" s="11207" t="n">
        <v>1.9299389421070998</v>
      </c>
      <c r="G16" s="11232" t="n">
        <v>2.1368467992941995</v>
      </c>
      <c r="H16" s="11257" t="n">
        <v>2.4859948966639</v>
      </c>
      <c r="I16" s="11282" t="n">
        <v>3.8128627128833</v>
      </c>
      <c r="K16" s="11316" t="s">
        <v>141</v>
      </c>
      <c r="L16" s="11341" t="s">
        <v>74</v>
      </c>
      <c r="M16" s="11366" t="s">
        <v>13</v>
      </c>
      <c r="N16" s="11391" t="n">
        <v>6.1036797050267</v>
      </c>
      <c r="O16" s="11416" t="n">
        <v>5.8726031492262</v>
      </c>
      <c r="P16" s="11441" t="n">
        <v>5.8117817980733</v>
      </c>
      <c r="Q16" s="11466" t="n">
        <v>6.6338138215209</v>
      </c>
      <c r="R16" s="11491" t="n">
        <v>7.8744303072424</v>
      </c>
      <c r="S16" s="11516" t="n">
        <v>12.2949436825634</v>
      </c>
      <c r="U16" s="4" t="s">
        <v>62</v>
      </c>
      <c r="V16" s="4" t="s">
        <v>74</v>
      </c>
      <c r="W16" s="4" t="s">
        <v>13</v>
      </c>
      <c r="X16" s="0" t="n">
        <f aca="false">N16/D16</f>
        <v>2.96057730638453</v>
      </c>
      <c r="Y16" s="0" t="n">
        <f aca="false">O16/E16</f>
        <v>2.9628939191857</v>
      </c>
      <c r="Z16" s="0" t="n">
        <f aca="false">P16/F16</f>
        <v>3.02817867170415</v>
      </c>
      <c r="AA16" s="0" t="n">
        <f aca="false">Q16/G16</f>
        <v>3.136215865369</v>
      </c>
      <c r="AB16" s="0" t="n">
        <f aca="false">R16/H16</f>
        <v>3.18819052643795</v>
      </c>
      <c r="AC16" s="0" t="n">
        <f aca="false">S16/I16</f>
        <v>3.22591880375978</v>
      </c>
    </row>
    <row collapsed="false" customFormat="false" customHeight="false" hidden="false" ht="25.35" outlineLevel="0" r="17">
      <c r="A17" s="11083" t="s">
        <v>141</v>
      </c>
      <c r="B17" s="11108" t="s">
        <v>75</v>
      </c>
      <c r="C17" s="11133" t="s">
        <v>13</v>
      </c>
      <c r="D17" s="11158" t="n">
        <v>0.006550331382499999</v>
      </c>
      <c r="E17" s="11183" t="n">
        <v>0.08585637465689999</v>
      </c>
      <c r="F17" s="11208" t="n">
        <v>0.1901838385181</v>
      </c>
      <c r="G17" s="11233" t="n">
        <v>0.3673063960001</v>
      </c>
      <c r="H17" s="11258" t="n">
        <v>0.579022978779</v>
      </c>
      <c r="I17" s="11283" t="n">
        <v>0.9859761887099</v>
      </c>
      <c r="K17" s="11317" t="s">
        <v>141</v>
      </c>
      <c r="L17" s="11342" t="s">
        <v>75</v>
      </c>
      <c r="M17" s="11367" t="s">
        <v>13</v>
      </c>
      <c r="N17" s="11392" t="n">
        <v>0.0212900973427</v>
      </c>
      <c r="O17" s="11417" t="n">
        <v>0.28323371935080005</v>
      </c>
      <c r="P17" s="11442" t="n">
        <v>0.6311383858769</v>
      </c>
      <c r="Q17" s="11467" t="n">
        <v>1.2217126412772998</v>
      </c>
      <c r="R17" s="11492" t="n">
        <v>1.9216575738314</v>
      </c>
      <c r="S17" s="11517" t="n">
        <v>3.2625075974096003</v>
      </c>
      <c r="U17" s="4" t="s">
        <v>62</v>
      </c>
      <c r="V17" s="4" t="s">
        <v>75</v>
      </c>
      <c r="W17" s="4" t="s">
        <v>13</v>
      </c>
      <c r="X17" s="0" t="n">
        <f aca="false">N17/D17</f>
        <v>3.25023210269622</v>
      </c>
      <c r="Y17" s="0" t="n">
        <f aca="false">O17/E17</f>
        <v>3.30423994453023</v>
      </c>
      <c r="Z17" s="0" t="n">
        <f aca="false">P17/F17</f>
        <v>3.32346995451011</v>
      </c>
      <c r="AA17" s="0" t="n">
        <f aca="false">Q17/G17</f>
        <v>3.32256242253057</v>
      </c>
      <c r="AB17" s="0" t="n">
        <f aca="false">R17/H17</f>
        <v>3.31214655670677</v>
      </c>
      <c r="AC17" s="0" t="n">
        <f aca="false">S17/I17</f>
        <v>3.30677222545712</v>
      </c>
    </row>
    <row collapsed="false" customFormat="false" customHeight="false" hidden="false" ht="13.4" outlineLevel="0" r="18">
      <c r="A18" s="11084" t="s">
        <v>141</v>
      </c>
      <c r="B18" s="11109" t="s">
        <v>76</v>
      </c>
      <c r="C18" s="11134" t="s">
        <v>13</v>
      </c>
      <c r="D18" s="11159" t="n">
        <v>0.8644933224299</v>
      </c>
      <c r="E18" s="11184" t="n">
        <v>0.7303252280472999</v>
      </c>
      <c r="F18" s="11209" t="n">
        <v>0.7870779738355</v>
      </c>
      <c r="G18" s="11234" t="n">
        <v>1.0992589173093</v>
      </c>
      <c r="H18" s="11259" t="n">
        <v>1.4294234300669</v>
      </c>
      <c r="I18" s="11284" t="n">
        <v>1.8810815807451</v>
      </c>
      <c r="K18" s="11318" t="s">
        <v>141</v>
      </c>
      <c r="L18" s="11343" t="s">
        <v>76</v>
      </c>
      <c r="M18" s="11368" t="s">
        <v>13</v>
      </c>
      <c r="N18" s="11393" t="n">
        <v>2.4241320274404</v>
      </c>
      <c r="O18" s="11418" t="n">
        <v>2.0477102788952</v>
      </c>
      <c r="P18" s="11443" t="n">
        <v>2.2065703908804997</v>
      </c>
      <c r="Q18" s="11468" t="n">
        <v>3.0815938715957993</v>
      </c>
      <c r="R18" s="11493" t="n">
        <v>4.007143133342</v>
      </c>
      <c r="S18" s="11518" t="n">
        <v>5.2743971377315</v>
      </c>
      <c r="U18" s="4" t="s">
        <v>62</v>
      </c>
      <c r="V18" s="4" t="s">
        <v>76</v>
      </c>
      <c r="W18" s="4" t="s">
        <v>13</v>
      </c>
      <c r="X18" s="0" t="n">
        <f aca="false">N18/D18</f>
        <v>2.80410728908656</v>
      </c>
      <c r="Y18" s="0" t="n">
        <f aca="false">O18/E18</f>
        <v>2.80387642226676</v>
      </c>
      <c r="Z18" s="0" t="n">
        <f aca="false">P18/F18</f>
        <v>2.80352326362871</v>
      </c>
      <c r="AA18" s="0" t="n">
        <f aca="false">Q18/G18</f>
        <v>2.80289004801194</v>
      </c>
      <c r="AB18" s="0" t="n">
        <f aca="false">R18/H18</f>
        <v>2.80281173792502</v>
      </c>
      <c r="AC18" s="0" t="n">
        <f aca="false">S18/I18</f>
        <v>2.80390640220335</v>
      </c>
    </row>
    <row collapsed="false" customFormat="false" customHeight="false" hidden="false" ht="25.35" outlineLevel="0" r="19">
      <c r="A19" s="11085" t="s">
        <v>141</v>
      </c>
      <c r="B19" s="11110" t="s">
        <v>77</v>
      </c>
      <c r="C19" s="11135" t="s">
        <v>13</v>
      </c>
      <c r="D19" s="11160" t="n">
        <v>0.0019776493184</v>
      </c>
      <c r="E19" s="11185" t="n">
        <v>0.018879376996400004</v>
      </c>
      <c r="F19" s="11210" t="n">
        <v>0.0429862463821</v>
      </c>
      <c r="G19" s="11235" t="n">
        <v>0.09856792340340001</v>
      </c>
      <c r="H19" s="11260" t="n">
        <v>0.16392314818479997</v>
      </c>
      <c r="I19" s="11285" t="n">
        <v>0.36757664688640007</v>
      </c>
      <c r="K19" s="11319" t="s">
        <v>141</v>
      </c>
      <c r="L19" s="11344" t="s">
        <v>77</v>
      </c>
      <c r="M19" s="11369" t="s">
        <v>13</v>
      </c>
      <c r="N19" s="11394" t="n">
        <v>0.0065769534883</v>
      </c>
      <c r="O19" s="11419" t="n">
        <v>0.06279185819580001</v>
      </c>
      <c r="P19" s="11444" t="n">
        <v>0.1430073893481</v>
      </c>
      <c r="Q19" s="11469" t="n">
        <v>0.32800244907910003</v>
      </c>
      <c r="R19" s="11494" t="n">
        <v>0.5455463487150001</v>
      </c>
      <c r="S19" s="11519" t="n">
        <v>1.2234660991397</v>
      </c>
      <c r="U19" s="4" t="s">
        <v>62</v>
      </c>
      <c r="V19" s="4" t="s">
        <v>77</v>
      </c>
      <c r="W19" s="4" t="s">
        <v>13</v>
      </c>
      <c r="X19" s="0" t="n">
        <f aca="false">N19/D19</f>
        <v>3.3256419260524</v>
      </c>
      <c r="Y19" s="0" t="n">
        <f aca="false">O19/E19</f>
        <v>3.32625949011052</v>
      </c>
      <c r="Z19" s="0" t="n">
        <f aca="false">P19/F19</f>
        <v>3.32713175164628</v>
      </c>
      <c r="AA19" s="0" t="n">
        <f aca="false">Q19/G19</f>
        <v>3.32793119218523</v>
      </c>
      <c r="AB19" s="0" t="n">
        <f aca="false">R19/H19</f>
        <v>3.32796847513849</v>
      </c>
      <c r="AC19" s="0" t="n">
        <f aca="false">S19/I19</f>
        <v>3.32848299690059</v>
      </c>
    </row>
    <row collapsed="false" customFormat="false" customHeight="false" hidden="false" ht="13.4" outlineLevel="0" r="20">
      <c r="A20" s="11086" t="s">
        <v>141</v>
      </c>
      <c r="B20" s="11111" t="s">
        <v>78</v>
      </c>
      <c r="C20" s="11136" t="s">
        <v>14</v>
      </c>
      <c r="D20" s="11161" t="n">
        <v>1.5241552246986998</v>
      </c>
      <c r="E20" s="11186" t="n">
        <v>1.4497322914367001</v>
      </c>
      <c r="F20" s="11211" t="n">
        <v>1.2412561821991999</v>
      </c>
      <c r="G20" s="11236" t="n">
        <v>0.9756014624683</v>
      </c>
      <c r="H20" s="11261" t="n">
        <v>0.7053942542449</v>
      </c>
      <c r="I20" s="11286" t="n">
        <v>0.019943248330599996</v>
      </c>
      <c r="K20" s="11320" t="s">
        <v>141</v>
      </c>
      <c r="L20" s="11345" t="s">
        <v>78</v>
      </c>
      <c r="M20" s="11370" t="s">
        <v>14</v>
      </c>
      <c r="N20" s="11395" t="n">
        <v>1.2802903617137</v>
      </c>
      <c r="O20" s="11420" t="n">
        <v>1.2177751310816998</v>
      </c>
      <c r="P20" s="11445" t="n">
        <v>1.0426551856532003</v>
      </c>
      <c r="Q20" s="11470" t="n">
        <v>0.8195052323681999</v>
      </c>
      <c r="R20" s="11495" t="n">
        <v>0.5925311762961</v>
      </c>
      <c r="S20" s="11520" t="n">
        <v>0.016752328920600003</v>
      </c>
      <c r="U20" s="4" t="s">
        <v>62</v>
      </c>
      <c r="V20" s="4" t="s">
        <v>78</v>
      </c>
      <c r="W20" s="4" t="s">
        <v>14</v>
      </c>
      <c r="X20" s="0" t="n">
        <f aca="false">N20/D20</f>
        <v>0.839999993538073</v>
      </c>
      <c r="Y20" s="0" t="n">
        <f aca="false">O20/E20</f>
        <v>0.839999987360477</v>
      </c>
      <c r="Z20" s="0" t="n">
        <f aca="false">P20/F20</f>
        <v>0.839999992211209</v>
      </c>
      <c r="AA20" s="0" t="n">
        <f aca="false">Q20/G20</f>
        <v>0.840000003615362</v>
      </c>
      <c r="AB20" s="0" t="n">
        <f aca="false">R20/H20</f>
        <v>0.839999994471999</v>
      </c>
      <c r="AC20" s="0" t="n">
        <f aca="false">S20/I20</f>
        <v>0.840000015970913</v>
      </c>
    </row>
    <row collapsed="false" customFormat="false" customHeight="false" hidden="false" ht="25.35" outlineLevel="0" r="21">
      <c r="A21" s="11087" t="s">
        <v>141</v>
      </c>
      <c r="B21" s="11112" t="s">
        <v>79</v>
      </c>
      <c r="C21" s="11137" t="s">
        <v>14</v>
      </c>
      <c r="D21" s="11162" t="n">
        <v>0.0016342427454000003</v>
      </c>
      <c r="E21" s="11187" t="n">
        <v>0.0096969289662</v>
      </c>
      <c r="F21" s="11212" t="n">
        <v>0.013967229577900002</v>
      </c>
      <c r="G21" s="11237" t="n">
        <v>0.015241562761000001</v>
      </c>
      <c r="H21" s="11262" t="n">
        <v>0.015773103102800005</v>
      </c>
      <c r="I21" s="11287" t="n">
        <v>0.0018206445977</v>
      </c>
      <c r="K21" s="11321" t="s">
        <v>141</v>
      </c>
      <c r="L21" s="11346" t="s">
        <v>79</v>
      </c>
      <c r="M21" s="11371" t="s">
        <v>14</v>
      </c>
      <c r="N21" s="11396" t="n">
        <v>0.0016342426361</v>
      </c>
      <c r="O21" s="11421" t="n">
        <v>0.009696929085600001</v>
      </c>
      <c r="P21" s="11446" t="n">
        <v>0.0139672293961</v>
      </c>
      <c r="Q21" s="11471" t="n">
        <v>0.015241562438500002</v>
      </c>
      <c r="R21" s="11496" t="n">
        <v>0.0157731031782</v>
      </c>
      <c r="S21" s="11521" t="n">
        <v>0.0018206446009000005</v>
      </c>
      <c r="U21" s="4" t="s">
        <v>62</v>
      </c>
      <c r="V21" s="4" t="s">
        <v>79</v>
      </c>
      <c r="W21" s="4" t="s">
        <v>14</v>
      </c>
      <c r="X21" s="0" t="n">
        <f aca="false">N21/D21</f>
        <v>0.999999933118871</v>
      </c>
      <c r="Y21" s="0" t="n">
        <f aca="false">O21/E21</f>
        <v>0.999999994661665</v>
      </c>
      <c r="Z21" s="0" t="n">
        <f aca="false">P21/F21</f>
        <v>0.999999994721612</v>
      </c>
      <c r="AA21" s="0" t="n">
        <f aca="false">Q21/G21</f>
        <v>0.999999999172859</v>
      </c>
      <c r="AB21" s="0" t="n">
        <f aca="false">R21/H21</f>
        <v>0.999999974980745</v>
      </c>
      <c r="AC21" s="0" t="n">
        <f aca="false">S21/I21</f>
        <v>1.00000001063029</v>
      </c>
    </row>
    <row collapsed="false" customFormat="false" customHeight="false" hidden="false" ht="13.4" outlineLevel="0" r="22">
      <c r="A22" s="11088" t="s">
        <v>141</v>
      </c>
      <c r="B22" s="11113" t="s">
        <v>80</v>
      </c>
      <c r="C22" s="11138" t="s">
        <v>13</v>
      </c>
      <c r="D22" s="11163" t="n">
        <v>0.33165154245789996</v>
      </c>
      <c r="E22" s="11188" t="n">
        <v>0.40343504739</v>
      </c>
      <c r="F22" s="11213" t="n">
        <v>0.49576762408550007</v>
      </c>
      <c r="G22" s="11238" t="n">
        <v>0.6377434579137998</v>
      </c>
      <c r="H22" s="11263" t="n">
        <v>0.8594731726248</v>
      </c>
      <c r="I22" s="11288" t="n">
        <v>1.1427418261814</v>
      </c>
      <c r="K22" s="11322" t="s">
        <v>141</v>
      </c>
      <c r="L22" s="11347" t="s">
        <v>80</v>
      </c>
      <c r="M22" s="11372" t="s">
        <v>13</v>
      </c>
      <c r="N22" s="11397" t="n">
        <v>0.34823413248279994</v>
      </c>
      <c r="O22" s="11422" t="n">
        <v>0.4236068125904</v>
      </c>
      <c r="P22" s="11447" t="n">
        <v>0.5317030167979</v>
      </c>
      <c r="Q22" s="11472" t="n">
        <v>0.7025644795536</v>
      </c>
      <c r="R22" s="11497" t="n">
        <v>0.9642610841417</v>
      </c>
      <c r="S22" s="11522" t="n">
        <v>1.3089328327127001</v>
      </c>
      <c r="U22" s="4" t="s">
        <v>62</v>
      </c>
      <c r="V22" s="4" t="s">
        <v>80</v>
      </c>
      <c r="W22" s="4" t="s">
        <v>13</v>
      </c>
      <c r="X22" s="0" t="n">
        <f aca="false">N22/D22</f>
        <v>1.05000003695849</v>
      </c>
      <c r="Y22" s="0" t="n">
        <f aca="false">O22/E22</f>
        <v>1.05000003193483</v>
      </c>
      <c r="Z22" s="0" t="n">
        <f aca="false">P22/F22</f>
        <v>1.07346226517283</v>
      </c>
      <c r="AA22" s="0" t="n">
        <f aca="false">Q22/G22</f>
        <v>1.10277309467372</v>
      </c>
      <c r="AB22" s="0" t="n">
        <f aca="false">R22/H22</f>
        <v>1.12229221145306</v>
      </c>
      <c r="AC22" s="0" t="n">
        <f aca="false">S22/I22</f>
        <v>1.14661869252433</v>
      </c>
    </row>
    <row collapsed="false" customFormat="false" customHeight="false" hidden="false" ht="13.4" outlineLevel="0" r="23">
      <c r="A23" s="11089" t="s">
        <v>141</v>
      </c>
      <c r="B23" s="11114" t="s">
        <v>80</v>
      </c>
      <c r="C23" s="11139" t="s">
        <v>14</v>
      </c>
      <c r="D23" s="11164" t="n">
        <v>1.7372884654364997</v>
      </c>
      <c r="E23" s="11189" t="n">
        <v>2.0276251503818</v>
      </c>
      <c r="F23" s="11214" t="n">
        <v>1.9107617395714003</v>
      </c>
      <c r="G23" s="11239" t="n">
        <v>1.6967090439729002</v>
      </c>
      <c r="H23" s="11264" t="n">
        <v>1.2831950453531002</v>
      </c>
      <c r="I23" s="11289" t="n">
        <v>0.061591232266500005</v>
      </c>
      <c r="K23" s="11323" t="s">
        <v>141</v>
      </c>
      <c r="L23" s="11348" t="s">
        <v>80</v>
      </c>
      <c r="M23" s="11373" t="s">
        <v>14</v>
      </c>
      <c r="N23" s="11398" t="n">
        <v>1.8241529477873</v>
      </c>
      <c r="O23" s="11423" t="n">
        <v>2.1290064971066</v>
      </c>
      <c r="P23" s="11448" t="n">
        <v>2.0274084474707</v>
      </c>
      <c r="Q23" s="11473" t="n">
        <v>1.8262621929207001</v>
      </c>
      <c r="R23" s="11498" t="n">
        <v>1.4004727407064</v>
      </c>
      <c r="S23" s="11523" t="n">
        <v>0.0704451689736</v>
      </c>
      <c r="U23" s="4" t="s">
        <v>62</v>
      </c>
      <c r="V23" s="4" t="s">
        <v>80</v>
      </c>
      <c r="W23" s="4" t="s">
        <v>14</v>
      </c>
      <c r="X23" s="0" t="n">
        <f aca="false">N23/D23</f>
        <v>1.05000003415579</v>
      </c>
      <c r="Y23" s="0" t="n">
        <f aca="false">O23/E23</f>
        <v>1.05000004443703</v>
      </c>
      <c r="Z23" s="0" t="n">
        <f aca="false">P23/F23</f>
        <v>1.06068944447583</v>
      </c>
      <c r="AA23" s="0" t="n">
        <f aca="false">Q23/G23</f>
        <v>1.07569104550847</v>
      </c>
      <c r="AB23" s="0" t="n">
        <f aca="false">R23/H23</f>
        <v>1.09092995165004</v>
      </c>
      <c r="AC23" s="0" t="n">
        <f aca="false">S23/I23</f>
        <v>1.14714398739235</v>
      </c>
    </row>
    <row collapsed="false" customFormat="false" customHeight="false" hidden="false" ht="13.4" outlineLevel="0" r="24">
      <c r="A24" s="11090" t="s">
        <v>141</v>
      </c>
      <c r="B24" s="11115" t="s">
        <v>80</v>
      </c>
      <c r="C24" s="11140" t="s">
        <v>16</v>
      </c>
      <c r="D24" s="11165" t="n">
        <v>1.09324610901</v>
      </c>
      <c r="E24" s="11190" t="n">
        <v>0.8399096311476001</v>
      </c>
      <c r="F24" s="11215" t="n">
        <v>0.7164723540533999</v>
      </c>
      <c r="G24" s="11240" t="n">
        <v>0.4986388473607</v>
      </c>
      <c r="H24" s="11265" t="n">
        <v>0.29958157240820005</v>
      </c>
      <c r="I24" s="11290" t="n">
        <v>0.0012117805803</v>
      </c>
      <c r="K24" s="11324" t="s">
        <v>141</v>
      </c>
      <c r="L24" s="11349" t="s">
        <v>80</v>
      </c>
      <c r="M24" s="11374" t="s">
        <v>16</v>
      </c>
      <c r="N24" s="11399" t="n">
        <v>1.1479084323383</v>
      </c>
      <c r="O24" s="11424" t="n">
        <v>0.8819051648565001</v>
      </c>
      <c r="P24" s="11449" t="n">
        <v>0.7632077230754</v>
      </c>
      <c r="Q24" s="11474" t="n">
        <v>0.5412723779503</v>
      </c>
      <c r="R24" s="11499" t="n">
        <v>0.3319251028512</v>
      </c>
      <c r="S24" s="11524" t="n">
        <v>0.0013996065811</v>
      </c>
      <c r="U24" s="4" t="s">
        <v>62</v>
      </c>
      <c r="V24" s="4" t="s">
        <v>80</v>
      </c>
      <c r="W24" s="4" t="s">
        <v>16</v>
      </c>
      <c r="X24" s="0" t="n">
        <f aca="false">N24/D24</f>
        <v>1.05000001568518</v>
      </c>
      <c r="Y24" s="0" t="n">
        <f aca="false">O24/E24</f>
        <v>1.05000006251278</v>
      </c>
      <c r="Z24" s="0" t="n">
        <f aca="false">P24/F24</f>
        <v>1.06471270042479</v>
      </c>
      <c r="AA24" s="0" t="n">
        <f aca="false">Q24/G24</f>
        <v>1.08443462030766</v>
      </c>
      <c r="AB24" s="0" t="n">
        <f aca="false">R24/H24</f>
        <v>1.10742081594624</v>
      </c>
      <c r="AC24" s="0" t="n">
        <f aca="false">S24/I24</f>
        <v>1.15500000138964</v>
      </c>
    </row>
    <row collapsed="false" customFormat="false" customHeight="false" hidden="false" ht="13.4" outlineLevel="0" r="25">
      <c r="A25" s="11091" t="s">
        <v>141</v>
      </c>
      <c r="B25" s="11116" t="s">
        <v>80</v>
      </c>
      <c r="C25" s="11141" t="s">
        <v>18</v>
      </c>
      <c r="D25" s="11166" t="n">
        <v>0.1899985003484</v>
      </c>
      <c r="E25" s="11191" t="n">
        <v>0.14365062248430002</v>
      </c>
      <c r="F25" s="11216" t="n">
        <v>0.108666219553</v>
      </c>
      <c r="G25" s="11241" t="n">
        <v>0.1642973801593</v>
      </c>
      <c r="H25" s="11266" t="n">
        <v>0.27883860318090004</v>
      </c>
      <c r="I25" s="11291" t="n">
        <v>0.8055999496451999</v>
      </c>
      <c r="K25" s="11325" t="s">
        <v>141</v>
      </c>
      <c r="L25" s="11350" t="s">
        <v>80</v>
      </c>
      <c r="M25" s="11375" t="s">
        <v>18</v>
      </c>
      <c r="N25" s="11400" t="n">
        <v>0.19949843868540001</v>
      </c>
      <c r="O25" s="11425" t="n">
        <v>0.1508331515748</v>
      </c>
      <c r="P25" s="11450" t="n">
        <v>0.1159182079289</v>
      </c>
      <c r="Q25" s="11475" t="n">
        <v>0.18497307654750003</v>
      </c>
      <c r="R25" s="11500" t="n">
        <v>0.32083297325189997</v>
      </c>
      <c r="S25" s="11525" t="n">
        <v>0.929522289289</v>
      </c>
      <c r="U25" s="4" t="s">
        <v>62</v>
      </c>
      <c r="V25" s="4" t="s">
        <v>80</v>
      </c>
      <c r="W25" s="4" t="s">
        <v>18</v>
      </c>
      <c r="X25" s="0" t="n">
        <f aca="false">N25/D25</f>
        <v>1.05000007010361</v>
      </c>
      <c r="Y25" s="0" t="n">
        <f aca="false">O25/E25</f>
        <v>1.04999998585579</v>
      </c>
      <c r="Z25" s="0" t="n">
        <f aca="false">P25/F25</f>
        <v>1.06609562507896</v>
      </c>
      <c r="AA25" s="0" t="n">
        <f aca="false">Q25/G25</f>
        <v>1.12469868520517</v>
      </c>
      <c r="AB25" s="0" t="n">
        <f aca="false">R25/H25</f>
        <v>1.15057650974772</v>
      </c>
      <c r="AC25" s="0" t="n">
        <f aca="false">S25/I25</f>
        <v>1.15443185950078</v>
      </c>
    </row>
    <row collapsed="false" customFormat="false" customHeight="false" hidden="false" ht="13.4" outlineLevel="0" r="26">
      <c r="A26" s="11092" t="s">
        <v>141</v>
      </c>
      <c r="B26" s="11117" t="s">
        <v>80</v>
      </c>
      <c r="C26" s="11142" t="s">
        <v>20</v>
      </c>
      <c r="D26" s="11167" t="n">
        <v>0.17829855666960004</v>
      </c>
      <c r="E26" s="11192" t="n">
        <v>0.13307580173439998</v>
      </c>
      <c r="F26" s="11217" t="n">
        <v>0.08319138462770001</v>
      </c>
      <c r="G26" s="11242" t="n">
        <v>0.0742597803972</v>
      </c>
      <c r="H26" s="11267" t="n">
        <v>0.1080004770686</v>
      </c>
      <c r="I26" s="11292" t="n">
        <v>0.1731841817003</v>
      </c>
      <c r="K26" s="11326" t="s">
        <v>141</v>
      </c>
      <c r="L26" s="11351" t="s">
        <v>80</v>
      </c>
      <c r="M26" s="11376" t="s">
        <v>20</v>
      </c>
      <c r="N26" s="11401" t="n">
        <v>0.1872134793769</v>
      </c>
      <c r="O26" s="11426" t="n">
        <v>0.1397295941302</v>
      </c>
      <c r="P26" s="11451" t="n">
        <v>0.0873509559664</v>
      </c>
      <c r="Q26" s="11476" t="n">
        <v>0.0817505114365</v>
      </c>
      <c r="R26" s="11501" t="n">
        <v>0.12431335585190001</v>
      </c>
      <c r="S26" s="11526" t="n">
        <v>0.19977400472999998</v>
      </c>
      <c r="U26" s="4" t="s">
        <v>62</v>
      </c>
      <c r="V26" s="4" t="s">
        <v>80</v>
      </c>
      <c r="W26" s="4" t="s">
        <v>20</v>
      </c>
      <c r="X26" s="0" t="n">
        <f aca="false">N26/D26</f>
        <v>1.04999996716648</v>
      </c>
      <c r="Y26" s="0" t="n">
        <f aca="false">O26/E26</f>
        <v>1.05000001565424</v>
      </c>
      <c r="Z26" s="0" t="n">
        <f aca="false">P26/F26</f>
        <v>1.04999997371376</v>
      </c>
      <c r="AA26" s="0" t="n">
        <f aca="false">Q26/G26</f>
        <v>1.09936841704348</v>
      </c>
      <c r="AB26" s="0" t="n">
        <f aca="false">R26/H26</f>
        <v>1.15105445904545</v>
      </c>
      <c r="AC26" s="0" t="n">
        <f aca="false">S26/I26</f>
        <v>1.15443810589267</v>
      </c>
    </row>
    <row collapsed="false" customFormat="false" customHeight="false" hidden="false" ht="12.75" outlineLevel="0" r="27">
      <c r="I27" s="0" t="n">
        <f aca="false">SUM(I2:I26)</f>
        <v>27.7117732929531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3.3340877571905</v>
      </c>
      <c r="E29" s="11" t="n">
        <f aca="false">E$12+E$13+E$16+E$17+E$18+E$19</f>
        <v>3.606426267086</v>
      </c>
      <c r="F29" s="11" t="n">
        <f aca="false">$F$12+$F$13+$F$16+$F$17+$F$18+$F$19</f>
        <v>4.3324568320455</v>
      </c>
      <c r="G29" s="11" t="n">
        <f aca="false">G$12+G$13+G$16+G$17+G$18+G$19</f>
        <v>6.1608227743217</v>
      </c>
      <c r="H29" s="11" t="n">
        <f aca="false">H$12+H$13+H$16+H$17+H$18+H$19</f>
        <v>8.3902482448522</v>
      </c>
      <c r="I29" s="12" t="n">
        <f aca="false">$I12+$I13+$I16+$I17+$I18+$I19</f>
        <v>13.1617725835177</v>
      </c>
      <c r="J29" s="13"/>
      <c r="L29" s="0" t="s">
        <v>81</v>
      </c>
      <c r="N29" s="11" t="n">
        <f aca="false">$N$12+$N$13+$N$16+$N$17+$N$18+$N$19</f>
        <v>9.5387809123962</v>
      </c>
      <c r="O29" s="11" t="n">
        <f aca="false">$O$12+$O$13+$O$16+$O$17+$O$18+$O$19</f>
        <v>10.3302241265813</v>
      </c>
      <c r="P29" s="11" t="n">
        <f aca="false">$P$12+$P$13+$P$16+$P$17+$P$18+$P$19</f>
        <v>12.6933424633581</v>
      </c>
      <c r="Q29" s="11" t="n">
        <f aca="false">$Q$12+$Q$13+$Q$16+$Q$17+$Q$18+$Q$19</f>
        <v>18.6226479103932</v>
      </c>
      <c r="R29" s="11" t="n">
        <f aca="false">$R$12+$R$13+$R$16+$R$17+$R$18+$R$19</f>
        <v>25.8297065668699</v>
      </c>
      <c r="S29" s="11" t="n">
        <f aca="false">$S$12+$S$13+$S$16+$S$17+$S$18+$S$19</f>
        <v>41.4223924185732</v>
      </c>
      <c r="V29" s="0" t="s">
        <v>81</v>
      </c>
      <c r="X29" s="11" t="n">
        <f aca="false">$N$29/$D$29</f>
        <v>2.86098675472002</v>
      </c>
      <c r="Y29" s="11" t="n">
        <f aca="false">$O$29/$E$29</f>
        <v>2.86439354683609</v>
      </c>
      <c r="Z29" s="11" t="n">
        <f aca="false">$P$29/$F$29</f>
        <v>2.92982549057855</v>
      </c>
      <c r="AA29" s="11" t="n">
        <f aca="false">$Q$29/$G$29</f>
        <v>3.02275338742292</v>
      </c>
      <c r="AB29" s="11" t="n">
        <f aca="false">$R$29/$H$29</f>
        <v>3.07853901494722</v>
      </c>
      <c r="AC29" s="11" t="n">
        <f aca="false">$S$29/$I$29</f>
        <v>3.14717430009738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14.0124123268149</v>
      </c>
      <c r="E30" s="11" t="n">
        <f aca="false">E$6+E$7+E$14+E$15+E$22</f>
        <v>13.8776381928996</v>
      </c>
      <c r="F30" s="11" t="n">
        <f aca="false">$F$6+$F$7+$F$14+$F$15+$F$22</f>
        <v>11.7607027255893</v>
      </c>
      <c r="G30" s="11" t="n">
        <f aca="false">$G$6+$G$7+$G$14+$G$15+$G$22</f>
        <v>9.7121868106395</v>
      </c>
      <c r="H30" s="11" t="n">
        <f aca="false">$H$6+$H$7+$H$14+$H$15+$H$22</f>
        <v>8.977836155998</v>
      </c>
      <c r="I30" s="11" t="n">
        <f aca="false">$I$6+$I$7+$I$14+$I$15+$I$22</f>
        <v>4.1654452938434</v>
      </c>
      <c r="L30" s="0" t="s">
        <v>82</v>
      </c>
      <c r="N30" s="11" t="n">
        <f aca="false">$N$6+$N$7+$N$14+$N$15+$N$22</f>
        <v>12.9034579286412</v>
      </c>
      <c r="O30" s="11" t="n">
        <f aca="false">$O$6+$O$7+$O$14+$O$15+$O$22</f>
        <v>12.8128217433871</v>
      </c>
      <c r="P30" s="11" t="n">
        <f aca="false">$P$6+$P$7+$P$14+$P$15+$P$22</f>
        <v>10.9793363223317</v>
      </c>
      <c r="Q30" s="11" t="n">
        <f aca="false">$Q$6+$Q$7+$Q$14+$Q$15+$Q$22</f>
        <v>9.2812873433149</v>
      </c>
      <c r="R30" s="11" t="n">
        <f aca="false">$R$6+$R$7+$R$14+$R$15+$R$22</f>
        <v>8.7676972662441</v>
      </c>
      <c r="S30" s="11" t="n">
        <f aca="false">$S$6+$S$7+$S$14+$S$15+$S$22</f>
        <v>4.1894083072771</v>
      </c>
      <c r="V30" s="0" t="s">
        <v>82</v>
      </c>
      <c r="X30" s="11" t="n">
        <f aca="false">$N$30/$D$30</f>
        <v>0.920859137434063</v>
      </c>
      <c r="Y30" s="11" t="n">
        <f aca="false">$O$30/$E$30</f>
        <v>0.923271061349812</v>
      </c>
      <c r="Z30" s="11" t="n">
        <f aca="false">$P$30/$F$30</f>
        <v>0.933561248720497</v>
      </c>
      <c r="AA30" s="11" t="n">
        <f aca="false">$Q$30/$G$30</f>
        <v>0.955633115823868</v>
      </c>
      <c r="AB30" s="11" t="n">
        <f aca="false">$R$30/$H$30</f>
        <v>0.976593592698447</v>
      </c>
      <c r="AC30" s="11" t="n">
        <f aca="false">$S$30/$I$30</f>
        <v>1.00575280954214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17.3465000840054</v>
      </c>
      <c r="E31" s="11" t="n">
        <f aca="false">$E$29+$E$30</f>
        <v>17.4840644599856</v>
      </c>
      <c r="F31" s="11" t="n">
        <f aca="false">$F$29+$F$30</f>
        <v>16.0931595576348</v>
      </c>
      <c r="G31" s="11" t="n">
        <f aca="false">$G$29+$G$30</f>
        <v>15.8730095849612</v>
      </c>
      <c r="H31" s="11" t="n">
        <f aca="false">$H$29+$H$30</f>
        <v>17.3680844008502</v>
      </c>
      <c r="I31" s="11" t="n">
        <f aca="false">$I$29+$I$30</f>
        <v>17.3272178773611</v>
      </c>
      <c r="L31" s="0" t="s">
        <v>13</v>
      </c>
      <c r="N31" s="11" t="n">
        <f aca="false">$N$29+$N$30</f>
        <v>22.4422388410374</v>
      </c>
      <c r="O31" s="11" t="n">
        <f aca="false">$O$29+$O$30</f>
        <v>23.1430458699684</v>
      </c>
      <c r="P31" s="11" t="n">
        <f aca="false">$P$29+$P$30</f>
        <v>23.6726787856898</v>
      </c>
      <c r="Q31" s="11" t="n">
        <f aca="false">$Q$29+$Q$30</f>
        <v>27.9039352537081</v>
      </c>
      <c r="R31" s="11" t="n">
        <f aca="false">$R$29+$R$30</f>
        <v>34.597403833114</v>
      </c>
      <c r="S31" s="11" t="n">
        <f aca="false">$S$29+$S$30</f>
        <v>45.6118007258503</v>
      </c>
      <c r="V31" s="0" t="s">
        <v>13</v>
      </c>
      <c r="X31" s="11" t="n">
        <f aca="false">$N$31/$D$31</f>
        <v>1.29376178089842</v>
      </c>
      <c r="Y31" s="11" t="n">
        <f aca="false">$O$31/$E$31</f>
        <v>1.32366509646164</v>
      </c>
      <c r="Z31" s="11" t="n">
        <f aca="false">$P$31/$F$31</f>
        <v>1.47097769713339</v>
      </c>
      <c r="AA31" s="11" t="n">
        <f aca="false">$Q$31/$G$31</f>
        <v>1.75794861739046</v>
      </c>
      <c r="AB31" s="11" t="n">
        <f aca="false">$R$31/$H$31</f>
        <v>1.99201034694537</v>
      </c>
      <c r="AC31" s="11" t="n">
        <f aca="false">$S$31/$I$31</f>
        <v>2.63237878398496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6.2046931552057</v>
      </c>
      <c r="E33" s="15" t="n">
        <f aca="false">$E$29*($Y$29-1)</f>
        <v>6.7237978594953</v>
      </c>
      <c r="F33" s="15" t="n">
        <f aca="false">$F$29*($Z$29-1)</f>
        <v>8.3608856313126</v>
      </c>
      <c r="G33" s="15" t="n">
        <f aca="false">$G$29*($AA$29-1)</f>
        <v>12.4618251360715</v>
      </c>
      <c r="H33" s="15" t="n">
        <f aca="false">H$29*(AB$29-1)</f>
        <v>17.4394583220177</v>
      </c>
      <c r="I33" s="15" t="n">
        <f aca="false">$I$29*($AC$29-1)</f>
        <v>28.2606198350555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11527" t="s">
        <v>0</v>
      </c>
      <c r="B1" s="11528" t="s">
        <v>84</v>
      </c>
      <c r="C1" s="11529" t="s">
        <v>85</v>
      </c>
      <c r="D1" s="11530" t="s">
        <v>86</v>
      </c>
      <c r="E1" s="11531" t="s">
        <v>87</v>
      </c>
      <c r="F1" s="11532" t="s">
        <v>60</v>
      </c>
    </row>
    <row collapsed="false" customFormat="false" customHeight="false" hidden="false" ht="12.8" outlineLevel="0" r="2">
      <c r="A2" s="11533" t="s">
        <v>141</v>
      </c>
      <c r="B2" s="11539" t="s">
        <v>3</v>
      </c>
      <c r="C2" s="11545" t="s">
        <v>88</v>
      </c>
      <c r="D2" s="11551" t="n">
        <v>5.5568311287433E9</v>
      </c>
      <c r="E2" s="11557" t="n">
        <v>1.69922852128883E10</v>
      </c>
      <c r="F2" s="11563" t="n">
        <v>3.057909232654902</v>
      </c>
    </row>
    <row collapsed="false" customFormat="false" customHeight="false" hidden="false" ht="12.8" outlineLevel="0" r="3">
      <c r="A3" s="11534" t="s">
        <v>141</v>
      </c>
      <c r="B3" s="11540" t="s">
        <v>4</v>
      </c>
      <c r="C3" s="11546" t="s">
        <v>88</v>
      </c>
      <c r="D3" s="11552" t="n">
        <v>6.052705122970901E9</v>
      </c>
      <c r="E3" s="11558" t="n">
        <v>1.93803588730171E10</v>
      </c>
      <c r="F3" s="11564" t="n">
        <v>3.2019334296438475</v>
      </c>
    </row>
    <row collapsed="false" customFormat="false" customHeight="false" hidden="false" ht="12.8" outlineLevel="0" r="4">
      <c r="A4" s="11535" t="s">
        <v>141</v>
      </c>
      <c r="B4" s="11541" t="s">
        <v>5</v>
      </c>
      <c r="C4" s="11547" t="s">
        <v>88</v>
      </c>
      <c r="D4" s="11553" t="n">
        <v>6.2773311058289995E9</v>
      </c>
      <c r="E4" s="11559" t="n">
        <v>2.17505901608274E10</v>
      </c>
      <c r="F4" s="11565" t="n">
        <v>3.464942312925035</v>
      </c>
    </row>
    <row collapsed="false" customFormat="false" customHeight="false" hidden="false" ht="12.8" outlineLevel="0" r="5">
      <c r="A5" s="11536" t="s">
        <v>141</v>
      </c>
      <c r="B5" s="11542" t="s">
        <v>6</v>
      </c>
      <c r="C5" s="11548" t="s">
        <v>88</v>
      </c>
      <c r="D5" s="11554" t="n">
        <v>6.1199933890269E9</v>
      </c>
      <c r="E5" s="11560" t="n">
        <v>2.33700301662642E10</v>
      </c>
      <c r="F5" s="11566" t="n">
        <v>3.818636505092714</v>
      </c>
    </row>
    <row collapsed="false" customFormat="false" customHeight="false" hidden="false" ht="12.8" outlineLevel="0" r="6">
      <c r="A6" s="11537" t="s">
        <v>141</v>
      </c>
      <c r="B6" s="11543" t="s">
        <v>7</v>
      </c>
      <c r="C6" s="11549" t="s">
        <v>88</v>
      </c>
      <c r="D6" s="11555" t="n">
        <v>6.1775509123765E9</v>
      </c>
      <c r="E6" s="11561" t="n">
        <v>2.50688024298498E10</v>
      </c>
      <c r="F6" s="11567" t="n">
        <v>4.058048696875223</v>
      </c>
    </row>
    <row collapsed="false" customFormat="false" customHeight="false" hidden="false" ht="12.8" outlineLevel="0" r="7">
      <c r="A7" s="11538" t="s">
        <v>141</v>
      </c>
      <c r="B7" s="11544" t="s">
        <v>8</v>
      </c>
      <c r="C7" s="11550" t="s">
        <v>88</v>
      </c>
      <c r="D7" s="11556" t="n">
        <v>6.3737921617521E9</v>
      </c>
      <c r="E7" s="11562" t="n">
        <v>2.97979292852087E10</v>
      </c>
      <c r="F7" s="11568" t="n">
        <v>4.675070747367688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5.5568311287433</v>
      </c>
      <c r="C11" s="0" t="n">
        <f aca="false">$D$2/10^9</f>
        <v>5.5568311287433</v>
      </c>
      <c r="D11" s="0" t="n">
        <f aca="false">$D$4/10^9</f>
        <v>6.2783458754001</v>
      </c>
      <c r="E11" s="0" t="n">
        <f aca="false">$D$5/10^9</f>
        <v>6.1147319240434</v>
      </c>
      <c r="F11" s="0" t="n">
        <f aca="false">$D$6/10^9</f>
        <v>6.1655385581469</v>
      </c>
      <c r="G11" s="0" t="n">
        <f aca="false">$D$7/10^9</f>
        <v>6.2791934249546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3.0579092326549</v>
      </c>
      <c r="C12" s="0" t="n">
        <f aca="false">$F$3</f>
        <v>3.20192768495373</v>
      </c>
      <c r="D12" s="0" t="n">
        <f aca="false">$F$4</f>
        <v>3.46505168327967</v>
      </c>
      <c r="E12" s="0" t="n">
        <f aca="false">$F$4</f>
        <v>3.46505168327967</v>
      </c>
      <c r="F12" s="0" t="n">
        <f aca="false">$F$6</f>
        <v>4.05794199181975</v>
      </c>
      <c r="G12" s="0" t="n">
        <f aca="false">$F$7</f>
        <v>4.64546248573036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11.435454084145</v>
      </c>
      <c r="C13" s="0" t="n">
        <f aca="false">$C$11*($C$12-1)</f>
        <v>12.2357403029925</v>
      </c>
      <c r="D13" s="0" t="n">
        <f aca="false">$D$11*($D$12-1)</f>
        <v>15.476447068367</v>
      </c>
      <c r="E13" s="0" t="n">
        <f aca="false">$E$11*($E$12-1)</f>
        <v>15.0731302221671</v>
      </c>
      <c r="F13" s="0" t="n">
        <f aca="false">$F$11*($F$12-1)</f>
        <v>18.8538592591412</v>
      </c>
      <c r="G13" s="0" t="n">
        <f aca="false">$G$11*($G$12-1)</f>
        <v>22.8905640713167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L42" activeCellId="0" pane="topLeft" sqref="L42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11569" t="s">
        <v>0</v>
      </c>
      <c r="B1" s="11570" t="s">
        <v>84</v>
      </c>
      <c r="C1" s="11571" t="s">
        <v>85</v>
      </c>
      <c r="D1" s="11572" t="s">
        <v>57</v>
      </c>
      <c r="E1" s="11573" t="s">
        <v>86</v>
      </c>
      <c r="F1" s="11574" t="s">
        <v>87</v>
      </c>
      <c r="G1" s="11575" t="s">
        <v>60</v>
      </c>
    </row>
    <row collapsed="false" customFormat="false" customHeight="false" hidden="false" ht="12.8" outlineLevel="0" r="2">
      <c r="A2" s="11576" t="s">
        <v>141</v>
      </c>
      <c r="B2" s="11606" t="s">
        <v>3</v>
      </c>
      <c r="C2" s="11636" t="s">
        <v>91</v>
      </c>
      <c r="D2" s="11666" t="s">
        <v>20</v>
      </c>
      <c r="E2" s="11696" t="n">
        <v>7.709914297352E8</v>
      </c>
      <c r="F2" s="11726" t="n">
        <v>4.4147468488060004E8</v>
      </c>
      <c r="G2" s="11756" t="n">
        <v>0.5726064750579993</v>
      </c>
    </row>
    <row collapsed="false" customFormat="false" customHeight="false" hidden="false" ht="12.8" outlineLevel="0" r="3">
      <c r="A3" s="11577" t="s">
        <v>141</v>
      </c>
      <c r="B3" s="11607" t="s">
        <v>4</v>
      </c>
      <c r="C3" s="11637" t="s">
        <v>91</v>
      </c>
      <c r="D3" s="11667" t="s">
        <v>20</v>
      </c>
      <c r="E3" s="11697" t="n">
        <v>2.0417319355407E9</v>
      </c>
      <c r="F3" s="11727" t="n">
        <v>1.1936535426116E9</v>
      </c>
      <c r="G3" s="11757" t="n">
        <v>0.5846279434795105</v>
      </c>
    </row>
    <row collapsed="false" customFormat="false" customHeight="false" hidden="false" ht="12.8" outlineLevel="0" r="4">
      <c r="A4" s="11578" t="s">
        <v>141</v>
      </c>
      <c r="B4" s="11608" t="s">
        <v>5</v>
      </c>
      <c r="C4" s="11638" t="s">
        <v>91</v>
      </c>
      <c r="D4" s="11668" t="s">
        <v>20</v>
      </c>
      <c r="E4" s="11698" t="n">
        <v>2.8800308824309998E9</v>
      </c>
      <c r="F4" s="11728" t="n">
        <v>1.779506526829E9</v>
      </c>
      <c r="G4" s="11758" t="n">
        <v>0.6178775851621909</v>
      </c>
    </row>
    <row collapsed="false" customFormat="false" customHeight="false" hidden="false" ht="12.8" outlineLevel="0" r="5">
      <c r="A5" s="11579" t="s">
        <v>141</v>
      </c>
      <c r="B5" s="11609" t="s">
        <v>6</v>
      </c>
      <c r="C5" s="11639" t="s">
        <v>91</v>
      </c>
      <c r="D5" s="11669" t="s">
        <v>20</v>
      </c>
      <c r="E5" s="11699" t="n">
        <v>3.3699477981794E9</v>
      </c>
      <c r="F5" s="11729" t="n">
        <v>2.2732892225802E9</v>
      </c>
      <c r="G5" s="11759" t="n">
        <v>0.6745769841919614</v>
      </c>
    </row>
    <row collapsed="false" customFormat="false" customHeight="false" hidden="false" ht="12.8" outlineLevel="0" r="6">
      <c r="A6" s="11580" t="s">
        <v>141</v>
      </c>
      <c r="B6" s="11610" t="s">
        <v>7</v>
      </c>
      <c r="C6" s="11640" t="s">
        <v>91</v>
      </c>
      <c r="D6" s="11670" t="s">
        <v>20</v>
      </c>
      <c r="E6" s="11700" t="n">
        <v>3.4013291103651E9</v>
      </c>
      <c r="F6" s="11730" t="n">
        <v>2.5709570377251997E9</v>
      </c>
      <c r="G6" s="11760" t="n">
        <v>0.7558683544884112</v>
      </c>
    </row>
    <row collapsed="false" customFormat="false" customHeight="false" hidden="false" ht="12.8" outlineLevel="0" r="7">
      <c r="A7" s="11581" t="s">
        <v>141</v>
      </c>
      <c r="B7" s="11611" t="s">
        <v>8</v>
      </c>
      <c r="C7" s="11641" t="s">
        <v>91</v>
      </c>
      <c r="D7" s="11671" t="s">
        <v>20</v>
      </c>
      <c r="E7" s="11701" t="n">
        <v>4.4230373609176E9</v>
      </c>
      <c r="F7" s="11731" t="n">
        <v>3.5149714465657E9</v>
      </c>
      <c r="G7" s="11761" t="n">
        <v>0.7946963047665704</v>
      </c>
    </row>
    <row collapsed="false" customFormat="false" customHeight="false" hidden="false" ht="12.8" outlineLevel="0" r="8">
      <c r="A8" s="11582" t="s">
        <v>141</v>
      </c>
      <c r="B8" s="11612" t="s">
        <v>3</v>
      </c>
      <c r="C8" s="11642" t="s">
        <v>88</v>
      </c>
      <c r="D8" s="11672" t="s">
        <v>13</v>
      </c>
      <c r="E8" s="11702" t="n">
        <v>6.1686383468976E9</v>
      </c>
      <c r="F8" s="11732" t="n">
        <v>5.7515507370728E9</v>
      </c>
      <c r="G8" s="11762" t="n">
        <v>0.9323857898016397</v>
      </c>
    </row>
    <row collapsed="false" customFormat="false" customHeight="false" hidden="false" ht="12.8" outlineLevel="0" r="9">
      <c r="A9" s="11583" t="s">
        <v>141</v>
      </c>
      <c r="B9" s="11613" t="s">
        <v>4</v>
      </c>
      <c r="C9" s="11643" t="s">
        <v>88</v>
      </c>
      <c r="D9" s="11673" t="s">
        <v>13</v>
      </c>
      <c r="E9" s="11703" t="n">
        <v>7.467677335911201E9</v>
      </c>
      <c r="F9" s="11733" t="n">
        <v>7.293474071801E9</v>
      </c>
      <c r="G9" s="11763" t="n">
        <v>0.976672363269838</v>
      </c>
    </row>
    <row collapsed="false" customFormat="false" customHeight="false" hidden="false" ht="12.8" outlineLevel="0" r="10">
      <c r="A10" s="11584" t="s">
        <v>141</v>
      </c>
      <c r="B10" s="11614" t="s">
        <v>5</v>
      </c>
      <c r="C10" s="11644" t="s">
        <v>88</v>
      </c>
      <c r="D10" s="11674" t="s">
        <v>13</v>
      </c>
      <c r="E10" s="11704" t="n">
        <v>7.716635199469299E9</v>
      </c>
      <c r="F10" s="11734" t="n">
        <v>8.4198519540912E9</v>
      </c>
      <c r="G10" s="11764" t="n">
        <v>1.0911299726427734</v>
      </c>
    </row>
    <row collapsed="false" customFormat="false" customHeight="false" hidden="false" ht="12.8" outlineLevel="0" r="11">
      <c r="A11" s="11585" t="s">
        <v>141</v>
      </c>
      <c r="B11" s="11615" t="s">
        <v>6</v>
      </c>
      <c r="C11" s="11645" t="s">
        <v>88</v>
      </c>
      <c r="D11" s="11675" t="s">
        <v>13</v>
      </c>
      <c r="E11" s="11705" t="n">
        <v>6.6753272282553E9</v>
      </c>
      <c r="F11" s="11735" t="n">
        <v>9.3233771498414E9</v>
      </c>
      <c r="G11" s="11765" t="n">
        <v>1.3966921517161652</v>
      </c>
    </row>
    <row collapsed="false" customFormat="false" customHeight="false" hidden="false" ht="12.8" outlineLevel="0" r="12">
      <c r="A12" s="11586" t="s">
        <v>141</v>
      </c>
      <c r="B12" s="11616" t="s">
        <v>7</v>
      </c>
      <c r="C12" s="11646" t="s">
        <v>88</v>
      </c>
      <c r="D12" s="11676" t="s">
        <v>13</v>
      </c>
      <c r="E12" s="11706" t="n">
        <v>5.8466658110886E9</v>
      </c>
      <c r="F12" s="11736" t="n">
        <v>9.8874623851486E9</v>
      </c>
      <c r="G12" s="11766" t="n">
        <v>1.691128363518974</v>
      </c>
    </row>
    <row collapsed="false" customFormat="false" customHeight="false" hidden="false" ht="12.8" outlineLevel="0" r="13">
      <c r="A13" s="11587" t="s">
        <v>141</v>
      </c>
      <c r="B13" s="11617" t="s">
        <v>8</v>
      </c>
      <c r="C13" s="11647" t="s">
        <v>88</v>
      </c>
      <c r="D13" s="11677" t="s">
        <v>13</v>
      </c>
      <c r="E13" s="11707" t="n">
        <v>6.5706430553072E9</v>
      </c>
      <c r="F13" s="11737" t="n">
        <v>1.17790198136501E10</v>
      </c>
      <c r="G13" s="11767" t="n">
        <v>1.7926738242364302</v>
      </c>
    </row>
    <row collapsed="false" customFormat="false" customHeight="false" hidden="false" ht="12.8" outlineLevel="0" r="14">
      <c r="A14" s="11588" t="s">
        <v>141</v>
      </c>
      <c r="B14" s="11618" t="s">
        <v>3</v>
      </c>
      <c r="C14" s="11648" t="s">
        <v>92</v>
      </c>
      <c r="D14" s="11678" t="s">
        <v>16</v>
      </c>
      <c r="E14" s="11708" t="n">
        <v>3.7356450938281E9</v>
      </c>
      <c r="F14" s="11738" t="n">
        <v>1.9355321601835E9</v>
      </c>
      <c r="G14" s="11768" t="n">
        <v>0.5181252799901461</v>
      </c>
    </row>
    <row collapsed="false" customFormat="false" customHeight="false" hidden="false" ht="12.8" outlineLevel="0" r="15">
      <c r="A15" s="11589" t="s">
        <v>141</v>
      </c>
      <c r="B15" s="11619" t="s">
        <v>4</v>
      </c>
      <c r="C15" s="11649" t="s">
        <v>92</v>
      </c>
      <c r="D15" s="11679" t="s">
        <v>16</v>
      </c>
      <c r="E15" s="11709" t="n">
        <v>2.5587271489044E9</v>
      </c>
      <c r="F15" s="11739" t="n">
        <v>1.358978129843E9</v>
      </c>
      <c r="G15" s="11769" t="n">
        <v>0.5311149062630182</v>
      </c>
    </row>
    <row collapsed="false" customFormat="false" customHeight="false" hidden="false" ht="12.8" outlineLevel="0" r="16">
      <c r="A16" s="11590" t="s">
        <v>141</v>
      </c>
      <c r="B16" s="11620" t="s">
        <v>5</v>
      </c>
      <c r="C16" s="11650" t="s">
        <v>92</v>
      </c>
      <c r="D16" s="11680" t="s">
        <v>16</v>
      </c>
      <c r="E16" s="11710" t="n">
        <v>1.5375585398228E9</v>
      </c>
      <c r="F16" s="11740" t="n">
        <v>8.671023788278E8</v>
      </c>
      <c r="G16" s="11770" t="n">
        <v>0.5639475547563422</v>
      </c>
    </row>
    <row collapsed="false" customFormat="false" customHeight="false" hidden="false" ht="12.8" outlineLevel="0" r="17">
      <c r="A17" s="11591" t="s">
        <v>141</v>
      </c>
      <c r="B17" s="11621" t="s">
        <v>6</v>
      </c>
      <c r="C17" s="11651" t="s">
        <v>92</v>
      </c>
      <c r="D17" s="11681" t="s">
        <v>16</v>
      </c>
      <c r="E17" s="11711" t="n">
        <v>7.239335486302999E8</v>
      </c>
      <c r="F17" s="11741" t="n">
        <v>4.811042598236E8</v>
      </c>
      <c r="G17" s="11771" t="n">
        <v>0.6645696427992059</v>
      </c>
    </row>
    <row collapsed="false" customFormat="false" customHeight="false" hidden="false" ht="12.8" outlineLevel="0" r="18">
      <c r="A18" s="11592" t="s">
        <v>141</v>
      </c>
      <c r="B18" s="11622" t="s">
        <v>7</v>
      </c>
      <c r="C18" s="11652" t="s">
        <v>92</v>
      </c>
      <c r="D18" s="11682" t="s">
        <v>16</v>
      </c>
      <c r="E18" s="11712" t="n">
        <v>5.806637155297E8</v>
      </c>
      <c r="F18" s="11742" t="n">
        <v>4.22287036092E8</v>
      </c>
      <c r="G18" s="11772" t="n">
        <v>0.7272488788227042</v>
      </c>
    </row>
    <row collapsed="false" customFormat="false" customHeight="false" hidden="false" ht="12.8" outlineLevel="0" r="19">
      <c r="A19" s="11593" t="s">
        <v>141</v>
      </c>
      <c r="B19" s="11623" t="s">
        <v>8</v>
      </c>
      <c r="C19" s="11653" t="s">
        <v>92</v>
      </c>
      <c r="D19" s="11683" t="s">
        <v>16</v>
      </c>
      <c r="E19" s="11713" t="n">
        <v>2.846125725441E8</v>
      </c>
      <c r="F19" s="11743" t="n">
        <v>2.317432831057E8</v>
      </c>
      <c r="G19" s="11773" t="n">
        <v>0.8142412017648727</v>
      </c>
    </row>
    <row collapsed="false" customFormat="false" customHeight="false" hidden="false" ht="12.8" outlineLevel="0" r="20">
      <c r="A20" s="11594" t="s">
        <v>141</v>
      </c>
      <c r="B20" s="11624" t="s">
        <v>3</v>
      </c>
      <c r="C20" s="11654" t="s">
        <v>93</v>
      </c>
      <c r="D20" s="11684" t="s">
        <v>14</v>
      </c>
      <c r="E20" s="11714" t="n">
        <v>1.00079276468595E10</v>
      </c>
      <c r="F20" s="11744" t="n">
        <v>7.3237905829272995E9</v>
      </c>
      <c r="G20" s="11774" t="n">
        <v>0.7317989139565286</v>
      </c>
    </row>
    <row collapsed="false" customFormat="false" customHeight="false" hidden="false" ht="12.8" outlineLevel="0" r="21">
      <c r="A21" s="11595" t="s">
        <v>141</v>
      </c>
      <c r="B21" s="11625" t="s">
        <v>4</v>
      </c>
      <c r="C21" s="11655" t="s">
        <v>93</v>
      </c>
      <c r="D21" s="11685" t="s">
        <v>14</v>
      </c>
      <c r="E21" s="11715" t="n">
        <v>8.8169495897659E9</v>
      </c>
      <c r="F21" s="11745" t="n">
        <v>6.5414901586216E9</v>
      </c>
      <c r="G21" s="11775" t="n">
        <v>0.7419221457514633</v>
      </c>
    </row>
    <row collapsed="false" customFormat="false" customHeight="false" hidden="false" ht="12.8" outlineLevel="0" r="22">
      <c r="A22" s="11596" t="s">
        <v>141</v>
      </c>
      <c r="B22" s="11626" t="s">
        <v>5</v>
      </c>
      <c r="C22" s="11656" t="s">
        <v>93</v>
      </c>
      <c r="D22" s="11686" t="s">
        <v>14</v>
      </c>
      <c r="E22" s="11716" t="n">
        <v>7.5561139729046E9</v>
      </c>
      <c r="F22" s="11746" t="n">
        <v>5.7401664232987E9</v>
      </c>
      <c r="G22" s="11776" t="n">
        <v>0.7596717630097045</v>
      </c>
    </row>
    <row collapsed="false" customFormat="false" customHeight="false" hidden="false" ht="12.8" outlineLevel="0" r="23">
      <c r="A23" s="11597" t="s">
        <v>141</v>
      </c>
      <c r="B23" s="11627" t="s">
        <v>6</v>
      </c>
      <c r="C23" s="11657" t="s">
        <v>93</v>
      </c>
      <c r="D23" s="11687" t="s">
        <v>14</v>
      </c>
      <c r="E23" s="11717" t="n">
        <v>6.206992406282599E9</v>
      </c>
      <c r="F23" s="11747" t="n">
        <v>4.9429379416185E9</v>
      </c>
      <c r="G23" s="11777" t="n">
        <v>0.7963499257088429</v>
      </c>
    </row>
    <row collapsed="false" customFormat="false" customHeight="false" hidden="false" ht="12.8" outlineLevel="0" r="24">
      <c r="A24" s="11598" t="s">
        <v>141</v>
      </c>
      <c r="B24" s="11628" t="s">
        <v>7</v>
      </c>
      <c r="C24" s="11658" t="s">
        <v>93</v>
      </c>
      <c r="D24" s="11688" t="s">
        <v>14</v>
      </c>
      <c r="E24" s="11718" t="n">
        <v>5.1511023754560995E9</v>
      </c>
      <c r="F24" s="11748" t="n">
        <v>4.2985927186632E9</v>
      </c>
      <c r="G24" s="11778" t="n">
        <v>0.8344995702560825</v>
      </c>
    </row>
    <row collapsed="false" customFormat="false" customHeight="false" hidden="false" ht="12.8" outlineLevel="0" r="25">
      <c r="A25" s="11599" t="s">
        <v>141</v>
      </c>
      <c r="B25" s="11629" t="s">
        <v>8</v>
      </c>
      <c r="C25" s="11659" t="s">
        <v>93</v>
      </c>
      <c r="D25" s="11689" t="s">
        <v>14</v>
      </c>
      <c r="E25" s="11719" t="n">
        <v>2.9039266430917997E9</v>
      </c>
      <c r="F25" s="11749" t="n">
        <v>2.5913391438698997E9</v>
      </c>
      <c r="G25" s="11779" t="n">
        <v>0.8923569574439769</v>
      </c>
    </row>
    <row collapsed="false" customFormat="false" customHeight="false" hidden="false" ht="12.8" outlineLevel="0" r="26">
      <c r="A26" s="11600" t="s">
        <v>141</v>
      </c>
      <c r="B26" s="11630" t="s">
        <v>3</v>
      </c>
      <c r="C26" s="11660" t="s">
        <v>94</v>
      </c>
      <c r="D26" s="11690" t="s">
        <v>18</v>
      </c>
      <c r="E26" s="11720" t="n">
        <v>1.1816864709462E9</v>
      </c>
      <c r="F26" s="11750" t="n">
        <v>6.660933678383E8</v>
      </c>
      <c r="G26" s="11780" t="n">
        <v>0.5636802859433143</v>
      </c>
    </row>
    <row collapsed="false" customFormat="false" customHeight="false" hidden="false" ht="12.8" outlineLevel="0" r="27">
      <c r="A27" s="11601" t="s">
        <v>141</v>
      </c>
      <c r="B27" s="11631" t="s">
        <v>4</v>
      </c>
      <c r="C27" s="11661" t="s">
        <v>94</v>
      </c>
      <c r="D27" s="11691" t="s">
        <v>18</v>
      </c>
      <c r="E27" s="11721" t="n">
        <v>1.2253822998493001E9</v>
      </c>
      <c r="F27" s="11751" t="n">
        <v>7.0432583252E8</v>
      </c>
      <c r="G27" s="11781" t="n">
        <v>0.5747804849201913</v>
      </c>
    </row>
    <row collapsed="false" customFormat="false" customHeight="false" hidden="false" ht="12.8" outlineLevel="0" r="28">
      <c r="A28" s="11602" t="s">
        <v>141</v>
      </c>
      <c r="B28" s="11632" t="s">
        <v>5</v>
      </c>
      <c r="C28" s="11662" t="s">
        <v>94</v>
      </c>
      <c r="D28" s="11692" t="s">
        <v>18</v>
      </c>
      <c r="E28" s="11722" t="n">
        <v>1.1964540802231E9</v>
      </c>
      <c r="F28" s="11752" t="n">
        <v>7.268284716815E8</v>
      </c>
      <c r="G28" s="11782" t="n">
        <v>0.6074854720257797</v>
      </c>
    </row>
    <row collapsed="false" customFormat="false" customHeight="false" hidden="false" ht="12.8" outlineLevel="0" r="29">
      <c r="A29" s="11603" t="s">
        <v>141</v>
      </c>
      <c r="B29" s="11633" t="s">
        <v>6</v>
      </c>
      <c r="C29" s="11663" t="s">
        <v>94</v>
      </c>
      <c r="D29" s="11693" t="s">
        <v>18</v>
      </c>
      <c r="E29" s="11723" t="n">
        <v>1.1023209896667001E9</v>
      </c>
      <c r="F29" s="11753" t="n">
        <v>7.409270346285E8</v>
      </c>
      <c r="G29" s="11783" t="n">
        <v>0.6721517975018584</v>
      </c>
    </row>
    <row collapsed="false" customFormat="false" customHeight="false" hidden="false" ht="12.8" outlineLevel="0" r="30">
      <c r="A30" s="11604" t="s">
        <v>141</v>
      </c>
      <c r="B30" s="11634" t="s">
        <v>7</v>
      </c>
      <c r="C30" s="11664" t="s">
        <v>94</v>
      </c>
      <c r="D30" s="11694" t="s">
        <v>18</v>
      </c>
      <c r="E30" s="11724" t="n">
        <v>1.0079675158652999E9</v>
      </c>
      <c r="F30" s="11754" t="n">
        <v>7.565298051707E8</v>
      </c>
      <c r="G30" s="11784" t="n">
        <v>0.750549787828479</v>
      </c>
    </row>
    <row collapsed="false" customFormat="false" customHeight="false" hidden="false" ht="12.8" outlineLevel="0" r="31">
      <c r="A31" s="11605" t="s">
        <v>141</v>
      </c>
      <c r="B31" s="11635" t="s">
        <v>8</v>
      </c>
      <c r="C31" s="11665" t="s">
        <v>94</v>
      </c>
      <c r="D31" s="11695" t="s">
        <v>18</v>
      </c>
      <c r="E31" s="11725" t="n">
        <v>1.0311945662600001E9</v>
      </c>
      <c r="F31" s="11755" t="n">
        <v>8.282436609118E8</v>
      </c>
      <c r="G31" s="11785" t="n">
        <v>0.8031885426973545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6168638346.8976</v>
      </c>
      <c r="F38" s="19" t="n">
        <f aca="false">F$8</f>
        <v>5751550737.0728</v>
      </c>
      <c r="G38" s="19" t="n">
        <f aca="false">G$8</f>
        <v>0.93238578980164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0.370118300813856</v>
      </c>
      <c r="L38" s="20" t="n">
        <f aca="false">I$38*$E$38/10^9</f>
        <v>5.79852004608374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7405867804.3079</v>
      </c>
      <c r="F39" s="19" t="n">
        <f aca="false">F$9</f>
        <v>7296696676.6578</v>
      </c>
      <c r="G39" s="19" t="n">
        <f aca="false">G$9</f>
        <v>0.985258833868652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0.999792153581567</v>
      </c>
      <c r="L39" s="20" t="n">
        <f aca="false">I$39*$E$39/10^9</f>
        <v>6.40607565072633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7728778719.3333</v>
      </c>
      <c r="F40" s="19" t="n">
        <f aca="false">F$10</f>
        <v>8120852641.9362</v>
      </c>
      <c r="G40" s="19" t="n">
        <f aca="false">G$10</f>
        <v>1.0507290914698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1.85490689263999</v>
      </c>
      <c r="L40" s="20" t="n">
        <f aca="false">I$40*$E$40/10^9</f>
        <v>5.87387182669331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7235086424.2515</v>
      </c>
      <c r="F41" s="19" t="n">
        <f aca="false">F$11</f>
        <v>8648377571.8717</v>
      </c>
      <c r="G41" s="19" t="n">
        <f aca="false">G$11</f>
        <v>1.19533853014982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2.8940345697006</v>
      </c>
      <c r="L41" s="20" t="n">
        <f aca="false">I$41*$E$41/10^9</f>
        <v>4.3410518545509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6684858503.6466</v>
      </c>
      <c r="F42" s="19" t="n">
        <f aca="false">F$12</f>
        <v>8844161997.0073</v>
      </c>
      <c r="G42" s="19" t="n">
        <f aca="false">G$12</f>
        <v>1.32301409105111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3.3424292518233</v>
      </c>
      <c r="L42" s="20" t="n">
        <f aca="false">I$42*$E$42/10^9</f>
        <v>3.3424292518233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3829035106.8449</v>
      </c>
      <c r="F43" s="19" t="n">
        <f aca="false">F$13</f>
        <v>9124145008.6415</v>
      </c>
      <c r="G43" s="19" t="n">
        <f aca="false">G$13</f>
        <v>2.38288361272293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3.3424292518233</v>
      </c>
      <c r="L43" s="20" t="n">
        <f aca="false">I$43*$E$43/10^9</f>
        <v>0.0957258776711226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0.370118300813856</v>
      </c>
      <c r="G47" s="15" t="n">
        <f aca="false">K$39</f>
        <v>0.999792153581567</v>
      </c>
      <c r="H47" s="15" t="n">
        <f aca="false">K$40</f>
        <v>1.85490689263999</v>
      </c>
      <c r="I47" s="15" t="n">
        <f aca="false">K$41</f>
        <v>2.8940345697006</v>
      </c>
      <c r="J47" s="15" t="n">
        <f aca="false">K$42</f>
        <v>3.3424292518233</v>
      </c>
      <c r="K47" s="15" t="n">
        <f aca="false">L$42</f>
        <v>3.3424292518233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5.79852004608374</v>
      </c>
      <c r="G48" s="15" t="n">
        <f aca="false">L$39</f>
        <v>6.40607565072633</v>
      </c>
      <c r="H48" s="15" t="n">
        <f aca="false">L$40</f>
        <v>5.87387182669331</v>
      </c>
      <c r="I48" s="15" t="n">
        <f aca="false">L$41</f>
        <v>4.3410518545509</v>
      </c>
      <c r="J48" s="15" t="n">
        <f aca="false">L$42</f>
        <v>3.3424292518233</v>
      </c>
      <c r="K48" s="15" t="n">
        <f aca="false">L$43</f>
        <v>0.0957258776711226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0.555177451220784</v>
      </c>
      <c r="G50" s="15" t="n">
        <f aca="false">G$47*($C34-1)</f>
        <v>1.49968823037235</v>
      </c>
      <c r="H50" s="15" t="n">
        <f aca="false">H$47*($C34-1)</f>
        <v>2.78236033895999</v>
      </c>
      <c r="I50" s="15" t="n">
        <f aca="false">I$47*($C34-1)</f>
        <v>4.3410518545509</v>
      </c>
      <c r="J50" s="15" t="n">
        <f aca="false">J$47*($C34-1)</f>
        <v>5.01364387773495</v>
      </c>
      <c r="K50" s="15" t="n">
        <f aca="false">K$47*($C34-1)</f>
        <v>5.01364387773495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colorId="64" defaultGridColor="true" rightToLeft="false" showFormulas="false" showGridLines="true" showOutlineSymbols="true" showRowColHeaders="true" showZeros="true" tabSelected="true" topLeftCell="B36" view="normal" windowProtection="false" workbookViewId="0" zoomScale="80" zoomScaleNormal="80" zoomScalePageLayoutView="100">
      <selection activeCell="M90" activeCellId="0" pane="topLeft" sqref="M90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$D$147</f>
        <v>13.8776381928996</v>
      </c>
      <c r="C3" s="27" t="n">
        <f aca="false">$D$146</f>
        <v>3.606426267086</v>
      </c>
      <c r="D3" s="27" t="n">
        <f aca="false">D104</f>
        <v>6.251927300925</v>
      </c>
      <c r="E3" s="27"/>
      <c r="F3" s="27" t="n">
        <f aca="false">D105*0.8</f>
        <v>2.23224538991624</v>
      </c>
      <c r="G3" s="27" t="n">
        <f aca="false">D102</f>
        <v>56.7765941402962</v>
      </c>
      <c r="H3" s="27" t="n">
        <f aca="false">D103</f>
        <v>18.7124453486237</v>
      </c>
      <c r="I3" s="27" t="n">
        <f aca="false">D105*0.2</f>
        <v>0.55806134747906</v>
      </c>
      <c r="J3" s="28" t="n">
        <f aca="false">$D$150</f>
        <v>6.7237978594953</v>
      </c>
      <c r="K3" s="29" t="n">
        <f aca="false">SUM(B3:I3)</f>
        <v>102.015337987226</v>
      </c>
      <c r="L3" s="29" t="n">
        <f aca="false">SUM(B3:J3)</f>
        <v>108.739135846721</v>
      </c>
    </row>
    <row collapsed="false" customFormat="false" customHeight="false" hidden="false" ht="13.8" outlineLevel="0" r="4">
      <c r="A4" s="0" t="s">
        <v>24</v>
      </c>
      <c r="B4" s="30" t="n">
        <f aca="false">$D$157</f>
        <v>6.40607565072633</v>
      </c>
      <c r="C4" s="27" t="n">
        <f aca="false">$D$156</f>
        <v>0.999792153581567</v>
      </c>
      <c r="D4" s="31" t="n">
        <f aca="false">$D$124</f>
        <v>1.2269748352346</v>
      </c>
      <c r="E4" s="28" t="n">
        <f aca="false">$D$125/2</f>
        <v>1.0218769158923</v>
      </c>
      <c r="F4" s="32" t="n">
        <v>0</v>
      </c>
      <c r="G4" s="30" t="n">
        <f aca="false">$D$122</f>
        <v>8.820585270951</v>
      </c>
      <c r="H4" s="30" t="n">
        <f aca="false">$D$123</f>
        <v>2.5593518335925</v>
      </c>
      <c r="I4" s="28" t="n">
        <f aca="false">$D$125/2</f>
        <v>1.0218769158923</v>
      </c>
      <c r="J4" s="28" t="n">
        <f aca="false">$D$159</f>
        <v>1.49968823037235</v>
      </c>
      <c r="K4" s="29" t="n">
        <f aca="false">SUM(B4:I4)</f>
        <v>22.0565335758706</v>
      </c>
      <c r="L4" s="29" t="n">
        <f aca="false">SUM(B4:J4)</f>
        <v>23.5562218062429</v>
      </c>
      <c r="M4" s="0" t="n">
        <f aca="false">SUM($D$121:$D$125)</f>
        <v>22.0565335758706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$D$111</f>
        <v>9.0971164090628</v>
      </c>
      <c r="C5" s="30" t="n">
        <v>0</v>
      </c>
      <c r="D5" s="31" t="n">
        <f aca="false">$D$114</f>
        <v>0</v>
      </c>
      <c r="E5" s="31" t="n">
        <v>0</v>
      </c>
      <c r="F5" s="31" t="n">
        <v>0</v>
      </c>
      <c r="G5" s="31" t="n">
        <f aca="false">$D$112</f>
        <v>4.1110454453743</v>
      </c>
      <c r="H5" s="28" t="n">
        <f aca="false">$D$115</f>
        <v>1.4519448053377</v>
      </c>
      <c r="I5" s="31" t="n">
        <v>0</v>
      </c>
      <c r="J5" s="31" t="n">
        <v>0</v>
      </c>
      <c r="K5" s="29" t="n">
        <f aca="false">SUM(B5:I5)</f>
        <v>14.6601066597748</v>
      </c>
      <c r="L5" s="29" t="n">
        <f aca="false">SUM(B5:J5)</f>
        <v>14.6601066597748</v>
      </c>
      <c r="M5" s="0" t="n">
        <f aca="false">SUM($D$111:$D$115)</f>
        <v>14.6601066597748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$D$116</f>
        <v>31.4416917462255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SUM(B6:I6)</f>
        <v>31.4416917462255</v>
      </c>
      <c r="L6" s="29" t="n">
        <f aca="false">SUM(B6:J6)</f>
        <v>31.4416917462255</v>
      </c>
      <c r="M6" s="0" t="n">
        <f aca="false">SUM($D$116:$D$120)</f>
        <v>31.4416917462255</v>
      </c>
    </row>
    <row collapsed="false" customFormat="false" customHeight="false" hidden="false" ht="13.8" outlineLevel="0" r="7">
      <c r="A7" s="0" t="s">
        <v>116</v>
      </c>
      <c r="B7" s="30" t="n">
        <f aca="false">$D$86+$D$91+$D$96+$D$126+$D$131+$D$136</f>
        <v>47.9653723687863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SUM(B7:I7)</f>
        <v>47.9653723687863</v>
      </c>
      <c r="L7" s="29" t="n">
        <f aca="false">SUM(B7:J7)</f>
        <v>47.9653723687863</v>
      </c>
      <c r="M7" s="0" t="n">
        <f aca="false">$D$86+SUM($D$91:$D$95)+SUM($D$96:$D$100)+SUM($D$126:$D$140)</f>
        <v>47.9653723687863</v>
      </c>
    </row>
    <row collapsed="false" customFormat="false" customHeight="false" hidden="false" ht="13.8" outlineLevel="0" r="8">
      <c r="A8" s="33" t="s">
        <v>21</v>
      </c>
      <c r="C8" s="30" t="n">
        <f aca="false">$D$106</f>
        <v>6.052820118364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$D$165</f>
        <v>12.2357403029925</v>
      </c>
      <c r="K8" s="29" t="n">
        <f aca="false">SUM(B8:I8)</f>
        <v>6.052820118364</v>
      </c>
      <c r="L8" s="29" t="n">
        <f aca="false">SUM(B8:J8)</f>
        <v>18.2885604213566</v>
      </c>
      <c r="M8" s="0" t="n">
        <f aca="false">SUM($D$106:$D$110)</f>
        <v>6.052820118364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$D$90</f>
        <v>1.2867187408776</v>
      </c>
      <c r="F9" s="31" t="n">
        <v>0</v>
      </c>
      <c r="G9" s="31" t="n">
        <f aca="false">$D$87</f>
        <v>2.5573267822421</v>
      </c>
      <c r="H9" s="31" t="n">
        <v>0</v>
      </c>
      <c r="I9" s="31" t="n">
        <v>0</v>
      </c>
      <c r="J9" s="31" t="n">
        <v>0</v>
      </c>
      <c r="K9" s="29" t="n">
        <f aca="false">SUM(B9:I9)</f>
        <v>3.8440455231197</v>
      </c>
      <c r="L9" s="29" t="n">
        <f aca="false">SUM(B9:J9)</f>
        <v>3.8440455231197</v>
      </c>
      <c r="M9" s="0" t="n">
        <f aca="false">SUM($D$87:$D$90)</f>
        <v>3.8440455231197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SUM(B3:B9)</f>
        <v>108.787894367701</v>
      </c>
      <c r="C10" s="30" t="n">
        <f aca="false">SUM(C3:C9)</f>
        <v>10.6590385390316</v>
      </c>
      <c r="D10" s="30" t="n">
        <f aca="false">SUM(D3:D9)</f>
        <v>7.4789021361596</v>
      </c>
      <c r="E10" s="30" t="n">
        <f aca="false">SUM(E3:E9)</f>
        <v>2.3085956567699</v>
      </c>
      <c r="F10" s="30" t="n">
        <f aca="false">SUM(F3:F9)</f>
        <v>2.23224538991624</v>
      </c>
      <c r="G10" s="30" t="n">
        <f aca="false">SUM(G3:G9)</f>
        <v>72.2655516388636</v>
      </c>
      <c r="H10" s="30" t="n">
        <f aca="false">SUM(H3:H9)</f>
        <v>22.7237419875539</v>
      </c>
      <c r="I10" s="30" t="n">
        <f aca="false">SUM(I3:I9)</f>
        <v>1.57993826337136</v>
      </c>
      <c r="J10" s="30" t="n">
        <f aca="false">SUM(J3:J9)</f>
        <v>20.4592263928602</v>
      </c>
      <c r="K10" s="29" t="n">
        <f aca="false">SUM(B10:I10)</f>
        <v>228.035907979367</v>
      </c>
      <c r="L10" s="29" t="n">
        <f aca="false">SUM(B10:J10)</f>
        <v>248.495134372227</v>
      </c>
    </row>
    <row collapsed="false" customFormat="false" customHeight="false" hidden="false" ht="13.8" outlineLevel="0" r="11">
      <c r="A11" s="33" t="s">
        <v>120</v>
      </c>
      <c r="B11" s="30" t="n">
        <f aca="false">$B$80*11.63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SUM(B11:I11)</f>
        <v>27.6799518849621</v>
      </c>
      <c r="L11" s="29" t="n">
        <f aca="false">SUM(B11:J11)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B10+B11</f>
        <v>136.467846252663</v>
      </c>
      <c r="C12" s="31" t="n">
        <f aca="false">C10+C11</f>
        <v>10.6590385390316</v>
      </c>
      <c r="D12" s="31" t="n">
        <f aca="false">D10+D11</f>
        <v>7.4789021361596</v>
      </c>
      <c r="E12" s="31" t="n">
        <f aca="false">E10+E11</f>
        <v>2.3085956567699</v>
      </c>
      <c r="F12" s="31" t="n">
        <f aca="false">F10+F11</f>
        <v>2.23224538991624</v>
      </c>
      <c r="G12" s="31" t="n">
        <f aca="false">G10+G11</f>
        <v>72.2655516388636</v>
      </c>
      <c r="H12" s="31" t="n">
        <f aca="false">H10+H11</f>
        <v>22.7237419875539</v>
      </c>
      <c r="I12" s="31" t="n">
        <f aca="false">I10+I11</f>
        <v>1.57993826337136</v>
      </c>
      <c r="J12" s="31" t="n">
        <f aca="false">J10+J11</f>
        <v>20.4592263928602</v>
      </c>
      <c r="K12" s="29" t="n">
        <f aca="false">SUM(B12:I12)</f>
        <v>255.715859864329</v>
      </c>
      <c r="L12" s="29" t="n">
        <f aca="false">SUM(B12:J12)</f>
        <v>276.175086257189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$E$147</f>
        <v>11.7607027255893</v>
      </c>
      <c r="C19" s="27" t="n">
        <f aca="false">$E$146</f>
        <v>4.3324568320455</v>
      </c>
      <c r="D19" s="27" t="n">
        <f aca="false">E104</f>
        <v>5.4536880070485</v>
      </c>
      <c r="E19" s="27"/>
      <c r="F19" s="27" t="n">
        <f aca="false">E105*0.8</f>
        <v>1.70180694685664</v>
      </c>
      <c r="G19" s="27" t="n">
        <f aca="false">E102</f>
        <v>50.0525994386648</v>
      </c>
      <c r="H19" s="27" t="n">
        <f aca="false">E103</f>
        <v>13.8841563635326</v>
      </c>
      <c r="I19" s="28" t="n">
        <f aca="false">E105*0.2</f>
        <v>0.42545173671416</v>
      </c>
      <c r="J19" s="28" t="n">
        <f aca="false">$E$150</f>
        <v>8.3608856313126</v>
      </c>
      <c r="K19" s="29" t="n">
        <f aca="false">SUM(B19:I19)</f>
        <v>87.6108620504515</v>
      </c>
      <c r="L19" s="29" t="n">
        <f aca="false">SUM(B19:J19)</f>
        <v>95.9717476817641</v>
      </c>
    </row>
    <row collapsed="false" customFormat="false" customHeight="false" hidden="false" ht="13.8" outlineLevel="0" r="20">
      <c r="A20" s="0" t="s">
        <v>24</v>
      </c>
      <c r="B20" s="30" t="n">
        <f aca="false">$E$157</f>
        <v>5.87387182669331</v>
      </c>
      <c r="C20" s="27" t="n">
        <f aca="false">$E$156</f>
        <v>1.85490689263999</v>
      </c>
      <c r="D20" s="31" t="n">
        <f aca="false">$E$124</f>
        <v>1.2056602233977</v>
      </c>
      <c r="E20" s="28" t="n">
        <f aca="false">0.3*$E$125</f>
        <v>0.87298583035311</v>
      </c>
      <c r="F20" s="32" t="n">
        <v>0</v>
      </c>
      <c r="G20" s="30" t="n">
        <f aca="false">$E$122</f>
        <v>7.507955233685</v>
      </c>
      <c r="H20" s="30" t="n">
        <f aca="false">$E$123</f>
        <v>1.5195701466695</v>
      </c>
      <c r="I20" s="28" t="n">
        <f aca="false">0.7*$E$125</f>
        <v>2.03696693749059</v>
      </c>
      <c r="J20" s="28" t="n">
        <f aca="false">$E$159</f>
        <v>2.78236033895999</v>
      </c>
      <c r="K20" s="29" t="n">
        <f aca="false">SUM(B20:I20)</f>
        <v>20.8719170909292</v>
      </c>
      <c r="L20" s="29" t="n">
        <f aca="false">SUM(B20:J20)</f>
        <v>23.6542774298892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$E$111</f>
        <v>10.6851235251982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$E$112</f>
        <v>3.6052088535008</v>
      </c>
      <c r="H21" s="28" t="n">
        <f aca="false">$E$115</f>
        <v>1.1081857386895</v>
      </c>
      <c r="I21" s="31" t="n">
        <v>0</v>
      </c>
      <c r="J21" s="31"/>
      <c r="K21" s="29" t="n">
        <f aca="false">SUM(B21:I21)</f>
        <v>15.3985181173885</v>
      </c>
      <c r="L21" s="29" t="n">
        <f aca="false">SUM(B21:J21)</f>
        <v>15.3985181173885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$E$116</f>
        <v>29.0635304132547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SUM(B22:I22)</f>
        <v>29.0635304132547</v>
      </c>
      <c r="L22" s="29" t="n">
        <f aca="false">SUM(B22:J22)</f>
        <v>29.0635304132547</v>
      </c>
    </row>
    <row collapsed="false" customFormat="false" customHeight="false" hidden="false" ht="13.8" outlineLevel="0" r="23">
      <c r="A23" s="0" t="s">
        <v>116</v>
      </c>
      <c r="B23" s="30" t="n">
        <f aca="false">$E$86+$E$91+$E$96+$E$126+$E$131+$E$136</f>
        <v>49.0099160466003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SUM(B23:I23)</f>
        <v>49.0099160466003</v>
      </c>
      <c r="L23" s="29" t="n">
        <f aca="false">SUM(B23:J23)</f>
        <v>49.0099160466003</v>
      </c>
    </row>
    <row collapsed="false" customFormat="false" customHeight="false" hidden="false" ht="13.8" outlineLevel="0" r="24">
      <c r="A24" s="33" t="s">
        <v>21</v>
      </c>
      <c r="C24" s="30" t="n">
        <f aca="false">$E$106</f>
        <v>6.2783458754001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$E$165</f>
        <v>15.476447068367</v>
      </c>
      <c r="K24" s="29" t="n">
        <f aca="false">SUM(B24:I24)</f>
        <v>6.2783458754001</v>
      </c>
      <c r="L24" s="29" t="n">
        <f aca="false">SUM(B24:J24)</f>
        <v>21.7547929437671</v>
      </c>
    </row>
    <row collapsed="false" customFormat="false" customHeight="false" hidden="false" ht="13.8" outlineLevel="0" r="25">
      <c r="A25" s="33" t="s">
        <v>117</v>
      </c>
      <c r="B25" s="30" t="n">
        <f aca="false">0.2*$E$90</f>
        <v>0.22504395539052</v>
      </c>
      <c r="C25" s="30" t="n">
        <v>0</v>
      </c>
      <c r="D25" s="31" t="n">
        <f aca="false">$E$89</f>
        <v>0</v>
      </c>
      <c r="E25" s="31" t="n">
        <f aca="false">0.8*$E$90</f>
        <v>0.90017582156208</v>
      </c>
      <c r="F25" s="31" t="n">
        <v>0</v>
      </c>
      <c r="G25" s="31" t="n">
        <f aca="false">$E$87</f>
        <v>2.2364529718182</v>
      </c>
      <c r="H25" s="31" t="n">
        <v>0</v>
      </c>
      <c r="I25" s="31" t="n">
        <v>0</v>
      </c>
      <c r="J25" s="31"/>
      <c r="K25" s="29" t="n">
        <f aca="false">SUM(B25:I25)</f>
        <v>3.3616727487708</v>
      </c>
      <c r="L25" s="29" t="n">
        <f aca="false">SUM(B25:J25)</f>
        <v>3.3616727487708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SUM(B19:B25)</f>
        <v>106.618188492726</v>
      </c>
      <c r="C26" s="30" t="n">
        <f aca="false">SUM(C19:C25)</f>
        <v>12.4657096000856</v>
      </c>
      <c r="D26" s="30" t="n">
        <f aca="false">SUM(D19:D25)</f>
        <v>6.6593482304462</v>
      </c>
      <c r="E26" s="30" t="n">
        <f aca="false">SUM(E19:E25)</f>
        <v>1.77316165191519</v>
      </c>
      <c r="F26" s="30" t="n">
        <f aca="false">SUM(F19:F25)</f>
        <v>1.70180694685664</v>
      </c>
      <c r="G26" s="30" t="n">
        <f aca="false">SUM(G19:G25)</f>
        <v>63.4022164976688</v>
      </c>
      <c r="H26" s="30" t="n">
        <f aca="false">SUM(H19:H25)</f>
        <v>16.5119122488916</v>
      </c>
      <c r="I26" s="30" t="n">
        <f aca="false">SUM(I19:I25)</f>
        <v>2.46241867420475</v>
      </c>
      <c r="J26" s="30" t="n">
        <f aca="false">SUM(J19:J25)</f>
        <v>26.6196930386396</v>
      </c>
      <c r="K26" s="29" t="n">
        <f aca="false">SUM(B26:I26)</f>
        <v>211.594762342795</v>
      </c>
      <c r="L26" s="29" t="n">
        <f aca="false">SUM(B26:J26)</f>
        <v>238.214455381435</v>
      </c>
    </row>
    <row collapsed="false" customFormat="false" customHeight="false" hidden="false" ht="13.8" outlineLevel="0" r="27">
      <c r="A27" s="33" t="s">
        <v>120</v>
      </c>
      <c r="B27" s="30" t="n">
        <f aca="false">$C$80*11.63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SUM(B27:I27)</f>
        <v>34.388452213464</v>
      </c>
      <c r="L27" s="29" t="n">
        <f aca="false">SUM(B27:J27)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B26+B27</f>
        <v>141.00664070619</v>
      </c>
      <c r="C28" s="31" t="n">
        <f aca="false">C26+C27</f>
        <v>12.4657096000856</v>
      </c>
      <c r="D28" s="31" t="n">
        <f aca="false">D26+D27</f>
        <v>6.6593482304462</v>
      </c>
      <c r="E28" s="31" t="n">
        <f aca="false">E26+E27</f>
        <v>1.77316165191519</v>
      </c>
      <c r="F28" s="31" t="n">
        <f aca="false">F26+F27</f>
        <v>1.70180694685664</v>
      </c>
      <c r="G28" s="31" t="n">
        <f aca="false">G26+G27</f>
        <v>63.4022164976688</v>
      </c>
      <c r="H28" s="31" t="n">
        <f aca="false">H26+H27</f>
        <v>16.5119122488916</v>
      </c>
      <c r="I28" s="31" t="n">
        <f aca="false">I26+I27</f>
        <v>2.46241867420475</v>
      </c>
      <c r="J28" s="31" t="n">
        <f aca="false">J26+J27</f>
        <v>26.6196930386396</v>
      </c>
      <c r="K28" s="29" t="n">
        <f aca="false">SUM(B28:I28)</f>
        <v>245.983214556259</v>
      </c>
      <c r="L28" s="29" t="n">
        <f aca="false">SUM(B28:J28)</f>
        <v>272.602907594899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$F$147</f>
        <v>9.7121868106395</v>
      </c>
      <c r="C34" s="27" t="n">
        <f aca="false">$F$146</f>
        <v>6.1608227743217</v>
      </c>
      <c r="D34" s="27" t="n">
        <f aca="false">F104</f>
        <v>6.3747120345252</v>
      </c>
      <c r="E34" s="27"/>
      <c r="F34" s="27" t="n">
        <f aca="false">F105*0.8</f>
        <v>1.22948279578616</v>
      </c>
      <c r="G34" s="27" t="n">
        <f aca="false">F102</f>
        <v>39.4660169188307</v>
      </c>
      <c r="H34" s="27" t="n">
        <f aca="false">F103</f>
        <v>8.7254265395033</v>
      </c>
      <c r="I34" s="28" t="n">
        <f aca="false">F105*0.2</f>
        <v>0.30737069894654</v>
      </c>
      <c r="J34" s="28" t="n">
        <f aca="false">$F$150</f>
        <v>12.4618251360715</v>
      </c>
      <c r="K34" s="39" t="n">
        <f aca="false">SUM(B34:I34)</f>
        <v>71.9760185725531</v>
      </c>
      <c r="L34" s="29" t="n">
        <f aca="false">SUM(B34:J34)</f>
        <v>84.4378437086246</v>
      </c>
    </row>
    <row collapsed="false" customFormat="false" customHeight="false" hidden="false" ht="13.8" outlineLevel="0" r="35">
      <c r="A35" s="0" t="s">
        <v>24</v>
      </c>
      <c r="B35" s="30" t="n">
        <f aca="false">$F$157</f>
        <v>4.3410518545509</v>
      </c>
      <c r="C35" s="27" t="n">
        <f aca="false">$F$156</f>
        <v>2.8940345697006</v>
      </c>
      <c r="D35" s="31" t="n">
        <f aca="false">$F$124</f>
        <v>1.1567142152381</v>
      </c>
      <c r="E35" s="28" t="n">
        <f aca="false">0.2*$F$125</f>
        <v>0.69884931951046</v>
      </c>
      <c r="F35" s="32" t="n">
        <v>0</v>
      </c>
      <c r="G35" s="30" t="n">
        <f aca="false">$F$122</f>
        <v>6.2979221682279</v>
      </c>
      <c r="H35" s="30" t="n">
        <f aca="false">$F$123</f>
        <v>0.7606526904716</v>
      </c>
      <c r="I35" s="28" t="n">
        <f aca="false">0.8*$F$125</f>
        <v>2.79539727804184</v>
      </c>
      <c r="J35" s="28" t="n">
        <f aca="false">$F$159</f>
        <v>4.3410518545509</v>
      </c>
      <c r="K35" s="29" t="n">
        <f aca="false">SUM(B35:I35)</f>
        <v>18.9446220957414</v>
      </c>
      <c r="L35" s="29" t="n">
        <f aca="false">SUM(B35:J35)</f>
        <v>23.2856739502923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$F$111</f>
        <v>11.4377325830379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$F$112</f>
        <v>3.0128527456603</v>
      </c>
      <c r="H36" s="28" t="n">
        <f aca="false">$F$115</f>
        <v>0.821356690467</v>
      </c>
      <c r="I36" s="31" t="n">
        <v>0</v>
      </c>
      <c r="J36" s="31"/>
      <c r="K36" s="29" t="n">
        <f aca="false">SUM(B36:I36)</f>
        <v>15.2719420191652</v>
      </c>
      <c r="L36" s="29" t="n">
        <f aca="false">SUM(B36:J36)</f>
        <v>15.2719420191652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$F$116</f>
        <v>23.7063269283624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SUM(B37:I37)</f>
        <v>23.7063269283624</v>
      </c>
      <c r="L37" s="29" t="n">
        <f aca="false">SUM(B37:J37)</f>
        <v>23.7063269283624</v>
      </c>
    </row>
    <row collapsed="false" customFormat="false" customHeight="false" hidden="false" ht="13.8" outlineLevel="0" r="38">
      <c r="A38" s="0" t="s">
        <v>116</v>
      </c>
      <c r="B38" s="30" t="n">
        <f aca="false">$F$86+$F$91+$F$96+$F$126+$F$131+$F$136</f>
        <v>47.8436294960808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SUM(B38:I38)</f>
        <v>47.8436294960808</v>
      </c>
      <c r="L38" s="29" t="n">
        <f aca="false">SUM(B38:J38)</f>
        <v>47.8436294960808</v>
      </c>
    </row>
    <row collapsed="false" customFormat="false" customHeight="false" hidden="false" ht="13.8" outlineLevel="0" r="39">
      <c r="A39" s="33" t="s">
        <v>21</v>
      </c>
      <c r="C39" s="30" t="n">
        <f aca="false">$F$106</f>
        <v>6.1147319240434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$F$165</f>
        <v>15.0731302221671</v>
      </c>
      <c r="K39" s="29" t="n">
        <f aca="false">SUM(B39:I39)</f>
        <v>6.1147319240434</v>
      </c>
      <c r="L39" s="29" t="n">
        <f aca="false">SUM(B39:J39)</f>
        <v>21.1878621462105</v>
      </c>
    </row>
    <row collapsed="false" customFormat="false" customHeight="false" hidden="false" ht="13.8" outlineLevel="0" r="40">
      <c r="A40" s="33" t="s">
        <v>117</v>
      </c>
      <c r="B40" s="30" t="n">
        <f aca="false">0.6*$F$90</f>
        <v>0.57570694316412</v>
      </c>
      <c r="C40" s="27"/>
      <c r="D40" s="31" t="n">
        <v>0</v>
      </c>
      <c r="E40" s="31" t="n">
        <f aca="false">0.4*$F$90</f>
        <v>0.38380462877608</v>
      </c>
      <c r="F40" s="31" t="n">
        <v>0</v>
      </c>
      <c r="G40" s="31" t="n">
        <f aca="false">$F$87</f>
        <v>1.9123901564476</v>
      </c>
      <c r="H40" s="31" t="n">
        <v>0</v>
      </c>
      <c r="I40" s="31" t="n">
        <v>0</v>
      </c>
      <c r="J40" s="31"/>
      <c r="K40" s="29" t="n">
        <f aca="false">SUM(B40:I40)</f>
        <v>2.8719017283878</v>
      </c>
      <c r="L40" s="29" t="n">
        <f aca="false">SUM(B40:J40)</f>
        <v>2.8719017283878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SUM(B34:B40)</f>
        <v>97.6166346158356</v>
      </c>
      <c r="C41" s="30" t="n">
        <f aca="false">SUM(C34:C40)</f>
        <v>15.1695892680657</v>
      </c>
      <c r="D41" s="30" t="n">
        <f aca="false">SUM(D34:D40)</f>
        <v>7.5314262497633</v>
      </c>
      <c r="E41" s="30" t="n">
        <f aca="false">SUM(E34:E40)</f>
        <v>1.08265394828654</v>
      </c>
      <c r="F41" s="30" t="n">
        <f aca="false">SUM(F34:F40)</f>
        <v>1.22948279578616</v>
      </c>
      <c r="G41" s="30" t="n">
        <f aca="false">SUM(G34:G40)</f>
        <v>50.6891819891665</v>
      </c>
      <c r="H41" s="30" t="n">
        <f aca="false">SUM(H34:H40)</f>
        <v>10.3074359204419</v>
      </c>
      <c r="I41" s="30" t="n">
        <f aca="false">SUM(I34:I40)</f>
        <v>3.10276797698838</v>
      </c>
      <c r="J41" s="30" t="n">
        <f aca="false">SUM(J34:J40)</f>
        <v>31.8760072127895</v>
      </c>
      <c r="K41" s="29" t="n">
        <f aca="false">SUM(B41:I41)</f>
        <v>186.729172764334</v>
      </c>
      <c r="L41" s="29" t="n">
        <f aca="false">SUM(B41:J41)</f>
        <v>218.605179977124</v>
      </c>
    </row>
    <row collapsed="false" customFormat="false" customHeight="false" hidden="false" ht="13.8" outlineLevel="0" r="42">
      <c r="A42" s="33" t="s">
        <v>120</v>
      </c>
      <c r="B42" s="30" t="n">
        <f aca="false">$D$80*11.63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SUM(B42:I42)</f>
        <v>39.8656411063733</v>
      </c>
      <c r="L42" s="29" t="n">
        <f aca="false">SUM(B42:J42)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B41+B42</f>
        <v>137.482275722209</v>
      </c>
      <c r="C43" s="31" t="n">
        <f aca="false">C41+C42</f>
        <v>15.1695892680657</v>
      </c>
      <c r="D43" s="31" t="n">
        <f aca="false">D41+D42</f>
        <v>7.5314262497633</v>
      </c>
      <c r="E43" s="31" t="n">
        <f aca="false">E41+E42</f>
        <v>1.08265394828654</v>
      </c>
      <c r="F43" s="31" t="n">
        <f aca="false">F41+F42</f>
        <v>1.22948279578616</v>
      </c>
      <c r="G43" s="31" t="n">
        <f aca="false">G41+G42</f>
        <v>50.6891819891665</v>
      </c>
      <c r="H43" s="31" t="n">
        <f aca="false">H41+H42</f>
        <v>10.3074359204419</v>
      </c>
      <c r="I43" s="31" t="n">
        <f aca="false">I41+I42</f>
        <v>3.10276797698838</v>
      </c>
      <c r="J43" s="31" t="n">
        <f aca="false">J41+J42</f>
        <v>31.8760072127895</v>
      </c>
      <c r="K43" s="29" t="n">
        <f aca="false">SUM(B43:I43)</f>
        <v>226.594813870707</v>
      </c>
      <c r="L43" s="29" t="n">
        <f aca="false">SUM(B43:J43)</f>
        <v>258.470821083497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$G$147</f>
        <v>8.977836155998</v>
      </c>
      <c r="C49" s="27" t="n">
        <f aca="false">$G$146</f>
        <v>8.3902482448522</v>
      </c>
      <c r="D49" s="27" t="n">
        <f aca="false">G104</f>
        <v>7.8045830983209</v>
      </c>
      <c r="E49" s="27"/>
      <c r="F49" s="27" t="n">
        <f aca="false">G105*0.8</f>
        <v>0.83797066076304</v>
      </c>
      <c r="G49" s="27" t="n">
        <f aca="false">G102</f>
        <v>25.650837933779</v>
      </c>
      <c r="H49" s="27" t="n">
        <f aca="false">G103</f>
        <v>4.245605097063</v>
      </c>
      <c r="I49" s="28" t="n">
        <f aca="false">G105*0.2</f>
        <v>0.20949266519076</v>
      </c>
      <c r="J49" s="28" t="n">
        <f aca="false">$G$150</f>
        <v>17.4394583220177</v>
      </c>
      <c r="K49" s="40" t="n">
        <f aca="false">SUM(B49:I49)</f>
        <v>56.1165738559669</v>
      </c>
      <c r="L49" s="29" t="n">
        <f aca="false">SUM(B49:J49)</f>
        <v>73.5560321779846</v>
      </c>
    </row>
    <row collapsed="false" customFormat="false" customHeight="false" hidden="false" ht="13.8" outlineLevel="0" r="50">
      <c r="A50" s="0" t="s">
        <v>24</v>
      </c>
      <c r="B50" s="30" t="n">
        <f aca="false">$G$157</f>
        <v>3.3424292518233</v>
      </c>
      <c r="C50" s="27" t="n">
        <f aca="false">$G$156</f>
        <v>3.3424292518233</v>
      </c>
      <c r="D50" s="31" t="n">
        <f aca="false">$H$124</f>
        <v>0.8619196954182</v>
      </c>
      <c r="E50" s="28" t="n">
        <v>0</v>
      </c>
      <c r="F50" s="32" t="n">
        <v>0</v>
      </c>
      <c r="G50" s="30" t="n">
        <f aca="false">$G$122</f>
        <v>5.2427421453723</v>
      </c>
      <c r="H50" s="30" t="n">
        <f aca="false">$G$123</f>
        <v>0.621801084856</v>
      </c>
      <c r="I50" s="28" t="n">
        <f aca="false">$G$125</f>
        <v>3.6095534595063</v>
      </c>
      <c r="J50" s="28" t="n">
        <f aca="false">$G$159</f>
        <v>5.01364387773495</v>
      </c>
      <c r="K50" s="40" t="n">
        <f aca="false">SUM(B50:I50)</f>
        <v>17.0208748887994</v>
      </c>
      <c r="L50" s="29" t="n">
        <f aca="false">SUM(B50:J50)</f>
        <v>22.0345187665343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$G$111</f>
        <v>12.0218305475032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$G$112</f>
        <v>2.5147048430769</v>
      </c>
      <c r="H51" s="28" t="n">
        <f aca="false">$G$115</f>
        <v>0.611786556476</v>
      </c>
      <c r="I51" s="31" t="n">
        <v>0</v>
      </c>
      <c r="J51" s="31"/>
      <c r="K51" s="40" t="n">
        <f aca="false">SUM(B51:I51)</f>
        <v>15.1483219470561</v>
      </c>
      <c r="L51" s="29" t="n">
        <f aca="false">SUM(B51:J51)</f>
        <v>15.1483219470561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$G$116</f>
        <v>18.4276306099844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SUM(B52:I52)</f>
        <v>18.4276306099844</v>
      </c>
      <c r="L52" s="29" t="n">
        <f aca="false">SUM(B52:J52)</f>
        <v>18.4276306099844</v>
      </c>
    </row>
    <row collapsed="false" customFormat="false" customHeight="false" hidden="false" ht="13.8" outlineLevel="0" r="53">
      <c r="A53" s="0" t="s">
        <v>116</v>
      </c>
      <c r="B53" s="30" t="n">
        <f aca="false">$G$86+$G$96+$G$91+$G$126+$G$131+$G$136</f>
        <v>46.715552086385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SUM(B53:I53)</f>
        <v>46.715552086385</v>
      </c>
      <c r="L53" s="29" t="n">
        <f aca="false">SUM(B53:J53)</f>
        <v>46.715552086385</v>
      </c>
    </row>
    <row collapsed="false" customFormat="false" customHeight="false" hidden="false" ht="13.8" outlineLevel="0" r="54">
      <c r="A54" s="33" t="s">
        <v>21</v>
      </c>
      <c r="C54" s="30" t="n">
        <f aca="false">$G$106</f>
        <v>6.1655385581469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$G$165</f>
        <v>18.8538592591412</v>
      </c>
      <c r="K54" s="40" t="n">
        <f aca="false">SUM(B54:I54)</f>
        <v>6.1655385581469</v>
      </c>
      <c r="L54" s="29" t="n">
        <f aca="false">SUM(B54:J54)</f>
        <v>25.0193978172881</v>
      </c>
    </row>
    <row collapsed="false" customFormat="false" customHeight="false" hidden="false" ht="13.8" outlineLevel="0" r="55">
      <c r="A55" s="33" t="s">
        <v>117</v>
      </c>
      <c r="B55" s="30" t="n">
        <f aca="false">$G$90</f>
        <v>0.8204377448858</v>
      </c>
      <c r="C55" s="27"/>
      <c r="D55" s="31" t="n">
        <v>0</v>
      </c>
      <c r="E55" s="31" t="n">
        <v>0</v>
      </c>
      <c r="F55" s="31" t="n">
        <v>0</v>
      </c>
      <c r="G55" s="31" t="n">
        <f aca="false">$G$87</f>
        <v>1.6404598830641</v>
      </c>
      <c r="H55" s="31" t="n">
        <v>0</v>
      </c>
      <c r="I55" s="31" t="n">
        <v>0</v>
      </c>
      <c r="J55" s="31"/>
      <c r="K55" s="40" t="n">
        <f aca="false">SUM(B55:I55)</f>
        <v>2.4608976279499</v>
      </c>
      <c r="L55" s="29" t="n">
        <f aca="false">SUM(B55:J55)</f>
        <v>2.4608976279499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SUM(B49:B55)</f>
        <v>90.3057163965797</v>
      </c>
      <c r="C56" s="30" t="n">
        <f aca="false">SUM(C49:C55)</f>
        <v>17.8982160548224</v>
      </c>
      <c r="D56" s="30" t="n">
        <f aca="false">SUM(D49:D55)</f>
        <v>8.6665027937391</v>
      </c>
      <c r="E56" s="30" t="n">
        <f aca="false">SUM(E49:E55)</f>
        <v>0</v>
      </c>
      <c r="F56" s="30" t="n">
        <f aca="false">SUM(F49:F55)</f>
        <v>0.83797066076304</v>
      </c>
      <c r="G56" s="30" t="n">
        <f aca="false">SUM(G49:G55)</f>
        <v>35.0487448052923</v>
      </c>
      <c r="H56" s="30" t="n">
        <f aca="false">SUM(H49:H55)</f>
        <v>5.479192738395</v>
      </c>
      <c r="I56" s="30" t="n">
        <f aca="false">SUM(I49:I55)</f>
        <v>3.81904612469706</v>
      </c>
      <c r="J56" s="30" t="n">
        <f aca="false">SUM(J49:J55)</f>
        <v>41.3069614588939</v>
      </c>
      <c r="K56" s="40" t="n">
        <f aca="false">SUM(B56:I56)</f>
        <v>162.055389574289</v>
      </c>
      <c r="L56" s="29" t="n">
        <f aca="false">SUM(B56:J56)</f>
        <v>203.362351033182</v>
      </c>
    </row>
    <row collapsed="false" customFormat="false" customHeight="false" hidden="false" ht="13.8" outlineLevel="0" r="57">
      <c r="A57" s="33" t="s">
        <v>120</v>
      </c>
      <c r="B57" s="30" t="n">
        <f aca="false">$E$80*11.63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SUM(B57:I57)</f>
        <v>44.0148890528076</v>
      </c>
      <c r="L57" s="29" t="n">
        <f aca="false">SUM(B57:J57)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B56+B57</f>
        <v>134.320605449387</v>
      </c>
      <c r="C58" s="31" t="n">
        <f aca="false">C56+C57</f>
        <v>17.8982160548224</v>
      </c>
      <c r="D58" s="31" t="n">
        <f aca="false">D56+D57</f>
        <v>8.6665027937391</v>
      </c>
      <c r="E58" s="31" t="n">
        <f aca="false">E56+E57</f>
        <v>0</v>
      </c>
      <c r="F58" s="31" t="n">
        <f aca="false">F56+F57</f>
        <v>0.83797066076304</v>
      </c>
      <c r="G58" s="31" t="n">
        <f aca="false">G56+G57</f>
        <v>35.0487448052923</v>
      </c>
      <c r="H58" s="31" t="n">
        <f aca="false">H56+H57</f>
        <v>5.479192738395</v>
      </c>
      <c r="I58" s="31" t="n">
        <f aca="false">I56+I57</f>
        <v>3.81904612469706</v>
      </c>
      <c r="J58" s="31" t="n">
        <f aca="false">J56+J57</f>
        <v>41.3069614588939</v>
      </c>
      <c r="K58" s="40" t="n">
        <f aca="false">SUM(B58:I58)</f>
        <v>206.070278627096</v>
      </c>
      <c r="L58" s="29" t="n">
        <f aca="false">SUM(B58:J58)</f>
        <v>247.37724008599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54.1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42" t="s">
        <v>103</v>
      </c>
      <c r="U63" s="43" t="s">
        <v>132</v>
      </c>
      <c r="V63" s="44" t="s">
        <v>105</v>
      </c>
      <c r="X63" s="45" t="s">
        <v>108</v>
      </c>
      <c r="Y63" s="44" t="s">
        <v>110</v>
      </c>
      <c r="Z63" s="46" t="s">
        <v>113</v>
      </c>
      <c r="AA63" s="0" t="s">
        <v>133</v>
      </c>
    </row>
    <row collapsed="false" customFormat="false" customHeight="false" hidden="false" ht="13.8" outlineLevel="0" r="64">
      <c r="A64" s="0" t="s">
        <v>19</v>
      </c>
      <c r="B64" s="27" t="n">
        <f aca="false">$H$147</f>
        <v>4.1654452938434</v>
      </c>
      <c r="C64" s="27" t="n">
        <f aca="false">$H$146</f>
        <v>13.1617725835177</v>
      </c>
      <c r="D64" s="27" t="n">
        <f aca="false">H104</f>
        <v>9.2948354396386</v>
      </c>
      <c r="E64" s="27"/>
      <c r="F64" s="27" t="n">
        <f aca="false">H105*0.8</f>
        <v>0.31677778899376</v>
      </c>
      <c r="G64" s="27" t="n">
        <f aca="false">H102</f>
        <v>0.5809269750859</v>
      </c>
      <c r="H64" s="27" t="n">
        <f aca="false">H103</f>
        <v>0.1128207646253</v>
      </c>
      <c r="I64" s="28" t="n">
        <f aca="false">H105*0.2</f>
        <v>0.07919444724844</v>
      </c>
      <c r="J64" s="28" t="n">
        <f aca="false">$H$150</f>
        <v>28.2606198350555</v>
      </c>
      <c r="K64" s="29" t="n">
        <f aca="false">SUM(B64:I64)</f>
        <v>27.7117732929531</v>
      </c>
      <c r="L64" s="29" t="n">
        <f aca="false">SUM(B64:J64)</f>
        <v>55.9723931280086</v>
      </c>
      <c r="M64" s="47" t="n">
        <f aca="false">K64/K3-1</f>
        <v>-0.728356795755329</v>
      </c>
      <c r="N64" s="47" t="n">
        <f aca="false">L64/L3 -1</f>
        <v>-0.485259904889189</v>
      </c>
      <c r="S64" s="0" t="s">
        <v>19</v>
      </c>
      <c r="T64" s="48" t="n">
        <v>4.316</v>
      </c>
      <c r="U64" s="48" t="n">
        <v>6.474</v>
      </c>
      <c r="V64" s="48" t="n">
        <v>21.58</v>
      </c>
      <c r="W64" s="48" t="n">
        <v>6.474</v>
      </c>
      <c r="X64" s="48" t="n">
        <v>2.158</v>
      </c>
      <c r="Y64" s="49" t="n">
        <v>2.158</v>
      </c>
      <c r="Z64" s="50" t="n">
        <v>43.16</v>
      </c>
      <c r="AA64" s="15" t="n">
        <f aca="false">L64</f>
        <v>55.9723931280086</v>
      </c>
    </row>
    <row collapsed="false" customFormat="false" customHeight="false" hidden="false" ht="13.8" outlineLevel="0" r="65">
      <c r="A65" s="0" t="s">
        <v>24</v>
      </c>
      <c r="B65" s="30" t="n">
        <f aca="false">$H$157</f>
        <v>0.0957258776711226</v>
      </c>
      <c r="C65" s="27" t="n">
        <f aca="false">$H$156</f>
        <v>3.3424292518233</v>
      </c>
      <c r="D65" s="31" t="n">
        <f aca="false">$H$124</f>
        <v>0.8619196954182</v>
      </c>
      <c r="E65" s="28" t="n">
        <v>0</v>
      </c>
      <c r="F65" s="32" t="n">
        <v>0</v>
      </c>
      <c r="G65" s="30" t="n">
        <f aca="false">$H$122</f>
        <v>2.4566614380772</v>
      </c>
      <c r="H65" s="30" t="n">
        <f aca="false">$H$123</f>
        <v>0.2455476715107</v>
      </c>
      <c r="I65" s="28" t="n">
        <f aca="false">$H$125</f>
        <v>3.6149051566275</v>
      </c>
      <c r="J65" s="28" t="n">
        <f aca="false">$H$159</f>
        <v>5.01364387773495</v>
      </c>
      <c r="K65" s="29" t="n">
        <f aca="false">SUM(B65:I65)</f>
        <v>10.617189091128</v>
      </c>
      <c r="L65" s="29" t="n">
        <f aca="false">SUM(B65:J65)</f>
        <v>15.630832968863</v>
      </c>
      <c r="M65" s="47" t="n">
        <f aca="false">K65/K4-1</f>
        <v>-0.51863745703255</v>
      </c>
      <c r="N65" s="47" t="n">
        <f aca="false">L65/L4 -1</f>
        <v>-0.336445670386733</v>
      </c>
      <c r="O65" s="0" t="s">
        <v>127</v>
      </c>
      <c r="S65" s="0" t="s">
        <v>24</v>
      </c>
      <c r="T65" s="48" t="n">
        <v>2.49</v>
      </c>
      <c r="U65" s="48" t="n">
        <v>6.64</v>
      </c>
      <c r="V65" s="49" t="n">
        <v>0</v>
      </c>
      <c r="W65" s="49" t="n">
        <v>0</v>
      </c>
      <c r="X65" s="48" t="n">
        <v>3.32</v>
      </c>
      <c r="Y65" s="49" t="n">
        <v>4.15</v>
      </c>
      <c r="Z65" s="50" t="n">
        <v>16.6</v>
      </c>
      <c r="AA65" s="15" t="n">
        <f aca="false">L65</f>
        <v>15.630832968863</v>
      </c>
    </row>
    <row collapsed="false" customFormat="false" customHeight="false" hidden="false" ht="13.8" outlineLevel="0" r="66">
      <c r="A66" s="0" t="s">
        <v>22</v>
      </c>
      <c r="B66" s="30" t="n">
        <f aca="false">$H$111</f>
        <v>12.2425605815238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$H$112</f>
        <v>1.3411715619664</v>
      </c>
      <c r="H66" s="28" t="n">
        <f aca="false">$H$115</f>
        <v>0.2379426815996</v>
      </c>
      <c r="I66" s="31" t="n">
        <v>0</v>
      </c>
      <c r="J66" s="31"/>
      <c r="K66" s="29" t="n">
        <f aca="false">SUM(B66:I66)</f>
        <v>13.8216748250898</v>
      </c>
      <c r="L66" s="29" t="n">
        <f aca="false">SUM(B66:J66)</f>
        <v>13.8216748250898</v>
      </c>
      <c r="M66" s="47" t="n">
        <f aca="false">K66/K5-1</f>
        <v>-0.057191387084893</v>
      </c>
      <c r="N66" s="47" t="n">
        <f aca="false">L66/L5 -1</f>
        <v>-0.057191387084893</v>
      </c>
      <c r="O66" s="0" t="s">
        <v>115</v>
      </c>
      <c r="S66" s="0" t="s">
        <v>22</v>
      </c>
      <c r="T66" s="48" t="n">
        <v>13.28</v>
      </c>
      <c r="U66" s="48" t="n">
        <v>0</v>
      </c>
      <c r="V66" s="49" t="n">
        <v>0</v>
      </c>
      <c r="W66" s="49" t="n">
        <v>0</v>
      </c>
      <c r="X66" s="49" t="n">
        <v>3.32</v>
      </c>
      <c r="Y66" s="49" t="n">
        <v>0</v>
      </c>
      <c r="Z66" s="50" t="n">
        <v>16.6</v>
      </c>
      <c r="AA66" s="15" t="n">
        <f aca="false">L66</f>
        <v>13.8216748250898</v>
      </c>
    </row>
    <row collapsed="false" customFormat="false" customHeight="false" hidden="false" ht="13.8" outlineLevel="0" r="67">
      <c r="A67" s="0" t="s">
        <v>23</v>
      </c>
      <c r="B67" s="30" t="n">
        <f aca="false">$H$116</f>
        <v>11.2081626774397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SUM(B67:I67)</f>
        <v>11.2081626774397</v>
      </c>
      <c r="L67" s="29" t="n">
        <f aca="false">SUM(B67:J67)</f>
        <v>11.2081626774397</v>
      </c>
      <c r="M67" s="47" t="n">
        <f aca="false">K67/K6-1</f>
        <v>-0.643525457602477</v>
      </c>
      <c r="N67" s="47" t="n">
        <f aca="false">L67/L6 -1</f>
        <v>-0.643525457602477</v>
      </c>
      <c r="S67" s="51" t="s">
        <v>134</v>
      </c>
      <c r="T67" s="48" t="n">
        <v>80</v>
      </c>
      <c r="U67" s="48" t="n">
        <v>0</v>
      </c>
      <c r="V67" s="49" t="n">
        <v>0</v>
      </c>
      <c r="W67" s="49" t="n">
        <v>0</v>
      </c>
      <c r="X67" s="49" t="n">
        <v>0</v>
      </c>
      <c r="Y67" s="49" t="n">
        <v>0</v>
      </c>
      <c r="Z67" s="50" t="n">
        <v>90</v>
      </c>
      <c r="AA67" s="15" t="n">
        <f aca="false">L67+L68+L69+L70</f>
        <v>84.5786583758924</v>
      </c>
    </row>
    <row collapsed="false" customFormat="false" customHeight="false" hidden="false" ht="13.8" outlineLevel="0" r="68">
      <c r="A68" s="0" t="s">
        <v>116</v>
      </c>
      <c r="B68" s="30" t="n">
        <f aca="false">$H$86+$H$91+$H$96+$H$126+$H$131+$H$136</f>
        <v>42.7869484089677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SUM(B68:I68)</f>
        <v>42.7869484089677</v>
      </c>
      <c r="L68" s="29" t="n">
        <f aca="false">SUM(B68:J68)</f>
        <v>42.7869484089677</v>
      </c>
      <c r="M68" s="47" t="n">
        <f aca="false">K68/K7-1</f>
        <v>-0.107961717048787</v>
      </c>
      <c r="N68" s="47" t="n">
        <f aca="false">L68/L7 -1</f>
        <v>-0.107961717048787</v>
      </c>
      <c r="S68" s="0" t="s">
        <v>119</v>
      </c>
      <c r="T68" s="15" t="n">
        <f aca="false">SUM(T64:T67)</f>
        <v>100.086</v>
      </c>
      <c r="U68" s="15" t="n">
        <f aca="false">SUM(U64:U67)</f>
        <v>13.114</v>
      </c>
      <c r="V68" s="15" t="n">
        <f aca="false">SUM(V64:V67)</f>
        <v>21.58</v>
      </c>
      <c r="W68" s="15" t="n">
        <f aca="false">SUM(W64:W67)</f>
        <v>6.474</v>
      </c>
      <c r="X68" s="15" t="n">
        <f aca="false">SUM(X64:X67)</f>
        <v>8.798</v>
      </c>
      <c r="Y68" s="15" t="n">
        <f aca="false">SUM(Y64:Y67)</f>
        <v>6.308</v>
      </c>
      <c r="Z68" s="15" t="n">
        <f aca="false">SUM(Z64:Z67)</f>
        <v>166.36</v>
      </c>
      <c r="AA68" s="15" t="n">
        <f aca="false">L71</f>
        <v>170.003559297854</v>
      </c>
    </row>
    <row collapsed="false" customFormat="false" customHeight="false" hidden="false" ht="13.8" outlineLevel="0" r="69">
      <c r="A69" s="33" t="s">
        <v>21</v>
      </c>
      <c r="C69" s="30" t="n">
        <f aca="false">$H$106</f>
        <v>6.2791934249546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$H$165</f>
        <v>22.8905640713167</v>
      </c>
      <c r="K69" s="29" t="n">
        <f aca="false">SUM(B69:I69)</f>
        <v>6.2791934249546</v>
      </c>
      <c r="L69" s="29" t="n">
        <f aca="false">SUM(B69:J69)</f>
        <v>29.1697574962713</v>
      </c>
      <c r="M69" s="47" t="n">
        <f aca="false">K69/K8-1</f>
        <v>0.037399642177337</v>
      </c>
      <c r="N69" s="47" t="n">
        <f aca="false">L69/L8 -1</f>
        <v>0.594972858673348</v>
      </c>
    </row>
    <row collapsed="false" customFormat="false" customHeight="false" hidden="false" ht="13.8" outlineLevel="0" r="70">
      <c r="A70" s="33" t="s">
        <v>117</v>
      </c>
      <c r="B70" s="30" t="n">
        <f aca="false">$H$90</f>
        <v>0.4613743881153</v>
      </c>
      <c r="C70" s="27"/>
      <c r="D70" s="31" t="n">
        <v>0</v>
      </c>
      <c r="E70" s="31" t="n">
        <v>0</v>
      </c>
      <c r="F70" s="31" t="n">
        <v>0</v>
      </c>
      <c r="G70" s="31" t="n">
        <f aca="false">$H$87</f>
        <v>0.9524154050984</v>
      </c>
      <c r="H70" s="31" t="n">
        <v>0</v>
      </c>
      <c r="I70" s="31" t="n">
        <v>0</v>
      </c>
      <c r="J70" s="31"/>
      <c r="K70" s="29" t="n">
        <f aca="false">SUM(B70:I70)</f>
        <v>1.4137897932137</v>
      </c>
      <c r="L70" s="29" t="n">
        <f aca="false">SUM(B70:J70)</f>
        <v>1.4137897932137</v>
      </c>
      <c r="M70" s="47" t="n">
        <f aca="false">K70/K9-1</f>
        <v>-0.632213046200786</v>
      </c>
      <c r="N70" s="47" t="n">
        <f aca="false">L70/L9 -1</f>
        <v>-0.632213046200786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SUM(B64:B70)</f>
        <v>70.960217227561</v>
      </c>
      <c r="C71" s="30" t="n">
        <f aca="false">SUM(C64:C70)</f>
        <v>22.7833952602956</v>
      </c>
      <c r="D71" s="30" t="n">
        <f aca="false">SUM(D64:D70)</f>
        <v>10.1567551350568</v>
      </c>
      <c r="E71" s="30" t="n">
        <f aca="false">SUM(E64:E70)</f>
        <v>0</v>
      </c>
      <c r="F71" s="30" t="n">
        <f aca="false">SUM(F64:F70)</f>
        <v>0.31677778899376</v>
      </c>
      <c r="G71" s="30" t="n">
        <f aca="false">SUM(G64:G70)</f>
        <v>5.3311753802279</v>
      </c>
      <c r="H71" s="30" t="n">
        <f aca="false">SUM(H64:H70)</f>
        <v>0.5963111177356</v>
      </c>
      <c r="I71" s="30" t="n">
        <f aca="false">SUM(I64:I70)</f>
        <v>3.69409960387594</v>
      </c>
      <c r="J71" s="30" t="n">
        <f aca="false">SUM(J64:J70)</f>
        <v>56.1648277841072</v>
      </c>
      <c r="K71" s="29" t="n">
        <f aca="false">SUM(B71:I71)</f>
        <v>113.838731513747</v>
      </c>
      <c r="L71" s="29" t="n">
        <f aca="false">SUM(B71:J71)</f>
        <v>170.003559297854</v>
      </c>
      <c r="M71" s="47" t="n">
        <f aca="false">K71/K10-1</f>
        <v>-0.500785939712411</v>
      </c>
      <c r="N71" s="47" t="n">
        <f aca="false">L71/L10 -1</f>
        <v>-0.315867653797996</v>
      </c>
    </row>
    <row collapsed="false" customFormat="false" customHeight="false" hidden="false" ht="13.8" outlineLevel="0" r="72">
      <c r="A72" s="33" t="s">
        <v>120</v>
      </c>
      <c r="B72" s="30" t="n">
        <f aca="false">$F$80*11.63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SUM(B72:I72)</f>
        <v>65.4038097722956</v>
      </c>
      <c r="L72" s="29" t="n">
        <f aca="false">SUM(B72:J72)</f>
        <v>65.4038097722956</v>
      </c>
      <c r="M72" s="47" t="n">
        <f aca="false">K72/K11-1</f>
        <v>1.36285850655065</v>
      </c>
      <c r="N72" s="47" t="n">
        <f aca="false">L72/L11 -1</f>
        <v>1.36285850655065</v>
      </c>
      <c r="S72" s="51"/>
      <c r="T72" s="52"/>
      <c r="U72" s="52"/>
      <c r="V72" s="31"/>
      <c r="W72" s="31"/>
      <c r="X72" s="31"/>
      <c r="Y72" s="31"/>
      <c r="Z72" s="53"/>
    </row>
    <row collapsed="false" customFormat="false" customHeight="false" hidden="false" ht="13.8" outlineLevel="0" r="73">
      <c r="A73" s="0" t="s">
        <v>113</v>
      </c>
      <c r="B73" s="31" t="n">
        <f aca="false">B71+B72</f>
        <v>136.364026999857</v>
      </c>
      <c r="C73" s="31" t="n">
        <f aca="false">C71+C72</f>
        <v>22.7833952602956</v>
      </c>
      <c r="D73" s="31" t="n">
        <f aca="false">D71+D72</f>
        <v>10.1567551350568</v>
      </c>
      <c r="E73" s="31" t="n">
        <f aca="false">E71+E72</f>
        <v>0</v>
      </c>
      <c r="F73" s="31" t="n">
        <f aca="false">F71+F72</f>
        <v>0.31677778899376</v>
      </c>
      <c r="G73" s="31" t="n">
        <f aca="false">G71+G72</f>
        <v>5.3311753802279</v>
      </c>
      <c r="H73" s="31" t="n">
        <f aca="false">H71+H72</f>
        <v>0.5963111177356</v>
      </c>
      <c r="I73" s="31" t="n">
        <f aca="false">I71+I72</f>
        <v>3.69409960387594</v>
      </c>
      <c r="J73" s="31" t="n">
        <f aca="false">J71+J72</f>
        <v>56.1648277841072</v>
      </c>
      <c r="K73" s="29" t="n">
        <f aca="false">SUM(B73:I73)</f>
        <v>179.242541286042</v>
      </c>
      <c r="L73" s="29" t="n">
        <f aca="false">SUM(B73:J73)</f>
        <v>235.407369070149</v>
      </c>
      <c r="M73" s="47" t="n">
        <f aca="false">K73/K12-1</f>
        <v>-0.299055829461887</v>
      </c>
      <c r="N73" s="47" t="n">
        <f aca="false">L73/L12 -1</f>
        <v>-0.147615477339164</v>
      </c>
      <c r="T73" s="31"/>
      <c r="U73" s="31"/>
      <c r="V73" s="31"/>
      <c r="W73" s="31"/>
      <c r="X73" s="31"/>
      <c r="Y73" s="31"/>
      <c r="Z73" s="53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53"/>
    </row>
    <row collapsed="false" customFormat="false" customHeight="false" hidden="false" ht="13.8" outlineLevel="0" r="75">
      <c r="A75" s="36" t="s">
        <v>122</v>
      </c>
      <c r="B75" s="26"/>
      <c r="C75" s="26"/>
      <c r="D75" s="26"/>
      <c r="E75" s="26"/>
      <c r="F75" s="26"/>
      <c r="G75" s="26"/>
      <c r="H75" s="26"/>
      <c r="I75" s="26"/>
      <c r="J75" s="26"/>
      <c r="K75" s="37"/>
      <c r="L75" s="37"/>
      <c r="R75" s="54"/>
      <c r="S75" s="46"/>
      <c r="T75" s="46"/>
      <c r="U75" s="46"/>
      <c r="V75" s="46"/>
      <c r="W75" s="46"/>
      <c r="X75" s="4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55"/>
      <c r="T76" s="55"/>
      <c r="U76" s="55"/>
      <c r="V76" s="56"/>
      <c r="W76" s="55"/>
      <c r="X76" s="56"/>
      <c r="Y76" s="57"/>
    </row>
    <row collapsed="false" customFormat="true" customHeight="false" hidden="false" ht="12.8" outlineLevel="0" r="78" s="58">
      <c r="A78" s="58" t="s">
        <v>135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136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59">
      <c r="A83" s="59" t="s">
        <v>137</v>
      </c>
    </row>
    <row collapsed="false" customFormat="false" customHeight="false" hidden="false" ht="13.4" outlineLevel="0" r="85">
      <c r="A85" s="60" t="s">
        <v>1</v>
      </c>
      <c r="B85" s="60" t="s">
        <v>2</v>
      </c>
      <c r="C85" s="60" t="s">
        <v>3</v>
      </c>
      <c r="D85" s="60" t="s">
        <v>4</v>
      </c>
      <c r="E85" s="60" t="s">
        <v>5</v>
      </c>
      <c r="F85" s="60" t="s">
        <v>6</v>
      </c>
      <c r="G85" s="60" t="s">
        <v>7</v>
      </c>
      <c r="H85" s="60" t="s">
        <v>8</v>
      </c>
      <c r="K85" s="60" t="s">
        <v>3</v>
      </c>
      <c r="L85" s="60" t="s">
        <v>4</v>
      </c>
      <c r="M85" s="60" t="s">
        <v>5</v>
      </c>
      <c r="N85" s="60" t="s">
        <v>6</v>
      </c>
      <c r="O85" s="60" t="s">
        <v>7</v>
      </c>
      <c r="P85" s="60" t="s">
        <v>8</v>
      </c>
    </row>
    <row collapsed="false" customFormat="false" customHeight="false" hidden="false" ht="13.4" outlineLevel="0" r="86">
      <c r="A86" s="61" t="str">
        <f aca="false">Conso_energie_usage!$B$2</f>
        <v>Autre</v>
      </c>
      <c r="B86" s="61" t="str">
        <f aca="false">Conso_energie_usage!$C$2</f>
        <v>Electricité</v>
      </c>
      <c r="C86" s="61" t="n">
        <f aca="false">Conso_energie_usage!$D$2</f>
        <v>6.2282411058906</v>
      </c>
      <c r="D86" s="61" t="n">
        <f aca="false">Conso_energie_usage!$E$2</f>
        <v>7.8535257892936</v>
      </c>
      <c r="E86" s="61" t="n">
        <f aca="false">Conso_energie_usage!$F$2</f>
        <v>8.6799753405264</v>
      </c>
      <c r="F86" s="61" t="n">
        <f aca="false">Conso_energie_usage!$G$2</f>
        <v>9.0160496686664</v>
      </c>
      <c r="G86" s="61" t="n">
        <f aca="false">Conso_energie_usage!$H$2</f>
        <v>9.2900395718874</v>
      </c>
      <c r="H86" s="61" t="n">
        <f aca="false">Conso_energie_usage!$I$2</f>
        <v>9.5289323061253</v>
      </c>
      <c r="J86" s="4" t="s">
        <v>12</v>
      </c>
      <c r="K86" s="0" t="n">
        <f aca="false">SUMIFS(C$86:C$140,$A$86:$A$140,$J86)</f>
        <v>15.4522635062219</v>
      </c>
      <c r="L86" s="0" t="n">
        <f aca="false">SUMIFS(D$86:D$140,$A$86:$A$140,$J86)</f>
        <v>11.6975713124133</v>
      </c>
      <c r="M86" s="0" t="n">
        <f aca="false">SUMIFS(E$86:E$140,$A$86:$A$140,$J86)</f>
        <v>12.0416480892972</v>
      </c>
      <c r="N86" s="0" t="n">
        <f aca="false">SUMIFS(F$86:F$140,$A$86:$A$140,$J86)</f>
        <v>11.8879513970542</v>
      </c>
      <c r="O86" s="0" t="n">
        <f aca="false">SUMIFS(G$86:G$140,$A$86:$A$140,$J86)</f>
        <v>11.7509371998373</v>
      </c>
      <c r="P86" s="0" t="n">
        <f aca="false">SUMIFS(H$86:H$140,$A$86:$A$140,$J86)</f>
        <v>10.942722099339</v>
      </c>
    </row>
    <row collapsed="false" customFormat="false" customHeight="false" hidden="false" ht="13.4" outlineLevel="0" r="87">
      <c r="A87" s="61" t="str">
        <f aca="false">Conso_energie_usage!$B$3</f>
        <v>Autre</v>
      </c>
      <c r="B87" s="61" t="str">
        <f aca="false">Conso_energie_usage!$C$3</f>
        <v>Gaz</v>
      </c>
      <c r="C87" s="61" t="n">
        <f aca="false">Conso_energie_usage!$D$3</f>
        <v>3.0083180403482</v>
      </c>
      <c r="D87" s="61" t="n">
        <f aca="false">Conso_energie_usage!$E$3</f>
        <v>2.5573267822421</v>
      </c>
      <c r="E87" s="61" t="n">
        <f aca="false">Conso_energie_usage!$F$3</f>
        <v>2.2364529718182</v>
      </c>
      <c r="F87" s="61" t="n">
        <f aca="false">Conso_energie_usage!$G$3</f>
        <v>1.9123901564476</v>
      </c>
      <c r="G87" s="61" t="n">
        <f aca="false">Conso_energie_usage!$H$3</f>
        <v>1.6404598830641</v>
      </c>
      <c r="H87" s="61" t="n">
        <f aca="false">Conso_energie_usage!$I$3</f>
        <v>0.9524154050984</v>
      </c>
      <c r="J87" s="4" t="s">
        <v>15</v>
      </c>
      <c r="K87" s="0" t="n">
        <f aca="false">SUMIFS(C$86:C$140,$A$86:$A$140,$J87)</f>
        <v>4.9234734369342</v>
      </c>
      <c r="L87" s="0" t="n">
        <f aca="false">SUMIFS(D$86:D$140,$A$86:$A$140,$J87)</f>
        <v>4.4995211566212</v>
      </c>
      <c r="M87" s="0" t="n">
        <f aca="false">SUMIFS(E$86:E$140,$A$86:$A$140,$J87)</f>
        <v>4.1884540105024</v>
      </c>
      <c r="N87" s="0" t="n">
        <f aca="false">SUMIFS(F$86:F$140,$A$86:$A$140,$J87)</f>
        <v>4.1440305637338</v>
      </c>
      <c r="O87" s="0" t="n">
        <f aca="false">SUMIFS(G$86:G$140,$A$86:$A$140,$J87)</f>
        <v>4.0119007459504</v>
      </c>
      <c r="P87" s="0" t="n">
        <f aca="false">SUMIFS(H$86:H$140,$A$86:$A$140,$J87)</f>
        <v>3.5806702058254</v>
      </c>
    </row>
    <row collapsed="false" customFormat="false" customHeight="false" hidden="false" ht="13.4" outlineLevel="0" r="88">
      <c r="A88" s="61" t="str">
        <f aca="false">Conso_energie_usage!$B$4</f>
        <v>Autre</v>
      </c>
      <c r="B88" s="61" t="str">
        <f aca="false">Conso_energie_usage!$C$4</f>
        <v>Fioul</v>
      </c>
      <c r="C88" s="61" t="n">
        <f aca="false">Conso_energie_usage!$D$4</f>
        <v>4.7065148885455</v>
      </c>
      <c r="D88" s="61" t="n">
        <f aca="false">Conso_energie_usage!$E$4</f>
        <v>0</v>
      </c>
      <c r="E88" s="61" t="n">
        <f aca="false">Conso_energie_usage!$F$4</f>
        <v>0</v>
      </c>
      <c r="F88" s="61" t="n">
        <f aca="false">Conso_energie_usage!$G$4</f>
        <v>0</v>
      </c>
      <c r="G88" s="61" t="n">
        <f aca="false">Conso_energie_usage!$H$4</f>
        <v>0</v>
      </c>
      <c r="H88" s="61" t="n">
        <f aca="false">Conso_energie_usage!$I$4</f>
        <v>0</v>
      </c>
      <c r="J88" s="4" t="s">
        <v>17</v>
      </c>
      <c r="K88" s="0" t="n">
        <f aca="false">SUMIFS(C$86:C$140,$A$86:$A$140,$J88)</f>
        <v>11.735562645708</v>
      </c>
      <c r="L88" s="0" t="n">
        <f aca="false">SUMIFS(D$86:D$140,$A$86:$A$140,$J88)</f>
        <v>13.2414453547234</v>
      </c>
      <c r="M88" s="0" t="n">
        <f aca="false">SUMIFS(E$86:E$140,$A$86:$A$140,$J88)</f>
        <v>14.2800772433703</v>
      </c>
      <c r="N88" s="0" t="n">
        <f aca="false">SUMIFS(F$86:F$140,$A$86:$A$140,$J88)</f>
        <v>13.1704195118435</v>
      </c>
      <c r="O88" s="0" t="n">
        <f aca="false">SUMIFS(G$86:G$140,$A$86:$A$140,$J88)</f>
        <v>12.1679658404968</v>
      </c>
      <c r="P88" s="0" t="n">
        <f aca="false">SUMIFS(H$86:H$140,$A$86:$A$140,$J88)</f>
        <v>9.6826100173631</v>
      </c>
    </row>
    <row collapsed="false" customFormat="false" customHeight="false" hidden="false" ht="13.4" outlineLevel="0" r="89">
      <c r="A89" s="61" t="str">
        <f aca="false">Conso_energie_usage!$B$5</f>
        <v>Autre</v>
      </c>
      <c r="B89" s="61" t="str">
        <f aca="false">Conso_energie_usage!$C$5</f>
        <v>Urbain</v>
      </c>
      <c r="C89" s="61" t="n">
        <f aca="false">Conso_energie_usage!$D$5</f>
        <v>0</v>
      </c>
      <c r="D89" s="61" t="n">
        <f aca="false">Conso_energie_usage!$E$5</f>
        <v>0</v>
      </c>
      <c r="E89" s="61" t="n">
        <f aca="false">Conso_energie_usage!$F$5</f>
        <v>0</v>
      </c>
      <c r="F89" s="61" t="n">
        <f aca="false">Conso_energie_usage!$G$5</f>
        <v>0</v>
      </c>
      <c r="G89" s="61" t="n">
        <f aca="false">Conso_energie_usage!$H$5</f>
        <v>0</v>
      </c>
      <c r="H89" s="61" t="n">
        <f aca="false">Conso_energie_usage!$I$5</f>
        <v>0</v>
      </c>
      <c r="J89" s="4" t="s">
        <v>19</v>
      </c>
      <c r="K89" s="0" t="n">
        <f aca="false">SUMIFS(C$86:C$140,$A$86:$A$140,$J89)</f>
        <v>110.893564841433</v>
      </c>
      <c r="L89" s="0" t="n">
        <f aca="false">SUMIFS(D$86:D$140,$A$86:$A$140,$J89)</f>
        <v>102.015337987226</v>
      </c>
      <c r="M89" s="0" t="n">
        <f aca="false">SUMIFS(E$86:E$140,$A$86:$A$140,$J89)</f>
        <v>87.6108620504515</v>
      </c>
      <c r="N89" s="0" t="n">
        <f aca="false">SUMIFS(F$86:F$140,$A$86:$A$140,$J89)</f>
        <v>71.9760185725531</v>
      </c>
      <c r="O89" s="0" t="n">
        <f aca="false">SUMIFS(G$86:G$140,$A$86:$A$140,$J89)</f>
        <v>56.1165738559669</v>
      </c>
      <c r="P89" s="0" t="n">
        <f aca="false">SUMIFS(H$86:H$140,$A$86:$A$140,$J89)</f>
        <v>27.7117732929531</v>
      </c>
    </row>
    <row collapsed="false" customFormat="false" customHeight="false" hidden="false" ht="13.4" outlineLevel="0" r="90">
      <c r="A90" s="61" t="str">
        <f aca="false">Conso_energie_usage!$B$6</f>
        <v>Autre</v>
      </c>
      <c r="B90" s="61" t="str">
        <f aca="false">Conso_energie_usage!$C$6</f>
        <v>Autres</v>
      </c>
      <c r="C90" s="61" t="n">
        <f aca="false">Conso_energie_usage!$D$6</f>
        <v>1.5091894714376</v>
      </c>
      <c r="D90" s="61" t="n">
        <f aca="false">Conso_energie_usage!$E$6</f>
        <v>1.2867187408776</v>
      </c>
      <c r="E90" s="61" t="n">
        <f aca="false">Conso_energie_usage!$F$6</f>
        <v>1.1252197769526</v>
      </c>
      <c r="F90" s="61" t="n">
        <f aca="false">Conso_energie_usage!$G$6</f>
        <v>0.9595115719402</v>
      </c>
      <c r="G90" s="61" t="n">
        <f aca="false">Conso_energie_usage!$H$6</f>
        <v>0.8204377448858</v>
      </c>
      <c r="H90" s="61" t="n">
        <f aca="false">Conso_energie_usage!$I$6</f>
        <v>0.4613743881153</v>
      </c>
      <c r="J90" s="4" t="s">
        <v>21</v>
      </c>
      <c r="K90" s="0" t="n">
        <f aca="false">SUMIFS(C$86:C$140,$A$86:$A$140,$J90)</f>
        <v>5.5568311287433</v>
      </c>
      <c r="L90" s="0" t="n">
        <f aca="false">SUMIFS(D$86:D$140,$A$86:$A$140,$J90)</f>
        <v>6.052820118364</v>
      </c>
      <c r="M90" s="0" t="n">
        <f aca="false">SUMIFS(E$86:E$140,$A$86:$A$140,$J90)</f>
        <v>6.2783458754001</v>
      </c>
      <c r="N90" s="0" t="n">
        <f aca="false">SUMIFS(F$86:F$140,$A$86:$A$140,$J90)</f>
        <v>6.1147319240434</v>
      </c>
      <c r="O90" s="0" t="n">
        <f aca="false">SUMIFS(G$86:G$140,$A$86:$A$140,$J90)</f>
        <v>6.1655385581469</v>
      </c>
      <c r="P90" s="0" t="n">
        <f aca="false">SUMIFS(H$86:H$140,$A$86:$A$140,$J90)</f>
        <v>6.2791934249546</v>
      </c>
    </row>
    <row collapsed="false" customFormat="false" customHeight="false" hidden="false" ht="13.4" outlineLevel="0" r="91">
      <c r="A91" s="61" t="str">
        <f aca="false">Conso_energie_usage!$B$7</f>
        <v>Auxiliaires</v>
      </c>
      <c r="B91" s="61" t="str">
        <f aca="false">Conso_energie_usage!$C$7</f>
        <v>Electricité</v>
      </c>
      <c r="C91" s="61" t="n">
        <f aca="false">Conso_energie_usage!$D$7</f>
        <v>4.9234734369342</v>
      </c>
      <c r="D91" s="61" t="n">
        <f aca="false">Conso_energie_usage!$E$7</f>
        <v>4.4995211566212</v>
      </c>
      <c r="E91" s="61" t="n">
        <f aca="false">Conso_energie_usage!$F$7</f>
        <v>4.1884540105024</v>
      </c>
      <c r="F91" s="61" t="n">
        <f aca="false">Conso_energie_usage!$G$7</f>
        <v>4.1440305637338</v>
      </c>
      <c r="G91" s="61" t="n">
        <f aca="false">Conso_energie_usage!$H$7</f>
        <v>4.0119007459504</v>
      </c>
      <c r="H91" s="61" t="n">
        <f aca="false">Conso_energie_usage!$I$7</f>
        <v>3.5806702058254</v>
      </c>
      <c r="J91" s="4" t="s">
        <v>22</v>
      </c>
      <c r="K91" s="0" t="n">
        <f aca="false">SUMIFS(C$86:C$140,$A$86:$A$140,$J91)</f>
        <v>13.9550630560963</v>
      </c>
      <c r="L91" s="0" t="n">
        <f aca="false">SUMIFS(D$86:D$140,$A$86:$A$140,$J91)</f>
        <v>14.6601066597748</v>
      </c>
      <c r="M91" s="0" t="n">
        <f aca="false">SUMIFS(E$86:E$140,$A$86:$A$140,$J91)</f>
        <v>15.3985181173885</v>
      </c>
      <c r="N91" s="0" t="n">
        <f aca="false">SUMIFS(F$86:F$140,$A$86:$A$140,$J91)</f>
        <v>15.2719420191652</v>
      </c>
      <c r="O91" s="0" t="n">
        <f aca="false">SUMIFS(G$86:G$140,$A$86:$A$140,$J91)</f>
        <v>15.1483219470561</v>
      </c>
      <c r="P91" s="0" t="n">
        <f aca="false">SUMIFS(H$86:H$140,$A$86:$A$140,$J91)</f>
        <v>13.8216748250898</v>
      </c>
    </row>
    <row collapsed="false" customFormat="false" customHeight="false" hidden="false" ht="13.4" outlineLevel="0" r="92">
      <c r="A92" s="61" t="str">
        <f aca="false">Conso_energie_usage!$B$8</f>
        <v>Auxiliaires</v>
      </c>
      <c r="B92" s="61" t="str">
        <f aca="false">Conso_energie_usage!$C$8</f>
        <v>Gaz</v>
      </c>
      <c r="C92" s="61" t="n">
        <f aca="false">Conso_energie_usage!$D$8</f>
        <v>0</v>
      </c>
      <c r="D92" s="61" t="n">
        <f aca="false">Conso_energie_usage!$E$8</f>
        <v>0</v>
      </c>
      <c r="E92" s="61" t="n">
        <f aca="false">Conso_energie_usage!$F$8</f>
        <v>0</v>
      </c>
      <c r="F92" s="61" t="n">
        <f aca="false">Conso_energie_usage!$G$8</f>
        <v>0</v>
      </c>
      <c r="G92" s="61" t="n">
        <f aca="false">Conso_energie_usage!$H$8</f>
        <v>0</v>
      </c>
      <c r="H92" s="61" t="n">
        <f aca="false">Conso_energie_usage!$I$8</f>
        <v>0</v>
      </c>
      <c r="J92" s="4" t="s">
        <v>23</v>
      </c>
      <c r="K92" s="0" t="n">
        <f aca="false">SUMIFS(C$86:C$140,$A$86:$A$140,$J92)</f>
        <v>31.5804041988431</v>
      </c>
      <c r="L92" s="0" t="n">
        <f aca="false">SUMIFS(D$86:D$140,$A$86:$A$140,$J92)</f>
        <v>31.4416917462255</v>
      </c>
      <c r="M92" s="0" t="n">
        <f aca="false">SUMIFS(E$86:E$140,$A$86:$A$140,$J92)</f>
        <v>29.0635304132547</v>
      </c>
      <c r="N92" s="0" t="n">
        <f aca="false">SUMIFS(F$86:F$140,$A$86:$A$140,$J92)</f>
        <v>23.7063269283624</v>
      </c>
      <c r="O92" s="0" t="n">
        <f aca="false">SUMIFS(G$86:G$140,$A$86:$A$140,$J92)</f>
        <v>18.4276306099844</v>
      </c>
      <c r="P92" s="0" t="n">
        <f aca="false">SUMIFS(H$86:H$140,$A$86:$A$140,$J92)</f>
        <v>11.2081626774397</v>
      </c>
    </row>
    <row collapsed="false" customFormat="false" customHeight="false" hidden="false" ht="13.4" outlineLevel="0" r="93">
      <c r="A93" s="61" t="str">
        <f aca="false">Conso_energie_usage!$B$9</f>
        <v>Auxiliaires</v>
      </c>
      <c r="B93" s="61" t="str">
        <f aca="false">Conso_energie_usage!$C$9</f>
        <v>Fioul</v>
      </c>
      <c r="C93" s="61" t="n">
        <f aca="false">Conso_energie_usage!$D$9</f>
        <v>0</v>
      </c>
      <c r="D93" s="61" t="n">
        <f aca="false">Conso_energie_usage!$E$9</f>
        <v>0</v>
      </c>
      <c r="E93" s="61" t="n">
        <f aca="false">Conso_energie_usage!$F$9</f>
        <v>0</v>
      </c>
      <c r="F93" s="61" t="n">
        <f aca="false">Conso_energie_usage!$G$9</f>
        <v>0</v>
      </c>
      <c r="G93" s="61" t="n">
        <f aca="false">Conso_energie_usage!$H$9</f>
        <v>0</v>
      </c>
      <c r="H93" s="61" t="n">
        <f aca="false">Conso_energie_usage!$I$9</f>
        <v>0</v>
      </c>
      <c r="J93" s="4" t="s">
        <v>24</v>
      </c>
      <c r="K93" s="0" t="n">
        <f aca="false">SUMIFS(C$86:C$140,$A$86:$A$140,$J93)</f>
        <v>21.8648889882666</v>
      </c>
      <c r="L93" s="0" t="n">
        <f aca="false">SUMIFS(D$86:D$140,$A$86:$A$140,$J93)</f>
        <v>22.0565335758706</v>
      </c>
      <c r="M93" s="0" t="n">
        <f aca="false">SUMIFS(E$86:E$140,$A$86:$A$140,$J93)</f>
        <v>20.8719170909292</v>
      </c>
      <c r="N93" s="0" t="n">
        <f aca="false">SUMIFS(F$86:F$140,$A$86:$A$140,$J93)</f>
        <v>18.9446220957414</v>
      </c>
      <c r="O93" s="0" t="n">
        <f aca="false">SUMIFS(G$86:G$140,$A$86:$A$140,$J93)</f>
        <v>17.2459117552578</v>
      </c>
      <c r="P93" s="0" t="n">
        <f aca="false">SUMIFS(H$86:H$140,$A$86:$A$140,$J93)</f>
        <v>11.0080690684785</v>
      </c>
    </row>
    <row collapsed="false" customFormat="false" customHeight="false" hidden="false" ht="25.35" outlineLevel="0" r="94">
      <c r="A94" s="61" t="str">
        <f aca="false">Conso_energie_usage!$B$10</f>
        <v>Auxiliaires</v>
      </c>
      <c r="B94" s="61" t="str">
        <f aca="false">Conso_energie_usage!$C$10</f>
        <v>Urbain</v>
      </c>
      <c r="C94" s="61" t="n">
        <f aca="false">Conso_energie_usage!$D$10</f>
        <v>0</v>
      </c>
      <c r="D94" s="61" t="n">
        <f aca="false">Conso_energie_usage!$E$10</f>
        <v>0</v>
      </c>
      <c r="E94" s="61" t="n">
        <f aca="false">Conso_energie_usage!$F$10</f>
        <v>0</v>
      </c>
      <c r="F94" s="61" t="n">
        <f aca="false">Conso_energie_usage!$G$10</f>
        <v>0</v>
      </c>
      <c r="G94" s="61" t="n">
        <f aca="false">Conso_energie_usage!$H$10</f>
        <v>0</v>
      </c>
      <c r="H94" s="61" t="n">
        <f aca="false">Conso_energie_usage!$I$10</f>
        <v>0</v>
      </c>
      <c r="J94" s="4" t="s">
        <v>25</v>
      </c>
      <c r="K94" s="0" t="n">
        <f aca="false">SUMIFS(C$86:C$140,$A$86:$A$140,$J94)</f>
        <v>10.0313801199302</v>
      </c>
      <c r="L94" s="0" t="n">
        <f aca="false">SUMIFS(D$86:D$140,$A$86:$A$140,$J94)</f>
        <v>9.6515994081092</v>
      </c>
      <c r="M94" s="0" t="n">
        <f aca="false">SUMIFS(E$86:E$140,$A$86:$A$140,$J94)</f>
        <v>8.7427751570428</v>
      </c>
      <c r="N94" s="0" t="n">
        <f aca="false">SUMIFS(F$86:F$140,$A$86:$A$140,$J94)</f>
        <v>8.2988737526723</v>
      </c>
      <c r="O94" s="0" t="n">
        <f aca="false">SUMIFS(G$86:G$140,$A$86:$A$140,$J94)</f>
        <v>7.8912258783624</v>
      </c>
      <c r="P94" s="0" t="n">
        <f aca="false">SUMIFS(H$86:H$140,$A$86:$A$140,$J94)</f>
        <v>6.4912464355034</v>
      </c>
    </row>
    <row collapsed="false" customFormat="false" customHeight="false" hidden="false" ht="13.4" outlineLevel="0" r="95">
      <c r="A95" s="61" t="str">
        <f aca="false">Conso_energie_usage!$B$11</f>
        <v>Auxiliaires</v>
      </c>
      <c r="B95" s="61" t="str">
        <f aca="false">Conso_energie_usage!$C$11</f>
        <v>Autres</v>
      </c>
      <c r="C95" s="61" t="n">
        <f aca="false">Conso_energie_usage!$D$11</f>
        <v>0</v>
      </c>
      <c r="D95" s="61" t="n">
        <f aca="false">Conso_energie_usage!$E$11</f>
        <v>0</v>
      </c>
      <c r="E95" s="61" t="n">
        <f aca="false">Conso_energie_usage!$F$11</f>
        <v>0</v>
      </c>
      <c r="F95" s="61" t="n">
        <f aca="false">Conso_energie_usage!$G$11</f>
        <v>0</v>
      </c>
      <c r="G95" s="61" t="n">
        <f aca="false">Conso_energie_usage!$H$11</f>
        <v>0</v>
      </c>
      <c r="H95" s="61" t="n">
        <f aca="false">Conso_energie_usage!$I$11</f>
        <v>0</v>
      </c>
      <c r="J95" s="4" t="s">
        <v>26</v>
      </c>
      <c r="K95" s="0" t="n">
        <f aca="false">SUMIFS(C$86:C$140,$A$86:$A$140,$J95)</f>
        <v>5.2095739382037</v>
      </c>
      <c r="L95" s="0" t="n">
        <f aca="false">SUMIFS(D$86:D$140,$A$86:$A$140,$J95)</f>
        <v>5.3563171012445</v>
      </c>
      <c r="M95" s="0" t="n">
        <f aca="false">SUMIFS(E$86:E$140,$A$86:$A$140,$J95)</f>
        <v>5.4582971223451</v>
      </c>
      <c r="N95" s="0" t="n">
        <f aca="false">SUMIFS(F$86:F$140,$A$86:$A$140,$J95)</f>
        <v>5.3202967023504</v>
      </c>
      <c r="O95" s="0" t="n">
        <f aca="false">SUMIFS(G$86:G$140,$A$86:$A$140,$J95)</f>
        <v>5.1917706949838</v>
      </c>
      <c r="P95" s="0" t="n">
        <f aca="false">SUMIFS(H$86:H$140,$A$86:$A$140,$J95)</f>
        <v>4.6815600551123</v>
      </c>
    </row>
    <row collapsed="false" customFormat="false" customHeight="false" hidden="false" ht="13.4" outlineLevel="0" r="96">
      <c r="A96" s="61" t="str">
        <f aca="false">Conso_energie_usage!$B$12</f>
        <v>Bureautique</v>
      </c>
      <c r="B96" s="61" t="str">
        <f aca="false">Conso_energie_usage!$C$12</f>
        <v>Electricité</v>
      </c>
      <c r="C96" s="61" t="n">
        <f aca="false">Conso_energie_usage!$D$12</f>
        <v>11.735562645708</v>
      </c>
      <c r="D96" s="61" t="n">
        <f aca="false">Conso_energie_usage!$E$12</f>
        <v>13.2414453547234</v>
      </c>
      <c r="E96" s="61" t="n">
        <f aca="false">Conso_energie_usage!$F$12</f>
        <v>14.2800772433703</v>
      </c>
      <c r="F96" s="61" t="n">
        <f aca="false">Conso_energie_usage!$G$12</f>
        <v>13.1704195118435</v>
      </c>
      <c r="G96" s="61" t="n">
        <f aca="false">Conso_energie_usage!$H$12</f>
        <v>12.1679658404968</v>
      </c>
      <c r="H96" s="61" t="n">
        <f aca="false">Conso_energie_usage!$I$12</f>
        <v>9.6826100173631</v>
      </c>
      <c r="J96" s="4" t="s">
        <v>27</v>
      </c>
      <c r="K96" s="0" t="n">
        <f aca="false">SUMIFS(C$86:C$140,$A$86:$A$140,$J96)</f>
        <v>6.9706209544795</v>
      </c>
      <c r="L96" s="0" t="n">
        <f aca="false">SUMIFS(D$86:D$140,$A$86:$A$140,$J96)</f>
        <v>7.3629635587944</v>
      </c>
      <c r="M96" s="0" t="n">
        <f aca="false">SUMIFS(E$86:E$140,$A$86:$A$140,$J96)</f>
        <v>7.6603371728133</v>
      </c>
      <c r="N96" s="0" t="n">
        <f aca="false">SUMIFS(F$86:F$140,$A$86:$A$140,$J96)</f>
        <v>7.8939592968144</v>
      </c>
      <c r="O96" s="0" t="n">
        <f aca="false">SUMIFS(G$86:G$140,$A$86:$A$140,$J96)</f>
        <v>8.1626493547042</v>
      </c>
      <c r="P96" s="0" t="n">
        <f aca="false">SUMIFS(H$86:H$140,$A$86:$A$140,$J96)</f>
        <v>8.8219293890382</v>
      </c>
    </row>
    <row collapsed="false" customFormat="false" customHeight="false" hidden="false" ht="13.4" outlineLevel="0" r="97">
      <c r="A97" s="61" t="str">
        <f aca="false">Conso_energie_usage!$B$13</f>
        <v>Bureautique</v>
      </c>
      <c r="B97" s="61" t="str">
        <f aca="false">Conso_energie_usage!$C$13</f>
        <v>Gaz</v>
      </c>
      <c r="C97" s="61" t="n">
        <f aca="false">Conso_energie_usage!$D$13</f>
        <v>0</v>
      </c>
      <c r="D97" s="61" t="n">
        <f aca="false">Conso_energie_usage!$E$13</f>
        <v>0</v>
      </c>
      <c r="E97" s="61" t="n">
        <f aca="false">Conso_energie_usage!$F$13</f>
        <v>0</v>
      </c>
      <c r="F97" s="61" t="n">
        <f aca="false">Conso_energie_usage!$G$13</f>
        <v>0</v>
      </c>
      <c r="G97" s="61" t="n">
        <f aca="false">Conso_energie_usage!$H$13</f>
        <v>0</v>
      </c>
      <c r="H97" s="61" t="n">
        <f aca="false">Conso_energie_usage!$I$13</f>
        <v>0</v>
      </c>
    </row>
    <row collapsed="false" customFormat="false" customHeight="false" hidden="false" ht="13.4" outlineLevel="0" r="98">
      <c r="A98" s="61" t="str">
        <f aca="false">Conso_energie_usage!$B$14</f>
        <v>Bureautique</v>
      </c>
      <c r="B98" s="61" t="str">
        <f aca="false">Conso_energie_usage!$C$14</f>
        <v>Fioul</v>
      </c>
      <c r="C98" s="61" t="n">
        <f aca="false">Conso_energie_usage!$D$14</f>
        <v>0</v>
      </c>
      <c r="D98" s="61" t="n">
        <f aca="false">Conso_energie_usage!$E$14</f>
        <v>0</v>
      </c>
      <c r="E98" s="61" t="n">
        <f aca="false">Conso_energie_usage!$F$14</f>
        <v>0</v>
      </c>
      <c r="F98" s="61" t="n">
        <f aca="false">Conso_energie_usage!$G$14</f>
        <v>0</v>
      </c>
      <c r="G98" s="61" t="n">
        <f aca="false">Conso_energie_usage!$H$14</f>
        <v>0</v>
      </c>
      <c r="H98" s="61" t="n">
        <f aca="false">Conso_energie_usage!$I$14</f>
        <v>0</v>
      </c>
    </row>
    <row collapsed="false" customFormat="false" customHeight="false" hidden="false" ht="13.4" outlineLevel="0" r="99">
      <c r="A99" s="61" t="str">
        <f aca="false">Conso_energie_usage!$B$15</f>
        <v>Bureautique</v>
      </c>
      <c r="B99" s="61" t="str">
        <f aca="false">Conso_energie_usage!$C$15</f>
        <v>Urbain</v>
      </c>
      <c r="C99" s="61" t="n">
        <f aca="false">Conso_energie_usage!$D$15</f>
        <v>0</v>
      </c>
      <c r="D99" s="61" t="n">
        <f aca="false">Conso_energie_usage!$E$15</f>
        <v>0</v>
      </c>
      <c r="E99" s="61" t="n">
        <f aca="false">Conso_energie_usage!$F$15</f>
        <v>0</v>
      </c>
      <c r="F99" s="61" t="n">
        <f aca="false">Conso_energie_usage!$G$15</f>
        <v>0</v>
      </c>
      <c r="G99" s="61" t="n">
        <f aca="false">Conso_energie_usage!$H$15</f>
        <v>0</v>
      </c>
      <c r="H99" s="61" t="n">
        <f aca="false">Conso_energie_usage!$I$15</f>
        <v>0</v>
      </c>
    </row>
    <row collapsed="false" customFormat="false" customHeight="false" hidden="false" ht="13.4" outlineLevel="0" r="100">
      <c r="A100" s="61" t="str">
        <f aca="false">Conso_energie_usage!$B$16</f>
        <v>Bureautique</v>
      </c>
      <c r="B100" s="61" t="str">
        <f aca="false">Conso_energie_usage!$C$16</f>
        <v>Autres</v>
      </c>
      <c r="C100" s="61" t="n">
        <f aca="false">Conso_energie_usage!$D$16</f>
        <v>0</v>
      </c>
      <c r="D100" s="61" t="n">
        <f aca="false">Conso_energie_usage!$E$16</f>
        <v>0</v>
      </c>
      <c r="E100" s="61" t="n">
        <f aca="false">Conso_energie_usage!$F$16</f>
        <v>0</v>
      </c>
      <c r="F100" s="61" t="n">
        <f aca="false">Conso_energie_usage!$G$16</f>
        <v>0</v>
      </c>
      <c r="G100" s="61" t="n">
        <f aca="false">Conso_energie_usage!$H$16</f>
        <v>0</v>
      </c>
      <c r="H100" s="61" t="n">
        <f aca="false">Conso_energie_usage!$I$16</f>
        <v>0</v>
      </c>
    </row>
    <row collapsed="false" customFormat="false" customHeight="false" hidden="false" ht="13.4" outlineLevel="0" r="101">
      <c r="A101" s="61" t="str">
        <f aca="false">Conso_energie_usage!$B$17</f>
        <v>Chauffage</v>
      </c>
      <c r="B101" s="61" t="str">
        <f aca="false">Conso_energie_usage!$C$17</f>
        <v>Electricité</v>
      </c>
      <c r="C101" s="61" t="n">
        <f aca="false">Conso_energie_usage!$D$17</f>
        <v>17.5361947250924</v>
      </c>
      <c r="D101" s="61" t="n">
        <f aca="false">Conso_energie_usage!$E$17</f>
        <v>17.4840644599856</v>
      </c>
      <c r="E101" s="61" t="n">
        <f aca="false">Conso_energie_usage!$F$17</f>
        <v>16.0931595576348</v>
      </c>
      <c r="F101" s="61" t="n">
        <f aca="false">Conso_energie_usage!$G$17</f>
        <v>15.8730095849612</v>
      </c>
      <c r="G101" s="61" t="n">
        <f aca="false">Conso_energie_usage!$H$17</f>
        <v>17.3680844008502</v>
      </c>
      <c r="H101" s="61" t="n">
        <f aca="false">Conso_energie_usage!$I$17</f>
        <v>17.3272178773611</v>
      </c>
    </row>
    <row collapsed="false" customFormat="false" customHeight="false" hidden="false" ht="13.4" outlineLevel="0" r="102">
      <c r="A102" s="61" t="str">
        <f aca="false">Conso_energie_usage!$B$18</f>
        <v>Chauffage</v>
      </c>
      <c r="B102" s="61" t="str">
        <f aca="false">Conso_energie_usage!$C$18</f>
        <v>Gaz</v>
      </c>
      <c r="C102" s="61" t="n">
        <f aca="false">Conso_energie_usage!$D$18</f>
        <v>53.180606341615</v>
      </c>
      <c r="D102" s="61" t="n">
        <f aca="false">Conso_energie_usage!$E$18</f>
        <v>56.7765941402962</v>
      </c>
      <c r="E102" s="61" t="n">
        <f aca="false">Conso_energie_usage!$F$18</f>
        <v>50.0525994386648</v>
      </c>
      <c r="F102" s="61" t="n">
        <f aca="false">Conso_energie_usage!$G$18</f>
        <v>39.4660169188307</v>
      </c>
      <c r="G102" s="61" t="n">
        <f aca="false">Conso_energie_usage!$H$18</f>
        <v>25.650837933779</v>
      </c>
      <c r="H102" s="61" t="n">
        <f aca="false">Conso_energie_usage!$I$18</f>
        <v>0.5809269750859</v>
      </c>
    </row>
    <row collapsed="false" customFormat="false" customHeight="false" hidden="false" ht="13.4" outlineLevel="0" r="103">
      <c r="A103" s="61" t="str">
        <f aca="false">Conso_energie_usage!$B$19</f>
        <v>Chauffage</v>
      </c>
      <c r="B103" s="61" t="str">
        <f aca="false">Conso_energie_usage!$C$19</f>
        <v>Fioul</v>
      </c>
      <c r="C103" s="61" t="n">
        <f aca="false">Conso_energie_usage!$D$19</f>
        <v>28.490305846481</v>
      </c>
      <c r="D103" s="61" t="n">
        <f aca="false">Conso_energie_usage!$E$19</f>
        <v>18.7124453486237</v>
      </c>
      <c r="E103" s="61" t="n">
        <f aca="false">Conso_energie_usage!$F$19</f>
        <v>13.8841563635326</v>
      </c>
      <c r="F103" s="61" t="n">
        <f aca="false">Conso_energie_usage!$G$19</f>
        <v>8.7254265395033</v>
      </c>
      <c r="G103" s="61" t="n">
        <f aca="false">Conso_energie_usage!$H$19</f>
        <v>4.245605097063</v>
      </c>
      <c r="H103" s="61" t="n">
        <f aca="false">Conso_energie_usage!$I$19</f>
        <v>0.1128207646253</v>
      </c>
    </row>
    <row collapsed="false" customFormat="false" customHeight="false" hidden="false" ht="13.4" outlineLevel="0" r="104">
      <c r="A104" s="61" t="str">
        <f aca="false">Conso_energie_usage!$B$20</f>
        <v>Chauffage</v>
      </c>
      <c r="B104" s="61" t="str">
        <f aca="false">Conso_energie_usage!$C$20</f>
        <v>Urbain</v>
      </c>
      <c r="C104" s="61" t="n">
        <f aca="false">Conso_energie_usage!$D$20</f>
        <v>8.233089168027</v>
      </c>
      <c r="D104" s="61" t="n">
        <f aca="false">Conso_energie_usage!$E$20</f>
        <v>6.251927300925</v>
      </c>
      <c r="E104" s="61" t="n">
        <f aca="false">Conso_energie_usage!$F$20</f>
        <v>5.4536880070485</v>
      </c>
      <c r="F104" s="61" t="n">
        <f aca="false">Conso_energie_usage!$G$20</f>
        <v>6.3747120345252</v>
      </c>
      <c r="G104" s="61" t="n">
        <f aca="false">Conso_energie_usage!$H$20</f>
        <v>7.8045830983209</v>
      </c>
      <c r="H104" s="61" t="n">
        <f aca="false">Conso_energie_usage!$I$20</f>
        <v>9.2948354396386</v>
      </c>
    </row>
    <row collapsed="false" customFormat="false" customHeight="false" hidden="false" ht="13.4" outlineLevel="0" r="105">
      <c r="A105" s="61" t="str">
        <f aca="false">Conso_energie_usage!$B$21</f>
        <v>Chauffage</v>
      </c>
      <c r="B105" s="61" t="str">
        <f aca="false">Conso_energie_usage!$C$21</f>
        <v>Autres</v>
      </c>
      <c r="C105" s="61" t="n">
        <f aca="false">Conso_energie_usage!$D$21</f>
        <v>3.453368760218</v>
      </c>
      <c r="D105" s="61" t="n">
        <f aca="false">Conso_energie_usage!$E$21</f>
        <v>2.7903067373953</v>
      </c>
      <c r="E105" s="61" t="n">
        <f aca="false">Conso_energie_usage!$F$21</f>
        <v>2.1272586835708</v>
      </c>
      <c r="F105" s="61" t="n">
        <f aca="false">Conso_energie_usage!$G$21</f>
        <v>1.5368534947327</v>
      </c>
      <c r="G105" s="61" t="n">
        <f aca="false">Conso_energie_usage!$H$21</f>
        <v>1.0474633259538</v>
      </c>
      <c r="H105" s="61" t="n">
        <f aca="false">Conso_energie_usage!$I$21</f>
        <v>0.3959722362422</v>
      </c>
    </row>
    <row collapsed="false" customFormat="false" customHeight="false" hidden="false" ht="13.4" outlineLevel="0" r="106">
      <c r="A106" s="61" t="str">
        <f aca="false">Conso_energie_usage!$B$22</f>
        <v>Climatisation</v>
      </c>
      <c r="B106" s="61" t="str">
        <f aca="false">Conso_energie_usage!$C$22</f>
        <v>Electricité</v>
      </c>
      <c r="C106" s="61" t="n">
        <f aca="false">Conso_energie_usage!$D$22</f>
        <v>5.5568311287433</v>
      </c>
      <c r="D106" s="61" t="n">
        <f aca="false">Conso_energie_usage!$E$22</f>
        <v>6.052820118364</v>
      </c>
      <c r="E106" s="61" t="n">
        <f aca="false">Conso_energie_usage!$F$22</f>
        <v>6.2783458754001</v>
      </c>
      <c r="F106" s="61" t="n">
        <f aca="false">Conso_energie_usage!$G$22</f>
        <v>6.1147319240434</v>
      </c>
      <c r="G106" s="61" t="n">
        <f aca="false">Conso_energie_usage!$H$22</f>
        <v>6.1655385581469</v>
      </c>
      <c r="H106" s="61" t="n">
        <f aca="false">Conso_energie_usage!$I$22</f>
        <v>6.2791934249546</v>
      </c>
    </row>
    <row collapsed="false" customFormat="false" customHeight="false" hidden="false" ht="13.4" outlineLevel="0" r="107">
      <c r="A107" s="61" t="str">
        <f aca="false">Conso_energie_usage!$B$23</f>
        <v>Climatisation</v>
      </c>
      <c r="B107" s="61" t="str">
        <f aca="false">Conso_energie_usage!$C$23</f>
        <v>Gaz</v>
      </c>
      <c r="C107" s="61" t="n">
        <f aca="false">Conso_energie_usage!$D$23</f>
        <v>0</v>
      </c>
      <c r="D107" s="61" t="n">
        <f aca="false">Conso_energie_usage!$E$23</f>
        <v>0</v>
      </c>
      <c r="E107" s="61" t="n">
        <f aca="false">Conso_energie_usage!$F$23</f>
        <v>0</v>
      </c>
      <c r="F107" s="61" t="n">
        <f aca="false">Conso_energie_usage!$G$23</f>
        <v>0</v>
      </c>
      <c r="G107" s="61" t="n">
        <f aca="false">Conso_energie_usage!$H$23</f>
        <v>0</v>
      </c>
      <c r="H107" s="61" t="n">
        <f aca="false">Conso_energie_usage!$I$23</f>
        <v>0</v>
      </c>
    </row>
    <row collapsed="false" customFormat="false" customHeight="false" hidden="false" ht="13.4" outlineLevel="0" r="108">
      <c r="A108" s="61" t="str">
        <f aca="false">Conso_energie_usage!$B$24</f>
        <v>Climatisation</v>
      </c>
      <c r="B108" s="61" t="str">
        <f aca="false">Conso_energie_usage!$C$24</f>
        <v>Fioul</v>
      </c>
      <c r="C108" s="61" t="n">
        <f aca="false">Conso_energie_usage!$D$24</f>
        <v>0</v>
      </c>
      <c r="D108" s="61" t="n">
        <f aca="false">Conso_energie_usage!$E$24</f>
        <v>0</v>
      </c>
      <c r="E108" s="61" t="n">
        <f aca="false">Conso_energie_usage!$F$24</f>
        <v>0</v>
      </c>
      <c r="F108" s="61" t="n">
        <f aca="false">Conso_energie_usage!$G$24</f>
        <v>0</v>
      </c>
      <c r="G108" s="61" t="n">
        <f aca="false">Conso_energie_usage!$H$24</f>
        <v>0</v>
      </c>
      <c r="H108" s="61" t="n">
        <f aca="false">Conso_energie_usage!$I$24</f>
        <v>0</v>
      </c>
    </row>
    <row collapsed="false" customFormat="false" customHeight="false" hidden="false" ht="13.4" outlineLevel="0" r="109">
      <c r="A109" s="61" t="str">
        <f aca="false">Conso_energie_usage!$B$25</f>
        <v>Climatisation</v>
      </c>
      <c r="B109" s="61" t="str">
        <f aca="false">Conso_energie_usage!$C$25</f>
        <v>Urbain</v>
      </c>
      <c r="C109" s="61" t="n">
        <f aca="false">Conso_energie_usage!$D$25</f>
        <v>0</v>
      </c>
      <c r="D109" s="61" t="n">
        <f aca="false">Conso_energie_usage!$E$25</f>
        <v>0</v>
      </c>
      <c r="E109" s="61" t="n">
        <f aca="false">Conso_energie_usage!$F$25</f>
        <v>0</v>
      </c>
      <c r="F109" s="61" t="n">
        <f aca="false">Conso_energie_usage!$G$25</f>
        <v>0</v>
      </c>
      <c r="G109" s="61" t="n">
        <f aca="false">Conso_energie_usage!$H$25</f>
        <v>0</v>
      </c>
      <c r="H109" s="61" t="n">
        <f aca="false">Conso_energie_usage!$I$25</f>
        <v>0</v>
      </c>
    </row>
    <row collapsed="false" customFormat="false" customHeight="false" hidden="false" ht="13.4" outlineLevel="0" r="110">
      <c r="A110" s="61" t="str">
        <f aca="false">Conso_energie_usage!$B$26</f>
        <v>Climatisation</v>
      </c>
      <c r="B110" s="61" t="str">
        <f aca="false">Conso_energie_usage!$C$26</f>
        <v>Autres</v>
      </c>
      <c r="C110" s="61" t="n">
        <f aca="false">Conso_energie_usage!$D$26</f>
        <v>0</v>
      </c>
      <c r="D110" s="61" t="n">
        <f aca="false">Conso_energie_usage!$E$26</f>
        <v>0</v>
      </c>
      <c r="E110" s="61" t="n">
        <f aca="false">Conso_energie_usage!$F$26</f>
        <v>0</v>
      </c>
      <c r="F110" s="61" t="n">
        <f aca="false">Conso_energie_usage!$G$26</f>
        <v>0</v>
      </c>
      <c r="G110" s="61" t="n">
        <f aca="false">Conso_energie_usage!$H$26</f>
        <v>0</v>
      </c>
      <c r="H110" s="61" t="n">
        <f aca="false">Conso_energie_usage!$I$26</f>
        <v>0</v>
      </c>
    </row>
    <row collapsed="false" customFormat="false" customHeight="false" hidden="false" ht="13.4" outlineLevel="0" r="111">
      <c r="A111" s="61" t="str">
        <f aca="false">Conso_energie_usage!$B$27</f>
        <v>Cuisson</v>
      </c>
      <c r="B111" s="61" t="str">
        <f aca="false">Conso_energie_usage!$C$27</f>
        <v>Electricité</v>
      </c>
      <c r="C111" s="61" t="n">
        <f aca="false">Conso_energie_usage!$D$27</f>
        <v>6.8141993129085</v>
      </c>
      <c r="D111" s="61" t="n">
        <f aca="false">Conso_energie_usage!$E$27</f>
        <v>9.0971164090628</v>
      </c>
      <c r="E111" s="61" t="n">
        <f aca="false">Conso_energie_usage!$F$27</f>
        <v>10.6851235251982</v>
      </c>
      <c r="F111" s="61" t="n">
        <f aca="false">Conso_energie_usage!$G$27</f>
        <v>11.4377325830379</v>
      </c>
      <c r="G111" s="61" t="n">
        <f aca="false">Conso_energie_usage!$H$27</f>
        <v>12.0218305475032</v>
      </c>
      <c r="H111" s="61" t="n">
        <f aca="false">Conso_energie_usage!$I$27</f>
        <v>12.2425605815238</v>
      </c>
    </row>
    <row collapsed="false" customFormat="false" customHeight="false" hidden="false" ht="13.4" outlineLevel="0" r="112">
      <c r="A112" s="61" t="str">
        <f aca="false">Conso_energie_usage!$B$28</f>
        <v>Cuisson</v>
      </c>
      <c r="B112" s="61" t="str">
        <f aca="false">Conso_energie_usage!$C$28</f>
        <v>Gaz</v>
      </c>
      <c r="C112" s="61" t="n">
        <f aca="false">Conso_energie_usage!$D$28</f>
        <v>4.9291756450348</v>
      </c>
      <c r="D112" s="61" t="n">
        <f aca="false">Conso_energie_usage!$E$28</f>
        <v>4.1110454453743</v>
      </c>
      <c r="E112" s="61" t="n">
        <f aca="false">Conso_energie_usage!$F$28</f>
        <v>3.6052088535008</v>
      </c>
      <c r="F112" s="61" t="n">
        <f aca="false">Conso_energie_usage!$G$28</f>
        <v>3.0128527456603</v>
      </c>
      <c r="G112" s="61" t="n">
        <f aca="false">Conso_energie_usage!$H$28</f>
        <v>2.5147048430769</v>
      </c>
      <c r="H112" s="61" t="n">
        <f aca="false">Conso_energie_usage!$I$28</f>
        <v>1.3411715619664</v>
      </c>
    </row>
    <row collapsed="false" customFormat="false" customHeight="false" hidden="false" ht="13.4" outlineLevel="0" r="113">
      <c r="A113" s="61" t="str">
        <f aca="false">Conso_energie_usage!$B$29</f>
        <v>Cuisson</v>
      </c>
      <c r="B113" s="61" t="str">
        <f aca="false">Conso_energie_usage!$C$29</f>
        <v>Fioul</v>
      </c>
      <c r="C113" s="61" t="n">
        <f aca="false">Conso_energie_usage!$D$29</f>
        <v>0.1311633673827</v>
      </c>
      <c r="D113" s="61" t="n">
        <f aca="false">Conso_energie_usage!$E$29</f>
        <v>0</v>
      </c>
      <c r="E113" s="61" t="n">
        <f aca="false">Conso_energie_usage!$F$29</f>
        <v>0</v>
      </c>
      <c r="F113" s="61" t="n">
        <f aca="false">Conso_energie_usage!$G$29</f>
        <v>0</v>
      </c>
      <c r="G113" s="61" t="n">
        <f aca="false">Conso_energie_usage!$H$29</f>
        <v>0</v>
      </c>
      <c r="H113" s="61" t="n">
        <f aca="false">Conso_energie_usage!$I$29</f>
        <v>0</v>
      </c>
    </row>
    <row collapsed="false" customFormat="false" customHeight="false" hidden="false" ht="13.4" outlineLevel="0" r="114">
      <c r="A114" s="61" t="str">
        <f aca="false">Conso_energie_usage!$B$30</f>
        <v>Cuisson</v>
      </c>
      <c r="B114" s="61" t="str">
        <f aca="false">Conso_energie_usage!$C$30</f>
        <v>Urbain</v>
      </c>
      <c r="C114" s="61" t="n">
        <f aca="false">Conso_energie_usage!$D$30</f>
        <v>0</v>
      </c>
      <c r="D114" s="61" t="n">
        <f aca="false">Conso_energie_usage!$E$30</f>
        <v>0</v>
      </c>
      <c r="E114" s="61" t="n">
        <f aca="false">Conso_energie_usage!$F$30</f>
        <v>0</v>
      </c>
      <c r="F114" s="61" t="n">
        <f aca="false">Conso_energie_usage!$G$30</f>
        <v>0</v>
      </c>
      <c r="G114" s="61" t="n">
        <f aca="false">Conso_energie_usage!$H$30</f>
        <v>0</v>
      </c>
      <c r="H114" s="61" t="n">
        <f aca="false">Conso_energie_usage!$I$30</f>
        <v>0</v>
      </c>
    </row>
    <row collapsed="false" customFormat="false" customHeight="false" hidden="false" ht="13.4" outlineLevel="0" r="115">
      <c r="A115" s="61" t="str">
        <f aca="false">Conso_energie_usage!$B$31</f>
        <v>Cuisson</v>
      </c>
      <c r="B115" s="61" t="str">
        <f aca="false">Conso_energie_usage!$C$31</f>
        <v>Autres</v>
      </c>
      <c r="C115" s="61" t="n">
        <f aca="false">Conso_energie_usage!$D$31</f>
        <v>2.0805247307703</v>
      </c>
      <c r="D115" s="61" t="n">
        <f aca="false">Conso_energie_usage!$E$31</f>
        <v>1.4519448053377</v>
      </c>
      <c r="E115" s="61" t="n">
        <f aca="false">Conso_energie_usage!$F$31</f>
        <v>1.1081857386895</v>
      </c>
      <c r="F115" s="61" t="n">
        <f aca="false">Conso_energie_usage!$G$31</f>
        <v>0.821356690467</v>
      </c>
      <c r="G115" s="61" t="n">
        <f aca="false">Conso_energie_usage!$H$31</f>
        <v>0.611786556476</v>
      </c>
      <c r="H115" s="61" t="n">
        <f aca="false">Conso_energie_usage!$I$31</f>
        <v>0.2379426815996</v>
      </c>
    </row>
    <row collapsed="false" customFormat="false" customHeight="false" hidden="false" ht="13.4" outlineLevel="0" r="116">
      <c r="A116" s="61" t="str">
        <f aca="false">Conso_energie_usage!$B$32</f>
        <v>Eclairage</v>
      </c>
      <c r="B116" s="61" t="str">
        <f aca="false">Conso_energie_usage!$C$32</f>
        <v>Electricité</v>
      </c>
      <c r="C116" s="61" t="n">
        <f aca="false">Conso_energie_usage!$D$32</f>
        <v>31.5804041988431</v>
      </c>
      <c r="D116" s="61" t="n">
        <f aca="false">Conso_energie_usage!$E$32</f>
        <v>31.4416917462255</v>
      </c>
      <c r="E116" s="61" t="n">
        <f aca="false">Conso_energie_usage!$F$32</f>
        <v>29.0635304132547</v>
      </c>
      <c r="F116" s="61" t="n">
        <f aca="false">Conso_energie_usage!$G$32</f>
        <v>23.7063269283624</v>
      </c>
      <c r="G116" s="61" t="n">
        <f aca="false">Conso_energie_usage!$H$32</f>
        <v>18.4276306099844</v>
      </c>
      <c r="H116" s="61" t="n">
        <f aca="false">Conso_energie_usage!$I$32</f>
        <v>11.2081626774397</v>
      </c>
    </row>
    <row collapsed="false" customFormat="false" customHeight="false" hidden="false" ht="13.4" outlineLevel="0" r="117">
      <c r="A117" s="61" t="str">
        <f aca="false">Conso_energie_usage!$B$33</f>
        <v>Eclairage</v>
      </c>
      <c r="B117" s="61" t="str">
        <f aca="false">Conso_energie_usage!$C$33</f>
        <v>Gaz</v>
      </c>
      <c r="C117" s="61" t="n">
        <f aca="false">Conso_energie_usage!$D$33</f>
        <v>0</v>
      </c>
      <c r="D117" s="61" t="n">
        <f aca="false">Conso_energie_usage!$E$33</f>
        <v>0</v>
      </c>
      <c r="E117" s="61" t="n">
        <f aca="false">Conso_energie_usage!$F$33</f>
        <v>0</v>
      </c>
      <c r="F117" s="61" t="n">
        <f aca="false">Conso_energie_usage!$G$33</f>
        <v>0</v>
      </c>
      <c r="G117" s="61" t="n">
        <f aca="false">Conso_energie_usage!$H$33</f>
        <v>0</v>
      </c>
      <c r="H117" s="61" t="n">
        <f aca="false">Conso_energie_usage!$I$33</f>
        <v>0</v>
      </c>
    </row>
    <row collapsed="false" customFormat="false" customHeight="false" hidden="false" ht="13.4" outlineLevel="0" r="118">
      <c r="A118" s="61" t="str">
        <f aca="false">Conso_energie_usage!$B$34</f>
        <v>Eclairage</v>
      </c>
      <c r="B118" s="61" t="str">
        <f aca="false">Conso_energie_usage!$C$34</f>
        <v>Fioul</v>
      </c>
      <c r="C118" s="61" t="n">
        <f aca="false">Conso_energie_usage!$D$34</f>
        <v>0</v>
      </c>
      <c r="D118" s="61" t="n">
        <f aca="false">Conso_energie_usage!$E$34</f>
        <v>0</v>
      </c>
      <c r="E118" s="61" t="n">
        <f aca="false">Conso_energie_usage!$F$34</f>
        <v>0</v>
      </c>
      <c r="F118" s="61" t="n">
        <f aca="false">Conso_energie_usage!$G$34</f>
        <v>0</v>
      </c>
      <c r="G118" s="61" t="n">
        <f aca="false">Conso_energie_usage!$H$34</f>
        <v>0</v>
      </c>
      <c r="H118" s="61" t="n">
        <f aca="false">Conso_energie_usage!$I$34</f>
        <v>0</v>
      </c>
    </row>
    <row collapsed="false" customFormat="false" customHeight="false" hidden="false" ht="13.4" outlineLevel="0" r="119">
      <c r="A119" s="61" t="str">
        <f aca="false">Conso_energie_usage!$B$35</f>
        <v>Eclairage</v>
      </c>
      <c r="B119" s="61" t="str">
        <f aca="false">Conso_energie_usage!$C$35</f>
        <v>Urbain</v>
      </c>
      <c r="C119" s="61" t="n">
        <f aca="false">Conso_energie_usage!$D$35</f>
        <v>0</v>
      </c>
      <c r="D119" s="61" t="n">
        <f aca="false">Conso_energie_usage!$E$35</f>
        <v>0</v>
      </c>
      <c r="E119" s="61" t="n">
        <f aca="false">Conso_energie_usage!$F$35</f>
        <v>0</v>
      </c>
      <c r="F119" s="61" t="n">
        <f aca="false">Conso_energie_usage!$G$35</f>
        <v>0</v>
      </c>
      <c r="G119" s="61" t="n">
        <f aca="false">Conso_energie_usage!$H$35</f>
        <v>0</v>
      </c>
      <c r="H119" s="61" t="n">
        <f aca="false">Conso_energie_usage!$I$35</f>
        <v>0</v>
      </c>
    </row>
    <row collapsed="false" customFormat="false" customHeight="false" hidden="false" ht="13.4" outlineLevel="0" r="120">
      <c r="A120" s="61" t="str">
        <f aca="false">Conso_energie_usage!$B$36</f>
        <v>Eclairage</v>
      </c>
      <c r="B120" s="61" t="str">
        <f aca="false">Conso_energie_usage!$C$36</f>
        <v>Autres</v>
      </c>
      <c r="C120" s="61" t="n">
        <f aca="false">Conso_energie_usage!$D$36</f>
        <v>0</v>
      </c>
      <c r="D120" s="61" t="n">
        <f aca="false">Conso_energie_usage!$E$36</f>
        <v>0</v>
      </c>
      <c r="E120" s="61" t="n">
        <f aca="false">Conso_energie_usage!$F$36</f>
        <v>0</v>
      </c>
      <c r="F120" s="61" t="n">
        <f aca="false">Conso_energie_usage!$G$36</f>
        <v>0</v>
      </c>
      <c r="G120" s="61" t="n">
        <f aca="false">Conso_energie_usage!$H$36</f>
        <v>0</v>
      </c>
      <c r="H120" s="61" t="n">
        <f aca="false">Conso_energie_usage!$I$36</f>
        <v>0</v>
      </c>
    </row>
    <row collapsed="false" customFormat="false" customHeight="false" hidden="false" ht="13.4" outlineLevel="0" r="121">
      <c r="A121" s="61" t="str">
        <f aca="false">Conso_energie_usage!$B$37</f>
        <v>ECS</v>
      </c>
      <c r="B121" s="61" t="str">
        <f aca="false">Conso_energie_usage!$C$37</f>
        <v>Electricité</v>
      </c>
      <c r="C121" s="61" t="n">
        <f aca="false">Conso_energie_usage!$D$37</f>
        <v>6.1686383468976</v>
      </c>
      <c r="D121" s="61" t="n">
        <f aca="false">Conso_energie_usage!$E$37</f>
        <v>7.4058678043079</v>
      </c>
      <c r="E121" s="61" t="n">
        <f aca="false">Conso_energie_usage!$F$37</f>
        <v>7.7287787193333</v>
      </c>
      <c r="F121" s="61" t="n">
        <f aca="false">Conso_energie_usage!$G$37</f>
        <v>7.2350864242515</v>
      </c>
      <c r="G121" s="61" t="n">
        <f aca="false">Conso_energie_usage!$H$37</f>
        <v>6.6848585036466</v>
      </c>
      <c r="H121" s="61" t="n">
        <f aca="false">Conso_energie_usage!$I$37</f>
        <v>3.8290351068449</v>
      </c>
    </row>
    <row collapsed="false" customFormat="false" customHeight="false" hidden="false" ht="13.4" outlineLevel="0" r="122">
      <c r="A122" s="61" t="str">
        <f aca="false">Conso_energie_usage!$B$38</f>
        <v>ECS</v>
      </c>
      <c r="B122" s="61" t="str">
        <f aca="false">Conso_energie_usage!$C$38</f>
        <v>Gaz</v>
      </c>
      <c r="C122" s="61" t="n">
        <f aca="false">Conso_energie_usage!$D$38</f>
        <v>10.0079276468595</v>
      </c>
      <c r="D122" s="61" t="n">
        <f aca="false">Conso_energie_usage!$E$38</f>
        <v>8.820585270951</v>
      </c>
      <c r="E122" s="61" t="n">
        <f aca="false">Conso_energie_usage!$F$38</f>
        <v>7.507955233685</v>
      </c>
      <c r="F122" s="61" t="n">
        <f aca="false">Conso_energie_usage!$G$38</f>
        <v>6.2979221682279</v>
      </c>
      <c r="G122" s="61" t="n">
        <f aca="false">Conso_energie_usage!$H$38</f>
        <v>5.2427421453723</v>
      </c>
      <c r="H122" s="61" t="n">
        <f aca="false">Conso_energie_usage!$I$38</f>
        <v>2.4566614380772</v>
      </c>
    </row>
    <row collapsed="false" customFormat="false" customHeight="false" hidden="false" ht="13.4" outlineLevel="0" r="123">
      <c r="A123" s="61" t="str">
        <f aca="false">Conso_energie_usage!$B$39</f>
        <v>ECS</v>
      </c>
      <c r="B123" s="61" t="str">
        <f aca="false">Conso_energie_usage!$C$39</f>
        <v>Fioul</v>
      </c>
      <c r="C123" s="61" t="n">
        <f aca="false">Conso_energie_usage!$D$39</f>
        <v>3.7356450938281</v>
      </c>
      <c r="D123" s="61" t="n">
        <f aca="false">Conso_energie_usage!$E$39</f>
        <v>2.5593518335925</v>
      </c>
      <c r="E123" s="61" t="n">
        <f aca="false">Conso_energie_usage!$F$39</f>
        <v>1.5195701466695</v>
      </c>
      <c r="F123" s="61" t="n">
        <f aca="false">Conso_energie_usage!$G$39</f>
        <v>0.7606526904716</v>
      </c>
      <c r="G123" s="61" t="n">
        <f aca="false">Conso_energie_usage!$H$39</f>
        <v>0.621801084856</v>
      </c>
      <c r="H123" s="61" t="n">
        <f aca="false">Conso_energie_usage!$I$39</f>
        <v>0.2455476715107</v>
      </c>
    </row>
    <row collapsed="false" customFormat="false" customHeight="false" hidden="false" ht="13.4" outlineLevel="0" r="124">
      <c r="A124" s="61" t="str">
        <f aca="false">Conso_energie_usage!$B$40</f>
        <v>ECS</v>
      </c>
      <c r="B124" s="61" t="str">
        <f aca="false">Conso_energie_usage!$C$40</f>
        <v>Urbain</v>
      </c>
      <c r="C124" s="61" t="n">
        <f aca="false">Conso_energie_usage!$D$40</f>
        <v>1.1816864709462</v>
      </c>
      <c r="D124" s="61" t="n">
        <f aca="false">Conso_energie_usage!$E$40</f>
        <v>1.2269748352346</v>
      </c>
      <c r="E124" s="61" t="n">
        <f aca="false">Conso_energie_usage!$F$40</f>
        <v>1.2056602233977</v>
      </c>
      <c r="F124" s="61" t="n">
        <f aca="false">Conso_energie_usage!$G$40</f>
        <v>1.1567142152381</v>
      </c>
      <c r="G124" s="61" t="n">
        <f aca="false">Conso_energie_usage!$H$40</f>
        <v>1.0869565618766</v>
      </c>
      <c r="H124" s="61" t="n">
        <f aca="false">Conso_energie_usage!$I$40</f>
        <v>0.8619196954182</v>
      </c>
    </row>
    <row collapsed="false" customFormat="false" customHeight="false" hidden="false" ht="13.4" outlineLevel="0" r="125">
      <c r="A125" s="61" t="str">
        <f aca="false">Conso_energie_usage!$B$41</f>
        <v>ECS</v>
      </c>
      <c r="B125" s="61" t="str">
        <f aca="false">Conso_energie_usage!$C$41</f>
        <v>Autres</v>
      </c>
      <c r="C125" s="61" t="n">
        <f aca="false">Conso_energie_usage!$D$41</f>
        <v>0.7709914297352</v>
      </c>
      <c r="D125" s="61" t="n">
        <f aca="false">Conso_energie_usage!$E$41</f>
        <v>2.0437538317846</v>
      </c>
      <c r="E125" s="61" t="n">
        <f aca="false">Conso_energie_usage!$F$41</f>
        <v>2.9099527678437</v>
      </c>
      <c r="F125" s="61" t="n">
        <f aca="false">Conso_energie_usage!$G$41</f>
        <v>3.4942465975523</v>
      </c>
      <c r="G125" s="61" t="n">
        <f aca="false">Conso_energie_usage!$H$41</f>
        <v>3.6095534595063</v>
      </c>
      <c r="H125" s="61" t="n">
        <f aca="false">Conso_energie_usage!$I$41</f>
        <v>3.6149051566275</v>
      </c>
    </row>
    <row collapsed="false" customFormat="false" customHeight="false" hidden="false" ht="13.4" outlineLevel="0" r="126">
      <c r="A126" s="61" t="str">
        <f aca="false">Conso_energie_usage!$B$42</f>
        <v>Froid_alimentaire</v>
      </c>
      <c r="B126" s="61" t="str">
        <f aca="false">Conso_energie_usage!$C$42</f>
        <v>Electricité</v>
      </c>
      <c r="C126" s="61" t="n">
        <f aca="false">Conso_energie_usage!$D$42</f>
        <v>10.0313801199302</v>
      </c>
      <c r="D126" s="61" t="n">
        <f aca="false">Conso_energie_usage!$E$42</f>
        <v>9.6515994081092</v>
      </c>
      <c r="E126" s="61" t="n">
        <f aca="false">Conso_energie_usage!$F$42</f>
        <v>8.7427751570428</v>
      </c>
      <c r="F126" s="61" t="n">
        <f aca="false">Conso_energie_usage!$G$42</f>
        <v>8.2988737526723</v>
      </c>
      <c r="G126" s="61" t="n">
        <f aca="false">Conso_energie_usage!$H$42</f>
        <v>7.8912258783624</v>
      </c>
      <c r="H126" s="61" t="n">
        <f aca="false">Conso_energie_usage!$I$42</f>
        <v>6.4912464355034</v>
      </c>
    </row>
    <row collapsed="false" customFormat="false" customHeight="false" hidden="false" ht="13.4" outlineLevel="0" r="127">
      <c r="A127" s="61" t="str">
        <f aca="false">Conso_energie_usage!$B$43</f>
        <v>Froid_alimentaire</v>
      </c>
      <c r="B127" s="61" t="str">
        <f aca="false">Conso_energie_usage!$C$43</f>
        <v>Gaz</v>
      </c>
      <c r="C127" s="61" t="n">
        <f aca="false">Conso_energie_usage!$D$43</f>
        <v>0</v>
      </c>
      <c r="D127" s="61" t="n">
        <f aca="false">Conso_energie_usage!$E$43</f>
        <v>0</v>
      </c>
      <c r="E127" s="61" t="n">
        <f aca="false">Conso_energie_usage!$F$43</f>
        <v>0</v>
      </c>
      <c r="F127" s="61" t="n">
        <f aca="false">Conso_energie_usage!$G$43</f>
        <v>0</v>
      </c>
      <c r="G127" s="61" t="n">
        <f aca="false">Conso_energie_usage!$H$43</f>
        <v>0</v>
      </c>
      <c r="H127" s="61" t="n">
        <f aca="false">Conso_energie_usage!$I$43</f>
        <v>0</v>
      </c>
    </row>
    <row collapsed="false" customFormat="false" customHeight="false" hidden="false" ht="13.4" outlineLevel="0" r="128">
      <c r="A128" s="61" t="str">
        <f aca="false">Conso_energie_usage!$B$44</f>
        <v>Froid_alimentaire</v>
      </c>
      <c r="B128" s="61" t="str">
        <f aca="false">Conso_energie_usage!$C$44</f>
        <v>Fioul</v>
      </c>
      <c r="C128" s="61" t="n">
        <f aca="false">Conso_energie_usage!$D$44</f>
        <v>0</v>
      </c>
      <c r="D128" s="61" t="n">
        <f aca="false">Conso_energie_usage!$E$44</f>
        <v>0</v>
      </c>
      <c r="E128" s="61" t="n">
        <f aca="false">Conso_energie_usage!$F$44</f>
        <v>0</v>
      </c>
      <c r="F128" s="61" t="n">
        <f aca="false">Conso_energie_usage!$G$44</f>
        <v>0</v>
      </c>
      <c r="G128" s="61" t="n">
        <f aca="false">Conso_energie_usage!$H$44</f>
        <v>0</v>
      </c>
      <c r="H128" s="61" t="n">
        <f aca="false">Conso_energie_usage!$I$44</f>
        <v>0</v>
      </c>
    </row>
    <row collapsed="false" customFormat="false" customHeight="false" hidden="false" ht="13.4" outlineLevel="0" r="129">
      <c r="A129" s="61" t="str">
        <f aca="false">Conso_energie_usage!$B$45</f>
        <v>Froid_alimentaire</v>
      </c>
      <c r="B129" s="61" t="str">
        <f aca="false">Conso_energie_usage!$C$45</f>
        <v>Urbain</v>
      </c>
      <c r="C129" s="61" t="n">
        <f aca="false">Conso_energie_usage!$D$45</f>
        <v>0</v>
      </c>
      <c r="D129" s="61" t="n">
        <f aca="false">Conso_energie_usage!$E$45</f>
        <v>0</v>
      </c>
      <c r="E129" s="61" t="n">
        <f aca="false">Conso_energie_usage!$F$45</f>
        <v>0</v>
      </c>
      <c r="F129" s="61" t="n">
        <f aca="false">Conso_energie_usage!$G$45</f>
        <v>0</v>
      </c>
      <c r="G129" s="61" t="n">
        <f aca="false">Conso_energie_usage!$H$45</f>
        <v>0</v>
      </c>
      <c r="H129" s="61" t="n">
        <f aca="false">Conso_energie_usage!$I$45</f>
        <v>0</v>
      </c>
    </row>
    <row collapsed="false" customFormat="false" customHeight="false" hidden="false" ht="13.4" outlineLevel="0" r="130">
      <c r="A130" s="61" t="str">
        <f aca="false">Conso_energie_usage!$B$46</f>
        <v>Froid_alimentaire</v>
      </c>
      <c r="B130" s="61" t="str">
        <f aca="false">Conso_energie_usage!$C$46</f>
        <v>Autres</v>
      </c>
      <c r="C130" s="61" t="n">
        <f aca="false">Conso_energie_usage!$D$46</f>
        <v>0</v>
      </c>
      <c r="D130" s="61" t="n">
        <f aca="false">Conso_energie_usage!$E$46</f>
        <v>0</v>
      </c>
      <c r="E130" s="61" t="n">
        <f aca="false">Conso_energie_usage!$F$46</f>
        <v>0</v>
      </c>
      <c r="F130" s="61" t="n">
        <f aca="false">Conso_energie_usage!$G$46</f>
        <v>0</v>
      </c>
      <c r="G130" s="61" t="n">
        <f aca="false">Conso_energie_usage!$H$46</f>
        <v>0</v>
      </c>
      <c r="H130" s="61" t="n">
        <f aca="false">Conso_energie_usage!$I$46</f>
        <v>0</v>
      </c>
    </row>
    <row collapsed="false" customFormat="false" customHeight="false" hidden="false" ht="13.4" outlineLevel="0" r="131">
      <c r="A131" s="61" t="str">
        <f aca="false">Conso_energie_usage!$B$47</f>
        <v>Process</v>
      </c>
      <c r="B131" s="61" t="str">
        <f aca="false">Conso_energie_usage!$C$47</f>
        <v>Electricité</v>
      </c>
      <c r="C131" s="61" t="n">
        <f aca="false">Conso_energie_usage!$D$47</f>
        <v>5.2095739382037</v>
      </c>
      <c r="D131" s="61" t="n">
        <f aca="false">Conso_energie_usage!$E$47</f>
        <v>5.3563171012445</v>
      </c>
      <c r="E131" s="61" t="n">
        <f aca="false">Conso_energie_usage!$F$47</f>
        <v>5.4582971223451</v>
      </c>
      <c r="F131" s="61" t="n">
        <f aca="false">Conso_energie_usage!$G$47</f>
        <v>5.3202967023504</v>
      </c>
      <c r="G131" s="61" t="n">
        <f aca="false">Conso_energie_usage!$H$47</f>
        <v>5.1917706949838</v>
      </c>
      <c r="H131" s="61" t="n">
        <f aca="false">Conso_energie_usage!$I$47</f>
        <v>4.6815600551123</v>
      </c>
    </row>
    <row collapsed="false" customFormat="false" customHeight="false" hidden="false" ht="13.4" outlineLevel="0" r="132">
      <c r="A132" s="61" t="str">
        <f aca="false">Conso_energie_usage!$B$48</f>
        <v>Process</v>
      </c>
      <c r="B132" s="61" t="str">
        <f aca="false">Conso_energie_usage!$C$48</f>
        <v>Gaz</v>
      </c>
      <c r="C132" s="61" t="n">
        <f aca="false">Conso_energie_usage!$D$48</f>
        <v>0</v>
      </c>
      <c r="D132" s="61" t="n">
        <f aca="false">Conso_energie_usage!$E$48</f>
        <v>0</v>
      </c>
      <c r="E132" s="61" t="n">
        <f aca="false">Conso_energie_usage!$F$48</f>
        <v>0</v>
      </c>
      <c r="F132" s="61" t="n">
        <f aca="false">Conso_energie_usage!$G$48</f>
        <v>0</v>
      </c>
      <c r="G132" s="61" t="n">
        <f aca="false">Conso_energie_usage!$H$48</f>
        <v>0</v>
      </c>
      <c r="H132" s="61" t="n">
        <f aca="false">Conso_energie_usage!$I$48</f>
        <v>0</v>
      </c>
    </row>
    <row collapsed="false" customFormat="false" customHeight="false" hidden="false" ht="13.4" outlineLevel="0" r="133">
      <c r="A133" s="61" t="str">
        <f aca="false">Conso_energie_usage!$B$49</f>
        <v>Process</v>
      </c>
      <c r="B133" s="61" t="str">
        <f aca="false">Conso_energie_usage!$C$49</f>
        <v>Fioul</v>
      </c>
      <c r="C133" s="61" t="n">
        <f aca="false">Conso_energie_usage!$D$49</f>
        <v>0</v>
      </c>
      <c r="D133" s="61" t="n">
        <f aca="false">Conso_energie_usage!$E$49</f>
        <v>0</v>
      </c>
      <c r="E133" s="61" t="n">
        <f aca="false">Conso_energie_usage!$F$49</f>
        <v>0</v>
      </c>
      <c r="F133" s="61" t="n">
        <f aca="false">Conso_energie_usage!$G$49</f>
        <v>0</v>
      </c>
      <c r="G133" s="61" t="n">
        <f aca="false">Conso_energie_usage!$H$49</f>
        <v>0</v>
      </c>
      <c r="H133" s="61" t="n">
        <f aca="false">Conso_energie_usage!$I$49</f>
        <v>0</v>
      </c>
    </row>
    <row collapsed="false" customFormat="false" customHeight="false" hidden="false" ht="13.4" outlineLevel="0" r="134">
      <c r="A134" s="61" t="str">
        <f aca="false">Conso_energie_usage!$B$50</f>
        <v>Process</v>
      </c>
      <c r="B134" s="61" t="str">
        <f aca="false">Conso_energie_usage!$C$50</f>
        <v>Urbain</v>
      </c>
      <c r="C134" s="61" t="n">
        <f aca="false">Conso_energie_usage!$D$50</f>
        <v>0</v>
      </c>
      <c r="D134" s="61" t="n">
        <f aca="false">Conso_energie_usage!$E$50</f>
        <v>0</v>
      </c>
      <c r="E134" s="61" t="n">
        <f aca="false">Conso_energie_usage!$F$50</f>
        <v>0</v>
      </c>
      <c r="F134" s="61" t="n">
        <f aca="false">Conso_energie_usage!$G$50</f>
        <v>0</v>
      </c>
      <c r="G134" s="61" t="n">
        <f aca="false">Conso_energie_usage!$H$50</f>
        <v>0</v>
      </c>
      <c r="H134" s="61" t="n">
        <f aca="false">Conso_energie_usage!$I$50</f>
        <v>0</v>
      </c>
    </row>
    <row collapsed="false" customFormat="false" customHeight="false" hidden="false" ht="13.4" outlineLevel="0" r="135">
      <c r="A135" s="61" t="str">
        <f aca="false">Conso_energie_usage!$B$51</f>
        <v>Process</v>
      </c>
      <c r="B135" s="61" t="str">
        <f aca="false">Conso_energie_usage!$C$51</f>
        <v>Autres</v>
      </c>
      <c r="C135" s="61" t="n">
        <f aca="false">Conso_energie_usage!$D$51</f>
        <v>0</v>
      </c>
      <c r="D135" s="61" t="n">
        <f aca="false">Conso_energie_usage!$E$51</f>
        <v>0</v>
      </c>
      <c r="E135" s="61" t="n">
        <f aca="false">Conso_energie_usage!$F$51</f>
        <v>0</v>
      </c>
      <c r="F135" s="61" t="n">
        <f aca="false">Conso_energie_usage!$G$51</f>
        <v>0</v>
      </c>
      <c r="G135" s="61" t="n">
        <f aca="false">Conso_energie_usage!$H$51</f>
        <v>0</v>
      </c>
      <c r="H135" s="61" t="n">
        <f aca="false">Conso_energie_usage!$I$51</f>
        <v>0</v>
      </c>
    </row>
    <row collapsed="false" customFormat="false" customHeight="false" hidden="false" ht="13.4" outlineLevel="0" r="136">
      <c r="A136" s="61" t="str">
        <f aca="false">Conso_energie_usage!$B$52</f>
        <v>Ventilation</v>
      </c>
      <c r="B136" s="61" t="str">
        <f aca="false">Conso_energie_usage!$C$52</f>
        <v>Electricité</v>
      </c>
      <c r="C136" s="61" t="n">
        <f aca="false">Conso_energie_usage!$D$52</f>
        <v>6.9706209544795</v>
      </c>
      <c r="D136" s="61" t="n">
        <f aca="false">Conso_energie_usage!$E$52</f>
        <v>7.3629635587944</v>
      </c>
      <c r="E136" s="61" t="n">
        <f aca="false">Conso_energie_usage!$F$52</f>
        <v>7.6603371728133</v>
      </c>
      <c r="F136" s="61" t="n">
        <f aca="false">Conso_energie_usage!$G$52</f>
        <v>7.8939592968144</v>
      </c>
      <c r="G136" s="61" t="n">
        <f aca="false">Conso_energie_usage!$H$52</f>
        <v>8.1626493547042</v>
      </c>
      <c r="H136" s="61" t="n">
        <f aca="false">Conso_energie_usage!$I$52</f>
        <v>8.8219293890382</v>
      </c>
    </row>
    <row collapsed="false" customFormat="false" customHeight="false" hidden="false" ht="13.4" outlineLevel="0" r="137">
      <c r="A137" s="61" t="str">
        <f aca="false">Conso_energie_usage!$B$53</f>
        <v>Ventilation</v>
      </c>
      <c r="B137" s="61" t="str">
        <f aca="false">Conso_energie_usage!$C$53</f>
        <v>Gaz</v>
      </c>
      <c r="C137" s="61" t="n">
        <f aca="false">Conso_energie_usage!$D$53</f>
        <v>0</v>
      </c>
      <c r="D137" s="61" t="n">
        <f aca="false">Conso_energie_usage!$E$53</f>
        <v>0</v>
      </c>
      <c r="E137" s="61" t="n">
        <f aca="false">Conso_energie_usage!$F$53</f>
        <v>0</v>
      </c>
      <c r="F137" s="61" t="n">
        <f aca="false">Conso_energie_usage!$G$53</f>
        <v>0</v>
      </c>
      <c r="G137" s="61" t="n">
        <f aca="false">Conso_energie_usage!$H$53</f>
        <v>0</v>
      </c>
      <c r="H137" s="61" t="n">
        <f aca="false">Conso_energie_usage!$I$53</f>
        <v>0</v>
      </c>
    </row>
    <row collapsed="false" customFormat="false" customHeight="false" hidden="false" ht="13.4" outlineLevel="0" r="138">
      <c r="A138" s="61" t="str">
        <f aca="false">Conso_energie_usage!$B$54</f>
        <v>Ventilation</v>
      </c>
      <c r="B138" s="61" t="str">
        <f aca="false">Conso_energie_usage!$C$54</f>
        <v>Fioul</v>
      </c>
      <c r="C138" s="61" t="n">
        <f aca="false">Conso_energie_usage!$D$54</f>
        <v>0</v>
      </c>
      <c r="D138" s="61" t="n">
        <f aca="false">Conso_energie_usage!$E$54</f>
        <v>0</v>
      </c>
      <c r="E138" s="61" t="n">
        <f aca="false">Conso_energie_usage!$F$54</f>
        <v>0</v>
      </c>
      <c r="F138" s="61" t="n">
        <f aca="false">Conso_energie_usage!$G$54</f>
        <v>0</v>
      </c>
      <c r="G138" s="61" t="n">
        <f aca="false">Conso_energie_usage!$H$54</f>
        <v>0</v>
      </c>
      <c r="H138" s="61" t="n">
        <f aca="false">Conso_energie_usage!$I$54</f>
        <v>0</v>
      </c>
    </row>
    <row collapsed="false" customFormat="false" customHeight="false" hidden="false" ht="13.4" outlineLevel="0" r="139">
      <c r="A139" s="61" t="str">
        <f aca="false">Conso_energie_usage!$B$55</f>
        <v>Ventilation</v>
      </c>
      <c r="B139" s="61" t="str">
        <f aca="false">Conso_energie_usage!$C$55</f>
        <v>Urbain</v>
      </c>
      <c r="C139" s="61" t="n">
        <f aca="false">Conso_energie_usage!$D$55</f>
        <v>0</v>
      </c>
      <c r="D139" s="61" t="n">
        <f aca="false">Conso_energie_usage!$E$55</f>
        <v>0</v>
      </c>
      <c r="E139" s="61" t="n">
        <f aca="false">Conso_energie_usage!$F$55</f>
        <v>0</v>
      </c>
      <c r="F139" s="61" t="n">
        <f aca="false">Conso_energie_usage!$G$55</f>
        <v>0</v>
      </c>
      <c r="G139" s="61" t="n">
        <f aca="false">Conso_energie_usage!$H$55</f>
        <v>0</v>
      </c>
      <c r="H139" s="61" t="n">
        <f aca="false">Conso_energie_usage!$I$55</f>
        <v>0</v>
      </c>
    </row>
    <row collapsed="false" customFormat="false" customHeight="false" hidden="false" ht="13.4" outlineLevel="0" r="140">
      <c r="A140" s="61" t="str">
        <f aca="false">Conso_energie_usage!$B$56</f>
        <v>Ventilation</v>
      </c>
      <c r="B140" s="61" t="str">
        <f aca="false">Conso_energie_usage!$C$56</f>
        <v>Autres</v>
      </c>
      <c r="C140" s="61" t="n">
        <f aca="false">Conso_energie_usage!$D$56</f>
        <v>0</v>
      </c>
      <c r="D140" s="61" t="n">
        <f aca="false">Conso_energie_usage!$E$56</f>
        <v>0</v>
      </c>
      <c r="E140" s="61" t="n">
        <f aca="false">Conso_energie_usage!$F$56</f>
        <v>0</v>
      </c>
      <c r="F140" s="61" t="n">
        <f aca="false">Conso_energie_usage!$G$56</f>
        <v>0</v>
      </c>
      <c r="G140" s="61" t="n">
        <f aca="false">Conso_energie_usage!$H$56</f>
        <v>0</v>
      </c>
      <c r="H140" s="61" t="n">
        <f aca="false">Conso_energie_usage!$I$56</f>
        <v>0</v>
      </c>
    </row>
    <row collapsed="false" customFormat="false" customHeight="false" hidden="false" ht="12.8" outlineLevel="0" r="141">
      <c r="C141" s="0" t="n">
        <f aca="false">SUM(C86:C140)</f>
        <v>238.17362681486</v>
      </c>
      <c r="D141" s="0" t="n">
        <f aca="false">SUM(D86:D140)</f>
        <v>228.035907979367</v>
      </c>
      <c r="E141" s="0" t="n">
        <f aca="false">SUM(E86:E140)</f>
        <v>211.594762342795</v>
      </c>
      <c r="F141" s="0" t="n">
        <f aca="false">SUM(F86:F140)</f>
        <v>186.729172764334</v>
      </c>
      <c r="G141" s="0" t="n">
        <f aca="false">SUM(G86:G140)</f>
        <v>162.280426440747</v>
      </c>
      <c r="H141" s="0" t="n">
        <f aca="false">SUM(H86:H140)</f>
        <v>114.229611491097</v>
      </c>
    </row>
    <row collapsed="false" customFormat="false" customHeight="false" hidden="false" ht="12.8" outlineLevel="0" r="144">
      <c r="A144" s="62" t="s">
        <v>138</v>
      </c>
    </row>
    <row collapsed="false" customFormat="false" customHeight="false" hidden="false" ht="12.8" outlineLevel="0" r="145">
      <c r="B145" s="0" t="str">
        <f aca="false">Conso_chauff_syst_energie!$C$28</f>
        <v>ENERGIE</v>
      </c>
      <c r="C145" s="0" t="str">
        <f aca="false">Conso_chauff_syst_energie!$D$28</f>
        <v>2010</v>
      </c>
      <c r="D145" s="0" t="str">
        <f aca="false">Conso_chauff_syst_energie!$E$28</f>
        <v>2015</v>
      </c>
      <c r="E145" s="0" t="str">
        <f aca="false">Conso_chauff_syst_energie!$F$28</f>
        <v>2020</v>
      </c>
      <c r="F145" s="0" t="str">
        <f aca="false">Conso_chauff_syst_energie!$G$28</f>
        <v>2025</v>
      </c>
      <c r="G145" s="0" t="str">
        <f aca="false">Conso_chauff_syst_energie!$H$28</f>
        <v>2030</v>
      </c>
      <c r="H145" s="0" t="str">
        <f aca="false">Conso_chauff_syst_energie!$I$28</f>
        <v>2050</v>
      </c>
    </row>
    <row collapsed="false" customFormat="false" customHeight="false" hidden="false" ht="12.8" outlineLevel="0" r="146">
      <c r="A146" s="0" t="str">
        <f aca="false">Conso_chauff_syst_energie!$B$29</f>
        <v>PAC/DRV/Rooftop</v>
      </c>
      <c r="C146" s="11" t="n">
        <f aca="false">Conso_chauff_syst_energie!$D$29</f>
        <v>3.3340877571905</v>
      </c>
      <c r="D146" s="11" t="n">
        <f aca="false">Conso_chauff_syst_energie!$E$29</f>
        <v>3.606426267086</v>
      </c>
      <c r="E146" s="11" t="n">
        <f aca="false">Conso_chauff_syst_energie!$F$29</f>
        <v>4.3324568320455</v>
      </c>
      <c r="F146" s="11" t="n">
        <f aca="false">Conso_chauff_syst_energie!$G$29</f>
        <v>6.1608227743217</v>
      </c>
      <c r="G146" s="11" t="n">
        <f aca="false">Conso_chauff_syst_energie!$H$29</f>
        <v>8.3902482448522</v>
      </c>
      <c r="H146" s="12" t="n">
        <f aca="false">Conso_chauff_syst_energie!$I$29</f>
        <v>13.1617725835177</v>
      </c>
    </row>
    <row collapsed="false" customFormat="false" customHeight="false" hidden="false" ht="12.8" outlineLevel="0" r="147">
      <c r="A147" s="0" t="str">
        <f aca="false">Conso_chauff_syst_energie!$B$30</f>
        <v>Electrique Joule</v>
      </c>
      <c r="C147" s="11" t="n">
        <f aca="false">Conso_chauff_syst_energie!$D$30</f>
        <v>14.0124123268149</v>
      </c>
      <c r="D147" s="11" t="n">
        <f aca="false">Conso_chauff_syst_energie!$E$30</f>
        <v>13.8776381928996</v>
      </c>
      <c r="E147" s="11" t="n">
        <f aca="false">Conso_chauff_syst_energie!$F$30</f>
        <v>11.7607027255893</v>
      </c>
      <c r="F147" s="11" t="n">
        <f aca="false">Conso_chauff_syst_energie!$G$30</f>
        <v>9.7121868106395</v>
      </c>
      <c r="G147" s="11" t="n">
        <f aca="false">Conso_chauff_syst_energie!$H$30</f>
        <v>8.977836155998</v>
      </c>
      <c r="H147" s="11" t="n">
        <f aca="false">Conso_chauff_syst_energie!$I$30</f>
        <v>4.1654452938434</v>
      </c>
    </row>
    <row collapsed="false" customFormat="false" customHeight="false" hidden="false" ht="12.8" outlineLevel="0" r="148">
      <c r="A148" s="0" t="str">
        <f aca="false">Conso_chauff_syst_energie!$B$31</f>
        <v>Electricité</v>
      </c>
      <c r="C148" s="11" t="n">
        <f aca="false">Conso_chauff_syst_energie!$D$31</f>
        <v>17.3465000840054</v>
      </c>
      <c r="D148" s="11" t="n">
        <f aca="false">Conso_chauff_syst_energie!$E$31</f>
        <v>17.4840644599856</v>
      </c>
      <c r="E148" s="11" t="n">
        <f aca="false">Conso_chauff_syst_energie!$F$31</f>
        <v>16.0931595576348</v>
      </c>
      <c r="F148" s="11" t="n">
        <f aca="false">Conso_chauff_syst_energie!$G$31</f>
        <v>15.8730095849612</v>
      </c>
      <c r="G148" s="11" t="n">
        <f aca="false">Conso_chauff_syst_energie!$H$31</f>
        <v>17.3680844008502</v>
      </c>
      <c r="H148" s="11" t="n">
        <f aca="false">Conso_chauff_syst_energie!$I$31</f>
        <v>17.3272178773611</v>
      </c>
    </row>
    <row collapsed="false" customFormat="false" customHeight="false" hidden="false" ht="12.8" outlineLevel="0" r="150">
      <c r="A150" s="0" t="str">
        <f aca="false">Conso_chauff_syst_energie!$B$33</f>
        <v>Chaleur environnement</v>
      </c>
      <c r="C150" s="15" t="n">
        <f aca="false">Conso_chauff_syst_energie!$D$33</f>
        <v>6.2046931552057</v>
      </c>
      <c r="D150" s="15" t="n">
        <f aca="false">Conso_chauff_syst_energie!$E$33</f>
        <v>6.7237978594953</v>
      </c>
      <c r="E150" s="15" t="n">
        <f aca="false">Conso_chauff_syst_energie!$F$33</f>
        <v>8.3608856313126</v>
      </c>
      <c r="F150" s="15" t="n">
        <f aca="false">Conso_chauff_syst_energie!$G$33</f>
        <v>12.4618251360715</v>
      </c>
      <c r="G150" s="15" t="n">
        <f aca="false">Conso_chauff_syst_energie!$H$33</f>
        <v>17.4394583220177</v>
      </c>
      <c r="H150" s="15" t="n">
        <f aca="false">Conso_chauff_syst_energie!$I$33</f>
        <v>28.2606198350555</v>
      </c>
    </row>
    <row collapsed="false" customFormat="false" customHeight="false" hidden="false" ht="12.8" outlineLevel="0" r="155">
      <c r="A155" s="63" t="s">
        <v>139</v>
      </c>
      <c r="C155" s="0" t="n">
        <f aca="false">RDT_ECS!$F$46</f>
        <v>2009</v>
      </c>
      <c r="D155" s="0" t="n">
        <f aca="false">RDT_ECS!$G$46</f>
        <v>2015</v>
      </c>
      <c r="E155" s="0" t="n">
        <f aca="false">RDT_ECS!$H$46</f>
        <v>2020</v>
      </c>
      <c r="F155" s="0" t="n">
        <f aca="false">RDT_ECS!$I$46</f>
        <v>2025</v>
      </c>
      <c r="G155" s="0" t="n">
        <f aca="false">RDT_ECS!$J$46</f>
        <v>2030</v>
      </c>
      <c r="H155" s="0" t="n">
        <f aca="false">RDT_ECS!$K$46</f>
        <v>2050</v>
      </c>
    </row>
    <row collapsed="false" customFormat="false" customHeight="false" hidden="false" ht="12.8" outlineLevel="0" r="156">
      <c r="B156" s="0" t="str">
        <f aca="false">RDT_ECS!$E$47</f>
        <v>CONSO CET</v>
      </c>
      <c r="C156" s="15" t="n">
        <f aca="false">RDT_ECS!$F$47</f>
        <v>0.370118300813856</v>
      </c>
      <c r="D156" s="15" t="n">
        <f aca="false">RDT_ECS!$G$47</f>
        <v>0.999792153581567</v>
      </c>
      <c r="E156" s="15" t="n">
        <f aca="false">RDT_ECS!$H$47</f>
        <v>1.85490689263999</v>
      </c>
      <c r="F156" s="15" t="n">
        <f aca="false">RDT_ECS!$I$47</f>
        <v>2.8940345697006</v>
      </c>
      <c r="G156" s="15" t="n">
        <f aca="false">RDT_ECS!$J$47</f>
        <v>3.3424292518233</v>
      </c>
      <c r="H156" s="15" t="n">
        <f aca="false">RDT_ECS!$K$47</f>
        <v>3.3424292518233</v>
      </c>
    </row>
    <row collapsed="false" customFormat="false" customHeight="false" hidden="false" ht="12.8" outlineLevel="0" r="157">
      <c r="B157" s="0" t="str">
        <f aca="false">RDT_ECS!$E$48</f>
        <v>CONSO ECS classique</v>
      </c>
      <c r="C157" s="15" t="n">
        <f aca="false">RDT_ECS!$F$48</f>
        <v>5.79852004608374</v>
      </c>
      <c r="D157" s="15" t="n">
        <f aca="false">RDT_ECS!$G$48</f>
        <v>6.40607565072633</v>
      </c>
      <c r="E157" s="15" t="n">
        <f aca="false">RDT_ECS!$H$48</f>
        <v>5.87387182669331</v>
      </c>
      <c r="F157" s="15" t="n">
        <f aca="false">RDT_ECS!$I$48</f>
        <v>4.3410518545509</v>
      </c>
      <c r="G157" s="15" t="n">
        <f aca="false">RDT_ECS!$J$48</f>
        <v>3.3424292518233</v>
      </c>
      <c r="H157" s="15" t="n">
        <f aca="false">RDT_ECS!$K$48</f>
        <v>0.0957258776711226</v>
      </c>
    </row>
    <row collapsed="false" customFormat="false" customHeight="false" hidden="false" ht="12.8" outlineLevel="0" r="159">
      <c r="B159" s="0" t="str">
        <f aca="false">RDT_ECS!$E$50</f>
        <v>Chaleur environnement</v>
      </c>
      <c r="C159" s="15" t="n">
        <f aca="false">RDT_ECS!$F$50</f>
        <v>0.555177451220784</v>
      </c>
      <c r="D159" s="15" t="n">
        <f aca="false">RDT_ECS!$G$50</f>
        <v>1.49968823037235</v>
      </c>
      <c r="E159" s="15" t="n">
        <f aca="false">RDT_ECS!$H$50</f>
        <v>2.78236033895999</v>
      </c>
      <c r="F159" s="15" t="n">
        <f aca="false">RDT_ECS!$I$50</f>
        <v>4.3410518545509</v>
      </c>
      <c r="G159" s="15" t="n">
        <f aca="false">RDT_ECS!$J$50</f>
        <v>5.01364387773495</v>
      </c>
      <c r="H159" s="15" t="n">
        <f aca="false">RDT_ECS!$K$50</f>
        <v>5.01364387773495</v>
      </c>
    </row>
    <row collapsed="false" customFormat="false" customHeight="false" hidden="false" ht="12.8" outlineLevel="0" r="162">
      <c r="A162" s="62" t="s">
        <v>21</v>
      </c>
      <c r="C162" s="0" t="str">
        <f aca="false">RDT_CLIM!$B$10</f>
        <v>2009</v>
      </c>
      <c r="D162" s="0" t="str">
        <f aca="false">RDT_CLIM!$C$10</f>
        <v>2015</v>
      </c>
      <c r="E162" s="0" t="str">
        <f aca="false">RDT_CLIM!$D$10</f>
        <v>2020</v>
      </c>
      <c r="F162" s="0" t="str">
        <f aca="false">RDT_CLIM!$E$10</f>
        <v>2025</v>
      </c>
      <c r="G162" s="0" t="str">
        <f aca="false">RDT_CLIM!$F$10</f>
        <v>2030</v>
      </c>
      <c r="H162" s="0" t="str">
        <f aca="false">RDT_CLIM!$G$10</f>
        <v>2050</v>
      </c>
    </row>
    <row collapsed="false" customFormat="false" customHeight="false" hidden="false" ht="12.8" outlineLevel="0" r="163">
      <c r="B163" s="0" t="str">
        <f aca="false">RDT_CLIM!$A$11</f>
        <v>Conso climatisation PAC/DRV/Rooftop</v>
      </c>
      <c r="C163" s="0" t="n">
        <f aca="false">RDT_CLIM!$B$11</f>
        <v>5.5568311287433</v>
      </c>
      <c r="D163" s="0" t="n">
        <f aca="false">RDT_CLIM!$C$11</f>
        <v>5.5568311287433</v>
      </c>
      <c r="E163" s="0" t="n">
        <f aca="false">RDT_CLIM!$D$11</f>
        <v>6.2783458754001</v>
      </c>
      <c r="F163" s="0" t="n">
        <f aca="false">RDT_CLIM!$E$11</f>
        <v>6.1147319240434</v>
      </c>
      <c r="G163" s="0" t="n">
        <f aca="false">RDT_CLIM!$F$11</f>
        <v>6.1655385581469</v>
      </c>
      <c r="H163" s="0" t="n">
        <f aca="false">RDT_CLIM!$G$11</f>
        <v>6.2791934249546</v>
      </c>
    </row>
    <row collapsed="false" customFormat="false" customHeight="false" hidden="false" ht="12.8" outlineLevel="0" r="164">
      <c r="B164" s="0" t="str">
        <f aca="false">RDT_CLIM!$A$12</f>
        <v>RDT climatisation</v>
      </c>
      <c r="C164" s="0" t="n">
        <f aca="false">RDT_CLIM!$B$12</f>
        <v>3.0579092326549</v>
      </c>
      <c r="D164" s="0" t="n">
        <f aca="false">RDT_CLIM!$C$12</f>
        <v>3.20192768495373</v>
      </c>
      <c r="E164" s="0" t="n">
        <f aca="false">RDT_CLIM!$D$12</f>
        <v>3.46505168327967</v>
      </c>
      <c r="F164" s="0" t="n">
        <f aca="false">RDT_CLIM!$E$12</f>
        <v>3.46505168327967</v>
      </c>
      <c r="G164" s="0" t="n">
        <f aca="false">RDT_CLIM!$F$12</f>
        <v>4.05794199181975</v>
      </c>
      <c r="H164" s="0" t="n">
        <f aca="false">RDT_CLIM!$G$12</f>
        <v>4.64546248573036</v>
      </c>
    </row>
    <row collapsed="false" customFormat="false" customHeight="false" hidden="false" ht="12.8" outlineLevel="0" r="165">
      <c r="B165" s="0" t="str">
        <f aca="false">RDT_CLIM!$A$13</f>
        <v>Chaleur environnement</v>
      </c>
      <c r="C165" s="0" t="n">
        <f aca="false">RDT_CLIM!$B$13</f>
        <v>11.435454084145</v>
      </c>
      <c r="D165" s="0" t="n">
        <f aca="false">RDT_CLIM!$C$13</f>
        <v>12.2357403029925</v>
      </c>
      <c r="E165" s="0" t="n">
        <f aca="false">RDT_CLIM!$D$13</f>
        <v>15.476447068367</v>
      </c>
      <c r="F165" s="0" t="n">
        <f aca="false">RDT_CLIM!$E$13</f>
        <v>15.0731302221671</v>
      </c>
      <c r="G165" s="0" t="n">
        <f aca="false">RDT_CLIM!$F$13</f>
        <v>18.8538592591412</v>
      </c>
      <c r="H165" s="0" t="n">
        <f aca="false">RDT_CLIM!$G$13</f>
        <v>22.8905640713167</v>
      </c>
    </row>
    <row collapsed="false" customFormat="false" customHeight="false" hidden="false" ht="12.8" outlineLevel="0" r="167">
      <c r="B167" s="0" t="s">
        <v>140</v>
      </c>
      <c r="C167" s="0" t="n">
        <f aca="false">$C$150+$C$159+$C$165</f>
        <v>18.1953246905715</v>
      </c>
      <c r="D167" s="0" t="n">
        <f aca="false">$D$150+$D$159+$D$165</f>
        <v>20.4592263928602</v>
      </c>
      <c r="E167" s="0" t="n">
        <f aca="false">$E$150+$E$159+$E$165</f>
        <v>26.6196930386396</v>
      </c>
      <c r="F167" s="0" t="n">
        <f aca="false">$F$150+$F$159+$F$165</f>
        <v>31.8760072127895</v>
      </c>
      <c r="G167" s="0" t="n">
        <f aca="false">$G$150+$G$159+$G$165</f>
        <v>41.3069614588939</v>
      </c>
      <c r="H167" s="0" t="n">
        <f aca="false">$H$150+$H$159+$H$165</f>
        <v>56.1648277841072</v>
      </c>
    </row>
    <row collapsed="false" customFormat="false" customHeight="false" hidden="false" ht="12.8" outlineLevel="0" r="169">
      <c r="B169" s="0" t="s">
        <v>119</v>
      </c>
      <c r="C169" s="0" t="n">
        <f aca="false">C167+C141</f>
        <v>256.368951505432</v>
      </c>
      <c r="D169" s="0" t="n">
        <f aca="false">D167+D141</f>
        <v>248.495134372227</v>
      </c>
      <c r="E169" s="0" t="n">
        <f aca="false">E167+E141</f>
        <v>238.214455381435</v>
      </c>
      <c r="F169" s="0" t="n">
        <f aca="false">F167+F141</f>
        <v>218.605179977124</v>
      </c>
      <c r="G169" s="0" t="n">
        <f aca="false">G167+G141</f>
        <v>203.587387899641</v>
      </c>
      <c r="H169" s="0" t="n">
        <f aca="false">H167+H141</f>
        <v>170.394439275204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2018-04-30T14:12:09Z</dcterms:modified>
  <cp:revision>35</cp:revision>
</cp:coreProperties>
</file>