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<sst xmlns="http://schemas.openxmlformats.org/spreadsheetml/2006/main" count="9772" uniqueCount="142">
  <si>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</si>
  <si>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</si>
  <si>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</si>
  <si>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</si>
  <si>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</si>
  <si>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</si>
  <si>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</si>
  <si>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</si>
  <si>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</si>
  <si>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</si>
  <si>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</si>
  <si>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</si>
  <si>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</si>
  <si>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</si>
  <si>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</si>
  <si>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</si>
  <si>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</si>
  <si>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</si>
  <si>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</si>
  <si>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</si>
  <si>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</si>
  <si>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</si>
  <si>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</si>
  <si>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</si>
  <si>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</si>
  <si>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</si>
  <si>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</si>
  <si>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</si>
  <si>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</si>
  <si>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</si>
  <si>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</si>
  <si>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</si>
  <si>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</si>
  <si>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</si>
  <si>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</si>
  <si>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</si>
  <si>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</si>
  <si>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</si>
  <si>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</si>
  <si>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</si>
  <si>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</si>
  <si>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</si>
  <si>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</si>
  <si>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</si>
  <si>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</si>
  <si>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</si>
  <si>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</si>
  <si>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</si>
  <si>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</si>
  <si>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</si>
  <si>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</si>
  <si>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</si>
  <si>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</si>
  <si>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</si>
  <si>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</si>
  <si>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</si>
  <si>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</si>
  <si>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</si>
  <si>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</si>
  <si>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</si>
  <si>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</si>
  <si>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</si>
  <si>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</si>
  <si>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</si>
  <si>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</si>
  <si>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</si>
  <si>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</si>
  <si>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</si>
  <si>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</si>
  <si>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</si>
  <si>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</si>
  <si>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</si>
  <si>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</si>
  <si>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</si>
  <si>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</si>
  <si>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</si>
  <si>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</si>
  <si>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</si>
  <si>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</si>
  <si>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</si>
  <si>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</si>
  <si>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</si>
  <si>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</si>
  <si>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</si>
  <si>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</si>
  <si>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</si>
  <si>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</si>
  <si>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</si>
  <si>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</si>
  <si>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</si>
  <si>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</si>
  <si>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</si>
  <si>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</si>
  <si>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</si>
  <si>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</si>
  <si>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</si>
  <si>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</si>
  <si>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</si>
  <si>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</si>
  <si>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</si>
  <si>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</si>
  <si>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</si>
  <si>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</si>
  <si>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</si>
  <si>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</si>
  <si>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</si>
  <si>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</si>
  <si>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</si>
  <si>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</si>
  <si>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</si>
  <si>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</si>
  <si>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</si>
  <si>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</si>
  <si>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</si>
  <si>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</si>
  <si>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</si>
  <si>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</si>
  <si>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</si>
  <si>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</si>
  <si>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</si>
  <si>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</si>
  <si>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</si>
  <si>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</si>
  <si>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</si>
  <si>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</si>
  <si>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</si>
  <si>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</si>
  <si>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</si>
  <si>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</si>
  <si>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</si>
  <si>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</si>
  <si>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</si>
  <si>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</si>
  <si>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</si>
  <si>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</si>
  <si>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</si>
  <si>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</si>
  <si>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</si>
  <si>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</si>
  <si>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</si>
  <si>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</si>
  <si>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AMS2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</si>
</sst>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%"/>
    <numFmt numFmtId="166" formatCode="0"/>
    <numFmt numFmtId="167" formatCode="0.0"/>
    <numFmt numFmtId="168" formatCode="0.0000"/>
    <numFmt numFmtId="169" formatCode="0.00"/>
    <numFmt numFmtId="170" formatCode="0%"/>
    <numFmt numFmtId="171" formatCode="#,##0.0"/>
    <numFmt numFmtId="172" formatCode="&quot;VRAI&quot;;&quot;VRAI&quot;;&quot;FAUX&quot;"/>
    <numFmt numFmtId="173" formatCode="0.000"/>
    <numFmt numFmtId="174" formatCode="mm/dd/yyyy h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">
    <border diagonalDown="false" diagonalUp="false">
      <left/>
      <right/>
      <top/>
      <bottom/>
      <diagonal/>
    </border>
  </borders>
  <cellStyleXfs count="3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Fill="true" applyNumberFormat="true" borderId="0" fillId="9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174">
      <alignment wrapText="true"/>
    </xf>
  </cellStyleXfs>
  <cellXfs count="1178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4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2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5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3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7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9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6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7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7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6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9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3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9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9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9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9" fontId="0" numFmtId="0" xfId="30"/>
    <xf borderId="0" fillId="0" fontId="0" numFmtId="0" xfId="31"/>
    <xf borderId="0" fillId="0" fontId="0" numFmtId="0" xfId="32"/>
    <xf borderId="0" fillId="0" fontId="0" numFmtId="0" xfId="33"/>
    <xf borderId="0" fillId="0" fontId="0" numFmtId="174" xfId="34"/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</cellXfs>
  <cellStyles count="2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XLConnect.Header" xfId="20"/>
    <cellStyle builtinId="54" customBuiltin="true" name="Excel Built-in XLConnect.String" xfId="21"/>
    <cellStyle builtinId="54" customBuiltin="true" name="Excel Built-in XLConnect.Numeric" xfId="22"/>
    <cellStyle builtinId="54" customBuiltin="true" name="Excel Built-in Excel Built-in Excel Built-in Excel Built-in Excel Built-in Excel Built-in Excel Built-in Excel Built-in XLConnect.String" xfId="23"/>
    <cellStyle builtinId="54" customBuiltin="true" name="Excel Built-in Excel Built-in Excel Built-in Excel Built-in Excel Built-in Excel Built-in Excel Built-in Excel Built-in Excel Built-in Excel Built-in Excel Built-in Excel Built-in TableStyleLight1" xfId="24"/>
    <cellStyle builtinId="54" customBuiltin="true" name="Excel Built-in Excel Built-in Excel Built-in Excel Built-in Excel Built-in Excel Built-in Excel Built-in Excel Built-in XLConnect.Header" xfId="25"/>
    <cellStyle builtinId="54" customBuiltin="true" name="Excel Built-in Excel Built-in Excel Built-in Excel Built-in Excel Built-in Excel Built-in Excel Built-in Excel Built-in Excel Built-in Excel Built-in XLConnect.Numeric" xfId="26"/>
    <cellStyle builtinId="54" customBuiltin="true" name="Excel Built-in Excel Built-in Excel Built-in Excel Built-in Excel Built-in Excel Built-in Excel Built-in Excel Built-in XLConnect.Numeric" xfId="27"/>
    <cellStyle builtinId="54" customBuiltin="true" name="Excel Built-in Excel Built-in Excel Built-in Excel Built-in XLConnect.Header" xfId="28"/>
    <cellStyle builtinId="54" customBuiltin="true" name="Excel Built-in Excel Built-in Excel Built-in Excel Built-in XLConnect.String" xfId="29"/>
    <cellStyle name="XLConnect.Header" xfId="30"/>
    <cellStyle name="XLConnect.String" xfId="31"/>
    <cellStyle name="XLConnect.Numeric" xfId="32"/>
    <cellStyle name="XLConnect.Boolean" xfId="33"/>
    <cellStyle name="XLConnect.DateTime" xfId="3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258120</xdr:colOff>
      <xdr:row>28</xdr:row>
      <xdr:rowOff>63360</xdr:rowOff>
    </xdr:from>
    <xdr:to>
      <xdr:col>8</xdr:col>
      <xdr:colOff>258120</xdr:colOff>
      <xdr:row>30</xdr:row>
      <xdr:rowOff>63000</xdr:rowOff>
    </xdr:to>
    <xdr:sp>
      <xdr:nvSpPr>
        <xdr:cNvPr id="0" name="Line 1"/>
        <xdr:cNvSpPr/>
      </xdr:nvSpPr>
      <xdr:spPr>
        <a:xfrm>
          <a:off x="8490600" y="8793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258120</xdr:colOff>
      <xdr:row>28</xdr:row>
      <xdr:rowOff>63360</xdr:rowOff>
    </xdr:from>
    <xdr:to>
      <xdr:col>8</xdr:col>
      <xdr:colOff>258120</xdr:colOff>
      <xdr:row>32</xdr:row>
      <xdr:rowOff>63000</xdr:rowOff>
    </xdr:to>
    <xdr:sp>
      <xdr:nvSpPr>
        <xdr:cNvPr id="1" name="Line 1"/>
        <xdr:cNvSpPr/>
      </xdr:nvSpPr>
      <xdr:spPr>
        <a:xfrm>
          <a:off x="8490600" y="8793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258120</xdr:colOff>
      <xdr:row>28</xdr:row>
      <xdr:rowOff>63360</xdr:rowOff>
    </xdr:from>
    <xdr:to>
      <xdr:col>28</xdr:col>
      <xdr:colOff>257760</xdr:colOff>
      <xdr:row>28</xdr:row>
      <xdr:rowOff>63360</xdr:rowOff>
    </xdr:to>
    <xdr:sp>
      <xdr:nvSpPr>
        <xdr:cNvPr id="2" name="Line 1"/>
        <xdr:cNvSpPr/>
      </xdr:nvSpPr>
      <xdr:spPr>
        <a:xfrm>
          <a:off x="8490600" y="8793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258120</xdr:colOff>
      <xdr:row>26</xdr:row>
      <xdr:rowOff>43560</xdr:rowOff>
    </xdr:from>
    <xdr:to>
      <xdr:col>8</xdr:col>
      <xdr:colOff>618120</xdr:colOff>
      <xdr:row>28</xdr:row>
      <xdr:rowOff>63360</xdr:rowOff>
    </xdr:to>
    <xdr:sp>
      <xdr:nvSpPr>
        <xdr:cNvPr id="3" name="Line 1"/>
        <xdr:cNvSpPr/>
      </xdr:nvSpPr>
      <xdr:spPr>
        <a:xfrm flipV="1">
          <a:off x="8490600" y="8433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258120</xdr:colOff>
      <xdr:row>30</xdr:row>
      <xdr:rowOff>63000</xdr:rowOff>
    </xdr:from>
    <xdr:to>
      <xdr:col>28</xdr:col>
      <xdr:colOff>257760</xdr:colOff>
      <xdr:row>30</xdr:row>
      <xdr:rowOff>63000</xdr:rowOff>
    </xdr:to>
    <xdr:sp>
      <xdr:nvSpPr>
        <xdr:cNvPr id="4" name="Line 1"/>
        <xdr:cNvSpPr/>
      </xdr:nvSpPr>
      <xdr:spPr>
        <a:xfrm>
          <a:off x="8490600" y="9118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258120</xdr:colOff>
      <xdr:row>28</xdr:row>
      <xdr:rowOff>28440</xdr:rowOff>
    </xdr:from>
    <xdr:to>
      <xdr:col>8</xdr:col>
      <xdr:colOff>618120</xdr:colOff>
      <xdr:row>30</xdr:row>
      <xdr:rowOff>63000</xdr:rowOff>
    </xdr:to>
    <xdr:sp>
      <xdr:nvSpPr>
        <xdr:cNvPr id="5" name="Line 1"/>
        <xdr:cNvSpPr/>
      </xdr:nvSpPr>
      <xdr:spPr>
        <a:xfrm flipV="1">
          <a:off x="8490600" y="8758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258120</xdr:colOff>
      <xdr:row>30</xdr:row>
      <xdr:rowOff>28080</xdr:rowOff>
    </xdr:from>
    <xdr:to>
      <xdr:col>8</xdr:col>
      <xdr:colOff>618120</xdr:colOff>
      <xdr:row>32</xdr:row>
      <xdr:rowOff>63000</xdr:rowOff>
    </xdr:to>
    <xdr:sp>
      <xdr:nvSpPr>
        <xdr:cNvPr id="6" name="Line 1"/>
        <xdr:cNvSpPr/>
      </xdr:nvSpPr>
      <xdr:spPr>
        <a:xfrm flipV="1">
          <a:off x="8490600" y="9083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258120</xdr:colOff>
      <xdr:row>28</xdr:row>
      <xdr:rowOff>63360</xdr:rowOff>
    </xdr:from>
    <xdr:to>
      <xdr:col>28</xdr:col>
      <xdr:colOff>257760</xdr:colOff>
      <xdr:row>32</xdr:row>
      <xdr:rowOff>63000</xdr:rowOff>
    </xdr:to>
    <xdr:sp>
      <xdr:nvSpPr>
        <xdr:cNvPr id="7" name="Line 1"/>
        <xdr:cNvSpPr/>
      </xdr:nvSpPr>
      <xdr:spPr>
        <a:xfrm flipH="1">
          <a:off x="8490600" y="8793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5968" t="s">
        <v>0</v>
      </c>
      <c r="B1" s="5969" t="s">
        <v>1</v>
      </c>
      <c r="C1" s="5970" t="s">
        <v>2</v>
      </c>
      <c r="D1" s="5971" t="s">
        <v>3</v>
      </c>
      <c r="E1" s="5972" t="s">
        <v>4</v>
      </c>
      <c r="F1" s="5973" t="s">
        <v>5</v>
      </c>
      <c r="G1" s="5974" t="s">
        <v>6</v>
      </c>
      <c r="H1" s="5975" t="s">
        <v>7</v>
      </c>
      <c r="I1" s="5976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5977" t="s">
        <v>141</v>
      </c>
      <c r="B2" s="6032" t="s">
        <v>12</v>
      </c>
      <c r="C2" s="6087" t="s">
        <v>13</v>
      </c>
      <c r="D2" s="6142" t="n">
        <v>6.0791570898897</v>
      </c>
      <c r="E2" s="6197" t="n">
        <v>7.705309299574901</v>
      </c>
      <c r="F2" s="6252" t="n">
        <v>8.541508463935699</v>
      </c>
      <c r="G2" s="6307" t="n">
        <v>8.893224698252101</v>
      </c>
      <c r="H2" s="6362" t="n">
        <v>9.1856791499272</v>
      </c>
      <c r="I2" s="6417" t="n">
        <v>9.5210179923222</v>
      </c>
      <c r="K2" s="4" t="s">
        <v>12</v>
      </c>
      <c r="L2" s="0" t="n">
        <f aca="false">SUMIFS(I2:I56,B2:B56,$K2)/SUMIFS(E2:E56,B2:B56,$K2)</f>
        <v>0.955542573405851</v>
      </c>
      <c r="M2" s="0" t="n">
        <v>1.14961863087029</v>
      </c>
    </row>
    <row collapsed="false" customFormat="false" customHeight="false" hidden="false" ht="12.8" outlineLevel="0" r="3">
      <c r="A3" s="5978" t="s">
        <v>141</v>
      </c>
      <c r="B3" s="6033" t="s">
        <v>12</v>
      </c>
      <c r="C3" s="6088" t="s">
        <v>14</v>
      </c>
      <c r="D3" s="6143" t="n">
        <v>3.0083180403482</v>
      </c>
      <c r="E3" s="6198" t="n">
        <v>2.5572923947718</v>
      </c>
      <c r="F3" s="6253" t="n">
        <v>2.2537567943085</v>
      </c>
      <c r="G3" s="6308" t="n">
        <v>1.9423623820598</v>
      </c>
      <c r="H3" s="6363" t="n">
        <v>1.6795305615043</v>
      </c>
      <c r="I3" s="6418" t="n">
        <v>1.0245015203148</v>
      </c>
      <c r="K3" s="4" t="s">
        <v>15</v>
      </c>
      <c r="L3" s="0" t="n">
        <f aca="false">SUMIFS(I2:I56,B2:B56,$K3)/SUMIFS(E2:E56,B2:B56,$K3)</f>
        <v>0.773163248360489</v>
      </c>
      <c r="M3" s="0" t="n">
        <v>0.812458613680636</v>
      </c>
    </row>
    <row collapsed="false" customFormat="false" customHeight="false" hidden="false" ht="12.8" outlineLevel="0" r="4">
      <c r="A4" s="5979" t="s">
        <v>141</v>
      </c>
      <c r="B4" s="6034" t="s">
        <v>12</v>
      </c>
      <c r="C4" s="6089" t="s">
        <v>16</v>
      </c>
      <c r="D4" s="6144" t="n">
        <v>4.7065148885455</v>
      </c>
      <c r="E4" s="6199" t="n">
        <v>0.0</v>
      </c>
      <c r="F4" s="6254" t="n">
        <v>0.0</v>
      </c>
      <c r="G4" s="6309" t="n">
        <v>0.0</v>
      </c>
      <c r="H4" s="6364" t="n">
        <v>0.0</v>
      </c>
      <c r="I4" s="6419" t="n">
        <v>0.0</v>
      </c>
      <c r="K4" s="4" t="s">
        <v>17</v>
      </c>
      <c r="L4" s="0" t="n">
        <f aca="false">SUMIFS(I2:I56,B2:B56,$K4)/SUMIFS(E2:E56,B2:B56,$K4)</f>
        <v>0.773862482433248</v>
      </c>
      <c r="M4" s="0" t="n">
        <v>1.2993730370403</v>
      </c>
    </row>
    <row collapsed="false" customFormat="false" customHeight="false" hidden="false" ht="12.8" outlineLevel="0" r="5">
      <c r="A5" s="5980" t="s">
        <v>141</v>
      </c>
      <c r="B5" s="6035" t="s">
        <v>12</v>
      </c>
      <c r="C5" s="6090" t="s">
        <v>18</v>
      </c>
      <c r="D5" s="6145" t="n">
        <v>0.0</v>
      </c>
      <c r="E5" s="6200" t="n">
        <v>0.0</v>
      </c>
      <c r="F5" s="6255" t="n">
        <v>0.0</v>
      </c>
      <c r="G5" s="6310" t="n">
        <v>0.0</v>
      </c>
      <c r="H5" s="6365" t="n">
        <v>0.0</v>
      </c>
      <c r="I5" s="6420" t="n">
        <v>0.0</v>
      </c>
      <c r="K5" s="4" t="s">
        <v>19</v>
      </c>
      <c r="L5" s="0" t="n">
        <f aca="false">SUMIFS($I$2:$I$56,$B$2:$B$56,K5)/SUMIFS($E$2:$E$56,$B$2:$B$56,K5)</f>
        <v>0.307285099918641</v>
      </c>
      <c r="M5" s="0" t="n">
        <v>0.399919831671957</v>
      </c>
    </row>
    <row collapsed="false" customFormat="false" customHeight="false" hidden="false" ht="12.8" outlineLevel="0" r="6">
      <c r="A6" s="5981" t="s">
        <v>141</v>
      </c>
      <c r="B6" s="6036" t="s">
        <v>12</v>
      </c>
      <c r="C6" s="6091" t="s">
        <v>20</v>
      </c>
      <c r="D6" s="6146" t="n">
        <v>1.5091894714376</v>
      </c>
      <c r="E6" s="6201" t="n">
        <v>1.28668900065</v>
      </c>
      <c r="F6" s="6256" t="n">
        <v>1.132408751951</v>
      </c>
      <c r="G6" s="6311" t="n">
        <v>0.9719059179466999</v>
      </c>
      <c r="H6" s="6366" t="n">
        <v>0.8364972767136</v>
      </c>
      <c r="I6" s="6421" t="n">
        <v>0.4903194390724</v>
      </c>
      <c r="K6" s="4" t="s">
        <v>21</v>
      </c>
      <c r="L6" s="0" t="n">
        <f aca="false">SUMIFS(I2:I56,B2:B56,$K6)/SUMIFS(E2:E56,B2:B56,$K6)</f>
        <v>1.08947097011409</v>
      </c>
      <c r="M6" s="0" t="n">
        <v>1.05304851834969</v>
      </c>
    </row>
    <row collapsed="false" customFormat="false" customHeight="false" hidden="false" ht="12.8" outlineLevel="0" r="7">
      <c r="A7" s="5982" t="s">
        <v>141</v>
      </c>
      <c r="B7" s="6037" t="s">
        <v>15</v>
      </c>
      <c r="C7" s="6092" t="s">
        <v>13</v>
      </c>
      <c r="D7" s="6147" t="n">
        <v>4.9206550760368994</v>
      </c>
      <c r="E7" s="6202" t="n">
        <v>5.6930448781425</v>
      </c>
      <c r="F7" s="6257" t="n">
        <v>5.8697583335742</v>
      </c>
      <c r="G7" s="6312" t="n">
        <v>5.9461018151191</v>
      </c>
      <c r="H7" s="6367" t="n">
        <v>5.8232472164799</v>
      </c>
      <c r="I7" s="6422" t="n">
        <v>4.4016530710467</v>
      </c>
      <c r="K7" s="4" t="s">
        <v>22</v>
      </c>
      <c r="L7" s="0" t="n">
        <f aca="false">SUMIFS(I2:I56,B2:B56,$K7)/SUMIFS(E2:E56,B2:B56,$K7)</f>
        <v>0.976519056846739</v>
      </c>
      <c r="M7" s="0" t="n">
        <v>1.1877860635126</v>
      </c>
    </row>
    <row collapsed="false" customFormat="false" customHeight="false" hidden="false" ht="12.8" outlineLevel="0" r="8">
      <c r="A8" s="5983" t="s">
        <v>141</v>
      </c>
      <c r="B8" s="6038" t="s">
        <v>15</v>
      </c>
      <c r="C8" s="6093" t="s">
        <v>14</v>
      </c>
      <c r="D8" s="6148" t="n">
        <v>0.0</v>
      </c>
      <c r="E8" s="6203" t="n">
        <v>0.0</v>
      </c>
      <c r="F8" s="6258" t="n">
        <v>0.0</v>
      </c>
      <c r="G8" s="6313" t="n">
        <v>0.0</v>
      </c>
      <c r="H8" s="6368" t="n">
        <v>0.0</v>
      </c>
      <c r="I8" s="6423" t="n">
        <v>0.0</v>
      </c>
      <c r="K8" s="4" t="s">
        <v>23</v>
      </c>
      <c r="L8" s="0" t="n">
        <f aca="false">SUMIFS(I2:I56,B2:B56,$K8)/SUMIFS(E2:E56,B2:B56,$K8)</f>
        <v>0.405156797243301</v>
      </c>
      <c r="M8" s="0" t="n">
        <v>0.604174618033936</v>
      </c>
    </row>
    <row collapsed="false" customFormat="false" customHeight="false" hidden="false" ht="12.8" outlineLevel="0" r="9">
      <c r="A9" s="5984" t="s">
        <v>141</v>
      </c>
      <c r="B9" s="6039" t="s">
        <v>15</v>
      </c>
      <c r="C9" s="6094" t="s">
        <v>16</v>
      </c>
      <c r="D9" s="6149" t="n">
        <v>0.0</v>
      </c>
      <c r="E9" s="6204" t="n">
        <v>0.0</v>
      </c>
      <c r="F9" s="6259" t="n">
        <v>0.0</v>
      </c>
      <c r="G9" s="6314" t="n">
        <v>0.0</v>
      </c>
      <c r="H9" s="6369" t="n">
        <v>0.0</v>
      </c>
      <c r="I9" s="6424" t="n">
        <v>0.0</v>
      </c>
      <c r="K9" s="4" t="s">
        <v>24</v>
      </c>
      <c r="L9" s="0" t="n">
        <f aca="false">SUMIFS(I2:I56,B2:B56,$K9)/SUMIFS(E2:E56,B2:B56,$K9)</f>
        <v>0.55113298177909</v>
      </c>
      <c r="M9" s="0" t="n">
        <v>0.688063861191926</v>
      </c>
    </row>
    <row collapsed="false" customFormat="false" customHeight="false" hidden="false" ht="12.8" outlineLevel="0" r="10">
      <c r="A10" s="5985" t="s">
        <v>141</v>
      </c>
      <c r="B10" s="6040" t="s">
        <v>15</v>
      </c>
      <c r="C10" s="6095" t="s">
        <v>18</v>
      </c>
      <c r="D10" s="6150" t="n">
        <v>0.0</v>
      </c>
      <c r="E10" s="6205" t="n">
        <v>0.0</v>
      </c>
      <c r="F10" s="6260" t="n">
        <v>0.0</v>
      </c>
      <c r="G10" s="6315" t="n">
        <v>0.0</v>
      </c>
      <c r="H10" s="6370" t="n">
        <v>0.0</v>
      </c>
      <c r="I10" s="6425" t="n">
        <v>0.0</v>
      </c>
      <c r="K10" s="4" t="s">
        <v>25</v>
      </c>
      <c r="L10" s="0" t="n">
        <f aca="false">SUMIFS(I2:I56,B2:B56,$K10)/SUMIFS(E2:E56,B2:B56,$K10)</f>
        <v>0.742890619252437</v>
      </c>
      <c r="M10" s="0" t="n">
        <v>0.822680775929275</v>
      </c>
    </row>
    <row collapsed="false" customFormat="false" customHeight="false" hidden="false" ht="12.8" outlineLevel="0" r="11">
      <c r="A11" s="5986" t="s">
        <v>141</v>
      </c>
      <c r="B11" s="6041" t="s">
        <v>15</v>
      </c>
      <c r="C11" s="6096" t="s">
        <v>20</v>
      </c>
      <c r="D11" s="6151" t="n">
        <v>0.0</v>
      </c>
      <c r="E11" s="6206" t="n">
        <v>0.0</v>
      </c>
      <c r="F11" s="6261" t="n">
        <v>0.0</v>
      </c>
      <c r="G11" s="6316" t="n">
        <v>0.0</v>
      </c>
      <c r="H11" s="6371" t="n">
        <v>0.0</v>
      </c>
      <c r="I11" s="6426" t="n">
        <v>0.0</v>
      </c>
      <c r="K11" s="4" t="s">
        <v>26</v>
      </c>
      <c r="L11" s="0" t="n">
        <f aca="false">SUMIFS(I2:I56,B2:B56,$K11)/SUMIFS(E2:E56,B2:B56,$K11)</f>
        <v>0.942037609740888</v>
      </c>
      <c r="M11" s="0" t="n">
        <v>1.07226000494801</v>
      </c>
    </row>
    <row collapsed="false" customFormat="false" customHeight="false" hidden="false" ht="14.9" outlineLevel="0" r="12">
      <c r="A12" s="5987" t="s">
        <v>141</v>
      </c>
      <c r="B12" s="6042" t="s">
        <v>17</v>
      </c>
      <c r="C12" s="6097" t="s">
        <v>13</v>
      </c>
      <c r="D12" s="6152" t="n">
        <v>9.168408383380699</v>
      </c>
      <c r="E12" s="6207" t="n">
        <v>10.5406312908719</v>
      </c>
      <c r="F12" s="6262" t="n">
        <v>11.484541015230802</v>
      </c>
      <c r="G12" s="6317" t="n">
        <v>10.6814177648298</v>
      </c>
      <c r="H12" s="6372" t="n">
        <v>9.9507425944623</v>
      </c>
      <c r="I12" s="6427" t="n">
        <v>8.1569990971677</v>
      </c>
      <c r="K12" s="4" t="s">
        <v>27</v>
      </c>
      <c r="L12" s="0" t="n">
        <f aca="false">SUMIFS(I2:I56,B2:B56,$K12)/SUMIFS(E2:E56,B2:B56,$K12)</f>
        <v>1.23945679685513</v>
      </c>
      <c r="M12" s="0" t="n">
        <v>1.22936766026793</v>
      </c>
    </row>
    <row collapsed="false" customFormat="false" customHeight="false" hidden="false" ht="12.75" outlineLevel="0" r="13">
      <c r="A13" s="5988" t="s">
        <v>141</v>
      </c>
      <c r="B13" s="6043" t="s">
        <v>17</v>
      </c>
      <c r="C13" s="6098" t="s">
        <v>14</v>
      </c>
      <c r="D13" s="6153" t="n">
        <v>0.0</v>
      </c>
      <c r="E13" s="6208" t="n">
        <v>0.0</v>
      </c>
      <c r="F13" s="6263" t="n">
        <v>0.0</v>
      </c>
      <c r="G13" s="6318" t="n">
        <v>0.0</v>
      </c>
      <c r="H13" s="6373" t="n">
        <v>0.0</v>
      </c>
      <c r="I13" s="6428" t="n">
        <v>0.0</v>
      </c>
    </row>
    <row collapsed="false" customFormat="false" customHeight="false" hidden="false" ht="12.75" outlineLevel="0" r="14">
      <c r="A14" s="5989" t="s">
        <v>141</v>
      </c>
      <c r="B14" s="6044" t="s">
        <v>17</v>
      </c>
      <c r="C14" s="6099" t="s">
        <v>16</v>
      </c>
      <c r="D14" s="6154" t="n">
        <v>0.0</v>
      </c>
      <c r="E14" s="6209" t="n">
        <v>0.0</v>
      </c>
      <c r="F14" s="6264" t="n">
        <v>0.0</v>
      </c>
      <c r="G14" s="6319" t="n">
        <v>0.0</v>
      </c>
      <c r="H14" s="6374" t="n">
        <v>0.0</v>
      </c>
      <c r="I14" s="6429" t="n">
        <v>0.0</v>
      </c>
    </row>
    <row collapsed="false" customFormat="false" customHeight="false" hidden="false" ht="12.75" outlineLevel="0" r="15">
      <c r="A15" s="5990" t="s">
        <v>141</v>
      </c>
      <c r="B15" s="6045" t="s">
        <v>17</v>
      </c>
      <c r="C15" s="6100" t="s">
        <v>18</v>
      </c>
      <c r="D15" s="6155" t="n">
        <v>0.0</v>
      </c>
      <c r="E15" s="6210" t="n">
        <v>0.0</v>
      </c>
      <c r="F15" s="6265" t="n">
        <v>0.0</v>
      </c>
      <c r="G15" s="6320" t="n">
        <v>0.0</v>
      </c>
      <c r="H15" s="6375" t="n">
        <v>0.0</v>
      </c>
      <c r="I15" s="6430" t="n">
        <v>0.0</v>
      </c>
    </row>
    <row collapsed="false" customFormat="false" customHeight="false" hidden="false" ht="12.75" outlineLevel="0" r="16">
      <c r="A16" s="5991" t="s">
        <v>141</v>
      </c>
      <c r="B16" s="6046" t="s">
        <v>17</v>
      </c>
      <c r="C16" s="6101" t="s">
        <v>20</v>
      </c>
      <c r="D16" s="6156" t="n">
        <v>0.0</v>
      </c>
      <c r="E16" s="6211" t="n">
        <v>0.0</v>
      </c>
      <c r="F16" s="6266" t="n">
        <v>0.0</v>
      </c>
      <c r="G16" s="6321" t="n">
        <v>0.0</v>
      </c>
      <c r="H16" s="6376" t="n">
        <v>0.0</v>
      </c>
      <c r="I16" s="6431" t="n">
        <v>0.0</v>
      </c>
    </row>
    <row collapsed="false" customFormat="false" customHeight="false" hidden="false" ht="12.75" outlineLevel="0" r="17">
      <c r="A17" s="5992" t="s">
        <v>141</v>
      </c>
      <c r="B17" s="6047" t="s">
        <v>19</v>
      </c>
      <c r="C17" s="6102" t="s">
        <v>13</v>
      </c>
      <c r="D17" s="6157" t="n">
        <v>18.123121851906397</v>
      </c>
      <c r="E17" s="6212" t="n">
        <v>18.026088736645</v>
      </c>
      <c r="F17" s="6267" t="n">
        <v>16.897526847911998</v>
      </c>
      <c r="G17" s="6322" t="n">
        <v>17.091101044189802</v>
      </c>
      <c r="H17" s="6377" t="n">
        <v>17.8044828840153</v>
      </c>
      <c r="I17" s="6432" t="n">
        <v>15.010967658971598</v>
      </c>
    </row>
    <row collapsed="false" customFormat="false" customHeight="false" hidden="false" ht="12.75" outlineLevel="0" r="18">
      <c r="A18" s="5993" t="s">
        <v>141</v>
      </c>
      <c r="B18" s="6048" t="s">
        <v>19</v>
      </c>
      <c r="C18" s="6103" t="s">
        <v>14</v>
      </c>
      <c r="D18" s="6158" t="n">
        <v>53.814126684670995</v>
      </c>
      <c r="E18" s="6213" t="n">
        <v>55.3698637572265</v>
      </c>
      <c r="F18" s="6268" t="n">
        <v>49.0388993692778</v>
      </c>
      <c r="G18" s="6323" t="n">
        <v>39.7340500467768</v>
      </c>
      <c r="H18" s="6378" t="n">
        <v>27.210939526419104</v>
      </c>
      <c r="I18" s="6433" t="n">
        <v>2.3263299278698</v>
      </c>
    </row>
    <row collapsed="false" customFormat="false" customHeight="false" hidden="false" ht="12.75" outlineLevel="0" r="19">
      <c r="A19" s="5994" t="s">
        <v>141</v>
      </c>
      <c r="B19" s="6049" t="s">
        <v>19</v>
      </c>
      <c r="C19" s="6104" t="s">
        <v>16</v>
      </c>
      <c r="D19" s="6159" t="n">
        <v>28.560264679199</v>
      </c>
      <c r="E19" s="6214" t="n">
        <v>21.151891403324097</v>
      </c>
      <c r="F19" s="6269" t="n">
        <v>14.266656951568601</v>
      </c>
      <c r="G19" s="6324" t="n">
        <v>8.804235361149601</v>
      </c>
      <c r="H19" s="6379" t="n">
        <v>3.8887371182324997</v>
      </c>
      <c r="I19" s="6434" t="n">
        <v>0.0079239730116</v>
      </c>
    </row>
    <row collapsed="false" customFormat="false" customHeight="false" hidden="false" ht="12.75" outlineLevel="0" r="20">
      <c r="A20" s="5995" t="s">
        <v>141</v>
      </c>
      <c r="B20" s="6050" t="s">
        <v>19</v>
      </c>
      <c r="C20" s="6105" t="s">
        <v>18</v>
      </c>
      <c r="D20" s="6160" t="n">
        <v>7.898782779317</v>
      </c>
      <c r="E20" s="6215" t="n">
        <v>5.9991930101323</v>
      </c>
      <c r="F20" s="6270" t="n">
        <v>4.2318089326339</v>
      </c>
      <c r="G20" s="6325" t="n">
        <v>2.9938423931930997</v>
      </c>
      <c r="H20" s="6380" t="n">
        <v>2.5066619154949996</v>
      </c>
      <c r="I20" s="6435" t="n">
        <v>10.467703558305102</v>
      </c>
    </row>
    <row collapsed="false" customFormat="false" customHeight="false" hidden="false" ht="12.8" outlineLevel="0" r="21">
      <c r="A21" s="5996" t="s">
        <v>141</v>
      </c>
      <c r="B21" s="6051" t="s">
        <v>19</v>
      </c>
      <c r="C21" s="6106" t="s">
        <v>20</v>
      </c>
      <c r="D21" s="6161" t="n">
        <v>3.313894141357</v>
      </c>
      <c r="E21" s="6216" t="n">
        <v>4.617737762979501</v>
      </c>
      <c r="F21" s="6271" t="n">
        <v>4.8976748317256</v>
      </c>
      <c r="G21" s="6326" t="n">
        <v>4.938065396723</v>
      </c>
      <c r="H21" s="6381" t="n">
        <v>5.3959097880806</v>
      </c>
      <c r="I21" s="6436" t="n">
        <v>4.5026431743287</v>
      </c>
      <c r="J21" s="0" t="n">
        <f aca="false">SUM(E$17:E$21)</f>
        <v>105.164774670307</v>
      </c>
      <c r="K21" s="0" t="n">
        <f aca="false">SUM(I$17:I$21)</f>
        <v>32.3155682924868</v>
      </c>
    </row>
    <row collapsed="false" customFormat="false" customHeight="false" hidden="false" ht="12.8" outlineLevel="0" r="22">
      <c r="A22" s="5997" t="s">
        <v>141</v>
      </c>
      <c r="B22" s="6052" t="s">
        <v>21</v>
      </c>
      <c r="C22" s="6107" t="s">
        <v>13</v>
      </c>
      <c r="D22" s="6162" t="n">
        <v>5.4238186881371</v>
      </c>
      <c r="E22" s="6217" t="n">
        <v>5.912433502905801</v>
      </c>
      <c r="F22" s="6272" t="n">
        <v>6.1583936488452</v>
      </c>
      <c r="G22" s="6327" t="n">
        <v>6.0227328615643</v>
      </c>
      <c r="H22" s="6382" t="n">
        <v>6.1198075806705</v>
      </c>
      <c r="I22" s="6437" t="n">
        <v>6.441424664145801</v>
      </c>
    </row>
    <row collapsed="false" customFormat="false" customHeight="false" hidden="false" ht="12.75" outlineLevel="0" r="23">
      <c r="A23" s="5998" t="s">
        <v>141</v>
      </c>
      <c r="B23" s="6053" t="s">
        <v>21</v>
      </c>
      <c r="C23" s="6108" t="s">
        <v>14</v>
      </c>
      <c r="D23" s="6163" t="n">
        <v>0.0</v>
      </c>
      <c r="E23" s="6218" t="n">
        <v>0.0</v>
      </c>
      <c r="F23" s="6273" t="n">
        <v>0.0</v>
      </c>
      <c r="G23" s="6328" t="n">
        <v>0.0</v>
      </c>
      <c r="H23" s="6383" t="n">
        <v>0.0</v>
      </c>
      <c r="I23" s="6438" t="n">
        <v>0.0</v>
      </c>
    </row>
    <row collapsed="false" customFormat="false" customHeight="false" hidden="false" ht="12.75" outlineLevel="0" r="24">
      <c r="A24" s="5999" t="s">
        <v>141</v>
      </c>
      <c r="B24" s="6054" t="s">
        <v>21</v>
      </c>
      <c r="C24" s="6109" t="s">
        <v>16</v>
      </c>
      <c r="D24" s="6164" t="n">
        <v>0.0</v>
      </c>
      <c r="E24" s="6219" t="n">
        <v>0.0</v>
      </c>
      <c r="F24" s="6274" t="n">
        <v>0.0</v>
      </c>
      <c r="G24" s="6329" t="n">
        <v>0.0</v>
      </c>
      <c r="H24" s="6384" t="n">
        <v>0.0</v>
      </c>
      <c r="I24" s="6439" t="n">
        <v>0.0</v>
      </c>
    </row>
    <row collapsed="false" customFormat="false" customHeight="false" hidden="false" ht="12.75" outlineLevel="0" r="25">
      <c r="A25" s="6000" t="s">
        <v>141</v>
      </c>
      <c r="B25" s="6055" t="s">
        <v>21</v>
      </c>
      <c r="C25" s="6110" t="s">
        <v>18</v>
      </c>
      <c r="D25" s="6165" t="n">
        <v>0.0</v>
      </c>
      <c r="E25" s="6220" t="n">
        <v>0.0</v>
      </c>
      <c r="F25" s="6275" t="n">
        <v>0.0</v>
      </c>
      <c r="G25" s="6330" t="n">
        <v>0.0</v>
      </c>
      <c r="H25" s="6385" t="n">
        <v>0.0</v>
      </c>
      <c r="I25" s="6440" t="n">
        <v>0.0</v>
      </c>
    </row>
    <row collapsed="false" customFormat="false" customHeight="false" hidden="false" ht="12.75" outlineLevel="0" r="26">
      <c r="A26" s="6001" t="s">
        <v>141</v>
      </c>
      <c r="B26" s="6056" t="s">
        <v>21</v>
      </c>
      <c r="C26" s="6111" t="s">
        <v>20</v>
      </c>
      <c r="D26" s="6166" t="n">
        <v>0.0</v>
      </c>
      <c r="E26" s="6221" t="n">
        <v>0.0</v>
      </c>
      <c r="F26" s="6276" t="n">
        <v>0.0</v>
      </c>
      <c r="G26" s="6331" t="n">
        <v>0.0</v>
      </c>
      <c r="H26" s="6386" t="n">
        <v>0.0</v>
      </c>
      <c r="I26" s="6441" t="n">
        <v>0.0</v>
      </c>
    </row>
    <row collapsed="false" customFormat="false" customHeight="false" hidden="false" ht="12.75" outlineLevel="0" r="27">
      <c r="A27" s="6002" t="s">
        <v>141</v>
      </c>
      <c r="B27" s="6057" t="s">
        <v>22</v>
      </c>
      <c r="C27" s="6112" t="s">
        <v>13</v>
      </c>
      <c r="D27" s="6167" t="n">
        <v>6.651089238429</v>
      </c>
      <c r="E27" s="6222" t="n">
        <v>8.9358448577695</v>
      </c>
      <c r="F27" s="6277" t="n">
        <v>10.5665419670327</v>
      </c>
      <c r="G27" s="6332" t="n">
        <v>11.365369083007801</v>
      </c>
      <c r="H27" s="6387" t="n">
        <v>12.0022406034011</v>
      </c>
      <c r="I27" s="6442" t="n">
        <v>12.4604688265881</v>
      </c>
    </row>
    <row collapsed="false" customFormat="false" customHeight="false" hidden="false" ht="12.75" outlineLevel="0" r="28">
      <c r="A28" s="6003" t="s">
        <v>141</v>
      </c>
      <c r="B28" s="6058" t="s">
        <v>22</v>
      </c>
      <c r="C28" s="6113" t="s">
        <v>14</v>
      </c>
      <c r="D28" s="6168" t="n">
        <v>4.9291756450348005</v>
      </c>
      <c r="E28" s="6223" t="n">
        <v>4.1110418813422</v>
      </c>
      <c r="F28" s="6278" t="n">
        <v>3.6341576116474</v>
      </c>
      <c r="G28" s="6333" t="n">
        <v>3.0588226549507995</v>
      </c>
      <c r="H28" s="6388" t="n">
        <v>2.581182074519</v>
      </c>
      <c r="I28" s="6443" t="n">
        <v>1.4389085055322</v>
      </c>
    </row>
    <row collapsed="false" customFormat="false" customHeight="false" hidden="false" ht="12.75" outlineLevel="0" r="29">
      <c r="A29" s="6004" t="s">
        <v>141</v>
      </c>
      <c r="B29" s="6059" t="s">
        <v>22</v>
      </c>
      <c r="C29" s="6114" t="s">
        <v>16</v>
      </c>
      <c r="D29" s="6169" t="n">
        <v>0.13116336738269999</v>
      </c>
      <c r="E29" s="6224" t="n">
        <v>0.0</v>
      </c>
      <c r="F29" s="6279" t="n">
        <v>0.0</v>
      </c>
      <c r="G29" s="6334" t="n">
        <v>0.0</v>
      </c>
      <c r="H29" s="6389" t="n">
        <v>0.0</v>
      </c>
      <c r="I29" s="6444" t="n">
        <v>0.0</v>
      </c>
    </row>
    <row collapsed="false" customFormat="false" customHeight="false" hidden="false" ht="12.75" outlineLevel="0" r="30">
      <c r="A30" s="6005" t="s">
        <v>141</v>
      </c>
      <c r="B30" s="6060" t="s">
        <v>22</v>
      </c>
      <c r="C30" s="6115" t="s">
        <v>18</v>
      </c>
      <c r="D30" s="6170" t="n">
        <v>0.0</v>
      </c>
      <c r="E30" s="6225" t="n">
        <v>0.0</v>
      </c>
      <c r="F30" s="6280" t="n">
        <v>0.0</v>
      </c>
      <c r="G30" s="6335" t="n">
        <v>0.0</v>
      </c>
      <c r="H30" s="6390" t="n">
        <v>0.0</v>
      </c>
      <c r="I30" s="6445" t="n">
        <v>0.0</v>
      </c>
    </row>
    <row collapsed="false" customFormat="false" customHeight="false" hidden="false" ht="12.75" outlineLevel="0" r="31">
      <c r="A31" s="6006" t="s">
        <v>141</v>
      </c>
      <c r="B31" s="6061" t="s">
        <v>22</v>
      </c>
      <c r="C31" s="6116" t="s">
        <v>20</v>
      </c>
      <c r="D31" s="6171" t="n">
        <v>2.0805247307703</v>
      </c>
      <c r="E31" s="6226" t="n">
        <v>1.4519370657969</v>
      </c>
      <c r="F31" s="6281" t="n">
        <v>1.1159186733506001</v>
      </c>
      <c r="G31" s="6336" t="n">
        <v>0.8337316429149</v>
      </c>
      <c r="H31" s="6391" t="n">
        <v>0.6259398332021</v>
      </c>
      <c r="I31" s="6446" t="n">
        <v>0.25900041523609996</v>
      </c>
    </row>
    <row collapsed="false" customFormat="false" customHeight="false" hidden="false" ht="12.75" outlineLevel="0" r="32">
      <c r="A32" s="6007" t="s">
        <v>141</v>
      </c>
      <c r="B32" s="6062" t="s">
        <v>23</v>
      </c>
      <c r="C32" s="6117" t="s">
        <v>13</v>
      </c>
      <c r="D32" s="6172" t="n">
        <v>24.6721905629085</v>
      </c>
      <c r="E32" s="6227" t="n">
        <v>24.939462425569303</v>
      </c>
      <c r="F32" s="6282" t="n">
        <v>23.3088473640533</v>
      </c>
      <c r="G32" s="6337" t="n">
        <v>19.284115126944098</v>
      </c>
      <c r="H32" s="6392" t="n">
        <v>15.2276035193133</v>
      </c>
      <c r="I32" s="6447" t="n">
        <v>10.1043927213133</v>
      </c>
    </row>
    <row collapsed="false" customFormat="false" customHeight="false" hidden="false" ht="12.75" outlineLevel="0" r="33">
      <c r="A33" s="6008" t="s">
        <v>141</v>
      </c>
      <c r="B33" s="6063" t="s">
        <v>23</v>
      </c>
      <c r="C33" s="6118" t="s">
        <v>14</v>
      </c>
      <c r="D33" s="6173" t="n">
        <v>0.0</v>
      </c>
      <c r="E33" s="6228" t="n">
        <v>0.0</v>
      </c>
      <c r="F33" s="6283" t="n">
        <v>0.0</v>
      </c>
      <c r="G33" s="6338" t="n">
        <v>0.0</v>
      </c>
      <c r="H33" s="6393" t="n">
        <v>0.0</v>
      </c>
      <c r="I33" s="6448" t="n">
        <v>0.0</v>
      </c>
    </row>
    <row collapsed="false" customFormat="false" customHeight="false" hidden="false" ht="12.75" outlineLevel="0" r="34">
      <c r="A34" s="6009" t="s">
        <v>141</v>
      </c>
      <c r="B34" s="6064" t="s">
        <v>23</v>
      </c>
      <c r="C34" s="6119" t="s">
        <v>16</v>
      </c>
      <c r="D34" s="6174" t="n">
        <v>0.0</v>
      </c>
      <c r="E34" s="6229" t="n">
        <v>0.0</v>
      </c>
      <c r="F34" s="6284" t="n">
        <v>0.0</v>
      </c>
      <c r="G34" s="6339" t="n">
        <v>0.0</v>
      </c>
      <c r="H34" s="6394" t="n">
        <v>0.0</v>
      </c>
      <c r="I34" s="6449" t="n">
        <v>0.0</v>
      </c>
    </row>
    <row collapsed="false" customFormat="false" customHeight="false" hidden="false" ht="12.75" outlineLevel="0" r="35">
      <c r="A35" s="6010" t="s">
        <v>141</v>
      </c>
      <c r="B35" s="6065" t="s">
        <v>23</v>
      </c>
      <c r="C35" s="6120" t="s">
        <v>18</v>
      </c>
      <c r="D35" s="6175" t="n">
        <v>0.0</v>
      </c>
      <c r="E35" s="6230" t="n">
        <v>0.0</v>
      </c>
      <c r="F35" s="6285" t="n">
        <v>0.0</v>
      </c>
      <c r="G35" s="6340" t="n">
        <v>0.0</v>
      </c>
      <c r="H35" s="6395" t="n">
        <v>0.0</v>
      </c>
      <c r="I35" s="6450" t="n">
        <v>0.0</v>
      </c>
    </row>
    <row collapsed="false" customFormat="false" customHeight="false" hidden="false" ht="12.75" outlineLevel="0" r="36">
      <c r="A36" s="6011" t="s">
        <v>141</v>
      </c>
      <c r="B36" s="6066" t="s">
        <v>23</v>
      </c>
      <c r="C36" s="6121" t="s">
        <v>20</v>
      </c>
      <c r="D36" s="6176" t="n">
        <v>0.0</v>
      </c>
      <c r="E36" s="6231" t="n">
        <v>0.0</v>
      </c>
      <c r="F36" s="6286" t="n">
        <v>0.0</v>
      </c>
      <c r="G36" s="6341" t="n">
        <v>0.0</v>
      </c>
      <c r="H36" s="6396" t="n">
        <v>0.0</v>
      </c>
      <c r="I36" s="6451" t="n">
        <v>0.0</v>
      </c>
    </row>
    <row collapsed="false" customFormat="false" customHeight="false" hidden="false" ht="12.75" outlineLevel="0" r="37">
      <c r="A37" s="6012" t="s">
        <v>141</v>
      </c>
      <c r="B37" s="6067" t="s">
        <v>24</v>
      </c>
      <c r="C37" s="6122" t="s">
        <v>13</v>
      </c>
      <c r="D37" s="6177" t="n">
        <v>6.0209807896891006</v>
      </c>
      <c r="E37" s="6232" t="n">
        <v>7.3851139941573</v>
      </c>
      <c r="F37" s="6287" t="n">
        <v>7.890773233690901</v>
      </c>
      <c r="G37" s="6342" t="n">
        <v>7.564208363006499</v>
      </c>
      <c r="H37" s="6397" t="n">
        <v>7.1401871950254</v>
      </c>
      <c r="I37" s="6452" t="n">
        <v>4.3449212918341</v>
      </c>
    </row>
    <row collapsed="false" customFormat="false" customHeight="false" hidden="false" ht="12.75" outlineLevel="0" r="38">
      <c r="A38" s="6013" t="s">
        <v>141</v>
      </c>
      <c r="B38" s="6068" t="s">
        <v>24</v>
      </c>
      <c r="C38" s="6123" t="s">
        <v>14</v>
      </c>
      <c r="D38" s="6178" t="n">
        <v>10.0079276468595</v>
      </c>
      <c r="E38" s="6233" t="n">
        <v>8.82782839585</v>
      </c>
      <c r="F38" s="6288" t="n">
        <v>7.671452153058601</v>
      </c>
      <c r="G38" s="6343" t="n">
        <v>6.515052172293999</v>
      </c>
      <c r="H38" s="6398" t="n">
        <v>5.606118054507601</v>
      </c>
      <c r="I38" s="6453" t="n">
        <v>3.1245588616923</v>
      </c>
    </row>
    <row collapsed="false" customFormat="false" customHeight="false" hidden="false" ht="12.75" outlineLevel="0" r="39">
      <c r="A39" s="6014" t="s">
        <v>141</v>
      </c>
      <c r="B39" s="6069" t="s">
        <v>24</v>
      </c>
      <c r="C39" s="6124" t="s">
        <v>16</v>
      </c>
      <c r="D39" s="6179" t="n">
        <v>3.7356450938281003</v>
      </c>
      <c r="E39" s="6234" t="n">
        <v>2.3842183568449</v>
      </c>
      <c r="F39" s="6289" t="n">
        <v>1.1842976379626</v>
      </c>
      <c r="G39" s="6344" t="n">
        <v>0.2975682110086</v>
      </c>
      <c r="H39" s="6399" t="n">
        <v>0.18343664435850002</v>
      </c>
      <c r="I39" s="6454" t="n">
        <v>0.005726690102900001</v>
      </c>
    </row>
    <row collapsed="false" customFormat="false" customHeight="false" hidden="false" ht="12.75" outlineLevel="0" r="40">
      <c r="A40" s="6015" t="s">
        <v>141</v>
      </c>
      <c r="B40" s="6070" t="s">
        <v>24</v>
      </c>
      <c r="C40" s="6125" t="s">
        <v>18</v>
      </c>
      <c r="D40" s="6180" t="n">
        <v>1.1816864709462</v>
      </c>
      <c r="E40" s="6235" t="n">
        <v>1.2369482773623</v>
      </c>
      <c r="F40" s="6290" t="n">
        <v>1.2198272786648001</v>
      </c>
      <c r="G40" s="6345" t="n">
        <v>1.1741026854751</v>
      </c>
      <c r="H40" s="6400" t="n">
        <v>1.1132639498329</v>
      </c>
      <c r="I40" s="6455" t="n">
        <v>0.8959262951343001</v>
      </c>
    </row>
    <row collapsed="false" customFormat="false" customHeight="false" hidden="false" ht="12.75" outlineLevel="0" r="41">
      <c r="A41" s="6016" t="s">
        <v>141</v>
      </c>
      <c r="B41" s="6071" t="s">
        <v>24</v>
      </c>
      <c r="C41" s="6126" t="s">
        <v>20</v>
      </c>
      <c r="D41" s="6181" t="n">
        <v>0.7709914297352001</v>
      </c>
      <c r="E41" s="6236" t="n">
        <v>2.0657467975503</v>
      </c>
      <c r="F41" s="6291" t="n">
        <v>2.96632930672</v>
      </c>
      <c r="G41" s="6346" t="n">
        <v>3.6199106521992</v>
      </c>
      <c r="H41" s="6401" t="n">
        <v>3.7620042167489003</v>
      </c>
      <c r="I41" s="6456" t="n">
        <v>3.6985997008178004</v>
      </c>
    </row>
    <row collapsed="false" customFormat="false" customHeight="false" hidden="false" ht="12.75" outlineLevel="0" r="42">
      <c r="A42" s="6017" t="s">
        <v>141</v>
      </c>
      <c r="B42" s="6072" t="s">
        <v>25</v>
      </c>
      <c r="C42" s="6127" t="s">
        <v>13</v>
      </c>
      <c r="D42" s="6182" t="n">
        <v>7.8370158116684</v>
      </c>
      <c r="E42" s="6237" t="n">
        <v>7.6079973320481</v>
      </c>
      <c r="F42" s="6292" t="n">
        <v>7.3638503542403</v>
      </c>
      <c r="G42" s="6347" t="n">
        <v>6.9985824309648</v>
      </c>
      <c r="H42" s="6402" t="n">
        <v>6.665998999823099</v>
      </c>
      <c r="I42" s="6457" t="n">
        <v>5.6519098492761</v>
      </c>
    </row>
    <row collapsed="false" customFormat="false" customHeight="false" hidden="false" ht="12.75" outlineLevel="0" r="43">
      <c r="A43" s="6018" t="s">
        <v>141</v>
      </c>
      <c r="B43" s="6073" t="s">
        <v>25</v>
      </c>
      <c r="C43" s="6128" t="s">
        <v>14</v>
      </c>
      <c r="D43" s="6183" t="n">
        <v>0.0</v>
      </c>
      <c r="E43" s="6238" t="n">
        <v>0.0</v>
      </c>
      <c r="F43" s="6293" t="n">
        <v>0.0</v>
      </c>
      <c r="G43" s="6348" t="n">
        <v>0.0</v>
      </c>
      <c r="H43" s="6403" t="n">
        <v>0.0</v>
      </c>
      <c r="I43" s="6458" t="n">
        <v>0.0</v>
      </c>
    </row>
    <row collapsed="false" customFormat="false" customHeight="false" hidden="false" ht="12.75" outlineLevel="0" r="44">
      <c r="A44" s="6019" t="s">
        <v>141</v>
      </c>
      <c r="B44" s="6074" t="s">
        <v>25</v>
      </c>
      <c r="C44" s="6129" t="s">
        <v>16</v>
      </c>
      <c r="D44" s="6184" t="n">
        <v>0.0</v>
      </c>
      <c r="E44" s="6239" t="n">
        <v>0.0</v>
      </c>
      <c r="F44" s="6294" t="n">
        <v>0.0</v>
      </c>
      <c r="G44" s="6349" t="n">
        <v>0.0</v>
      </c>
      <c r="H44" s="6404" t="n">
        <v>0.0</v>
      </c>
      <c r="I44" s="6459" t="n">
        <v>0.0</v>
      </c>
    </row>
    <row collapsed="false" customFormat="false" customHeight="false" hidden="false" ht="12.75" outlineLevel="0" r="45">
      <c r="A45" s="6020" t="s">
        <v>141</v>
      </c>
      <c r="B45" s="6075" t="s">
        <v>25</v>
      </c>
      <c r="C45" s="6130" t="s">
        <v>18</v>
      </c>
      <c r="D45" s="6185" t="n">
        <v>0.0</v>
      </c>
      <c r="E45" s="6240" t="n">
        <v>0.0</v>
      </c>
      <c r="F45" s="6295" t="n">
        <v>0.0</v>
      </c>
      <c r="G45" s="6350" t="n">
        <v>0.0</v>
      </c>
      <c r="H45" s="6405" t="n">
        <v>0.0</v>
      </c>
      <c r="I45" s="6460" t="n">
        <v>0.0</v>
      </c>
    </row>
    <row collapsed="false" customFormat="false" customHeight="false" hidden="false" ht="12.75" outlineLevel="0" r="46">
      <c r="A46" s="6021" t="s">
        <v>141</v>
      </c>
      <c r="B46" s="6076" t="s">
        <v>25</v>
      </c>
      <c r="C46" s="6131" t="s">
        <v>20</v>
      </c>
      <c r="D46" s="6186" t="n">
        <v>0.0</v>
      </c>
      <c r="E46" s="6241" t="n">
        <v>0.0</v>
      </c>
      <c r="F46" s="6296" t="n">
        <v>0.0</v>
      </c>
      <c r="G46" s="6351" t="n">
        <v>0.0</v>
      </c>
      <c r="H46" s="6406" t="n">
        <v>0.0</v>
      </c>
      <c r="I46" s="6461" t="n">
        <v>0.0</v>
      </c>
    </row>
    <row collapsed="false" customFormat="false" customHeight="false" hidden="false" ht="12.75" outlineLevel="0" r="47">
      <c r="A47" s="6022" t="s">
        <v>141</v>
      </c>
      <c r="B47" s="6077" t="s">
        <v>26</v>
      </c>
      <c r="C47" s="6132" t="s">
        <v>13</v>
      </c>
      <c r="D47" s="6187" t="n">
        <v>4.0699795790205</v>
      </c>
      <c r="E47" s="6242" t="n">
        <v>4.2312853037413</v>
      </c>
      <c r="F47" s="6297" t="n">
        <v>4.3719882566549995</v>
      </c>
      <c r="G47" s="6352" t="n">
        <v>4.3051668107287</v>
      </c>
      <c r="H47" s="6407" t="n">
        <v>4.2439010099788</v>
      </c>
      <c r="I47" s="6462" t="n">
        <v>3.9860298936682</v>
      </c>
    </row>
    <row collapsed="false" customFormat="false" customHeight="false" hidden="false" ht="12.75" outlineLevel="0" r="48">
      <c r="A48" s="6023" t="s">
        <v>141</v>
      </c>
      <c r="B48" s="6078" t="s">
        <v>26</v>
      </c>
      <c r="C48" s="6133" t="s">
        <v>14</v>
      </c>
      <c r="D48" s="6188" t="n">
        <v>0.0</v>
      </c>
      <c r="E48" s="6243" t="n">
        <v>0.0</v>
      </c>
      <c r="F48" s="6298" t="n">
        <v>0.0</v>
      </c>
      <c r="G48" s="6353" t="n">
        <v>0.0</v>
      </c>
      <c r="H48" s="6408" t="n">
        <v>0.0</v>
      </c>
      <c r="I48" s="6463" t="n">
        <v>0.0</v>
      </c>
    </row>
    <row collapsed="false" customFormat="false" customHeight="false" hidden="false" ht="12.75" outlineLevel="0" r="49">
      <c r="A49" s="6024" t="s">
        <v>141</v>
      </c>
      <c r="B49" s="6079" t="s">
        <v>26</v>
      </c>
      <c r="C49" s="6134" t="s">
        <v>16</v>
      </c>
      <c r="D49" s="6189" t="n">
        <v>0.0</v>
      </c>
      <c r="E49" s="6244" t="n">
        <v>0.0</v>
      </c>
      <c r="F49" s="6299" t="n">
        <v>0.0</v>
      </c>
      <c r="G49" s="6354" t="n">
        <v>0.0</v>
      </c>
      <c r="H49" s="6409" t="n">
        <v>0.0</v>
      </c>
      <c r="I49" s="6464" t="n">
        <v>0.0</v>
      </c>
    </row>
    <row collapsed="false" customFormat="false" customHeight="false" hidden="false" ht="12.75" outlineLevel="0" r="50">
      <c r="A50" s="6025" t="s">
        <v>141</v>
      </c>
      <c r="B50" s="6080" t="s">
        <v>26</v>
      </c>
      <c r="C50" s="6135" t="s">
        <v>18</v>
      </c>
      <c r="D50" s="6190" t="n">
        <v>0.0</v>
      </c>
      <c r="E50" s="6245" t="n">
        <v>0.0</v>
      </c>
      <c r="F50" s="6300" t="n">
        <v>0.0</v>
      </c>
      <c r="G50" s="6355" t="n">
        <v>0.0</v>
      </c>
      <c r="H50" s="6410" t="n">
        <v>0.0</v>
      </c>
      <c r="I50" s="6465" t="n">
        <v>0.0</v>
      </c>
    </row>
    <row collapsed="false" customFormat="false" customHeight="false" hidden="false" ht="12.75" outlineLevel="0" r="51">
      <c r="A51" s="6026" t="s">
        <v>141</v>
      </c>
      <c r="B51" s="6081" t="s">
        <v>26</v>
      </c>
      <c r="C51" s="6136" t="s">
        <v>20</v>
      </c>
      <c r="D51" s="6191" t="n">
        <v>0.0</v>
      </c>
      <c r="E51" s="6246" t="n">
        <v>0.0</v>
      </c>
      <c r="F51" s="6301" t="n">
        <v>0.0</v>
      </c>
      <c r="G51" s="6356" t="n">
        <v>0.0</v>
      </c>
      <c r="H51" s="6411" t="n">
        <v>0.0</v>
      </c>
      <c r="I51" s="6466" t="n">
        <v>0.0</v>
      </c>
    </row>
    <row collapsed="false" customFormat="false" customHeight="false" hidden="false" ht="12.75" outlineLevel="0" r="52">
      <c r="A52" s="6027" t="s">
        <v>141</v>
      </c>
      <c r="B52" s="6082" t="s">
        <v>27</v>
      </c>
      <c r="C52" s="6137" t="s">
        <v>13</v>
      </c>
      <c r="D52" s="6192" t="n">
        <v>6.5991087150315</v>
      </c>
      <c r="E52" s="6247" t="n">
        <v>6.9633833541935</v>
      </c>
      <c r="F52" s="6302" t="n">
        <v>7.2783850583741</v>
      </c>
      <c r="G52" s="6357" t="n">
        <v>7.5196225361414</v>
      </c>
      <c r="H52" s="6412" t="n">
        <v>7.8307821880795005</v>
      </c>
      <c r="I52" s="6467" t="n">
        <v>8.630812827463</v>
      </c>
    </row>
    <row collapsed="false" customFormat="false" customHeight="false" hidden="false" ht="12.75" outlineLevel="0" r="53">
      <c r="A53" s="6028" t="s">
        <v>141</v>
      </c>
      <c r="B53" s="6083" t="s">
        <v>27</v>
      </c>
      <c r="C53" s="6138" t="s">
        <v>14</v>
      </c>
      <c r="D53" s="6193" t="n">
        <v>0.0</v>
      </c>
      <c r="E53" s="6248" t="n">
        <v>0.0</v>
      </c>
      <c r="F53" s="6303" t="n">
        <v>0.0</v>
      </c>
      <c r="G53" s="6358" t="n">
        <v>0.0</v>
      </c>
      <c r="H53" s="6413" t="n">
        <v>0.0</v>
      </c>
      <c r="I53" s="6468" t="n">
        <v>0.0</v>
      </c>
    </row>
    <row collapsed="false" customFormat="false" customHeight="false" hidden="false" ht="12.75" outlineLevel="0" r="54">
      <c r="A54" s="6029" t="s">
        <v>141</v>
      </c>
      <c r="B54" s="6084" t="s">
        <v>27</v>
      </c>
      <c r="C54" s="6139" t="s">
        <v>16</v>
      </c>
      <c r="D54" s="6194" t="n">
        <v>0.0</v>
      </c>
      <c r="E54" s="6249" t="n">
        <v>0.0</v>
      </c>
      <c r="F54" s="6304" t="n">
        <v>0.0</v>
      </c>
      <c r="G54" s="6359" t="n">
        <v>0.0</v>
      </c>
      <c r="H54" s="6414" t="n">
        <v>0.0</v>
      </c>
      <c r="I54" s="6469" t="n">
        <v>0.0</v>
      </c>
    </row>
    <row collapsed="false" customFormat="false" customHeight="false" hidden="false" ht="12.75" outlineLevel="0" r="55">
      <c r="A55" s="6030" t="s">
        <v>141</v>
      </c>
      <c r="B55" s="6085" t="s">
        <v>27</v>
      </c>
      <c r="C55" s="6140" t="s">
        <v>18</v>
      </c>
      <c r="D55" s="6195" t="n">
        <v>0.0</v>
      </c>
      <c r="E55" s="6250" t="n">
        <v>0.0</v>
      </c>
      <c r="F55" s="6305" t="n">
        <v>0.0</v>
      </c>
      <c r="G55" s="6360" t="n">
        <v>0.0</v>
      </c>
      <c r="H55" s="6415" t="n">
        <v>0.0</v>
      </c>
      <c r="I55" s="6470" t="n">
        <v>0.0</v>
      </c>
    </row>
    <row collapsed="false" customFormat="false" customHeight="false" hidden="false" ht="12.75" outlineLevel="0" r="56">
      <c r="A56" s="6031" t="s">
        <v>141</v>
      </c>
      <c r="B56" s="6086" t="s">
        <v>27</v>
      </c>
      <c r="C56" s="6141" t="s">
        <v>20</v>
      </c>
      <c r="D56" s="6196" t="n">
        <v>0.0</v>
      </c>
      <c r="E56" s="6251" t="n">
        <v>0.0</v>
      </c>
      <c r="F56" s="6306" t="n">
        <v>0.0</v>
      </c>
      <c r="G56" s="6361" t="n">
        <v>0.0</v>
      </c>
      <c r="H56" s="6416" t="n">
        <v>0.0</v>
      </c>
      <c r="I56" s="6471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5920" t="s">
        <v>0</v>
      </c>
      <c r="B1" s="5921" t="s">
        <v>2</v>
      </c>
      <c r="C1" s="5922" t="s">
        <v>3</v>
      </c>
      <c r="D1" s="5923" t="s">
        <v>4</v>
      </c>
      <c r="E1" s="5924" t="s">
        <v>5</v>
      </c>
      <c r="F1" s="5925" t="s">
        <v>6</v>
      </c>
      <c r="G1" s="5926" t="s">
        <v>7</v>
      </c>
      <c r="H1" s="5927" t="s">
        <v>8</v>
      </c>
    </row>
    <row collapsed="false" customFormat="false" customHeight="false" hidden="false" ht="25.5" outlineLevel="0" r="2">
      <c r="A2" s="5928" t="s">
        <v>141</v>
      </c>
      <c r="B2" s="5933" t="s">
        <v>13</v>
      </c>
      <c r="C2" s="5938" t="n">
        <v>8.561094220644694</v>
      </c>
      <c r="D2" s="5943" t="n">
        <v>9.281220548204567</v>
      </c>
      <c r="E2" s="5948" t="n">
        <v>9.435263503314204</v>
      </c>
      <c r="F2" s="5953" t="n">
        <v>9.086125755352398</v>
      </c>
      <c r="G2" s="5958" t="n">
        <v>8.769963279550852</v>
      </c>
      <c r="H2" s="5963" t="n">
        <v>7.627738425949853</v>
      </c>
    </row>
    <row collapsed="false" customFormat="false" customHeight="false" hidden="false" ht="25.5" outlineLevel="0" r="3">
      <c r="A3" s="5929" t="s">
        <v>141</v>
      </c>
      <c r="B3" s="5934" t="s">
        <v>14</v>
      </c>
      <c r="C3" s="5939" t="n">
        <v>6.1702104915660785</v>
      </c>
      <c r="D3" s="5944" t="n">
        <v>6.093381464246818</v>
      </c>
      <c r="E3" s="5949" t="n">
        <v>5.3824820230689845</v>
      </c>
      <c r="F3" s="5954" t="n">
        <v>4.406731492354376</v>
      </c>
      <c r="G3" s="5959" t="n">
        <v>3.1881143780696477</v>
      </c>
      <c r="H3" s="5964" t="n">
        <v>0.6805072068279535</v>
      </c>
    </row>
    <row collapsed="false" customFormat="false" customHeight="false" hidden="false" ht="25.5" outlineLevel="0" r="4">
      <c r="A4" s="5930" t="s">
        <v>141</v>
      </c>
      <c r="B4" s="5935" t="s">
        <v>16</v>
      </c>
      <c r="C4" s="5940" t="n">
        <v>3.192913845997876</v>
      </c>
      <c r="D4" s="5945" t="n">
        <v>2.02374116596466</v>
      </c>
      <c r="E4" s="5950" t="n">
        <v>1.328542956967429</v>
      </c>
      <c r="F4" s="5955" t="n">
        <v>0.7826142366430093</v>
      </c>
      <c r="G4" s="5960" t="n">
        <v>0.35014391767764397</v>
      </c>
      <c r="H4" s="5965" t="n">
        <v>0.0011737457536113499</v>
      </c>
    </row>
    <row collapsed="false" customFormat="false" customHeight="false" hidden="false" ht="25.5" outlineLevel="0" r="5">
      <c r="A5" s="5931" t="s">
        <v>141</v>
      </c>
      <c r="B5" s="5936" t="s">
        <v>18</v>
      </c>
      <c r="C5" s="5941" t="n">
        <v>0.780779815155907</v>
      </c>
      <c r="D5" s="5946" t="n">
        <v>0.6221961554165606</v>
      </c>
      <c r="E5" s="5951" t="n">
        <v>0.46875633803084266</v>
      </c>
      <c r="F5" s="5956" t="n">
        <v>0.3583787685871195</v>
      </c>
      <c r="G5" s="5961" t="n">
        <v>0.31125759805055025</v>
      </c>
      <c r="H5" s="5966" t="n">
        <v>0.9770962900635771</v>
      </c>
    </row>
    <row collapsed="false" customFormat="false" customHeight="false" hidden="false" ht="25.5" outlineLevel="0" r="6">
      <c r="A6" s="5932" t="s">
        <v>141</v>
      </c>
      <c r="B6" s="5937" t="s">
        <v>20</v>
      </c>
      <c r="C6" s="5942" t="n">
        <v>0.6598967990799741</v>
      </c>
      <c r="D6" s="5947" t="n">
        <v>0.8101556858965347</v>
      </c>
      <c r="E6" s="5952" t="n">
        <v>0.869504003761582</v>
      </c>
      <c r="F6" s="5957" t="n">
        <v>0.8911103705747033</v>
      </c>
      <c r="G6" s="5962" t="n">
        <v>0.9131858224200516</v>
      </c>
      <c r="H6" s="5967" t="n">
        <v>0.7696098649574378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C$2/SUM(C2:C6)</f>
        <v>0.44209349673252</v>
      </c>
      <c r="D9" s="7" t="n">
        <f aca="false">D$2/SUM(D2:D6)</f>
        <v>0.492877216612585</v>
      </c>
      <c r="E9" s="7" t="n">
        <f aca="false">E$2/SUM(E2:E6)</f>
        <v>0.539634370762038</v>
      </c>
      <c r="F9" s="7" t="n">
        <f aca="false">F$2/SUM(F2:F6)</f>
        <v>0.585259182016347</v>
      </c>
      <c r="G9" s="7" t="n">
        <f aca="false">G$2/SUM(G2:G6)</f>
        <v>0.64805884741054</v>
      </c>
      <c r="H9" s="7" t="n">
        <f aca="false">H$2/SUM(H2:H6)</f>
        <v>0.75851662755201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C$3/SUM(C2:C6)</f>
        <v>0.318628654408935</v>
      </c>
      <c r="D10" s="7" t="n">
        <f aca="false">D$3/SUM(D2:D6)</f>
        <v>0.323587709208965</v>
      </c>
      <c r="E10" s="7" t="n">
        <f aca="false">E$3/SUM(E2:E6)</f>
        <v>0.307842202672619</v>
      </c>
      <c r="F10" s="7" t="n">
        <f aca="false">F$3/SUM(F2:F6)</f>
        <v>0.283848159053019</v>
      </c>
      <c r="G10" s="7" t="n">
        <f aca="false">G$3/SUM(G2:G6)</f>
        <v>0.235586588381998</v>
      </c>
      <c r="H10" s="7" t="n">
        <f aca="false">H$3/SUM(H2:H6)</f>
        <v>0.0676709140669962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C$4/SUM(C2:C6)</f>
        <v>0.164881545578479</v>
      </c>
      <c r="D11" s="7" t="n">
        <f aca="false">D$4/SUM(D2:D6)</f>
        <v>0.107470338394008</v>
      </c>
      <c r="E11" s="7" t="n">
        <f aca="false">E$4/SUM(E2:E6)</f>
        <v>0.0759838283649026</v>
      </c>
      <c r="F11" s="7" t="n">
        <f aca="false">F$4/SUM(F2:F6)</f>
        <v>0.0504100625838489</v>
      </c>
      <c r="G11" s="7" t="n">
        <f aca="false">G$4/SUM(G2:G6)</f>
        <v>0.025873981051561</v>
      </c>
      <c r="H11" s="7" t="n">
        <f aca="false">H$4/SUM(H2:H6)</f>
        <v>0.000116719481046167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C$5/SUM(C2:C6)</f>
        <v>0.0403193411688035</v>
      </c>
      <c r="D12" s="7" t="n">
        <f aca="false">D$5/SUM(D2:D6)</f>
        <v>0.033041592716821</v>
      </c>
      <c r="E12" s="7" t="n">
        <f aca="false">E$5/SUM(E2:E6)</f>
        <v>0.0268097474357911</v>
      </c>
      <c r="F12" s="7" t="n">
        <f aca="false">F$5/SUM(F2:F6)</f>
        <v>0.0230840372016388</v>
      </c>
      <c r="G12" s="7" t="n">
        <f aca="false">G$5/SUM(G2:G6)</f>
        <v>0.0230004657728445</v>
      </c>
      <c r="H12" s="7" t="n">
        <f aca="false">H$5/SUM(H2:H6)</f>
        <v>0.097164289248725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C$6/SUM(C2:C6)</f>
        <v>0.0340769621112631</v>
      </c>
      <c r="D13" s="7" t="n">
        <f aca="false">D$6/SUM(D2:D6)</f>
        <v>0.0430231430676204</v>
      </c>
      <c r="E13" s="7" t="n">
        <f aca="false">E$6/SUM(E2:E6)</f>
        <v>0.049729850764649</v>
      </c>
      <c r="F13" s="7" t="n">
        <f aca="false">F$6/SUM(F2:F6)</f>
        <v>0.0573985591451466</v>
      </c>
      <c r="G13" s="7" t="n">
        <f aca="false">G$6/SUM(G2:G6)</f>
        <v>0.0674801173830563</v>
      </c>
      <c r="H13" s="7" t="n">
        <f aca="false">H$6/SUM(H2:H6)</f>
        <v>0.0765314496512222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6472" t="s">
        <v>0</v>
      </c>
      <c r="B1" s="6473" t="s">
        <v>28</v>
      </c>
      <c r="C1" s="6474" t="s">
        <v>1</v>
      </c>
      <c r="D1" s="6475" t="s">
        <v>2</v>
      </c>
      <c r="E1" s="6476" t="s">
        <v>3</v>
      </c>
      <c r="F1" s="6477" t="s">
        <v>4</v>
      </c>
      <c r="G1" s="6478" t="s">
        <v>5</v>
      </c>
      <c r="H1" s="6479" t="s">
        <v>6</v>
      </c>
      <c r="I1" s="6480" t="s">
        <v>7</v>
      </c>
      <c r="J1" s="6481" t="s">
        <v>8</v>
      </c>
    </row>
    <row collapsed="false" customFormat="false" customHeight="false" hidden="false" ht="12.75" outlineLevel="0" r="2">
      <c r="A2" s="6482" t="s">
        <v>141</v>
      </c>
      <c r="B2" s="6912" t="s">
        <v>29</v>
      </c>
      <c r="C2" s="7342" t="s">
        <v>12</v>
      </c>
      <c r="D2" s="7772" t="s">
        <v>20</v>
      </c>
      <c r="E2" s="8202" t="n">
        <v>0.1954129886152</v>
      </c>
      <c r="F2" s="8632" t="n">
        <v>0.17416513385459997</v>
      </c>
      <c r="G2" s="9062" t="n">
        <v>0.1544253339242</v>
      </c>
      <c r="H2" s="9492" t="n">
        <v>0.1347548227246</v>
      </c>
      <c r="I2" s="9922" t="n">
        <v>0.1178905764209</v>
      </c>
      <c r="J2" s="10352" t="n">
        <v>0.0697427198562</v>
      </c>
    </row>
    <row collapsed="false" customFormat="false" customHeight="false" hidden="false" ht="12.75" outlineLevel="0" r="3">
      <c r="A3" s="6483" t="s">
        <v>141</v>
      </c>
      <c r="B3" s="6913" t="s">
        <v>29</v>
      </c>
      <c r="C3" s="7343" t="s">
        <v>12</v>
      </c>
      <c r="D3" s="7773" t="s">
        <v>13</v>
      </c>
      <c r="E3" s="8203" t="n">
        <v>4.84027161402</v>
      </c>
      <c r="F3" s="8633" t="n">
        <v>5.288767865876</v>
      </c>
      <c r="G3" s="9063" t="n">
        <v>5.507674701029</v>
      </c>
      <c r="H3" s="9493" t="n">
        <v>5.5106108849040005</v>
      </c>
      <c r="I3" s="9923" t="n">
        <v>5.515864806353</v>
      </c>
      <c r="J3" s="10353" t="n">
        <v>5.274225136278</v>
      </c>
    </row>
    <row collapsed="false" customFormat="false" customHeight="false" hidden="false" ht="12.75" outlineLevel="0" r="4">
      <c r="A4" s="6484" t="s">
        <v>141</v>
      </c>
      <c r="B4" s="6914" t="s">
        <v>29</v>
      </c>
      <c r="C4" s="7344" t="s">
        <v>12</v>
      </c>
      <c r="D4" s="7774" t="s">
        <v>16</v>
      </c>
      <c r="E4" s="8204" t="n">
        <v>0.0</v>
      </c>
      <c r="F4" s="8634" t="n">
        <v>0.0</v>
      </c>
      <c r="G4" s="9064" t="n">
        <v>0.0</v>
      </c>
      <c r="H4" s="9494" t="n">
        <v>0.0</v>
      </c>
      <c r="I4" s="9924" t="n">
        <v>0.0</v>
      </c>
      <c r="J4" s="10354" t="n">
        <v>0.0</v>
      </c>
    </row>
    <row collapsed="false" customFormat="false" customHeight="false" hidden="false" ht="12.75" outlineLevel="0" r="5">
      <c r="A5" s="6485" t="s">
        <v>141</v>
      </c>
      <c r="B5" s="6915" t="s">
        <v>29</v>
      </c>
      <c r="C5" s="7345" t="s">
        <v>12</v>
      </c>
      <c r="D5" s="7775" t="s">
        <v>14</v>
      </c>
      <c r="E5" s="8205" t="n">
        <v>0.011431152002800002</v>
      </c>
      <c r="F5" s="8635" t="n">
        <v>0.0101882092309</v>
      </c>
      <c r="G5" s="9065" t="n">
        <v>0.0090334815541</v>
      </c>
      <c r="H5" s="9495" t="n">
        <v>0.007882807434399999</v>
      </c>
      <c r="I5" s="9925" t="n">
        <v>0.0068962624567</v>
      </c>
      <c r="J5" s="10355" t="n">
        <v>0.0040798056253</v>
      </c>
    </row>
    <row collapsed="false" customFormat="false" customHeight="false" hidden="false" ht="12.75" outlineLevel="0" r="6">
      <c r="A6" s="6486" t="s">
        <v>141</v>
      </c>
      <c r="B6" s="6916" t="s">
        <v>29</v>
      </c>
      <c r="C6" s="7346" t="s">
        <v>12</v>
      </c>
      <c r="D6" s="7776" t="s">
        <v>18</v>
      </c>
      <c r="E6" s="8206" t="n">
        <v>0.0</v>
      </c>
      <c r="F6" s="8636" t="n">
        <v>0.0</v>
      </c>
      <c r="G6" s="9066" t="n">
        <v>0.0</v>
      </c>
      <c r="H6" s="9496" t="n">
        <v>0.0</v>
      </c>
      <c r="I6" s="9926" t="n">
        <v>0.0</v>
      </c>
      <c r="J6" s="10356" t="n">
        <v>0.0</v>
      </c>
    </row>
    <row collapsed="false" customFormat="false" customHeight="false" hidden="false" ht="12.75" outlineLevel="0" r="7">
      <c r="A7" s="6487" t="s">
        <v>141</v>
      </c>
      <c r="B7" s="6917" t="s">
        <v>29</v>
      </c>
      <c r="C7" s="7347" t="s">
        <v>15</v>
      </c>
      <c r="D7" s="7777" t="s">
        <v>20</v>
      </c>
      <c r="E7" s="8207" t="n">
        <v>0.0</v>
      </c>
      <c r="F7" s="8637" t="n">
        <v>0.0</v>
      </c>
      <c r="G7" s="9067" t="n">
        <v>0.0</v>
      </c>
      <c r="H7" s="9497" t="n">
        <v>0.0</v>
      </c>
      <c r="I7" s="9927" t="n">
        <v>0.0</v>
      </c>
      <c r="J7" s="10357" t="n">
        <v>0.0</v>
      </c>
    </row>
    <row collapsed="false" customFormat="false" customHeight="false" hidden="false" ht="12.75" outlineLevel="0" r="8">
      <c r="A8" s="6488" t="s">
        <v>141</v>
      </c>
      <c r="B8" s="6918" t="s">
        <v>29</v>
      </c>
      <c r="C8" s="7348" t="s">
        <v>15</v>
      </c>
      <c r="D8" s="7778" t="s">
        <v>13</v>
      </c>
      <c r="E8" s="8208" t="n">
        <v>0.9861219655937</v>
      </c>
      <c r="F8" s="8638" t="n">
        <v>1.0062194005958</v>
      </c>
      <c r="G8" s="9068" t="n">
        <v>0.8792290312355</v>
      </c>
      <c r="H8" s="9498" t="n">
        <v>0.6891941453016</v>
      </c>
      <c r="I8" s="9928" t="n">
        <v>0.45776171588779996</v>
      </c>
      <c r="J8" s="10358" t="n">
        <v>0.2627100099801</v>
      </c>
    </row>
    <row collapsed="false" customFormat="false" customHeight="false" hidden="false" ht="12.75" outlineLevel="0" r="9">
      <c r="A9" s="6489" t="s">
        <v>141</v>
      </c>
      <c r="B9" s="6919" t="s">
        <v>29</v>
      </c>
      <c r="C9" s="7349" t="s">
        <v>15</v>
      </c>
      <c r="D9" s="7779" t="s">
        <v>16</v>
      </c>
      <c r="E9" s="8209" t="n">
        <v>0.0</v>
      </c>
      <c r="F9" s="8639" t="n">
        <v>0.0</v>
      </c>
      <c r="G9" s="9069" t="n">
        <v>0.0</v>
      </c>
      <c r="H9" s="9499" t="n">
        <v>0.0</v>
      </c>
      <c r="I9" s="9929" t="n">
        <v>0.0</v>
      </c>
      <c r="J9" s="10359" t="n">
        <v>0.0</v>
      </c>
    </row>
    <row collapsed="false" customFormat="false" customHeight="false" hidden="false" ht="12.75" outlineLevel="0" r="10">
      <c r="A10" s="6490" t="s">
        <v>141</v>
      </c>
      <c r="B10" s="6920" t="s">
        <v>29</v>
      </c>
      <c r="C10" s="7350" t="s">
        <v>15</v>
      </c>
      <c r="D10" s="7780" t="s">
        <v>14</v>
      </c>
      <c r="E10" s="8210" t="n">
        <v>0.0</v>
      </c>
      <c r="F10" s="8640" t="n">
        <v>0.0</v>
      </c>
      <c r="G10" s="9070" t="n">
        <v>0.0</v>
      </c>
      <c r="H10" s="9500" t="n">
        <v>0.0</v>
      </c>
      <c r="I10" s="9930" t="n">
        <v>0.0</v>
      </c>
      <c r="J10" s="10360" t="n">
        <v>0.0</v>
      </c>
    </row>
    <row collapsed="false" customFormat="false" customHeight="false" hidden="false" ht="12.75" outlineLevel="0" r="11">
      <c r="A11" s="6491" t="s">
        <v>141</v>
      </c>
      <c r="B11" s="6921" t="s">
        <v>29</v>
      </c>
      <c r="C11" s="7351" t="s">
        <v>15</v>
      </c>
      <c r="D11" s="7781" t="s">
        <v>18</v>
      </c>
      <c r="E11" s="8211" t="n">
        <v>0.0</v>
      </c>
      <c r="F11" s="8641" t="n">
        <v>0.0</v>
      </c>
      <c r="G11" s="9071" t="n">
        <v>0.0</v>
      </c>
      <c r="H11" s="9501" t="n">
        <v>0.0</v>
      </c>
      <c r="I11" s="9931" t="n">
        <v>0.0</v>
      </c>
      <c r="J11" s="10361" t="n">
        <v>0.0</v>
      </c>
    </row>
    <row collapsed="false" customFormat="false" customHeight="false" hidden="false" ht="12.75" outlineLevel="0" r="12">
      <c r="A12" s="6492" t="s">
        <v>141</v>
      </c>
      <c r="B12" s="6922" t="s">
        <v>29</v>
      </c>
      <c r="C12" s="7352" t="s">
        <v>17</v>
      </c>
      <c r="D12" s="7782" t="s">
        <v>20</v>
      </c>
      <c r="E12" s="8212" t="n">
        <v>0.0</v>
      </c>
      <c r="F12" s="8642" t="n">
        <v>0.0</v>
      </c>
      <c r="G12" s="9072" t="n">
        <v>0.0</v>
      </c>
      <c r="H12" s="9502" t="n">
        <v>0.0</v>
      </c>
      <c r="I12" s="9932" t="n">
        <v>0.0</v>
      </c>
      <c r="J12" s="10362" t="n">
        <v>0.0</v>
      </c>
    </row>
    <row collapsed="false" customFormat="false" customHeight="false" hidden="false" ht="12.75" outlineLevel="0" r="13">
      <c r="A13" s="6493" t="s">
        <v>141</v>
      </c>
      <c r="B13" s="6923" t="s">
        <v>29</v>
      </c>
      <c r="C13" s="7353" t="s">
        <v>17</v>
      </c>
      <c r="D13" s="7783" t="s">
        <v>13</v>
      </c>
      <c r="E13" s="8213" t="n">
        <v>7.46208576647</v>
      </c>
      <c r="F13" s="8643" t="n">
        <v>8.65239451758</v>
      </c>
      <c r="G13" s="9073" t="n">
        <v>9.430855039984</v>
      </c>
      <c r="H13" s="9503" t="n">
        <v>8.792975811645</v>
      </c>
      <c r="I13" s="9933" t="n">
        <v>8.211645887701</v>
      </c>
      <c r="J13" s="10363" t="n">
        <v>6.747994126171</v>
      </c>
    </row>
    <row collapsed="false" customFormat="false" customHeight="false" hidden="false" ht="12.75" outlineLevel="0" r="14">
      <c r="A14" s="6494" t="s">
        <v>141</v>
      </c>
      <c r="B14" s="6924" t="s">
        <v>29</v>
      </c>
      <c r="C14" s="7354" t="s">
        <v>17</v>
      </c>
      <c r="D14" s="7784" t="s">
        <v>16</v>
      </c>
      <c r="E14" s="8214" t="n">
        <v>0.0</v>
      </c>
      <c r="F14" s="8644" t="n">
        <v>0.0</v>
      </c>
      <c r="G14" s="9074" t="n">
        <v>0.0</v>
      </c>
      <c r="H14" s="9504" t="n">
        <v>0.0</v>
      </c>
      <c r="I14" s="9934" t="n">
        <v>0.0</v>
      </c>
      <c r="J14" s="10364" t="n">
        <v>0.0</v>
      </c>
    </row>
    <row collapsed="false" customFormat="false" customHeight="false" hidden="false" ht="12.75" outlineLevel="0" r="15">
      <c r="A15" s="6495" t="s">
        <v>141</v>
      </c>
      <c r="B15" s="6925" t="s">
        <v>29</v>
      </c>
      <c r="C15" s="7355" t="s">
        <v>17</v>
      </c>
      <c r="D15" s="7785" t="s">
        <v>14</v>
      </c>
      <c r="E15" s="8215" t="n">
        <v>0.0</v>
      </c>
      <c r="F15" s="8645" t="n">
        <v>0.0</v>
      </c>
      <c r="G15" s="9075" t="n">
        <v>0.0</v>
      </c>
      <c r="H15" s="9505" t="n">
        <v>0.0</v>
      </c>
      <c r="I15" s="9935" t="n">
        <v>0.0</v>
      </c>
      <c r="J15" s="10365" t="n">
        <v>0.0</v>
      </c>
    </row>
    <row collapsed="false" customFormat="false" customHeight="false" hidden="false" ht="12.75" outlineLevel="0" r="16">
      <c r="A16" s="6496" t="s">
        <v>141</v>
      </c>
      <c r="B16" s="6926" t="s">
        <v>29</v>
      </c>
      <c r="C16" s="7356" t="s">
        <v>17</v>
      </c>
      <c r="D16" s="7786" t="s">
        <v>18</v>
      </c>
      <c r="E16" s="8216" t="n">
        <v>0.0</v>
      </c>
      <c r="F16" s="8646" t="n">
        <v>0.0</v>
      </c>
      <c r="G16" s="9076" t="n">
        <v>0.0</v>
      </c>
      <c r="H16" s="9506" t="n">
        <v>0.0</v>
      </c>
      <c r="I16" s="9936" t="n">
        <v>0.0</v>
      </c>
      <c r="J16" s="10366" t="n">
        <v>0.0</v>
      </c>
    </row>
    <row collapsed="false" customFormat="false" customHeight="false" hidden="false" ht="12.75" outlineLevel="0" r="17">
      <c r="A17" s="6497" t="s">
        <v>141</v>
      </c>
      <c r="B17" s="6927" t="s">
        <v>29</v>
      </c>
      <c r="C17" s="7357" t="s">
        <v>19</v>
      </c>
      <c r="D17" s="7787" t="s">
        <v>20</v>
      </c>
      <c r="E17" s="8217" t="n">
        <v>0.7751672924480001</v>
      </c>
      <c r="F17" s="8647" t="n">
        <v>0.6875519502485</v>
      </c>
      <c r="G17" s="9077" t="n">
        <v>0.5122482088811</v>
      </c>
      <c r="H17" s="9507" t="n">
        <v>0.44009514971360003</v>
      </c>
      <c r="I17" s="9937" t="n">
        <v>0.5060416080796</v>
      </c>
      <c r="J17" s="10367" t="n">
        <v>0.9612192822004</v>
      </c>
    </row>
    <row collapsed="false" customFormat="false" customHeight="false" hidden="false" ht="12.75" outlineLevel="0" r="18">
      <c r="A18" s="6498" t="s">
        <v>141</v>
      </c>
      <c r="B18" s="6928" t="s">
        <v>29</v>
      </c>
      <c r="C18" s="7358" t="s">
        <v>19</v>
      </c>
      <c r="D18" s="7788" t="s">
        <v>13</v>
      </c>
      <c r="E18" s="8218" t="n">
        <v>6.697607459559</v>
      </c>
      <c r="F18" s="8648" t="n">
        <v>6.8004196109445</v>
      </c>
      <c r="G18" s="9078" t="n">
        <v>6.1839630343587</v>
      </c>
      <c r="H18" s="9508" t="n">
        <v>5.951676110931801</v>
      </c>
      <c r="I18" s="9938" t="n">
        <v>5.878481866589599</v>
      </c>
      <c r="J18" s="10368" t="n">
        <v>3.6297666761048</v>
      </c>
    </row>
    <row collapsed="false" customFormat="false" customHeight="false" hidden="false" ht="12.75" outlineLevel="0" r="19">
      <c r="A19" s="6499" t="s">
        <v>141</v>
      </c>
      <c r="B19" s="6929" t="s">
        <v>29</v>
      </c>
      <c r="C19" s="7359" t="s">
        <v>19</v>
      </c>
      <c r="D19" s="7789" t="s">
        <v>16</v>
      </c>
      <c r="E19" s="8219" t="n">
        <v>5.316036825378999</v>
      </c>
      <c r="F19" s="8649" t="n">
        <v>3.979877305333</v>
      </c>
      <c r="G19" s="9079" t="n">
        <v>2.5960579366973</v>
      </c>
      <c r="H19" s="9509" t="n">
        <v>1.4356952014384001</v>
      </c>
      <c r="I19" s="9939" t="n">
        <v>0.5520682598159999</v>
      </c>
      <c r="J19" s="10369" t="n">
        <v>0.0039759482311</v>
      </c>
    </row>
    <row collapsed="false" customFormat="false" customHeight="false" hidden="false" ht="12.75" outlineLevel="0" r="20">
      <c r="A20" s="6500" t="s">
        <v>141</v>
      </c>
      <c r="B20" s="6930" t="s">
        <v>29</v>
      </c>
      <c r="C20" s="7360" t="s">
        <v>19</v>
      </c>
      <c r="D20" s="7790" t="s">
        <v>14</v>
      </c>
      <c r="E20" s="8220" t="n">
        <v>13.865997065935</v>
      </c>
      <c r="F20" s="8650" t="n">
        <v>16.2781024200848</v>
      </c>
      <c r="G20" s="9080" t="n">
        <v>14.970208208096302</v>
      </c>
      <c r="H20" s="9510" t="n">
        <v>11.9423872920992</v>
      </c>
      <c r="I20" s="9940" t="n">
        <v>7.5906597291062</v>
      </c>
      <c r="J20" s="10370" t="n">
        <v>1.1248585938359001</v>
      </c>
    </row>
    <row collapsed="false" customFormat="false" customHeight="false" hidden="false" ht="12.75" outlineLevel="0" r="21">
      <c r="A21" s="6501" t="s">
        <v>141</v>
      </c>
      <c r="B21" s="6931" t="s">
        <v>29</v>
      </c>
      <c r="C21" s="7361" t="s">
        <v>19</v>
      </c>
      <c r="D21" s="7791" t="s">
        <v>18</v>
      </c>
      <c r="E21" s="8221" t="n">
        <v>3.0832109828189997</v>
      </c>
      <c r="F21" s="8651" t="n">
        <v>2.3495848780713997</v>
      </c>
      <c r="G21" s="9081" t="n">
        <v>1.5813609483711002</v>
      </c>
      <c r="H21" s="9511" t="n">
        <v>0.9008351618000999</v>
      </c>
      <c r="I21" s="9941" t="n">
        <v>0.5001625172202999</v>
      </c>
      <c r="J21" s="10371" t="n">
        <v>2.7401746600125</v>
      </c>
    </row>
    <row collapsed="false" customFormat="false" customHeight="false" hidden="false" ht="12.75" outlineLevel="0" r="22">
      <c r="A22" s="6502" t="s">
        <v>141</v>
      </c>
      <c r="B22" s="6932" t="s">
        <v>29</v>
      </c>
      <c r="C22" s="7362" t="s">
        <v>21</v>
      </c>
      <c r="D22" s="7792" t="s">
        <v>20</v>
      </c>
      <c r="E22" s="8222" t="n">
        <v>0.0</v>
      </c>
      <c r="F22" s="8652" t="n">
        <v>0.0</v>
      </c>
      <c r="G22" s="9082" t="n">
        <v>0.0</v>
      </c>
      <c r="H22" s="9512" t="n">
        <v>0.0</v>
      </c>
      <c r="I22" s="9942" t="n">
        <v>0.0</v>
      </c>
      <c r="J22" s="10372" t="n">
        <v>0.0</v>
      </c>
    </row>
    <row collapsed="false" customFormat="false" customHeight="false" hidden="false" ht="12.75" outlineLevel="0" r="23">
      <c r="A23" s="6503" t="s">
        <v>141</v>
      </c>
      <c r="B23" s="6933" t="s">
        <v>29</v>
      </c>
      <c r="C23" s="7363" t="s">
        <v>21</v>
      </c>
      <c r="D23" s="7793" t="s">
        <v>13</v>
      </c>
      <c r="E23" s="8223" t="n">
        <v>2.40952624102</v>
      </c>
      <c r="F23" s="8653" t="n">
        <v>2.5533827742505997</v>
      </c>
      <c r="G23" s="9083" t="n">
        <v>2.5849433681318996</v>
      </c>
      <c r="H23" s="9513" t="n">
        <v>2.5147410164878</v>
      </c>
      <c r="I23" s="9943" t="n">
        <v>2.5506746752103</v>
      </c>
      <c r="J23" s="10373" t="n">
        <v>2.6844318336183</v>
      </c>
    </row>
    <row collapsed="false" customFormat="false" customHeight="false" hidden="false" ht="12.75" outlineLevel="0" r="24">
      <c r="A24" s="6504" t="s">
        <v>141</v>
      </c>
      <c r="B24" s="6934" t="s">
        <v>29</v>
      </c>
      <c r="C24" s="7364" t="s">
        <v>21</v>
      </c>
      <c r="D24" s="7794" t="s">
        <v>16</v>
      </c>
      <c r="E24" s="8224" t="n">
        <v>0.0</v>
      </c>
      <c r="F24" s="8654" t="n">
        <v>0.0</v>
      </c>
      <c r="G24" s="9084" t="n">
        <v>0.0</v>
      </c>
      <c r="H24" s="9514" t="n">
        <v>0.0</v>
      </c>
      <c r="I24" s="9944" t="n">
        <v>0.0</v>
      </c>
      <c r="J24" s="10374" t="n">
        <v>0.0</v>
      </c>
    </row>
    <row collapsed="false" customFormat="false" customHeight="false" hidden="false" ht="12.75" outlineLevel="0" r="25">
      <c r="A25" s="6505" t="s">
        <v>141</v>
      </c>
      <c r="B25" s="6935" t="s">
        <v>29</v>
      </c>
      <c r="C25" s="7365" t="s">
        <v>21</v>
      </c>
      <c r="D25" s="7795" t="s">
        <v>14</v>
      </c>
      <c r="E25" s="8225" t="n">
        <v>0.0</v>
      </c>
      <c r="F25" s="8655" t="n">
        <v>0.0</v>
      </c>
      <c r="G25" s="9085" t="n">
        <v>0.0</v>
      </c>
      <c r="H25" s="9515" t="n">
        <v>0.0</v>
      </c>
      <c r="I25" s="9945" t="n">
        <v>0.0</v>
      </c>
      <c r="J25" s="10375" t="n">
        <v>0.0</v>
      </c>
    </row>
    <row collapsed="false" customFormat="false" customHeight="false" hidden="false" ht="12.75" outlineLevel="0" r="26">
      <c r="A26" s="6506" t="s">
        <v>141</v>
      </c>
      <c r="B26" s="6936" t="s">
        <v>29</v>
      </c>
      <c r="C26" s="7366" t="s">
        <v>21</v>
      </c>
      <c r="D26" s="7796" t="s">
        <v>18</v>
      </c>
      <c r="E26" s="8226" t="n">
        <v>0.0</v>
      </c>
      <c r="F26" s="8656" t="n">
        <v>0.0</v>
      </c>
      <c r="G26" s="9086" t="n">
        <v>0.0</v>
      </c>
      <c r="H26" s="9516" t="n">
        <v>0.0</v>
      </c>
      <c r="I26" s="9946" t="n">
        <v>0.0</v>
      </c>
      <c r="J26" s="10376" t="n">
        <v>0.0</v>
      </c>
    </row>
    <row collapsed="false" customFormat="false" customHeight="false" hidden="false" ht="12.75" outlineLevel="0" r="27">
      <c r="A27" s="6507" t="s">
        <v>141</v>
      </c>
      <c r="B27" s="6937" t="s">
        <v>29</v>
      </c>
      <c r="C27" s="7367" t="s">
        <v>22</v>
      </c>
      <c r="D27" s="7797" t="s">
        <v>20</v>
      </c>
      <c r="E27" s="8227" t="n">
        <v>0.07299751262620001</v>
      </c>
      <c r="F27" s="8657" t="n">
        <v>0.050835605342399996</v>
      </c>
      <c r="G27" s="9087" t="n">
        <v>0.0373314517149</v>
      </c>
      <c r="H27" s="9517" t="n">
        <v>0.027529185549899998</v>
      </c>
      <c r="I27" s="9947" t="n">
        <v>0.0204074962368</v>
      </c>
      <c r="J27" s="10377" t="n">
        <v>0.0070978532692</v>
      </c>
    </row>
    <row collapsed="false" customFormat="false" customHeight="false" hidden="false" ht="12.75" outlineLevel="0" r="28">
      <c r="A28" s="6508" t="s">
        <v>141</v>
      </c>
      <c r="B28" s="6938" t="s">
        <v>29</v>
      </c>
      <c r="C28" s="7368" t="s">
        <v>22</v>
      </c>
      <c r="D28" s="7798" t="s">
        <v>13</v>
      </c>
      <c r="E28" s="8228" t="n">
        <v>0.49682350872299996</v>
      </c>
      <c r="F28" s="8658" t="n">
        <v>0.6091698009203</v>
      </c>
      <c r="G28" s="9088" t="n">
        <v>0.6759325519956</v>
      </c>
      <c r="H28" s="9518" t="n">
        <v>0.7057314144344999</v>
      </c>
      <c r="I28" s="9948" t="n">
        <v>0.7274693919787999</v>
      </c>
      <c r="J28" s="10378" t="n">
        <v>0.7005724016454999</v>
      </c>
    </row>
    <row collapsed="false" customFormat="false" customHeight="false" hidden="false" ht="12.75" outlineLevel="0" r="29">
      <c r="A29" s="6509" t="s">
        <v>141</v>
      </c>
      <c r="B29" s="6939" t="s">
        <v>29</v>
      </c>
      <c r="C29" s="7369" t="s">
        <v>22</v>
      </c>
      <c r="D29" s="7799" t="s">
        <v>16</v>
      </c>
      <c r="E29" s="8229" t="n">
        <v>0.017743697171999997</v>
      </c>
      <c r="F29" s="8659" t="n">
        <v>0.0</v>
      </c>
      <c r="G29" s="9089" t="n">
        <v>0.0</v>
      </c>
      <c r="H29" s="9519" t="n">
        <v>0.0</v>
      </c>
      <c r="I29" s="9949" t="n">
        <v>0.0</v>
      </c>
      <c r="J29" s="10379" t="n">
        <v>0.0</v>
      </c>
    </row>
    <row collapsed="false" customFormat="false" customHeight="false" hidden="false" ht="12.75" outlineLevel="0" r="30">
      <c r="A30" s="6510" t="s">
        <v>141</v>
      </c>
      <c r="B30" s="6940" t="s">
        <v>29</v>
      </c>
      <c r="C30" s="7370" t="s">
        <v>22</v>
      </c>
      <c r="D30" s="7800" t="s">
        <v>14</v>
      </c>
      <c r="E30" s="8230" t="n">
        <v>0.2777014350164</v>
      </c>
      <c r="F30" s="8660" t="n">
        <v>0.22640103269609999</v>
      </c>
      <c r="G30" s="9090" t="n">
        <v>0.18807471090619998</v>
      </c>
      <c r="H30" s="9520" t="n">
        <v>0.1543919258668</v>
      </c>
      <c r="I30" s="9950" t="n">
        <v>0.12713261655560001</v>
      </c>
      <c r="J30" s="10380" t="n">
        <v>0.0593261799229</v>
      </c>
    </row>
    <row collapsed="false" customFormat="false" customHeight="false" hidden="false" ht="12.75" outlineLevel="0" r="31">
      <c r="A31" s="6511" t="s">
        <v>141</v>
      </c>
      <c r="B31" s="6941" t="s">
        <v>29</v>
      </c>
      <c r="C31" s="7371" t="s">
        <v>22</v>
      </c>
      <c r="D31" s="7801" t="s">
        <v>18</v>
      </c>
      <c r="E31" s="8231" t="n">
        <v>0.0</v>
      </c>
      <c r="F31" s="8661" t="n">
        <v>0.0</v>
      </c>
      <c r="G31" s="9091" t="n">
        <v>0.0</v>
      </c>
      <c r="H31" s="9521" t="n">
        <v>0.0</v>
      </c>
      <c r="I31" s="9951" t="n">
        <v>0.0</v>
      </c>
      <c r="J31" s="10381" t="n">
        <v>0.0</v>
      </c>
    </row>
    <row collapsed="false" customFormat="false" customHeight="false" hidden="false" ht="12.75" outlineLevel="0" r="32">
      <c r="A32" s="6512" t="s">
        <v>141</v>
      </c>
      <c r="B32" s="6942" t="s">
        <v>29</v>
      </c>
      <c r="C32" s="7372" t="s">
        <v>23</v>
      </c>
      <c r="D32" s="7802" t="s">
        <v>20</v>
      </c>
      <c r="E32" s="8232" t="n">
        <v>0.0</v>
      </c>
      <c r="F32" s="8662" t="n">
        <v>0.0</v>
      </c>
      <c r="G32" s="9092" t="n">
        <v>0.0</v>
      </c>
      <c r="H32" s="9522" t="n">
        <v>0.0</v>
      </c>
      <c r="I32" s="9952" t="n">
        <v>0.0</v>
      </c>
      <c r="J32" s="10382" t="n">
        <v>0.0</v>
      </c>
    </row>
    <row collapsed="false" customFormat="false" customHeight="false" hidden="false" ht="12.75" outlineLevel="0" r="33">
      <c r="A33" s="6513" t="s">
        <v>141</v>
      </c>
      <c r="B33" s="6943" t="s">
        <v>29</v>
      </c>
      <c r="C33" s="7373" t="s">
        <v>23</v>
      </c>
      <c r="D33" s="7803" t="s">
        <v>13</v>
      </c>
      <c r="E33" s="8233" t="n">
        <v>4.199692135318</v>
      </c>
      <c r="F33" s="8663" t="n">
        <v>4.3623556595329</v>
      </c>
      <c r="G33" s="9093" t="n">
        <v>4.0490872768164</v>
      </c>
      <c r="H33" s="9523" t="n">
        <v>3.3171551480002</v>
      </c>
      <c r="I33" s="9953" t="n">
        <v>2.5646434608747</v>
      </c>
      <c r="J33" s="10383" t="n">
        <v>1.7687892675636</v>
      </c>
    </row>
    <row collapsed="false" customFormat="false" customHeight="false" hidden="false" ht="12.75" outlineLevel="0" r="34">
      <c r="A34" s="6514" t="s">
        <v>141</v>
      </c>
      <c r="B34" s="6944" t="s">
        <v>29</v>
      </c>
      <c r="C34" s="7374" t="s">
        <v>23</v>
      </c>
      <c r="D34" s="7804" t="s">
        <v>16</v>
      </c>
      <c r="E34" s="8234" t="n">
        <v>0.0</v>
      </c>
      <c r="F34" s="8664" t="n">
        <v>0.0</v>
      </c>
      <c r="G34" s="9094" t="n">
        <v>0.0</v>
      </c>
      <c r="H34" s="9524" t="n">
        <v>0.0</v>
      </c>
      <c r="I34" s="9954" t="n">
        <v>0.0</v>
      </c>
      <c r="J34" s="10384" t="n">
        <v>0.0</v>
      </c>
    </row>
    <row collapsed="false" customFormat="false" customHeight="false" hidden="false" ht="12.75" outlineLevel="0" r="35">
      <c r="A35" s="6515" t="s">
        <v>141</v>
      </c>
      <c r="B35" s="6945" t="s">
        <v>29</v>
      </c>
      <c r="C35" s="7375" t="s">
        <v>23</v>
      </c>
      <c r="D35" s="7805" t="s">
        <v>14</v>
      </c>
      <c r="E35" s="8235" t="n">
        <v>0.0</v>
      </c>
      <c r="F35" s="8665" t="n">
        <v>0.0</v>
      </c>
      <c r="G35" s="9095" t="n">
        <v>0.0</v>
      </c>
      <c r="H35" s="9525" t="n">
        <v>0.0</v>
      </c>
      <c r="I35" s="9955" t="n">
        <v>0.0</v>
      </c>
      <c r="J35" s="10385" t="n">
        <v>0.0</v>
      </c>
    </row>
    <row collapsed="false" customFormat="false" customHeight="false" hidden="false" ht="12.75" outlineLevel="0" r="36">
      <c r="A36" s="6516" t="s">
        <v>141</v>
      </c>
      <c r="B36" s="6946" t="s">
        <v>29</v>
      </c>
      <c r="C36" s="7376" t="s">
        <v>23</v>
      </c>
      <c r="D36" s="7806" t="s">
        <v>18</v>
      </c>
      <c r="E36" s="8236" t="n">
        <v>0.0</v>
      </c>
      <c r="F36" s="8666" t="n">
        <v>0.0</v>
      </c>
      <c r="G36" s="9096" t="n">
        <v>0.0</v>
      </c>
      <c r="H36" s="9526" t="n">
        <v>0.0</v>
      </c>
      <c r="I36" s="9956" t="n">
        <v>0.0</v>
      </c>
      <c r="J36" s="10386" t="n">
        <v>0.0</v>
      </c>
    </row>
    <row collapsed="false" customFormat="false" customHeight="false" hidden="false" ht="12.75" outlineLevel="0" r="37">
      <c r="A37" s="6517" t="s">
        <v>141</v>
      </c>
      <c r="B37" s="6947" t="s">
        <v>29</v>
      </c>
      <c r="C37" s="7377" t="s">
        <v>24</v>
      </c>
      <c r="D37" s="7807" t="s">
        <v>20</v>
      </c>
      <c r="E37" s="8237" t="n">
        <v>0.0324689188127</v>
      </c>
      <c r="F37" s="8667" t="n">
        <v>0.1059205914405</v>
      </c>
      <c r="G37" s="9097" t="n">
        <v>0.1540970771658</v>
      </c>
      <c r="H37" s="9527" t="n">
        <v>0.18248107116690002</v>
      </c>
      <c r="I37" s="9957" t="n">
        <v>0.17589818755159997</v>
      </c>
      <c r="J37" s="10387" t="n">
        <v>0.1765265895045</v>
      </c>
    </row>
    <row collapsed="false" customFormat="false" customHeight="false" hidden="false" ht="12.75" outlineLevel="0" r="38">
      <c r="A38" s="6518" t="s">
        <v>141</v>
      </c>
      <c r="B38" s="6948" t="s">
        <v>29</v>
      </c>
      <c r="C38" s="7378" t="s">
        <v>24</v>
      </c>
      <c r="D38" s="7808" t="s">
        <v>13</v>
      </c>
      <c r="E38" s="8238" t="n">
        <v>0.5954285999848999</v>
      </c>
      <c r="F38" s="8668" t="n">
        <v>0.6909119293598</v>
      </c>
      <c r="G38" s="9098" t="n">
        <v>0.6909024552546</v>
      </c>
      <c r="H38" s="9528" t="n">
        <v>0.6306888418441</v>
      </c>
      <c r="I38" s="9958" t="n">
        <v>0.5740141188842</v>
      </c>
      <c r="J38" s="10388" t="n">
        <v>0.3477058033232</v>
      </c>
    </row>
    <row collapsed="false" customFormat="false" customHeight="false" hidden="false" ht="12.75" outlineLevel="0" r="39">
      <c r="A39" s="6519" t="s">
        <v>141</v>
      </c>
      <c r="B39" s="6949" t="s">
        <v>29</v>
      </c>
      <c r="C39" s="7379" t="s">
        <v>24</v>
      </c>
      <c r="D39" s="7809" t="s">
        <v>16</v>
      </c>
      <c r="E39" s="8239" t="n">
        <v>0.23813680188599998</v>
      </c>
      <c r="F39" s="8669" t="n">
        <v>0.1520743658755</v>
      </c>
      <c r="G39" s="9099" t="n">
        <v>0.0738610461727</v>
      </c>
      <c r="H39" s="9529" t="n">
        <v>0.0174868566442</v>
      </c>
      <c r="I39" s="9959" t="n">
        <v>0.0094150806398</v>
      </c>
      <c r="J39" s="10389" t="n">
        <v>2.604506875E-4</v>
      </c>
    </row>
    <row collapsed="false" customFormat="false" customHeight="false" hidden="false" ht="12.75" outlineLevel="0" r="40">
      <c r="A40" s="6520" t="s">
        <v>141</v>
      </c>
      <c r="B40" s="6950" t="s">
        <v>29</v>
      </c>
      <c r="C40" s="7380" t="s">
        <v>24</v>
      </c>
      <c r="D40" s="7810" t="s">
        <v>14</v>
      </c>
      <c r="E40" s="8240" t="n">
        <v>0.5395217728971</v>
      </c>
      <c r="F40" s="8670" t="n">
        <v>0.4950077201084</v>
      </c>
      <c r="G40" s="9100" t="n">
        <v>0.4308457806686</v>
      </c>
      <c r="H40" s="9530" t="n">
        <v>0.37464141979869997</v>
      </c>
      <c r="I40" s="9960" t="n">
        <v>0.3383707125676</v>
      </c>
      <c r="J40" s="10390" t="n">
        <v>0.19457537209540002</v>
      </c>
    </row>
    <row collapsed="false" customFormat="false" customHeight="false" hidden="false" ht="12.75" outlineLevel="0" r="41">
      <c r="A41" s="6521" t="s">
        <v>141</v>
      </c>
      <c r="B41" s="6951" t="s">
        <v>29</v>
      </c>
      <c r="C41" s="7381" t="s">
        <v>24</v>
      </c>
      <c r="D41" s="7811" t="s">
        <v>18</v>
      </c>
      <c r="E41" s="8241" t="n">
        <v>0.1205084795549</v>
      </c>
      <c r="F41" s="8671" t="n">
        <v>0.129339337926</v>
      </c>
      <c r="G41" s="9101" t="n">
        <v>0.1278887532001</v>
      </c>
      <c r="H41" s="9531" t="n">
        <v>0.12260043478660002</v>
      </c>
      <c r="I41" s="9961" t="n">
        <v>0.11478268553059999</v>
      </c>
      <c r="J41" s="10391" t="n">
        <v>0.0938408552836</v>
      </c>
    </row>
    <row collapsed="false" customFormat="false" customHeight="false" hidden="false" ht="12.75" outlineLevel="0" r="42">
      <c r="A42" s="6522" t="s">
        <v>141</v>
      </c>
      <c r="B42" s="6952" t="s">
        <v>29</v>
      </c>
      <c r="C42" s="7382" t="s">
        <v>25</v>
      </c>
      <c r="D42" s="7812" t="s">
        <v>20</v>
      </c>
      <c r="E42" s="8242" t="n">
        <v>0.0</v>
      </c>
      <c r="F42" s="8672" t="n">
        <v>0.0</v>
      </c>
      <c r="G42" s="9102" t="n">
        <v>0.0</v>
      </c>
      <c r="H42" s="9532" t="n">
        <v>0.0</v>
      </c>
      <c r="I42" s="9962" t="n">
        <v>0.0</v>
      </c>
      <c r="J42" s="10392" t="n">
        <v>0.0</v>
      </c>
    </row>
    <row collapsed="false" customFormat="false" customHeight="false" hidden="false" ht="12.75" outlineLevel="0" r="43">
      <c r="A43" s="6523" t="s">
        <v>141</v>
      </c>
      <c r="B43" s="6953" t="s">
        <v>29</v>
      </c>
      <c r="C43" s="7383" t="s">
        <v>25</v>
      </c>
      <c r="D43" s="7813" t="s">
        <v>13</v>
      </c>
      <c r="E43" s="8243" t="n">
        <v>0.1331074749559</v>
      </c>
      <c r="F43" s="8673" t="n">
        <v>0.136168463524</v>
      </c>
      <c r="G43" s="9103" t="n">
        <v>0.134420724892</v>
      </c>
      <c r="H43" s="9533" t="n">
        <v>0.132347524759</v>
      </c>
      <c r="I43" s="9963" t="n">
        <v>0.1304382967604</v>
      </c>
      <c r="J43" s="10393" t="n">
        <v>0.11955098911930001</v>
      </c>
    </row>
    <row collapsed="false" customFormat="false" customHeight="false" hidden="false" ht="12.75" outlineLevel="0" r="44">
      <c r="A44" s="6524" t="s">
        <v>141</v>
      </c>
      <c r="B44" s="6954" t="s">
        <v>29</v>
      </c>
      <c r="C44" s="7384" t="s">
        <v>25</v>
      </c>
      <c r="D44" s="7814" t="s">
        <v>16</v>
      </c>
      <c r="E44" s="8244" t="n">
        <v>0.0</v>
      </c>
      <c r="F44" s="8674" t="n">
        <v>0.0</v>
      </c>
      <c r="G44" s="9104" t="n">
        <v>0.0</v>
      </c>
      <c r="H44" s="9534" t="n">
        <v>0.0</v>
      </c>
      <c r="I44" s="9964" t="n">
        <v>0.0</v>
      </c>
      <c r="J44" s="10394" t="n">
        <v>0.0</v>
      </c>
    </row>
    <row collapsed="false" customFormat="false" customHeight="false" hidden="false" ht="12.75" outlineLevel="0" r="45">
      <c r="A45" s="6525" t="s">
        <v>141</v>
      </c>
      <c r="B45" s="6955" t="s">
        <v>29</v>
      </c>
      <c r="C45" s="7385" t="s">
        <v>25</v>
      </c>
      <c r="D45" s="7815" t="s">
        <v>14</v>
      </c>
      <c r="E45" s="8245" t="n">
        <v>0.0</v>
      </c>
      <c r="F45" s="8675" t="n">
        <v>0.0</v>
      </c>
      <c r="G45" s="9105" t="n">
        <v>0.0</v>
      </c>
      <c r="H45" s="9535" t="n">
        <v>0.0</v>
      </c>
      <c r="I45" s="9965" t="n">
        <v>0.0</v>
      </c>
      <c r="J45" s="10395" t="n">
        <v>0.0</v>
      </c>
    </row>
    <row collapsed="false" customFormat="false" customHeight="false" hidden="false" ht="12.75" outlineLevel="0" r="46">
      <c r="A46" s="6526" t="s">
        <v>141</v>
      </c>
      <c r="B46" s="6956" t="s">
        <v>29</v>
      </c>
      <c r="C46" s="7386" t="s">
        <v>25</v>
      </c>
      <c r="D46" s="7816" t="s">
        <v>18</v>
      </c>
      <c r="E46" s="8246" t="n">
        <v>0.0</v>
      </c>
      <c r="F46" s="8676" t="n">
        <v>0.0</v>
      </c>
      <c r="G46" s="9106" t="n">
        <v>0.0</v>
      </c>
      <c r="H46" s="9536" t="n">
        <v>0.0</v>
      </c>
      <c r="I46" s="9966" t="n">
        <v>0.0</v>
      </c>
      <c r="J46" s="10396" t="n">
        <v>0.0</v>
      </c>
    </row>
    <row collapsed="false" customFormat="false" customHeight="false" hidden="false" ht="12.75" outlineLevel="0" r="47">
      <c r="A47" s="6527" t="s">
        <v>141</v>
      </c>
      <c r="B47" s="6957" t="s">
        <v>29</v>
      </c>
      <c r="C47" s="7387" t="s">
        <v>26</v>
      </c>
      <c r="D47" s="7817" t="s">
        <v>20</v>
      </c>
      <c r="E47" s="8247" t="n">
        <v>0.0</v>
      </c>
      <c r="F47" s="8677" t="n">
        <v>0.0</v>
      </c>
      <c r="G47" s="9107" t="n">
        <v>0.0</v>
      </c>
      <c r="H47" s="9537" t="n">
        <v>0.0</v>
      </c>
      <c r="I47" s="9967" t="n">
        <v>0.0</v>
      </c>
      <c r="J47" s="10397" t="n">
        <v>0.0</v>
      </c>
    </row>
    <row collapsed="false" customFormat="false" customHeight="false" hidden="false" ht="12.75" outlineLevel="0" r="48">
      <c r="A48" s="6528" t="s">
        <v>141</v>
      </c>
      <c r="B48" s="6958" t="s">
        <v>29</v>
      </c>
      <c r="C48" s="7388" t="s">
        <v>26</v>
      </c>
      <c r="D48" s="7818" t="s">
        <v>13</v>
      </c>
      <c r="E48" s="8248" t="n">
        <v>0.10688932764919999</v>
      </c>
      <c r="F48" s="8678" t="n">
        <v>0.11591140577850001</v>
      </c>
      <c r="G48" s="9108" t="n">
        <v>0.1201050013427</v>
      </c>
      <c r="H48" s="9538" t="n">
        <v>0.11972621039390001</v>
      </c>
      <c r="I48" s="9968" t="n">
        <v>0.1194594453123</v>
      </c>
      <c r="J48" s="10398" t="n">
        <v>0.1132625981642</v>
      </c>
    </row>
    <row collapsed="false" customFormat="false" customHeight="false" hidden="false" ht="12.75" outlineLevel="0" r="49">
      <c r="A49" s="6529" t="s">
        <v>141</v>
      </c>
      <c r="B49" s="6959" t="s">
        <v>29</v>
      </c>
      <c r="C49" s="7389" t="s">
        <v>26</v>
      </c>
      <c r="D49" s="7819" t="s">
        <v>16</v>
      </c>
      <c r="E49" s="8249" t="n">
        <v>0.0</v>
      </c>
      <c r="F49" s="8679" t="n">
        <v>0.0</v>
      </c>
      <c r="G49" s="9109" t="n">
        <v>0.0</v>
      </c>
      <c r="H49" s="9539" t="n">
        <v>0.0</v>
      </c>
      <c r="I49" s="9969" t="n">
        <v>0.0</v>
      </c>
      <c r="J49" s="10399" t="n">
        <v>0.0</v>
      </c>
    </row>
    <row collapsed="false" customFormat="false" customHeight="false" hidden="false" ht="12.75" outlineLevel="0" r="50">
      <c r="A50" s="6530" t="s">
        <v>141</v>
      </c>
      <c r="B50" s="6960" t="s">
        <v>29</v>
      </c>
      <c r="C50" s="7390" t="s">
        <v>26</v>
      </c>
      <c r="D50" s="7820" t="s">
        <v>14</v>
      </c>
      <c r="E50" s="8250" t="n">
        <v>0.0</v>
      </c>
      <c r="F50" s="8680" t="n">
        <v>0.0</v>
      </c>
      <c r="G50" s="9110" t="n">
        <v>0.0</v>
      </c>
      <c r="H50" s="9540" t="n">
        <v>0.0</v>
      </c>
      <c r="I50" s="9970" t="n">
        <v>0.0</v>
      </c>
      <c r="J50" s="10400" t="n">
        <v>0.0</v>
      </c>
    </row>
    <row collapsed="false" customFormat="false" customHeight="false" hidden="false" ht="12.75" outlineLevel="0" r="51">
      <c r="A51" s="6531" t="s">
        <v>141</v>
      </c>
      <c r="B51" s="6961" t="s">
        <v>29</v>
      </c>
      <c r="C51" s="7391" t="s">
        <v>26</v>
      </c>
      <c r="D51" s="7821" t="s">
        <v>18</v>
      </c>
      <c r="E51" s="8251" t="n">
        <v>0.0</v>
      </c>
      <c r="F51" s="8681" t="n">
        <v>0.0</v>
      </c>
      <c r="G51" s="9111" t="n">
        <v>0.0</v>
      </c>
      <c r="H51" s="9541" t="n">
        <v>0.0</v>
      </c>
      <c r="I51" s="9971" t="n">
        <v>0.0</v>
      </c>
      <c r="J51" s="10401" t="n">
        <v>0.0</v>
      </c>
    </row>
    <row collapsed="false" customFormat="false" customHeight="false" hidden="false" ht="12.75" outlineLevel="0" r="52">
      <c r="A52" s="6532" t="s">
        <v>141</v>
      </c>
      <c r="B52" s="6962" t="s">
        <v>29</v>
      </c>
      <c r="C52" s="7392" t="s">
        <v>27</v>
      </c>
      <c r="D52" s="7822" t="s">
        <v>20</v>
      </c>
      <c r="E52" s="8252" t="n">
        <v>0.0</v>
      </c>
      <c r="F52" s="8682" t="n">
        <v>0.0</v>
      </c>
      <c r="G52" s="9112" t="n">
        <v>0.0</v>
      </c>
      <c r="H52" s="9542" t="n">
        <v>0.0</v>
      </c>
      <c r="I52" s="9972" t="n">
        <v>0.0</v>
      </c>
      <c r="J52" s="10402" t="n">
        <v>0.0</v>
      </c>
    </row>
    <row collapsed="false" customFormat="false" customHeight="false" hidden="false" ht="12.75" outlineLevel="0" r="53">
      <c r="A53" s="6533" t="s">
        <v>141</v>
      </c>
      <c r="B53" s="6963" t="s">
        <v>29</v>
      </c>
      <c r="C53" s="7393" t="s">
        <v>27</v>
      </c>
      <c r="D53" s="7823" t="s">
        <v>13</v>
      </c>
      <c r="E53" s="8253" t="n">
        <v>0.8106169291562999</v>
      </c>
      <c r="F53" s="8683" t="n">
        <v>0.89147609162</v>
      </c>
      <c r="G53" s="9113" t="n">
        <v>0.9343461099628999</v>
      </c>
      <c r="H53" s="9543" t="n">
        <v>0.9774901600933</v>
      </c>
      <c r="I53" s="9973" t="n">
        <v>1.0351306389312</v>
      </c>
      <c r="J53" s="10403" t="n">
        <v>1.1184675163066</v>
      </c>
    </row>
    <row collapsed="false" customFormat="false" customHeight="false" hidden="false" ht="12.75" outlineLevel="0" r="54">
      <c r="A54" s="6534" t="s">
        <v>141</v>
      </c>
      <c r="B54" s="6964" t="s">
        <v>29</v>
      </c>
      <c r="C54" s="7394" t="s">
        <v>27</v>
      </c>
      <c r="D54" s="7824" t="s">
        <v>16</v>
      </c>
      <c r="E54" s="8254" t="n">
        <v>0.0</v>
      </c>
      <c r="F54" s="8684" t="n">
        <v>0.0</v>
      </c>
      <c r="G54" s="9114" t="n">
        <v>0.0</v>
      </c>
      <c r="H54" s="9544" t="n">
        <v>0.0</v>
      </c>
      <c r="I54" s="9974" t="n">
        <v>0.0</v>
      </c>
      <c r="J54" s="10404" t="n">
        <v>0.0</v>
      </c>
    </row>
    <row collapsed="false" customFormat="false" customHeight="false" hidden="false" ht="12.75" outlineLevel="0" r="55">
      <c r="A55" s="6535" t="s">
        <v>141</v>
      </c>
      <c r="B55" s="6965" t="s">
        <v>29</v>
      </c>
      <c r="C55" s="7395" t="s">
        <v>27</v>
      </c>
      <c r="D55" s="7825" t="s">
        <v>14</v>
      </c>
      <c r="E55" s="8255" t="n">
        <v>0.0</v>
      </c>
      <c r="F55" s="8685" t="n">
        <v>0.0</v>
      </c>
      <c r="G55" s="9115" t="n">
        <v>0.0</v>
      </c>
      <c r="H55" s="9545" t="n">
        <v>0.0</v>
      </c>
      <c r="I55" s="9975" t="n">
        <v>0.0</v>
      </c>
      <c r="J55" s="10405" t="n">
        <v>0.0</v>
      </c>
    </row>
    <row collapsed="false" customFormat="false" customHeight="false" hidden="false" ht="12.75" outlineLevel="0" r="56">
      <c r="A56" s="6536" t="s">
        <v>141</v>
      </c>
      <c r="B56" s="6966" t="s">
        <v>29</v>
      </c>
      <c r="C56" s="7396" t="s">
        <v>27</v>
      </c>
      <c r="D56" s="7826" t="s">
        <v>18</v>
      </c>
      <c r="E56" s="8256" t="n">
        <v>0.0</v>
      </c>
      <c r="F56" s="8686" t="n">
        <v>0.0</v>
      </c>
      <c r="G56" s="9116" t="n">
        <v>0.0</v>
      </c>
      <c r="H56" s="9546" t="n">
        <v>0.0</v>
      </c>
      <c r="I56" s="9976" t="n">
        <v>0.0</v>
      </c>
      <c r="J56" s="10406" t="n">
        <v>0.0</v>
      </c>
    </row>
    <row collapsed="false" customFormat="false" customHeight="false" hidden="false" ht="12.75" outlineLevel="0" r="57">
      <c r="A57" s="6537" t="s">
        <v>141</v>
      </c>
      <c r="B57" s="6967" t="s">
        <v>30</v>
      </c>
      <c r="C57" s="7397" t="s">
        <v>12</v>
      </c>
      <c r="D57" s="7827" t="s">
        <v>20</v>
      </c>
      <c r="E57" s="8257" t="n">
        <v>0.06003668205120001</v>
      </c>
      <c r="F57" s="8687" t="n">
        <v>0.05112790789530001</v>
      </c>
      <c r="G57" s="9117" t="n">
        <v>0.045558545470399996</v>
      </c>
      <c r="H57" s="9547" t="n">
        <v>0.03895570463560001</v>
      </c>
      <c r="I57" s="9977" t="n">
        <v>0.0333831749068</v>
      </c>
      <c r="J57" s="10407" t="n">
        <v>0.019322904085699998</v>
      </c>
    </row>
    <row collapsed="false" customFormat="false" customHeight="false" hidden="false" ht="12.75" outlineLevel="0" r="58">
      <c r="A58" s="6538" t="s">
        <v>141</v>
      </c>
      <c r="B58" s="6968" t="s">
        <v>30</v>
      </c>
      <c r="C58" s="7398" t="s">
        <v>12</v>
      </c>
      <c r="D58" s="7828" t="s">
        <v>13</v>
      </c>
      <c r="E58" s="8258" t="n">
        <v>0.0637322835495</v>
      </c>
      <c r="F58" s="8688" t="n">
        <v>0.1273793753995</v>
      </c>
      <c r="G58" s="9118" t="n">
        <v>0.16668111996539997</v>
      </c>
      <c r="H58" s="9548" t="n">
        <v>0.1900228570236</v>
      </c>
      <c r="I58" s="9978" t="n">
        <v>0.2090502292987</v>
      </c>
      <c r="J58" s="10408" t="n">
        <v>0.2477129850242</v>
      </c>
    </row>
    <row collapsed="false" customFormat="false" customHeight="false" hidden="false" ht="12.75" outlineLevel="0" r="59">
      <c r="A59" s="6539" t="s">
        <v>141</v>
      </c>
      <c r="B59" s="6969" t="s">
        <v>30</v>
      </c>
      <c r="C59" s="7399" t="s">
        <v>12</v>
      </c>
      <c r="D59" s="7829" t="s">
        <v>16</v>
      </c>
      <c r="E59" s="8259" t="n">
        <v>0.14171189628550002</v>
      </c>
      <c r="F59" s="8689" t="n">
        <v>0.0</v>
      </c>
      <c r="G59" s="9119" t="n">
        <v>0.0</v>
      </c>
      <c r="H59" s="9549" t="n">
        <v>0.0</v>
      </c>
      <c r="I59" s="9979" t="n">
        <v>0.0</v>
      </c>
      <c r="J59" s="10409" t="n">
        <v>0.0</v>
      </c>
    </row>
    <row collapsed="false" customFormat="false" customHeight="false" hidden="false" ht="12.75" outlineLevel="0" r="60">
      <c r="A60" s="6540" t="s">
        <v>141</v>
      </c>
      <c r="B60" s="6970" t="s">
        <v>30</v>
      </c>
      <c r="C60" s="7400" t="s">
        <v>12</v>
      </c>
      <c r="D60" s="7830" t="s">
        <v>14</v>
      </c>
      <c r="E60" s="8260" t="n">
        <v>0.21400911471969997</v>
      </c>
      <c r="F60" s="8690" t="n">
        <v>0.1822514057227</v>
      </c>
      <c r="G60" s="9120" t="n">
        <v>0.1623976371499</v>
      </c>
      <c r="H60" s="9550" t="n">
        <v>0.1388607798624</v>
      </c>
      <c r="I60" s="9980" t="n">
        <v>0.11899701284879999</v>
      </c>
      <c r="J60" s="10410" t="n">
        <v>0.0688643472105</v>
      </c>
    </row>
    <row collapsed="false" customFormat="false" customHeight="false" hidden="false" ht="12.75" outlineLevel="0" r="61">
      <c r="A61" s="6541" t="s">
        <v>141</v>
      </c>
      <c r="B61" s="6971" t="s">
        <v>30</v>
      </c>
      <c r="C61" s="7401" t="s">
        <v>12</v>
      </c>
      <c r="D61" s="7831" t="s">
        <v>18</v>
      </c>
      <c r="E61" s="8261" t="n">
        <v>0.0</v>
      </c>
      <c r="F61" s="8691" t="n">
        <v>0.0</v>
      </c>
      <c r="G61" s="9121" t="n">
        <v>0.0</v>
      </c>
      <c r="H61" s="9551" t="n">
        <v>0.0</v>
      </c>
      <c r="I61" s="9981" t="n">
        <v>0.0</v>
      </c>
      <c r="J61" s="10411" t="n">
        <v>0.0</v>
      </c>
    </row>
    <row collapsed="false" customFormat="false" customHeight="false" hidden="false" ht="12.75" outlineLevel="0" r="62">
      <c r="A62" s="6542" t="s">
        <v>141</v>
      </c>
      <c r="B62" s="6972" t="s">
        <v>30</v>
      </c>
      <c r="C62" s="7402" t="s">
        <v>15</v>
      </c>
      <c r="D62" s="7832" t="s">
        <v>20</v>
      </c>
      <c r="E62" s="8262" t="n">
        <v>0.0</v>
      </c>
      <c r="F62" s="8692" t="n">
        <v>0.0</v>
      </c>
      <c r="G62" s="9122" t="n">
        <v>0.0</v>
      </c>
      <c r="H62" s="9552" t="n">
        <v>0.0</v>
      </c>
      <c r="I62" s="9982" t="n">
        <v>0.0</v>
      </c>
      <c r="J62" s="10412" t="n">
        <v>0.0</v>
      </c>
    </row>
    <row collapsed="false" customFormat="false" customHeight="false" hidden="false" ht="12.75" outlineLevel="0" r="63">
      <c r="A63" s="6543" t="s">
        <v>141</v>
      </c>
      <c r="B63" s="6973" t="s">
        <v>30</v>
      </c>
      <c r="C63" s="7403" t="s">
        <v>15</v>
      </c>
      <c r="D63" s="7833" t="s">
        <v>13</v>
      </c>
      <c r="E63" s="8263" t="n">
        <v>0.5133213970354</v>
      </c>
      <c r="F63" s="8693" t="n">
        <v>0.8106890646436</v>
      </c>
      <c r="G63" s="9123" t="n">
        <v>0.9927273437459001</v>
      </c>
      <c r="H63" s="9553" t="n">
        <v>1.1474280605438998</v>
      </c>
      <c r="I63" s="9983" t="n">
        <v>1.2636592172807994</v>
      </c>
      <c r="J63" s="10413" t="n">
        <v>1.1009174899621996</v>
      </c>
    </row>
    <row collapsed="false" customFormat="false" customHeight="false" hidden="false" ht="12.75" outlineLevel="0" r="64">
      <c r="A64" s="6544" t="s">
        <v>141</v>
      </c>
      <c r="B64" s="6974" t="s">
        <v>30</v>
      </c>
      <c r="C64" s="7404" t="s">
        <v>15</v>
      </c>
      <c r="D64" s="7834" t="s">
        <v>16</v>
      </c>
      <c r="E64" s="8264" t="n">
        <v>0.0</v>
      </c>
      <c r="F64" s="8694" t="n">
        <v>0.0</v>
      </c>
      <c r="G64" s="9124" t="n">
        <v>0.0</v>
      </c>
      <c r="H64" s="9554" t="n">
        <v>0.0</v>
      </c>
      <c r="I64" s="9984" t="n">
        <v>0.0</v>
      </c>
      <c r="J64" s="10414" t="n">
        <v>0.0</v>
      </c>
    </row>
    <row collapsed="false" customFormat="false" customHeight="false" hidden="false" ht="12.75" outlineLevel="0" r="65">
      <c r="A65" s="6545" t="s">
        <v>141</v>
      </c>
      <c r="B65" s="6975" t="s">
        <v>30</v>
      </c>
      <c r="C65" s="7405" t="s">
        <v>15</v>
      </c>
      <c r="D65" s="7835" t="s">
        <v>14</v>
      </c>
      <c r="E65" s="8265" t="n">
        <v>0.0</v>
      </c>
      <c r="F65" s="8695" t="n">
        <v>0.0</v>
      </c>
      <c r="G65" s="9125" t="n">
        <v>0.0</v>
      </c>
      <c r="H65" s="9555" t="n">
        <v>0.0</v>
      </c>
      <c r="I65" s="9985" t="n">
        <v>0.0</v>
      </c>
      <c r="J65" s="10415" t="n">
        <v>0.0</v>
      </c>
    </row>
    <row collapsed="false" customFormat="false" customHeight="false" hidden="false" ht="12.75" outlineLevel="0" r="66">
      <c r="A66" s="6546" t="s">
        <v>141</v>
      </c>
      <c r="B66" s="6976" t="s">
        <v>30</v>
      </c>
      <c r="C66" s="7406" t="s">
        <v>15</v>
      </c>
      <c r="D66" s="7836" t="s">
        <v>18</v>
      </c>
      <c r="E66" s="8266" t="n">
        <v>0.0</v>
      </c>
      <c r="F66" s="8696" t="n">
        <v>0.0</v>
      </c>
      <c r="G66" s="9126" t="n">
        <v>0.0</v>
      </c>
      <c r="H66" s="9556" t="n">
        <v>0.0</v>
      </c>
      <c r="I66" s="9986" t="n">
        <v>0.0</v>
      </c>
      <c r="J66" s="10416" t="n">
        <v>0.0</v>
      </c>
    </row>
    <row collapsed="false" customFormat="false" customHeight="false" hidden="false" ht="12.75" outlineLevel="0" r="67">
      <c r="A67" s="6547" t="s">
        <v>141</v>
      </c>
      <c r="B67" s="6977" t="s">
        <v>30</v>
      </c>
      <c r="C67" s="7407" t="s">
        <v>17</v>
      </c>
      <c r="D67" s="7837" t="s">
        <v>20</v>
      </c>
      <c r="E67" s="8267" t="n">
        <v>0.0</v>
      </c>
      <c r="F67" s="8697" t="n">
        <v>0.0</v>
      </c>
      <c r="G67" s="9127" t="n">
        <v>0.0</v>
      </c>
      <c r="H67" s="9557" t="n">
        <v>0.0</v>
      </c>
      <c r="I67" s="9987" t="n">
        <v>0.0</v>
      </c>
      <c r="J67" s="10417" t="n">
        <v>0.0</v>
      </c>
    </row>
    <row collapsed="false" customFormat="false" customHeight="false" hidden="false" ht="12.75" outlineLevel="0" r="68">
      <c r="A68" s="6548" t="s">
        <v>141</v>
      </c>
      <c r="B68" s="6978" t="s">
        <v>30</v>
      </c>
      <c r="C68" s="7408" t="s">
        <v>17</v>
      </c>
      <c r="D68" s="7838" t="s">
        <v>13</v>
      </c>
      <c r="E68" s="8268" t="n">
        <v>0.19119685190889996</v>
      </c>
      <c r="F68" s="8698" t="n">
        <v>0.21189736586430002</v>
      </c>
      <c r="G68" s="9128" t="n">
        <v>0.23169253228770004</v>
      </c>
      <c r="H68" s="9558" t="n">
        <v>0.21281923727660002</v>
      </c>
      <c r="I68" s="9988" t="n">
        <v>0.1957287149176</v>
      </c>
      <c r="J68" s="10418" t="n">
        <v>0.1577470994117</v>
      </c>
    </row>
    <row collapsed="false" customFormat="false" customHeight="false" hidden="false" ht="12.75" outlineLevel="0" r="69">
      <c r="A69" s="6549" t="s">
        <v>141</v>
      </c>
      <c r="B69" s="6979" t="s">
        <v>30</v>
      </c>
      <c r="C69" s="7409" t="s">
        <v>17</v>
      </c>
      <c r="D69" s="7839" t="s">
        <v>16</v>
      </c>
      <c r="E69" s="8269" t="n">
        <v>0.0</v>
      </c>
      <c r="F69" s="8699" t="n">
        <v>0.0</v>
      </c>
      <c r="G69" s="9129" t="n">
        <v>0.0</v>
      </c>
      <c r="H69" s="9559" t="n">
        <v>0.0</v>
      </c>
      <c r="I69" s="9989" t="n">
        <v>0.0</v>
      </c>
      <c r="J69" s="10419" t="n">
        <v>0.0</v>
      </c>
    </row>
    <row collapsed="false" customFormat="false" customHeight="false" hidden="false" ht="12.75" outlineLevel="0" r="70">
      <c r="A70" s="6550" t="s">
        <v>141</v>
      </c>
      <c r="B70" s="6980" t="s">
        <v>30</v>
      </c>
      <c r="C70" s="7410" t="s">
        <v>17</v>
      </c>
      <c r="D70" s="7840" t="s">
        <v>14</v>
      </c>
      <c r="E70" s="8270" t="n">
        <v>0.0</v>
      </c>
      <c r="F70" s="8700" t="n">
        <v>0.0</v>
      </c>
      <c r="G70" s="9130" t="n">
        <v>0.0</v>
      </c>
      <c r="H70" s="9560" t="n">
        <v>0.0</v>
      </c>
      <c r="I70" s="9990" t="n">
        <v>0.0</v>
      </c>
      <c r="J70" s="10420" t="n">
        <v>0.0</v>
      </c>
    </row>
    <row collapsed="false" customFormat="false" customHeight="false" hidden="false" ht="12.75" outlineLevel="0" r="71">
      <c r="A71" s="6551" t="s">
        <v>141</v>
      </c>
      <c r="B71" s="6981" t="s">
        <v>30</v>
      </c>
      <c r="C71" s="7411" t="s">
        <v>17</v>
      </c>
      <c r="D71" s="7841" t="s">
        <v>18</v>
      </c>
      <c r="E71" s="8271" t="n">
        <v>0.0</v>
      </c>
      <c r="F71" s="8701" t="n">
        <v>0.0</v>
      </c>
      <c r="G71" s="9131" t="n">
        <v>0.0</v>
      </c>
      <c r="H71" s="9561" t="n">
        <v>0.0</v>
      </c>
      <c r="I71" s="9991" t="n">
        <v>0.0</v>
      </c>
      <c r="J71" s="10421" t="n">
        <v>0.0</v>
      </c>
    </row>
    <row collapsed="false" customFormat="false" customHeight="false" hidden="false" ht="12.75" outlineLevel="0" r="72">
      <c r="A72" s="6552" t="s">
        <v>141</v>
      </c>
      <c r="B72" s="6982" t="s">
        <v>30</v>
      </c>
      <c r="C72" s="7412" t="s">
        <v>19</v>
      </c>
      <c r="D72" s="7842" t="s">
        <v>20</v>
      </c>
      <c r="E72" s="8272" t="n">
        <v>0.29208012805</v>
      </c>
      <c r="F72" s="8702" t="n">
        <v>0.21955349030090002</v>
      </c>
      <c r="G72" s="9132" t="n">
        <v>0.1570133398573</v>
      </c>
      <c r="H72" s="9562" t="n">
        <v>0.1016011587393</v>
      </c>
      <c r="I72" s="9992" t="n">
        <v>0.0515102575847</v>
      </c>
      <c r="J72" s="10422" t="n">
        <v>0.018341055358099996</v>
      </c>
    </row>
    <row collapsed="false" customFormat="false" customHeight="false" hidden="false" ht="12.75" outlineLevel="0" r="73">
      <c r="A73" s="6553" t="s">
        <v>141</v>
      </c>
      <c r="B73" s="6983" t="s">
        <v>30</v>
      </c>
      <c r="C73" s="7413" t="s">
        <v>19</v>
      </c>
      <c r="D73" s="7843" t="s">
        <v>13</v>
      </c>
      <c r="E73" s="8273" t="n">
        <v>1.7572538221360001</v>
      </c>
      <c r="F73" s="8703" t="n">
        <v>2.0920786814722003</v>
      </c>
      <c r="G73" s="9133" t="n">
        <v>2.2426618391591</v>
      </c>
      <c r="H73" s="9563" t="n">
        <v>2.378305010809</v>
      </c>
      <c r="I73" s="9993" t="n">
        <v>2.4885809915203994</v>
      </c>
      <c r="J73" s="10423" t="n">
        <v>2.1289385335466</v>
      </c>
    </row>
    <row collapsed="false" customFormat="false" customHeight="false" hidden="false" ht="12.75" outlineLevel="0" r="74">
      <c r="A74" s="6554" t="s">
        <v>141</v>
      </c>
      <c r="B74" s="6984" t="s">
        <v>30</v>
      </c>
      <c r="C74" s="7414" t="s">
        <v>19</v>
      </c>
      <c r="D74" s="7844" t="s">
        <v>16</v>
      </c>
      <c r="E74" s="8274" t="n">
        <v>2.57952133524</v>
      </c>
      <c r="F74" s="8704" t="n">
        <v>1.9228298001697999</v>
      </c>
      <c r="G74" s="9134" t="n">
        <v>1.3499213165352002</v>
      </c>
      <c r="H74" s="9564" t="n">
        <v>0.8466478400777002</v>
      </c>
      <c r="I74" s="9994" t="n">
        <v>0.3676881605201</v>
      </c>
      <c r="J74" s="10424" t="n">
        <v>3.33454E-7</v>
      </c>
    </row>
    <row collapsed="false" customFormat="false" customHeight="false" hidden="false" ht="12.75" outlineLevel="0" r="75">
      <c r="A75" s="6555" t="s">
        <v>141</v>
      </c>
      <c r="B75" s="6985" t="s">
        <v>30</v>
      </c>
      <c r="C75" s="7415" t="s">
        <v>19</v>
      </c>
      <c r="D75" s="7845" t="s">
        <v>14</v>
      </c>
      <c r="E75" s="8275" t="n">
        <v>4.00066497451</v>
      </c>
      <c r="F75" s="8705" t="n">
        <v>2.9587658912502</v>
      </c>
      <c r="G75" s="9135" t="n">
        <v>2.0484189940657</v>
      </c>
      <c r="H75" s="9565" t="n">
        <v>1.2695402658970998</v>
      </c>
      <c r="I75" s="9995" t="n">
        <v>0.5672665286873002</v>
      </c>
      <c r="J75" s="10425" t="n">
        <v>0.0022578790659000003</v>
      </c>
    </row>
    <row collapsed="false" customFormat="false" customHeight="false" hidden="false" ht="12.75" outlineLevel="0" r="76">
      <c r="A76" s="6556" t="s">
        <v>141</v>
      </c>
      <c r="B76" s="6986" t="s">
        <v>30</v>
      </c>
      <c r="C76" s="7416" t="s">
        <v>19</v>
      </c>
      <c r="D76" s="7846" t="s">
        <v>18</v>
      </c>
      <c r="E76" s="8276" t="n">
        <v>0.7265571455900001</v>
      </c>
      <c r="F76" s="8706" t="n">
        <v>0.5423812471061</v>
      </c>
      <c r="G76" s="9136" t="n">
        <v>0.38161745921810003</v>
      </c>
      <c r="H76" s="9566" t="n">
        <v>0.23865198492500003</v>
      </c>
      <c r="I76" s="9996" t="n">
        <v>0.10230980206760003</v>
      </c>
      <c r="J76" s="10426" t="n">
        <v>0.009712156028099998</v>
      </c>
    </row>
    <row collapsed="false" customFormat="false" customHeight="false" hidden="false" ht="12.75" outlineLevel="0" r="77">
      <c r="A77" s="6557" t="s">
        <v>141</v>
      </c>
      <c r="B77" s="6987" t="s">
        <v>30</v>
      </c>
      <c r="C77" s="7417" t="s">
        <v>21</v>
      </c>
      <c r="D77" s="7847" t="s">
        <v>20</v>
      </c>
      <c r="E77" s="8277" t="n">
        <v>0.0</v>
      </c>
      <c r="F77" s="8707" t="n">
        <v>0.0</v>
      </c>
      <c r="G77" s="9137" t="n">
        <v>0.0</v>
      </c>
      <c r="H77" s="9567" t="n">
        <v>0.0</v>
      </c>
      <c r="I77" s="9997" t="n">
        <v>0.0</v>
      </c>
      <c r="J77" s="10427" t="n">
        <v>0.0</v>
      </c>
    </row>
    <row collapsed="false" customFormat="false" customHeight="false" hidden="false" ht="12.75" outlineLevel="0" r="78">
      <c r="A78" s="6558" t="s">
        <v>141</v>
      </c>
      <c r="B78" s="6988" t="s">
        <v>30</v>
      </c>
      <c r="C78" s="7418" t="s">
        <v>21</v>
      </c>
      <c r="D78" s="7848" t="s">
        <v>13</v>
      </c>
      <c r="E78" s="8278" t="n">
        <v>0.539782183582</v>
      </c>
      <c r="F78" s="8708" t="n">
        <v>0.5815396680197</v>
      </c>
      <c r="G78" s="9138" t="n">
        <v>0.6072940844904999</v>
      </c>
      <c r="H78" s="9568" t="n">
        <v>0.5849791194710998</v>
      </c>
      <c r="I78" s="9998" t="n">
        <v>0.5844249900824999</v>
      </c>
      <c r="J78" s="10428" t="n">
        <v>0.6102902317016999</v>
      </c>
    </row>
    <row collapsed="false" customFormat="false" customHeight="false" hidden="false" ht="12.75" outlineLevel="0" r="79">
      <c r="A79" s="6559" t="s">
        <v>141</v>
      </c>
      <c r="B79" s="6989" t="s">
        <v>30</v>
      </c>
      <c r="C79" s="7419" t="s">
        <v>21</v>
      </c>
      <c r="D79" s="7849" t="s">
        <v>16</v>
      </c>
      <c r="E79" s="8279" t="n">
        <v>0.0</v>
      </c>
      <c r="F79" s="8709" t="n">
        <v>0.0</v>
      </c>
      <c r="G79" s="9139" t="n">
        <v>0.0</v>
      </c>
      <c r="H79" s="9569" t="n">
        <v>0.0</v>
      </c>
      <c r="I79" s="9999" t="n">
        <v>0.0</v>
      </c>
      <c r="J79" s="10429" t="n">
        <v>0.0</v>
      </c>
    </row>
    <row collapsed="false" customFormat="false" customHeight="false" hidden="false" ht="12.75" outlineLevel="0" r="80">
      <c r="A80" s="6560" t="s">
        <v>141</v>
      </c>
      <c r="B80" s="6990" t="s">
        <v>30</v>
      </c>
      <c r="C80" s="7420" t="s">
        <v>21</v>
      </c>
      <c r="D80" s="7850" t="s">
        <v>14</v>
      </c>
      <c r="E80" s="8280" t="n">
        <v>0.0</v>
      </c>
      <c r="F80" s="8710" t="n">
        <v>0.0</v>
      </c>
      <c r="G80" s="9140" t="n">
        <v>0.0</v>
      </c>
      <c r="H80" s="9570" t="n">
        <v>0.0</v>
      </c>
      <c r="I80" s="10000" t="n">
        <v>0.0</v>
      </c>
      <c r="J80" s="10430" t="n">
        <v>0.0</v>
      </c>
    </row>
    <row collapsed="false" customFormat="false" customHeight="false" hidden="false" ht="12.75" outlineLevel="0" r="81">
      <c r="A81" s="6561" t="s">
        <v>141</v>
      </c>
      <c r="B81" s="6991" t="s">
        <v>30</v>
      </c>
      <c r="C81" s="7421" t="s">
        <v>21</v>
      </c>
      <c r="D81" s="7851" t="s">
        <v>18</v>
      </c>
      <c r="E81" s="8281" t="n">
        <v>0.0</v>
      </c>
      <c r="F81" s="8711" t="n">
        <v>0.0</v>
      </c>
      <c r="G81" s="9141" t="n">
        <v>0.0</v>
      </c>
      <c r="H81" s="9571" t="n">
        <v>0.0</v>
      </c>
      <c r="I81" s="10001" t="n">
        <v>0.0</v>
      </c>
      <c r="J81" s="10431" t="n">
        <v>0.0</v>
      </c>
    </row>
    <row collapsed="false" customFormat="false" customHeight="false" hidden="false" ht="12.75" outlineLevel="0" r="82">
      <c r="A82" s="6562" t="s">
        <v>141</v>
      </c>
      <c r="B82" s="6992" t="s">
        <v>30</v>
      </c>
      <c r="C82" s="7422" t="s">
        <v>22</v>
      </c>
      <c r="D82" s="7852" t="s">
        <v>20</v>
      </c>
      <c r="E82" s="8282" t="n">
        <v>1.0322847997265</v>
      </c>
      <c r="F82" s="8712" t="n">
        <v>0.6972940595905</v>
      </c>
      <c r="G82" s="9142" t="n">
        <v>0.5130370903854</v>
      </c>
      <c r="H82" s="9572" t="n">
        <v>0.3706820511671</v>
      </c>
      <c r="I82" s="10002" t="n">
        <v>0.2689177754949</v>
      </c>
      <c r="J82" s="10432" t="n">
        <v>0.0905353536461</v>
      </c>
    </row>
    <row collapsed="false" customFormat="false" customHeight="false" hidden="false" ht="12.75" outlineLevel="0" r="83">
      <c r="A83" s="6563" t="s">
        <v>141</v>
      </c>
      <c r="B83" s="6993" t="s">
        <v>30</v>
      </c>
      <c r="C83" s="7423" t="s">
        <v>22</v>
      </c>
      <c r="D83" s="7853" t="s">
        <v>13</v>
      </c>
      <c r="E83" s="8283" t="n">
        <v>3.2405986834982</v>
      </c>
      <c r="F83" s="8713" t="n">
        <v>4.148854516314101</v>
      </c>
      <c r="G83" s="9143" t="n">
        <v>4.7325719292825</v>
      </c>
      <c r="H83" s="9573" t="n">
        <v>4.9791549153442</v>
      </c>
      <c r="I83" s="10003" t="n">
        <v>5.1384990837480995</v>
      </c>
      <c r="J83" s="10433" t="n">
        <v>4.9426409261878</v>
      </c>
    </row>
    <row collapsed="false" customFormat="false" customHeight="false" hidden="false" ht="12.75" outlineLevel="0" r="84">
      <c r="A84" s="6564" t="s">
        <v>141</v>
      </c>
      <c r="B84" s="6994" t="s">
        <v>30</v>
      </c>
      <c r="C84" s="7424" t="s">
        <v>22</v>
      </c>
      <c r="D84" s="7854" t="s">
        <v>16</v>
      </c>
      <c r="E84" s="8284" t="n">
        <v>0.0562680246503</v>
      </c>
      <c r="F84" s="8714" t="n">
        <v>0.0</v>
      </c>
      <c r="G84" s="9144" t="n">
        <v>0.0</v>
      </c>
      <c r="H84" s="9574" t="n">
        <v>0.0</v>
      </c>
      <c r="I84" s="10004" t="n">
        <v>0.0</v>
      </c>
      <c r="J84" s="10434" t="n">
        <v>0.0</v>
      </c>
    </row>
    <row collapsed="false" customFormat="false" customHeight="false" hidden="false" ht="12.75" outlineLevel="0" r="85">
      <c r="A85" s="6565" t="s">
        <v>141</v>
      </c>
      <c r="B85" s="6995" t="s">
        <v>30</v>
      </c>
      <c r="C85" s="7425" t="s">
        <v>22</v>
      </c>
      <c r="D85" s="7855" t="s">
        <v>14</v>
      </c>
      <c r="E85" s="8285" t="n">
        <v>2.186427108742</v>
      </c>
      <c r="F85" s="8715" t="n">
        <v>1.7294214231766</v>
      </c>
      <c r="G85" s="9145" t="n">
        <v>1.4379099412707</v>
      </c>
      <c r="H85" s="9575" t="n">
        <v>1.1619760966436998</v>
      </c>
      <c r="I85" s="10005" t="n">
        <v>0.9411431995905</v>
      </c>
      <c r="J85" s="10435" t="n">
        <v>0.4277715450497</v>
      </c>
    </row>
    <row collapsed="false" customFormat="false" customHeight="false" hidden="false" ht="12.75" outlineLevel="0" r="86">
      <c r="A86" s="6566" t="s">
        <v>141</v>
      </c>
      <c r="B86" s="6996" t="s">
        <v>30</v>
      </c>
      <c r="C86" s="7426" t="s">
        <v>22</v>
      </c>
      <c r="D86" s="7856" t="s">
        <v>18</v>
      </c>
      <c r="E86" s="8286" t="n">
        <v>0.0</v>
      </c>
      <c r="F86" s="8716" t="n">
        <v>0.0</v>
      </c>
      <c r="G86" s="9146" t="n">
        <v>0.0</v>
      </c>
      <c r="H86" s="9576" t="n">
        <v>0.0</v>
      </c>
      <c r="I86" s="10006" t="n">
        <v>0.0</v>
      </c>
      <c r="J86" s="10436" t="n">
        <v>0.0</v>
      </c>
    </row>
    <row collapsed="false" customFormat="false" customHeight="false" hidden="false" ht="12.75" outlineLevel="0" r="87">
      <c r="A87" s="6567" t="s">
        <v>141</v>
      </c>
      <c r="B87" s="6997" t="s">
        <v>30</v>
      </c>
      <c r="C87" s="7427" t="s">
        <v>23</v>
      </c>
      <c r="D87" s="7857" t="s">
        <v>20</v>
      </c>
      <c r="E87" s="8287" t="n">
        <v>0.0</v>
      </c>
      <c r="F87" s="8717" t="n">
        <v>0.0</v>
      </c>
      <c r="G87" s="9147" t="n">
        <v>0.0</v>
      </c>
      <c r="H87" s="9577" t="n">
        <v>0.0</v>
      </c>
      <c r="I87" s="10007" t="n">
        <v>0.0</v>
      </c>
      <c r="J87" s="10437" t="n">
        <v>0.0</v>
      </c>
    </row>
    <row collapsed="false" customFormat="false" customHeight="false" hidden="false" ht="12.75" outlineLevel="0" r="88">
      <c r="A88" s="6568" t="s">
        <v>141</v>
      </c>
      <c r="B88" s="6998" t="s">
        <v>30</v>
      </c>
      <c r="C88" s="7428" t="s">
        <v>23</v>
      </c>
      <c r="D88" s="7858" t="s">
        <v>13</v>
      </c>
      <c r="E88" s="8288" t="n">
        <v>1.5573356726090002</v>
      </c>
      <c r="F88" s="8718" t="n">
        <v>1.5701269949317997</v>
      </c>
      <c r="G88" s="9148" t="n">
        <v>1.4868431229664</v>
      </c>
      <c r="H88" s="9578" t="n">
        <v>1.2380725218079003</v>
      </c>
      <c r="I88" s="10008" t="n">
        <v>0.9856512975792001</v>
      </c>
      <c r="J88" s="10438" t="n">
        <v>0.6441332793501</v>
      </c>
    </row>
    <row collapsed="false" customFormat="false" customHeight="false" hidden="false" ht="12.75" outlineLevel="0" r="89">
      <c r="A89" s="6569" t="s">
        <v>141</v>
      </c>
      <c r="B89" s="6999" t="s">
        <v>30</v>
      </c>
      <c r="C89" s="7429" t="s">
        <v>23</v>
      </c>
      <c r="D89" s="7859" t="s">
        <v>16</v>
      </c>
      <c r="E89" s="8289" t="n">
        <v>0.0</v>
      </c>
      <c r="F89" s="8719" t="n">
        <v>0.0</v>
      </c>
      <c r="G89" s="9149" t="n">
        <v>0.0</v>
      </c>
      <c r="H89" s="9579" t="n">
        <v>0.0</v>
      </c>
      <c r="I89" s="10009" t="n">
        <v>0.0</v>
      </c>
      <c r="J89" s="10439" t="n">
        <v>0.0</v>
      </c>
    </row>
    <row collapsed="false" customFormat="false" customHeight="false" hidden="false" ht="12.75" outlineLevel="0" r="90">
      <c r="A90" s="6570" t="s">
        <v>141</v>
      </c>
      <c r="B90" s="7000" t="s">
        <v>30</v>
      </c>
      <c r="C90" s="7430" t="s">
        <v>23</v>
      </c>
      <c r="D90" s="7860" t="s">
        <v>14</v>
      </c>
      <c r="E90" s="8290" t="n">
        <v>0.0</v>
      </c>
      <c r="F90" s="8720" t="n">
        <v>0.0</v>
      </c>
      <c r="G90" s="9150" t="n">
        <v>0.0</v>
      </c>
      <c r="H90" s="9580" t="n">
        <v>0.0</v>
      </c>
      <c r="I90" s="10010" t="n">
        <v>0.0</v>
      </c>
      <c r="J90" s="10440" t="n">
        <v>0.0</v>
      </c>
    </row>
    <row collapsed="false" customFormat="false" customHeight="false" hidden="false" ht="12.75" outlineLevel="0" r="91">
      <c r="A91" s="6571" t="s">
        <v>141</v>
      </c>
      <c r="B91" s="7001" t="s">
        <v>30</v>
      </c>
      <c r="C91" s="7431" t="s">
        <v>23</v>
      </c>
      <c r="D91" s="7861" t="s">
        <v>18</v>
      </c>
      <c r="E91" s="8291" t="n">
        <v>0.0</v>
      </c>
      <c r="F91" s="8721" t="n">
        <v>0.0</v>
      </c>
      <c r="G91" s="9151" t="n">
        <v>0.0</v>
      </c>
      <c r="H91" s="9581" t="n">
        <v>0.0</v>
      </c>
      <c r="I91" s="10011" t="n">
        <v>0.0</v>
      </c>
      <c r="J91" s="10441" t="n">
        <v>0.0</v>
      </c>
    </row>
    <row collapsed="false" customFormat="false" customHeight="false" hidden="false" ht="12.75" outlineLevel="0" r="92">
      <c r="A92" s="6572" t="s">
        <v>141</v>
      </c>
      <c r="B92" s="7002" t="s">
        <v>30</v>
      </c>
      <c r="C92" s="7432" t="s">
        <v>24</v>
      </c>
      <c r="D92" s="7862" t="s">
        <v>20</v>
      </c>
      <c r="E92" s="8292" t="n">
        <v>0.2076796638602</v>
      </c>
      <c r="F92" s="8722" t="n">
        <v>0.3744927777372</v>
      </c>
      <c r="G92" s="9152" t="n">
        <v>0.49224986086610006</v>
      </c>
      <c r="H92" s="9582" t="n">
        <v>0.5770785913691</v>
      </c>
      <c r="I92" s="10012" t="n">
        <v>0.5951122423286</v>
      </c>
      <c r="J92" s="10442" t="n">
        <v>0.5679797037544</v>
      </c>
    </row>
    <row collapsed="false" customFormat="false" customHeight="false" hidden="false" ht="12.75" outlineLevel="0" r="93">
      <c r="A93" s="6573" t="s">
        <v>141</v>
      </c>
      <c r="B93" s="7003" t="s">
        <v>30</v>
      </c>
      <c r="C93" s="7433" t="s">
        <v>24</v>
      </c>
      <c r="D93" s="7863" t="s">
        <v>13</v>
      </c>
      <c r="E93" s="8293" t="n">
        <v>0.8040362068342001</v>
      </c>
      <c r="F93" s="8723" t="n">
        <v>0.9685223226033</v>
      </c>
      <c r="G93" s="9153" t="n">
        <v>1.0350885430746</v>
      </c>
      <c r="H93" s="9583" t="n">
        <v>0.9902054665134999</v>
      </c>
      <c r="I93" s="10013" t="n">
        <v>0.9328883844026998</v>
      </c>
      <c r="J93" s="10443" t="n">
        <v>0.5498443232027</v>
      </c>
    </row>
    <row collapsed="false" customFormat="false" customHeight="false" hidden="false" ht="12.75" outlineLevel="0" r="94">
      <c r="A94" s="6574" t="s">
        <v>141</v>
      </c>
      <c r="B94" s="7004" t="s">
        <v>30</v>
      </c>
      <c r="C94" s="7434" t="s">
        <v>24</v>
      </c>
      <c r="D94" s="7864" t="s">
        <v>16</v>
      </c>
      <c r="E94" s="8294" t="n">
        <v>0.5366302065380001</v>
      </c>
      <c r="F94" s="8724" t="n">
        <v>0.3430389377931001</v>
      </c>
      <c r="G94" s="9154" t="n">
        <v>0.17534658447680004</v>
      </c>
      <c r="H94" s="9584" t="n">
        <v>0.04465434659499999</v>
      </c>
      <c r="I94" s="10014" t="n">
        <v>0.028449992403299994</v>
      </c>
      <c r="J94" s="10444" t="n">
        <v>9.726969619E-4</v>
      </c>
    </row>
    <row collapsed="false" customFormat="false" customHeight="false" hidden="false" ht="12.75" outlineLevel="0" r="95">
      <c r="A95" s="6575" t="s">
        <v>141</v>
      </c>
      <c r="B95" s="7005" t="s">
        <v>30</v>
      </c>
      <c r="C95" s="7435" t="s">
        <v>24</v>
      </c>
      <c r="D95" s="7865" t="s">
        <v>14</v>
      </c>
      <c r="E95" s="8295" t="n">
        <v>1.208884719786</v>
      </c>
      <c r="F95" s="8725" t="n">
        <v>1.0597983088498002</v>
      </c>
      <c r="G95" s="9155" t="n">
        <v>0.9191462339212999</v>
      </c>
      <c r="H95" s="9585" t="n">
        <v>0.7659989777712001</v>
      </c>
      <c r="I95" s="10015" t="n">
        <v>0.6358430053517999</v>
      </c>
      <c r="J95" s="10445" t="n">
        <v>0.27564747865390005</v>
      </c>
    </row>
    <row collapsed="false" customFormat="false" customHeight="false" hidden="false" ht="12.75" outlineLevel="0" r="96">
      <c r="A96" s="6576" t="s">
        <v>141</v>
      </c>
      <c r="B96" s="7006" t="s">
        <v>30</v>
      </c>
      <c r="C96" s="7436" t="s">
        <v>24</v>
      </c>
      <c r="D96" s="7866" t="s">
        <v>18</v>
      </c>
      <c r="E96" s="8296" t="n">
        <v>0.21096660354</v>
      </c>
      <c r="F96" s="8726" t="n">
        <v>0.2183035782326</v>
      </c>
      <c r="G96" s="9156" t="n">
        <v>0.21756587778610004</v>
      </c>
      <c r="H96" s="9586" t="n">
        <v>0.21014157004249998</v>
      </c>
      <c r="I96" s="10016" t="n">
        <v>0.19923231435290004</v>
      </c>
      <c r="J96" s="10446" t="n">
        <v>0.15503815911740002</v>
      </c>
    </row>
    <row collapsed="false" customFormat="false" customHeight="false" hidden="false" ht="12.75" outlineLevel="0" r="97">
      <c r="A97" s="6577" t="s">
        <v>141</v>
      </c>
      <c r="B97" s="7007" t="s">
        <v>30</v>
      </c>
      <c r="C97" s="7437" t="s">
        <v>25</v>
      </c>
      <c r="D97" s="7867" t="s">
        <v>20</v>
      </c>
      <c r="E97" s="8297" t="n">
        <v>0.0</v>
      </c>
      <c r="F97" s="8727" t="n">
        <v>0.0</v>
      </c>
      <c r="G97" s="9157" t="n">
        <v>0.0</v>
      </c>
      <c r="H97" s="9587" t="n">
        <v>0.0</v>
      </c>
      <c r="I97" s="10017" t="n">
        <v>0.0</v>
      </c>
      <c r="J97" s="10447" t="n">
        <v>0.0</v>
      </c>
    </row>
    <row collapsed="false" customFormat="false" customHeight="false" hidden="false" ht="12.75" outlineLevel="0" r="98">
      <c r="A98" s="6578" t="s">
        <v>141</v>
      </c>
      <c r="B98" s="7008" t="s">
        <v>30</v>
      </c>
      <c r="C98" s="7438" t="s">
        <v>25</v>
      </c>
      <c r="D98" s="7868" t="s">
        <v>13</v>
      </c>
      <c r="E98" s="8298" t="n">
        <v>0.955984259906</v>
      </c>
      <c r="F98" s="8728" t="n">
        <v>0.9448743049845</v>
      </c>
      <c r="G98" s="9158" t="n">
        <v>0.9331971646945001</v>
      </c>
      <c r="H98" s="9588" t="n">
        <v>0.9082489962652999</v>
      </c>
      <c r="I98" s="10018" t="n">
        <v>0.88458630451</v>
      </c>
      <c r="J98" s="10448" t="n">
        <v>0.7961403153166001</v>
      </c>
    </row>
    <row collapsed="false" customFormat="false" customHeight="false" hidden="false" ht="12.75" outlineLevel="0" r="99">
      <c r="A99" s="6579" t="s">
        <v>141</v>
      </c>
      <c r="B99" s="7009" t="s">
        <v>30</v>
      </c>
      <c r="C99" s="7439" t="s">
        <v>25</v>
      </c>
      <c r="D99" s="7869" t="s">
        <v>16</v>
      </c>
      <c r="E99" s="8299" t="n">
        <v>0.0</v>
      </c>
      <c r="F99" s="8729" t="n">
        <v>0.0</v>
      </c>
      <c r="G99" s="9159" t="n">
        <v>0.0</v>
      </c>
      <c r="H99" s="9589" t="n">
        <v>0.0</v>
      </c>
      <c r="I99" s="10019" t="n">
        <v>0.0</v>
      </c>
      <c r="J99" s="10449" t="n">
        <v>0.0</v>
      </c>
    </row>
    <row collapsed="false" customFormat="false" customHeight="false" hidden="false" ht="12.75" outlineLevel="0" r="100">
      <c r="A100" s="6580" t="s">
        <v>141</v>
      </c>
      <c r="B100" s="7010" t="s">
        <v>30</v>
      </c>
      <c r="C100" s="7440" t="s">
        <v>25</v>
      </c>
      <c r="D100" s="7870" t="s">
        <v>14</v>
      </c>
      <c r="E100" s="8300" t="n">
        <v>0.0</v>
      </c>
      <c r="F100" s="8730" t="n">
        <v>0.0</v>
      </c>
      <c r="G100" s="9160" t="n">
        <v>0.0</v>
      </c>
      <c r="H100" s="9590" t="n">
        <v>0.0</v>
      </c>
      <c r="I100" s="10020" t="n">
        <v>0.0</v>
      </c>
      <c r="J100" s="10450" t="n">
        <v>0.0</v>
      </c>
    </row>
    <row collapsed="false" customFormat="false" customHeight="false" hidden="false" ht="12.75" outlineLevel="0" r="101">
      <c r="A101" s="6581" t="s">
        <v>141</v>
      </c>
      <c r="B101" s="7011" t="s">
        <v>30</v>
      </c>
      <c r="C101" s="7441" t="s">
        <v>25</v>
      </c>
      <c r="D101" s="7871" t="s">
        <v>18</v>
      </c>
      <c r="E101" s="8301" t="n">
        <v>0.0</v>
      </c>
      <c r="F101" s="8731" t="n">
        <v>0.0</v>
      </c>
      <c r="G101" s="9161" t="n">
        <v>0.0</v>
      </c>
      <c r="H101" s="9591" t="n">
        <v>0.0</v>
      </c>
      <c r="I101" s="10021" t="n">
        <v>0.0</v>
      </c>
      <c r="J101" s="10451" t="n">
        <v>0.0</v>
      </c>
    </row>
    <row collapsed="false" customFormat="false" customHeight="false" hidden="false" ht="12.75" outlineLevel="0" r="102">
      <c r="A102" s="6582" t="s">
        <v>141</v>
      </c>
      <c r="B102" s="7012" t="s">
        <v>30</v>
      </c>
      <c r="C102" s="7442" t="s">
        <v>26</v>
      </c>
      <c r="D102" s="7872" t="s">
        <v>20</v>
      </c>
      <c r="E102" s="8302" t="n">
        <v>0.0</v>
      </c>
      <c r="F102" s="8732" t="n">
        <v>0.0</v>
      </c>
      <c r="G102" s="9162" t="n">
        <v>0.0</v>
      </c>
      <c r="H102" s="9592" t="n">
        <v>0.0</v>
      </c>
      <c r="I102" s="10022" t="n">
        <v>0.0</v>
      </c>
      <c r="J102" s="10452" t="n">
        <v>0.0</v>
      </c>
    </row>
    <row collapsed="false" customFormat="false" customHeight="false" hidden="false" ht="12.75" outlineLevel="0" r="103">
      <c r="A103" s="6583" t="s">
        <v>141</v>
      </c>
      <c r="B103" s="7013" t="s">
        <v>30</v>
      </c>
      <c r="C103" s="7443" t="s">
        <v>26</v>
      </c>
      <c r="D103" s="7873" t="s">
        <v>13</v>
      </c>
      <c r="E103" s="8303" t="n">
        <v>0.1274645675943</v>
      </c>
      <c r="F103" s="8733" t="n">
        <v>0.1325148488714</v>
      </c>
      <c r="G103" s="9163" t="n">
        <v>0.1377052793578</v>
      </c>
      <c r="H103" s="9593" t="n">
        <v>0.13526108922490004</v>
      </c>
      <c r="I103" s="10023" t="n">
        <v>0.13295772523840002</v>
      </c>
      <c r="J103" s="10453" t="n">
        <v>0.123742592491</v>
      </c>
    </row>
    <row collapsed="false" customFormat="false" customHeight="false" hidden="false" ht="12.75" outlineLevel="0" r="104">
      <c r="A104" s="6584" t="s">
        <v>141</v>
      </c>
      <c r="B104" s="7014" t="s">
        <v>30</v>
      </c>
      <c r="C104" s="7444" t="s">
        <v>26</v>
      </c>
      <c r="D104" s="7874" t="s">
        <v>16</v>
      </c>
      <c r="E104" s="8304" t="n">
        <v>0.0</v>
      </c>
      <c r="F104" s="8734" t="n">
        <v>0.0</v>
      </c>
      <c r="G104" s="9164" t="n">
        <v>0.0</v>
      </c>
      <c r="H104" s="9594" t="n">
        <v>0.0</v>
      </c>
      <c r="I104" s="10024" t="n">
        <v>0.0</v>
      </c>
      <c r="J104" s="10454" t="n">
        <v>0.0</v>
      </c>
    </row>
    <row collapsed="false" customFormat="false" customHeight="false" hidden="false" ht="12.75" outlineLevel="0" r="105">
      <c r="A105" s="6585" t="s">
        <v>141</v>
      </c>
      <c r="B105" s="7015" t="s">
        <v>30</v>
      </c>
      <c r="C105" s="7445" t="s">
        <v>26</v>
      </c>
      <c r="D105" s="7875" t="s">
        <v>14</v>
      </c>
      <c r="E105" s="8305" t="n">
        <v>0.0</v>
      </c>
      <c r="F105" s="8735" t="n">
        <v>0.0</v>
      </c>
      <c r="G105" s="9165" t="n">
        <v>0.0</v>
      </c>
      <c r="H105" s="9595" t="n">
        <v>0.0</v>
      </c>
      <c r="I105" s="10025" t="n">
        <v>0.0</v>
      </c>
      <c r="J105" s="10455" t="n">
        <v>0.0</v>
      </c>
    </row>
    <row collapsed="false" customFormat="false" customHeight="false" hidden="false" ht="12.75" outlineLevel="0" r="106">
      <c r="A106" s="6586" t="s">
        <v>141</v>
      </c>
      <c r="B106" s="7016" t="s">
        <v>30</v>
      </c>
      <c r="C106" s="7446" t="s">
        <v>26</v>
      </c>
      <c r="D106" s="7876" t="s">
        <v>18</v>
      </c>
      <c r="E106" s="8306" t="n">
        <v>0.0</v>
      </c>
      <c r="F106" s="8736" t="n">
        <v>0.0</v>
      </c>
      <c r="G106" s="9166" t="n">
        <v>0.0</v>
      </c>
      <c r="H106" s="9596" t="n">
        <v>0.0</v>
      </c>
      <c r="I106" s="10026" t="n">
        <v>0.0</v>
      </c>
      <c r="J106" s="10456" t="n">
        <v>0.0</v>
      </c>
    </row>
    <row collapsed="false" customFormat="false" customHeight="false" hidden="false" ht="12.75" outlineLevel="0" r="107">
      <c r="A107" s="6587" t="s">
        <v>141</v>
      </c>
      <c r="B107" s="7017" t="s">
        <v>30</v>
      </c>
      <c r="C107" s="7447" t="s">
        <v>27</v>
      </c>
      <c r="D107" s="7877" t="s">
        <v>20</v>
      </c>
      <c r="E107" s="8307" t="n">
        <v>0.0</v>
      </c>
      <c r="F107" s="8737" t="n">
        <v>0.0</v>
      </c>
      <c r="G107" s="9167" t="n">
        <v>0.0</v>
      </c>
      <c r="H107" s="9597" t="n">
        <v>0.0</v>
      </c>
      <c r="I107" s="10027" t="n">
        <v>0.0</v>
      </c>
      <c r="J107" s="10457" t="n">
        <v>0.0</v>
      </c>
    </row>
    <row collapsed="false" customFormat="false" customHeight="false" hidden="false" ht="12.75" outlineLevel="0" r="108">
      <c r="A108" s="6588" t="s">
        <v>141</v>
      </c>
      <c r="B108" s="7018" t="s">
        <v>30</v>
      </c>
      <c r="C108" s="7448" t="s">
        <v>27</v>
      </c>
      <c r="D108" s="7878" t="s">
        <v>13</v>
      </c>
      <c r="E108" s="8308" t="n">
        <v>0.6633882761077</v>
      </c>
      <c r="F108" s="8738" t="n">
        <v>0.6938884182574</v>
      </c>
      <c r="G108" s="9168" t="n">
        <v>0.7253630775412999</v>
      </c>
      <c r="H108" s="9598" t="n">
        <v>0.7387956158038999</v>
      </c>
      <c r="I108" s="10028" t="n">
        <v>0.752801921671</v>
      </c>
      <c r="J108" s="10458" t="n">
        <v>0.7998596860322001</v>
      </c>
    </row>
    <row collapsed="false" customFormat="false" customHeight="false" hidden="false" ht="12.75" outlineLevel="0" r="109">
      <c r="A109" s="6589" t="s">
        <v>141</v>
      </c>
      <c r="B109" s="7019" t="s">
        <v>30</v>
      </c>
      <c r="C109" s="7449" t="s">
        <v>27</v>
      </c>
      <c r="D109" s="7879" t="s">
        <v>16</v>
      </c>
      <c r="E109" s="8309" t="n">
        <v>0.0</v>
      </c>
      <c r="F109" s="8739" t="n">
        <v>0.0</v>
      </c>
      <c r="G109" s="9169" t="n">
        <v>0.0</v>
      </c>
      <c r="H109" s="9599" t="n">
        <v>0.0</v>
      </c>
      <c r="I109" s="10029" t="n">
        <v>0.0</v>
      </c>
      <c r="J109" s="10459" t="n">
        <v>0.0</v>
      </c>
    </row>
    <row collapsed="false" customFormat="false" customHeight="false" hidden="false" ht="12.75" outlineLevel="0" r="110">
      <c r="A110" s="6590" t="s">
        <v>141</v>
      </c>
      <c r="B110" s="7020" t="s">
        <v>30</v>
      </c>
      <c r="C110" s="7450" t="s">
        <v>27</v>
      </c>
      <c r="D110" s="7880" t="s">
        <v>14</v>
      </c>
      <c r="E110" s="8310" t="n">
        <v>0.0</v>
      </c>
      <c r="F110" s="8740" t="n">
        <v>0.0</v>
      </c>
      <c r="G110" s="9170" t="n">
        <v>0.0</v>
      </c>
      <c r="H110" s="9600" t="n">
        <v>0.0</v>
      </c>
      <c r="I110" s="10030" t="n">
        <v>0.0</v>
      </c>
      <c r="J110" s="10460" t="n">
        <v>0.0</v>
      </c>
    </row>
    <row collapsed="false" customFormat="false" customHeight="false" hidden="false" ht="12.75" outlineLevel="0" r="111">
      <c r="A111" s="6591" t="s">
        <v>141</v>
      </c>
      <c r="B111" s="7021" t="s">
        <v>30</v>
      </c>
      <c r="C111" s="7451" t="s">
        <v>27</v>
      </c>
      <c r="D111" s="7881" t="s">
        <v>18</v>
      </c>
      <c r="E111" s="8311" t="n">
        <v>0.0</v>
      </c>
      <c r="F111" s="8741" t="n">
        <v>0.0</v>
      </c>
      <c r="G111" s="9171" t="n">
        <v>0.0</v>
      </c>
      <c r="H111" s="9601" t="n">
        <v>0.0</v>
      </c>
      <c r="I111" s="10031" t="n">
        <v>0.0</v>
      </c>
      <c r="J111" s="10461" t="n">
        <v>0.0</v>
      </c>
    </row>
    <row collapsed="false" customFormat="false" customHeight="false" hidden="false" ht="12.75" outlineLevel="0" r="112">
      <c r="A112" s="6592" t="s">
        <v>141</v>
      </c>
      <c r="B112" s="7022" t="s">
        <v>31</v>
      </c>
      <c r="C112" s="7452" t="s">
        <v>12</v>
      </c>
      <c r="D112" s="7882" t="s">
        <v>20</v>
      </c>
      <c r="E112" s="8312" t="n">
        <v>0.81864345955</v>
      </c>
      <c r="F112" s="8742" t="n">
        <v>0.6887454096153001</v>
      </c>
      <c r="G112" s="9172" t="n">
        <v>0.5990188286264</v>
      </c>
      <c r="H112" s="9602" t="n">
        <v>0.5107061240602</v>
      </c>
      <c r="I112" s="10032" t="n">
        <v>0.43667179019939995</v>
      </c>
      <c r="J112" s="10462" t="n">
        <v>0.25052432671360003</v>
      </c>
    </row>
    <row collapsed="false" customFormat="false" customHeight="false" hidden="false" ht="12.75" outlineLevel="0" r="113">
      <c r="A113" s="6593" t="s">
        <v>141</v>
      </c>
      <c r="B113" s="7023" t="s">
        <v>31</v>
      </c>
      <c r="C113" s="7453" t="s">
        <v>12</v>
      </c>
      <c r="D113" s="7883" t="s">
        <v>13</v>
      </c>
      <c r="E113" s="8313" t="n">
        <v>0.1914704677394</v>
      </c>
      <c r="F113" s="8743" t="n">
        <v>0.8694046824707999</v>
      </c>
      <c r="G113" s="9173" t="n">
        <v>1.2390483688594</v>
      </c>
      <c r="H113" s="9603" t="n">
        <v>1.4700384356079</v>
      </c>
      <c r="I113" s="10033" t="n">
        <v>1.6566845513317001</v>
      </c>
      <c r="J113" s="10463" t="n">
        <v>2.0220941230282</v>
      </c>
    </row>
    <row collapsed="false" customFormat="false" customHeight="false" hidden="false" ht="12.75" outlineLevel="0" r="114">
      <c r="A114" s="6594" t="s">
        <v>141</v>
      </c>
      <c r="B114" s="7024" t="s">
        <v>31</v>
      </c>
      <c r="C114" s="7454" t="s">
        <v>12</v>
      </c>
      <c r="D114" s="7884" t="s">
        <v>16</v>
      </c>
      <c r="E114" s="8314" t="n">
        <v>2.08940795947</v>
      </c>
      <c r="F114" s="8744" t="n">
        <v>0.0</v>
      </c>
      <c r="G114" s="9174" t="n">
        <v>0.0</v>
      </c>
      <c r="H114" s="9604" t="n">
        <v>0.0</v>
      </c>
      <c r="I114" s="10034" t="n">
        <v>0.0</v>
      </c>
      <c r="J114" s="10464" t="n">
        <v>0.0</v>
      </c>
    </row>
    <row collapsed="false" customFormat="false" customHeight="false" hidden="false" ht="12.75" outlineLevel="0" r="115">
      <c r="A115" s="6595" t="s">
        <v>141</v>
      </c>
      <c r="B115" s="7025" t="s">
        <v>31</v>
      </c>
      <c r="C115" s="7455" t="s">
        <v>12</v>
      </c>
      <c r="D115" s="7885" t="s">
        <v>14</v>
      </c>
      <c r="E115" s="8315" t="n">
        <v>2.03733251352</v>
      </c>
      <c r="F115" s="8745" t="n">
        <v>1.7140571075850999</v>
      </c>
      <c r="G115" s="9175" t="n">
        <v>1.4907542013545</v>
      </c>
      <c r="H115" s="9605" t="n">
        <v>1.2709695184602001</v>
      </c>
      <c r="I115" s="10035" t="n">
        <v>1.0867178114925</v>
      </c>
      <c r="J115" s="10465" t="n">
        <v>0.6234370598054</v>
      </c>
    </row>
    <row collapsed="false" customFormat="false" customHeight="false" hidden="false" ht="12.75" outlineLevel="0" r="116">
      <c r="A116" s="6596" t="s">
        <v>141</v>
      </c>
      <c r="B116" s="7026" t="s">
        <v>31</v>
      </c>
      <c r="C116" s="7456" t="s">
        <v>12</v>
      </c>
      <c r="D116" s="7886" t="s">
        <v>18</v>
      </c>
      <c r="E116" s="8316" t="n">
        <v>0.0</v>
      </c>
      <c r="F116" s="8746" t="n">
        <v>0.0</v>
      </c>
      <c r="G116" s="9176" t="n">
        <v>0.0</v>
      </c>
      <c r="H116" s="9606" t="n">
        <v>0.0</v>
      </c>
      <c r="I116" s="10036" t="n">
        <v>0.0</v>
      </c>
      <c r="J116" s="10466" t="n">
        <v>0.0</v>
      </c>
    </row>
    <row collapsed="false" customFormat="false" customHeight="false" hidden="false" ht="12.75" outlineLevel="0" r="117">
      <c r="A117" s="6597" t="s">
        <v>141</v>
      </c>
      <c r="B117" s="7027" t="s">
        <v>31</v>
      </c>
      <c r="C117" s="7457" t="s">
        <v>15</v>
      </c>
      <c r="D117" s="7887" t="s">
        <v>20</v>
      </c>
      <c r="E117" s="8317" t="n">
        <v>0.0</v>
      </c>
      <c r="F117" s="8747" t="n">
        <v>0.0</v>
      </c>
      <c r="G117" s="9177" t="n">
        <v>0.0</v>
      </c>
      <c r="H117" s="9607" t="n">
        <v>0.0</v>
      </c>
      <c r="I117" s="10037" t="n">
        <v>0.0</v>
      </c>
      <c r="J117" s="10467" t="n">
        <v>0.0</v>
      </c>
    </row>
    <row collapsed="false" customFormat="false" customHeight="false" hidden="false" ht="12.75" outlineLevel="0" r="118">
      <c r="A118" s="6598" t="s">
        <v>141</v>
      </c>
      <c r="B118" s="7028" t="s">
        <v>31</v>
      </c>
      <c r="C118" s="7458" t="s">
        <v>15</v>
      </c>
      <c r="D118" s="7888" t="s">
        <v>13</v>
      </c>
      <c r="E118" s="8318" t="n">
        <v>1.3745723504693996</v>
      </c>
      <c r="F118" s="8748" t="n">
        <v>1.6799384032828</v>
      </c>
      <c r="G118" s="9178" t="n">
        <v>1.9027003215725</v>
      </c>
      <c r="H118" s="9608" t="n">
        <v>2.1506155368993003</v>
      </c>
      <c r="I118" s="10038" t="n">
        <v>2.3439410232059</v>
      </c>
      <c r="J118" s="10468" t="n">
        <v>1.9369331668335998</v>
      </c>
    </row>
    <row collapsed="false" customFormat="false" customHeight="false" hidden="false" ht="12.75" outlineLevel="0" r="119">
      <c r="A119" s="6599" t="s">
        <v>141</v>
      </c>
      <c r="B119" s="7029" t="s">
        <v>31</v>
      </c>
      <c r="C119" s="7459" t="s">
        <v>15</v>
      </c>
      <c r="D119" s="7889" t="s">
        <v>16</v>
      </c>
      <c r="E119" s="8319" t="n">
        <v>0.0</v>
      </c>
      <c r="F119" s="8749" t="n">
        <v>0.0</v>
      </c>
      <c r="G119" s="9179" t="n">
        <v>0.0</v>
      </c>
      <c r="H119" s="9609" t="n">
        <v>0.0</v>
      </c>
      <c r="I119" s="10039" t="n">
        <v>0.0</v>
      </c>
      <c r="J119" s="10469" t="n">
        <v>0.0</v>
      </c>
    </row>
    <row collapsed="false" customFormat="false" customHeight="false" hidden="false" ht="12.75" outlineLevel="0" r="120">
      <c r="A120" s="6600" t="s">
        <v>141</v>
      </c>
      <c r="B120" s="7030" t="s">
        <v>31</v>
      </c>
      <c r="C120" s="7460" t="s">
        <v>15</v>
      </c>
      <c r="D120" s="7890" t="s">
        <v>14</v>
      </c>
      <c r="E120" s="8320" t="n">
        <v>0.0</v>
      </c>
      <c r="F120" s="8750" t="n">
        <v>0.0</v>
      </c>
      <c r="G120" s="9180" t="n">
        <v>0.0</v>
      </c>
      <c r="H120" s="9610" t="n">
        <v>0.0</v>
      </c>
      <c r="I120" s="10040" t="n">
        <v>0.0</v>
      </c>
      <c r="J120" s="10470" t="n">
        <v>0.0</v>
      </c>
    </row>
    <row collapsed="false" customFormat="false" customHeight="false" hidden="false" ht="12.75" outlineLevel="0" r="121">
      <c r="A121" s="6601" t="s">
        <v>141</v>
      </c>
      <c r="B121" s="7031" t="s">
        <v>31</v>
      </c>
      <c r="C121" s="7461" t="s">
        <v>15</v>
      </c>
      <c r="D121" s="7891" t="s">
        <v>18</v>
      </c>
      <c r="E121" s="8321" t="n">
        <v>0.0</v>
      </c>
      <c r="F121" s="8751" t="n">
        <v>0.0</v>
      </c>
      <c r="G121" s="9181" t="n">
        <v>0.0</v>
      </c>
      <c r="H121" s="9611" t="n">
        <v>0.0</v>
      </c>
      <c r="I121" s="10041" t="n">
        <v>0.0</v>
      </c>
      <c r="J121" s="10471" t="n">
        <v>0.0</v>
      </c>
    </row>
    <row collapsed="false" customFormat="false" customHeight="false" hidden="false" ht="12.75" outlineLevel="0" r="122">
      <c r="A122" s="6602" t="s">
        <v>141</v>
      </c>
      <c r="B122" s="7032" t="s">
        <v>31</v>
      </c>
      <c r="C122" s="7462" t="s">
        <v>17</v>
      </c>
      <c r="D122" s="7892" t="s">
        <v>20</v>
      </c>
      <c r="E122" s="8322" t="n">
        <v>0.0</v>
      </c>
      <c r="F122" s="8752" t="n">
        <v>0.0</v>
      </c>
      <c r="G122" s="9182" t="n">
        <v>0.0</v>
      </c>
      <c r="H122" s="9612" t="n">
        <v>0.0</v>
      </c>
      <c r="I122" s="10042" t="n">
        <v>0.0</v>
      </c>
      <c r="J122" s="10472" t="n">
        <v>0.0</v>
      </c>
    </row>
    <row collapsed="false" customFormat="false" customHeight="false" hidden="false" ht="12.75" outlineLevel="0" r="123">
      <c r="A123" s="6603" t="s">
        <v>141</v>
      </c>
      <c r="B123" s="7033" t="s">
        <v>31</v>
      </c>
      <c r="C123" s="7463" t="s">
        <v>17</v>
      </c>
      <c r="D123" s="7893" t="s">
        <v>13</v>
      </c>
      <c r="E123" s="8323" t="n">
        <v>0.6115911013563</v>
      </c>
      <c r="F123" s="8753" t="n">
        <v>0.6704472118283</v>
      </c>
      <c r="G123" s="9183" t="n">
        <v>0.7187304978813</v>
      </c>
      <c r="H123" s="9613" t="n">
        <v>0.6574336584485</v>
      </c>
      <c r="I123" s="10043" t="n">
        <v>0.6024288429755</v>
      </c>
      <c r="J123" s="10473" t="n">
        <v>0.4779038596832</v>
      </c>
    </row>
    <row collapsed="false" customFormat="false" customHeight="false" hidden="false" ht="12.75" outlineLevel="0" r="124">
      <c r="A124" s="6604" t="s">
        <v>141</v>
      </c>
      <c r="B124" s="7034" t="s">
        <v>31</v>
      </c>
      <c r="C124" s="7464" t="s">
        <v>17</v>
      </c>
      <c r="D124" s="7894" t="s">
        <v>16</v>
      </c>
      <c r="E124" s="8324" t="n">
        <v>0.0</v>
      </c>
      <c r="F124" s="8754" t="n">
        <v>0.0</v>
      </c>
      <c r="G124" s="9184" t="n">
        <v>0.0</v>
      </c>
      <c r="H124" s="9614" t="n">
        <v>0.0</v>
      </c>
      <c r="I124" s="10044" t="n">
        <v>0.0</v>
      </c>
      <c r="J124" s="10474" t="n">
        <v>0.0</v>
      </c>
    </row>
    <row collapsed="false" customFormat="false" customHeight="false" hidden="false" ht="12.75" outlineLevel="0" r="125">
      <c r="A125" s="6605" t="s">
        <v>141</v>
      </c>
      <c r="B125" s="7035" t="s">
        <v>31</v>
      </c>
      <c r="C125" s="7465" t="s">
        <v>17</v>
      </c>
      <c r="D125" s="7895" t="s">
        <v>14</v>
      </c>
      <c r="E125" s="8325" t="n">
        <v>0.0</v>
      </c>
      <c r="F125" s="8755" t="n">
        <v>0.0</v>
      </c>
      <c r="G125" s="9185" t="n">
        <v>0.0</v>
      </c>
      <c r="H125" s="9615" t="n">
        <v>0.0</v>
      </c>
      <c r="I125" s="10045" t="n">
        <v>0.0</v>
      </c>
      <c r="J125" s="10475" t="n">
        <v>0.0</v>
      </c>
    </row>
    <row collapsed="false" customFormat="false" customHeight="false" hidden="false" ht="12.75" outlineLevel="0" r="126">
      <c r="A126" s="6606" t="s">
        <v>141</v>
      </c>
      <c r="B126" s="7036" t="s">
        <v>31</v>
      </c>
      <c r="C126" s="7466" t="s">
        <v>17</v>
      </c>
      <c r="D126" s="7896" t="s">
        <v>18</v>
      </c>
      <c r="E126" s="8326" t="n">
        <v>0.0</v>
      </c>
      <c r="F126" s="8756" t="n">
        <v>0.0</v>
      </c>
      <c r="G126" s="9186" t="n">
        <v>0.0</v>
      </c>
      <c r="H126" s="9616" t="n">
        <v>0.0</v>
      </c>
      <c r="I126" s="10046" t="n">
        <v>0.0</v>
      </c>
      <c r="J126" s="10476" t="n">
        <v>0.0</v>
      </c>
    </row>
    <row collapsed="false" customFormat="false" customHeight="false" hidden="false" ht="12.75" outlineLevel="0" r="127">
      <c r="A127" s="6607" t="s">
        <v>141</v>
      </c>
      <c r="B127" s="7037" t="s">
        <v>31</v>
      </c>
      <c r="C127" s="7467" t="s">
        <v>19</v>
      </c>
      <c r="D127" s="7897" t="s">
        <v>20</v>
      </c>
      <c r="E127" s="8327" t="n">
        <v>0.45894095027</v>
      </c>
      <c r="F127" s="8757" t="n">
        <v>1.3482810332057</v>
      </c>
      <c r="G127" s="9187" t="n">
        <v>1.8509692484862</v>
      </c>
      <c r="H127" s="9617" t="n">
        <v>2.1739910428029003</v>
      </c>
      <c r="I127" s="10047" t="n">
        <v>2.4654489487571003</v>
      </c>
      <c r="J127" s="10477" t="n">
        <v>1.1290457462885004</v>
      </c>
    </row>
    <row collapsed="false" customFormat="false" customHeight="false" hidden="false" ht="12.75" outlineLevel="0" r="128">
      <c r="A128" s="6608" t="s">
        <v>141</v>
      </c>
      <c r="B128" s="7038" t="s">
        <v>31</v>
      </c>
      <c r="C128" s="7468" t="s">
        <v>19</v>
      </c>
      <c r="D128" s="7898" t="s">
        <v>13</v>
      </c>
      <c r="E128" s="8328" t="n">
        <v>4.597512088672</v>
      </c>
      <c r="F128" s="8758" t="n">
        <v>4.4072092010412</v>
      </c>
      <c r="G128" s="9188" t="n">
        <v>4.1943420242462</v>
      </c>
      <c r="H128" s="9618" t="n">
        <v>4.113559315531299</v>
      </c>
      <c r="I128" s="10048" t="n">
        <v>3.9772511794757</v>
      </c>
      <c r="J128" s="10478" t="n">
        <v>2.7213195588796992</v>
      </c>
    </row>
    <row collapsed="false" customFormat="false" customHeight="false" hidden="false" ht="12.75" outlineLevel="0" r="129">
      <c r="A129" s="6609" t="s">
        <v>141</v>
      </c>
      <c r="B129" s="7039" t="s">
        <v>31</v>
      </c>
      <c r="C129" s="7469" t="s">
        <v>19</v>
      </c>
      <c r="D129" s="7899" t="s">
        <v>16</v>
      </c>
      <c r="E129" s="8329" t="n">
        <v>6.37366961051</v>
      </c>
      <c r="F129" s="8759" t="n">
        <v>4.733871018934099</v>
      </c>
      <c r="G129" s="9189" t="n">
        <v>3.3044319859635</v>
      </c>
      <c r="H129" s="9619" t="n">
        <v>2.0484126661854</v>
      </c>
      <c r="I129" s="10049" t="n">
        <v>0.8855122916356999</v>
      </c>
      <c r="J129" s="10479" t="n">
        <v>0.0</v>
      </c>
    </row>
    <row collapsed="false" customFormat="false" customHeight="false" hidden="false" ht="12.75" outlineLevel="0" r="130">
      <c r="A130" s="6610" t="s">
        <v>141</v>
      </c>
      <c r="B130" s="7040" t="s">
        <v>31</v>
      </c>
      <c r="C130" s="7470" t="s">
        <v>19</v>
      </c>
      <c r="D130" s="7900" t="s">
        <v>14</v>
      </c>
      <c r="E130" s="8330" t="n">
        <v>9.410367367020001</v>
      </c>
      <c r="F130" s="8760" t="n">
        <v>8.2324887657878</v>
      </c>
      <c r="G130" s="9190" t="n">
        <v>6.461231985272501</v>
      </c>
      <c r="H130" s="9620" t="n">
        <v>4.690936179744702</v>
      </c>
      <c r="I130" s="10050" t="n">
        <v>2.9410451837794</v>
      </c>
      <c r="J130" s="10480" t="n">
        <v>0.038083023579100005</v>
      </c>
    </row>
    <row collapsed="false" customFormat="false" customHeight="false" hidden="false" ht="12.75" outlineLevel="0" r="131">
      <c r="A131" s="6611" t="s">
        <v>141</v>
      </c>
      <c r="B131" s="7041" t="s">
        <v>31</v>
      </c>
      <c r="C131" s="7471" t="s">
        <v>19</v>
      </c>
      <c r="D131" s="7901" t="s">
        <v>18</v>
      </c>
      <c r="E131" s="8331" t="n">
        <v>0.418131279261</v>
      </c>
      <c r="F131" s="8761" t="n">
        <v>0.35285539692249995</v>
      </c>
      <c r="G131" s="9191" t="n">
        <v>0.28709357828439996</v>
      </c>
      <c r="H131" s="9621" t="n">
        <v>0.3523309827212</v>
      </c>
      <c r="I131" s="10051" t="n">
        <v>0.5871479600107</v>
      </c>
      <c r="J131" s="10481" t="n">
        <v>3.3417128003849004</v>
      </c>
    </row>
    <row collapsed="false" customFormat="false" customHeight="false" hidden="false" ht="12.75" outlineLevel="0" r="132">
      <c r="A132" s="6612" t="s">
        <v>141</v>
      </c>
      <c r="B132" s="7042" t="s">
        <v>31</v>
      </c>
      <c r="C132" s="7472" t="s">
        <v>21</v>
      </c>
      <c r="D132" s="7902" t="s">
        <v>20</v>
      </c>
      <c r="E132" s="8332" t="n">
        <v>0.0</v>
      </c>
      <c r="F132" s="8762" t="n">
        <v>0.0</v>
      </c>
      <c r="G132" s="9192" t="n">
        <v>0.0</v>
      </c>
      <c r="H132" s="9622" t="n">
        <v>0.0</v>
      </c>
      <c r="I132" s="10052" t="n">
        <v>0.0</v>
      </c>
      <c r="J132" s="10482" t="n">
        <v>0.0</v>
      </c>
    </row>
    <row collapsed="false" customFormat="false" customHeight="false" hidden="false" ht="12.75" outlineLevel="0" r="133">
      <c r="A133" s="6613" t="s">
        <v>141</v>
      </c>
      <c r="B133" s="7043" t="s">
        <v>31</v>
      </c>
      <c r="C133" s="7473" t="s">
        <v>21</v>
      </c>
      <c r="D133" s="7903" t="s">
        <v>13</v>
      </c>
      <c r="E133" s="8333" t="n">
        <v>0.825453929398</v>
      </c>
      <c r="F133" s="8763" t="n">
        <v>0.9324418667154001</v>
      </c>
      <c r="G133" s="9193" t="n">
        <v>0.9863044220714999</v>
      </c>
      <c r="H133" s="9623" t="n">
        <v>0.9647763616070999</v>
      </c>
      <c r="I133" s="10053" t="n">
        <v>0.9780136005359</v>
      </c>
      <c r="J133" s="10483" t="n">
        <v>1.0249939282842</v>
      </c>
    </row>
    <row collapsed="false" customFormat="false" customHeight="false" hidden="false" ht="12.75" outlineLevel="0" r="134">
      <c r="A134" s="6614" t="s">
        <v>141</v>
      </c>
      <c r="B134" s="7044" t="s">
        <v>31</v>
      </c>
      <c r="C134" s="7474" t="s">
        <v>21</v>
      </c>
      <c r="D134" s="7904" t="s">
        <v>16</v>
      </c>
      <c r="E134" s="8334" t="n">
        <v>0.0</v>
      </c>
      <c r="F134" s="8764" t="n">
        <v>0.0</v>
      </c>
      <c r="G134" s="9194" t="n">
        <v>0.0</v>
      </c>
      <c r="H134" s="9624" t="n">
        <v>0.0</v>
      </c>
      <c r="I134" s="10054" t="n">
        <v>0.0</v>
      </c>
      <c r="J134" s="10484" t="n">
        <v>0.0</v>
      </c>
    </row>
    <row collapsed="false" customFormat="false" customHeight="false" hidden="false" ht="12.75" outlineLevel="0" r="135">
      <c r="A135" s="6615" t="s">
        <v>141</v>
      </c>
      <c r="B135" s="7045" t="s">
        <v>31</v>
      </c>
      <c r="C135" s="7475" t="s">
        <v>21</v>
      </c>
      <c r="D135" s="7905" t="s">
        <v>14</v>
      </c>
      <c r="E135" s="8335" t="n">
        <v>0.0</v>
      </c>
      <c r="F135" s="8765" t="n">
        <v>0.0</v>
      </c>
      <c r="G135" s="9195" t="n">
        <v>0.0</v>
      </c>
      <c r="H135" s="9625" t="n">
        <v>0.0</v>
      </c>
      <c r="I135" s="10055" t="n">
        <v>0.0</v>
      </c>
      <c r="J135" s="10485" t="n">
        <v>0.0</v>
      </c>
    </row>
    <row collapsed="false" customFormat="false" customHeight="false" hidden="false" ht="12.75" outlineLevel="0" r="136">
      <c r="A136" s="6616" t="s">
        <v>141</v>
      </c>
      <c r="B136" s="7046" t="s">
        <v>31</v>
      </c>
      <c r="C136" s="7476" t="s">
        <v>21</v>
      </c>
      <c r="D136" s="7906" t="s">
        <v>18</v>
      </c>
      <c r="E136" s="8336" t="n">
        <v>0.0</v>
      </c>
      <c r="F136" s="8766" t="n">
        <v>0.0</v>
      </c>
      <c r="G136" s="9196" t="n">
        <v>0.0</v>
      </c>
      <c r="H136" s="9626" t="n">
        <v>0.0</v>
      </c>
      <c r="I136" s="10056" t="n">
        <v>0.0</v>
      </c>
      <c r="J136" s="10486" t="n">
        <v>0.0</v>
      </c>
    </row>
    <row collapsed="false" customFormat="false" customHeight="false" hidden="false" ht="12.75" outlineLevel="0" r="137">
      <c r="A137" s="6617" t="s">
        <v>141</v>
      </c>
      <c r="B137" s="7047" t="s">
        <v>31</v>
      </c>
      <c r="C137" s="7477" t="s">
        <v>22</v>
      </c>
      <c r="D137" s="7907" t="s">
        <v>20</v>
      </c>
      <c r="E137" s="8337" t="n">
        <v>0.1431000269048</v>
      </c>
      <c r="F137" s="8767" t="n">
        <v>0.0956751611894</v>
      </c>
      <c r="G137" s="9197" t="n">
        <v>0.0689352419327</v>
      </c>
      <c r="H137" s="9627" t="n">
        <v>0.04963302883199999</v>
      </c>
      <c r="I137" s="10057" t="n">
        <v>0.0359157937736</v>
      </c>
      <c r="J137" s="10487" t="n">
        <v>0.012091117496000002</v>
      </c>
    </row>
    <row collapsed="false" customFormat="false" customHeight="false" hidden="false" ht="12.75" outlineLevel="0" r="138">
      <c r="A138" s="6618" t="s">
        <v>141</v>
      </c>
      <c r="B138" s="7048" t="s">
        <v>31</v>
      </c>
      <c r="C138" s="7478" t="s">
        <v>22</v>
      </c>
      <c r="D138" s="7908" t="s">
        <v>13</v>
      </c>
      <c r="E138" s="8338" t="n">
        <v>0.7389265572821</v>
      </c>
      <c r="F138" s="8768" t="n">
        <v>0.8508717007837001</v>
      </c>
      <c r="G138" s="9198" t="n">
        <v>0.9149780248138</v>
      </c>
      <c r="H138" s="9628" t="n">
        <v>0.9294116551336</v>
      </c>
      <c r="I138" s="10058" t="n">
        <v>0.9339445759354</v>
      </c>
      <c r="J138" s="10488" t="n">
        <v>0.8433257890312</v>
      </c>
    </row>
    <row collapsed="false" customFormat="false" customHeight="false" hidden="false" ht="12.75" outlineLevel="0" r="139">
      <c r="A139" s="6619" t="s">
        <v>141</v>
      </c>
      <c r="B139" s="7049" t="s">
        <v>31</v>
      </c>
      <c r="C139" s="7479" t="s">
        <v>22</v>
      </c>
      <c r="D139" s="7909" t="s">
        <v>16</v>
      </c>
      <c r="E139" s="8339" t="n">
        <v>0.0150128845364</v>
      </c>
      <c r="F139" s="8769" t="n">
        <v>0.0</v>
      </c>
      <c r="G139" s="9199" t="n">
        <v>0.0</v>
      </c>
      <c r="H139" s="9629" t="n">
        <v>0.0</v>
      </c>
      <c r="I139" s="10059" t="n">
        <v>0.0</v>
      </c>
      <c r="J139" s="10489" t="n">
        <v>0.0</v>
      </c>
    </row>
    <row collapsed="false" customFormat="false" customHeight="false" hidden="false" ht="12.75" outlineLevel="0" r="140">
      <c r="A140" s="6620" t="s">
        <v>141</v>
      </c>
      <c r="B140" s="7050" t="s">
        <v>31</v>
      </c>
      <c r="C140" s="7480" t="s">
        <v>22</v>
      </c>
      <c r="D140" s="7910" t="s">
        <v>14</v>
      </c>
      <c r="E140" s="8340" t="n">
        <v>0.2523161163072</v>
      </c>
      <c r="F140" s="8770" t="n">
        <v>0.1978950499255</v>
      </c>
      <c r="G140" s="9200" t="n">
        <v>0.1615160791886</v>
      </c>
      <c r="H140" s="9630" t="n">
        <v>0.1298690379859</v>
      </c>
      <c r="I140" s="10060" t="n">
        <v>0.1047310399248</v>
      </c>
      <c r="J140" s="10490" t="n">
        <v>0.046969307276599995</v>
      </c>
    </row>
    <row collapsed="false" customFormat="false" customHeight="false" hidden="false" ht="12.75" outlineLevel="0" r="141">
      <c r="A141" s="6621" t="s">
        <v>141</v>
      </c>
      <c r="B141" s="7051" t="s">
        <v>31</v>
      </c>
      <c r="C141" s="7481" t="s">
        <v>22</v>
      </c>
      <c r="D141" s="7911" t="s">
        <v>18</v>
      </c>
      <c r="E141" s="8341" t="n">
        <v>0.0</v>
      </c>
      <c r="F141" s="8771" t="n">
        <v>0.0</v>
      </c>
      <c r="G141" s="9201" t="n">
        <v>0.0</v>
      </c>
      <c r="H141" s="9631" t="n">
        <v>0.0</v>
      </c>
      <c r="I141" s="10061" t="n">
        <v>0.0</v>
      </c>
      <c r="J141" s="10491" t="n">
        <v>0.0</v>
      </c>
    </row>
    <row collapsed="false" customFormat="false" customHeight="false" hidden="false" ht="12.75" outlineLevel="0" r="142">
      <c r="A142" s="6622" t="s">
        <v>141</v>
      </c>
      <c r="B142" s="7052" t="s">
        <v>31</v>
      </c>
      <c r="C142" s="7482" t="s">
        <v>23</v>
      </c>
      <c r="D142" s="7912" t="s">
        <v>20</v>
      </c>
      <c r="E142" s="8342" t="n">
        <v>0.0</v>
      </c>
      <c r="F142" s="8772" t="n">
        <v>0.0</v>
      </c>
      <c r="G142" s="9202" t="n">
        <v>0.0</v>
      </c>
      <c r="H142" s="9632" t="n">
        <v>0.0</v>
      </c>
      <c r="I142" s="10062" t="n">
        <v>0.0</v>
      </c>
      <c r="J142" s="10492" t="n">
        <v>0.0</v>
      </c>
    </row>
    <row collapsed="false" customFormat="false" customHeight="false" hidden="false" ht="12.75" outlineLevel="0" r="143">
      <c r="A143" s="6623" t="s">
        <v>141</v>
      </c>
      <c r="B143" s="7053" t="s">
        <v>31</v>
      </c>
      <c r="C143" s="7483" t="s">
        <v>23</v>
      </c>
      <c r="D143" s="7913" t="s">
        <v>13</v>
      </c>
      <c r="E143" s="8343" t="n">
        <v>10.055471949903</v>
      </c>
      <c r="F143" s="8773" t="n">
        <v>10.0384004718344</v>
      </c>
      <c r="G143" s="9203" t="n">
        <v>9.3684422300374</v>
      </c>
      <c r="H143" s="9633" t="n">
        <v>7.7475568298517</v>
      </c>
      <c r="I143" s="10063" t="n">
        <v>6.1379064668484995</v>
      </c>
      <c r="J143" s="10493" t="n">
        <v>3.9583435182390994</v>
      </c>
    </row>
    <row collapsed="false" customFormat="false" customHeight="false" hidden="false" ht="12.75" outlineLevel="0" r="144">
      <c r="A144" s="6624" t="s">
        <v>141</v>
      </c>
      <c r="B144" s="7054" t="s">
        <v>31</v>
      </c>
      <c r="C144" s="7484" t="s">
        <v>23</v>
      </c>
      <c r="D144" s="7914" t="s">
        <v>16</v>
      </c>
      <c r="E144" s="8344" t="n">
        <v>0.0</v>
      </c>
      <c r="F144" s="8774" t="n">
        <v>0.0</v>
      </c>
      <c r="G144" s="9204" t="n">
        <v>0.0</v>
      </c>
      <c r="H144" s="9634" t="n">
        <v>0.0</v>
      </c>
      <c r="I144" s="10064" t="n">
        <v>0.0</v>
      </c>
      <c r="J144" s="10494" t="n">
        <v>0.0</v>
      </c>
    </row>
    <row collapsed="false" customFormat="false" customHeight="false" hidden="false" ht="12.75" outlineLevel="0" r="145">
      <c r="A145" s="6625" t="s">
        <v>141</v>
      </c>
      <c r="B145" s="7055" t="s">
        <v>31</v>
      </c>
      <c r="C145" s="7485" t="s">
        <v>23</v>
      </c>
      <c r="D145" s="7915" t="s">
        <v>14</v>
      </c>
      <c r="E145" s="8345" t="n">
        <v>0.0</v>
      </c>
      <c r="F145" s="8775" t="n">
        <v>0.0</v>
      </c>
      <c r="G145" s="9205" t="n">
        <v>0.0</v>
      </c>
      <c r="H145" s="9635" t="n">
        <v>0.0</v>
      </c>
      <c r="I145" s="10065" t="n">
        <v>0.0</v>
      </c>
      <c r="J145" s="10495" t="n">
        <v>0.0</v>
      </c>
    </row>
    <row collapsed="false" customFormat="false" customHeight="false" hidden="false" ht="12.75" outlineLevel="0" r="146">
      <c r="A146" s="6626" t="s">
        <v>141</v>
      </c>
      <c r="B146" s="7056" t="s">
        <v>31</v>
      </c>
      <c r="C146" s="7486" t="s">
        <v>23</v>
      </c>
      <c r="D146" s="7916" t="s">
        <v>18</v>
      </c>
      <c r="E146" s="8346" t="n">
        <v>0.0</v>
      </c>
      <c r="F146" s="8776" t="n">
        <v>0.0</v>
      </c>
      <c r="G146" s="9206" t="n">
        <v>0.0</v>
      </c>
      <c r="H146" s="9636" t="n">
        <v>0.0</v>
      </c>
      <c r="I146" s="10066" t="n">
        <v>0.0</v>
      </c>
      <c r="J146" s="10496" t="n">
        <v>0.0</v>
      </c>
    </row>
    <row collapsed="false" customFormat="false" customHeight="false" hidden="false" ht="12.75" outlineLevel="0" r="147">
      <c r="A147" s="6627" t="s">
        <v>141</v>
      </c>
      <c r="B147" s="7057" t="s">
        <v>31</v>
      </c>
      <c r="C147" s="7487" t="s">
        <v>24</v>
      </c>
      <c r="D147" s="7917" t="s">
        <v>20</v>
      </c>
      <c r="E147" s="8347" t="n">
        <v>0.12562616189200002</v>
      </c>
      <c r="F147" s="8777" t="n">
        <v>0.23461396299010004</v>
      </c>
      <c r="G147" s="9207" t="n">
        <v>0.3133212948443</v>
      </c>
      <c r="H147" s="9637" t="n">
        <v>0.3737496376943</v>
      </c>
      <c r="I147" s="10067" t="n">
        <v>0.39039139218990004</v>
      </c>
      <c r="J147" s="10497" t="n">
        <v>0.37702204461989997</v>
      </c>
    </row>
    <row collapsed="false" customFormat="false" customHeight="false" hidden="false" ht="12.75" outlineLevel="0" r="148">
      <c r="A148" s="6628" t="s">
        <v>141</v>
      </c>
      <c r="B148" s="7058" t="s">
        <v>31</v>
      </c>
      <c r="C148" s="7488" t="s">
        <v>24</v>
      </c>
      <c r="D148" s="7918" t="s">
        <v>13</v>
      </c>
      <c r="E148" s="8348" t="n">
        <v>1.5612554418513</v>
      </c>
      <c r="F148" s="8778" t="n">
        <v>1.6801342890992998</v>
      </c>
      <c r="G148" s="9208" t="n">
        <v>1.6635620780006002</v>
      </c>
      <c r="H148" s="9638" t="n">
        <v>1.5324190341755</v>
      </c>
      <c r="I148" s="10068" t="n">
        <v>1.4153325386436</v>
      </c>
      <c r="J148" s="10498" t="n">
        <v>0.8141220038015001</v>
      </c>
    </row>
    <row collapsed="false" customFormat="false" customHeight="false" hidden="false" ht="12.75" outlineLevel="0" r="149">
      <c r="A149" s="6629" t="s">
        <v>141</v>
      </c>
      <c r="B149" s="7059" t="s">
        <v>31</v>
      </c>
      <c r="C149" s="7489" t="s">
        <v>24</v>
      </c>
      <c r="D149" s="7919" t="s">
        <v>16</v>
      </c>
      <c r="E149" s="8349" t="n">
        <v>0.5049374555582</v>
      </c>
      <c r="F149" s="8779" t="n">
        <v>0.32284547250740003</v>
      </c>
      <c r="G149" s="9209" t="n">
        <v>0.16536730608229996</v>
      </c>
      <c r="H149" s="9639" t="n">
        <v>0.042795696573199996</v>
      </c>
      <c r="I149" s="10069" t="n">
        <v>0.027541261408700002</v>
      </c>
      <c r="J149" s="10499" t="n">
        <v>9.538980434000001E-4</v>
      </c>
    </row>
    <row collapsed="false" customFormat="false" customHeight="false" hidden="false" ht="12.75" outlineLevel="0" r="150">
      <c r="A150" s="6630" t="s">
        <v>141</v>
      </c>
      <c r="B150" s="7060" t="s">
        <v>31</v>
      </c>
      <c r="C150" s="7490" t="s">
        <v>24</v>
      </c>
      <c r="D150" s="7920" t="s">
        <v>14</v>
      </c>
      <c r="E150" s="8350" t="n">
        <v>0.6761729433639999</v>
      </c>
      <c r="F150" s="8780" t="n">
        <v>0.6123034755482999</v>
      </c>
      <c r="G150" s="9210" t="n">
        <v>0.5465857960143001</v>
      </c>
      <c r="H150" s="9640" t="n">
        <v>0.47876010355689996</v>
      </c>
      <c r="I150" s="10070" t="n">
        <v>0.40453969621470004</v>
      </c>
      <c r="J150" s="10500" t="n">
        <v>0.19169212952659997</v>
      </c>
    </row>
    <row collapsed="false" customFormat="false" customHeight="false" hidden="false" ht="12.75" outlineLevel="0" r="151">
      <c r="A151" s="6631" t="s">
        <v>141</v>
      </c>
      <c r="B151" s="7061" t="s">
        <v>31</v>
      </c>
      <c r="C151" s="7491" t="s">
        <v>24</v>
      </c>
      <c r="D151" s="7921" t="s">
        <v>18</v>
      </c>
      <c r="E151" s="8351" t="n">
        <v>0.11335887151300002</v>
      </c>
      <c r="F151" s="8781" t="n">
        <v>0.1176099718088</v>
      </c>
      <c r="G151" s="9211" t="n">
        <v>0.11741721778100002</v>
      </c>
      <c r="H151" s="9641" t="n">
        <v>0.11534401129640003</v>
      </c>
      <c r="I151" s="10071" t="n">
        <v>0.1112413537711</v>
      </c>
      <c r="J151" s="10501" t="n">
        <v>0.09067240533490001</v>
      </c>
    </row>
    <row collapsed="false" customFormat="false" customHeight="false" hidden="false" ht="12.75" outlineLevel="0" r="152">
      <c r="A152" s="6632" t="s">
        <v>141</v>
      </c>
      <c r="B152" s="7062" t="s">
        <v>31</v>
      </c>
      <c r="C152" s="7492" t="s">
        <v>25</v>
      </c>
      <c r="D152" s="7922" t="s">
        <v>20</v>
      </c>
      <c r="E152" s="8352" t="n">
        <v>0.0</v>
      </c>
      <c r="F152" s="8782" t="n">
        <v>0.0</v>
      </c>
      <c r="G152" s="9212" t="n">
        <v>0.0</v>
      </c>
      <c r="H152" s="9642" t="n">
        <v>0.0</v>
      </c>
      <c r="I152" s="10072" t="n">
        <v>0.0</v>
      </c>
      <c r="J152" s="10502" t="n">
        <v>0.0</v>
      </c>
    </row>
    <row collapsed="false" customFormat="false" customHeight="false" hidden="false" ht="12.75" outlineLevel="0" r="153">
      <c r="A153" s="6633" t="s">
        <v>141</v>
      </c>
      <c r="B153" s="7063" t="s">
        <v>31</v>
      </c>
      <c r="C153" s="7493" t="s">
        <v>25</v>
      </c>
      <c r="D153" s="7923" t="s">
        <v>13</v>
      </c>
      <c r="E153" s="8353" t="n">
        <v>5.005202262570399</v>
      </c>
      <c r="F153" s="8783" t="n">
        <v>4.7826899694008</v>
      </c>
      <c r="G153" s="9213" t="n">
        <v>4.559726218345901</v>
      </c>
      <c r="H153" s="9643" t="n">
        <v>4.2466474610432</v>
      </c>
      <c r="I153" s="10073" t="n">
        <v>3.962052768874899</v>
      </c>
      <c r="J153" s="10503" t="n">
        <v>3.1294977753199995</v>
      </c>
    </row>
    <row collapsed="false" customFormat="false" customHeight="false" hidden="false" ht="12.75" outlineLevel="0" r="154">
      <c r="A154" s="6634" t="s">
        <v>141</v>
      </c>
      <c r="B154" s="7064" t="s">
        <v>31</v>
      </c>
      <c r="C154" s="7494" t="s">
        <v>25</v>
      </c>
      <c r="D154" s="7924" t="s">
        <v>16</v>
      </c>
      <c r="E154" s="8354" t="n">
        <v>0.0</v>
      </c>
      <c r="F154" s="8784" t="n">
        <v>0.0</v>
      </c>
      <c r="G154" s="9214" t="n">
        <v>0.0</v>
      </c>
      <c r="H154" s="9644" t="n">
        <v>0.0</v>
      </c>
      <c r="I154" s="10074" t="n">
        <v>0.0</v>
      </c>
      <c r="J154" s="10504" t="n">
        <v>0.0</v>
      </c>
    </row>
    <row collapsed="false" customFormat="false" customHeight="false" hidden="false" ht="12.75" outlineLevel="0" r="155">
      <c r="A155" s="6635" t="s">
        <v>141</v>
      </c>
      <c r="B155" s="7065" t="s">
        <v>31</v>
      </c>
      <c r="C155" s="7495" t="s">
        <v>25</v>
      </c>
      <c r="D155" s="7925" t="s">
        <v>14</v>
      </c>
      <c r="E155" s="8355" t="n">
        <v>0.0</v>
      </c>
      <c r="F155" s="8785" t="n">
        <v>0.0</v>
      </c>
      <c r="G155" s="9215" t="n">
        <v>0.0</v>
      </c>
      <c r="H155" s="9645" t="n">
        <v>0.0</v>
      </c>
      <c r="I155" s="10075" t="n">
        <v>0.0</v>
      </c>
      <c r="J155" s="10505" t="n">
        <v>0.0</v>
      </c>
    </row>
    <row collapsed="false" customFormat="false" customHeight="false" hidden="false" ht="12.75" outlineLevel="0" r="156">
      <c r="A156" s="6636" t="s">
        <v>141</v>
      </c>
      <c r="B156" s="7066" t="s">
        <v>31</v>
      </c>
      <c r="C156" s="7496" t="s">
        <v>25</v>
      </c>
      <c r="D156" s="7926" t="s">
        <v>18</v>
      </c>
      <c r="E156" s="8356" t="n">
        <v>0.0</v>
      </c>
      <c r="F156" s="8786" t="n">
        <v>0.0</v>
      </c>
      <c r="G156" s="9216" t="n">
        <v>0.0</v>
      </c>
      <c r="H156" s="9646" t="n">
        <v>0.0</v>
      </c>
      <c r="I156" s="10076" t="n">
        <v>0.0</v>
      </c>
      <c r="J156" s="10506" t="n">
        <v>0.0</v>
      </c>
    </row>
    <row collapsed="false" customFormat="false" customHeight="false" hidden="false" ht="12.75" outlineLevel="0" r="157">
      <c r="A157" s="6637" t="s">
        <v>141</v>
      </c>
      <c r="B157" s="7067" t="s">
        <v>31</v>
      </c>
      <c r="C157" s="7497" t="s">
        <v>26</v>
      </c>
      <c r="D157" s="7927" t="s">
        <v>20</v>
      </c>
      <c r="E157" s="8357" t="n">
        <v>0.0</v>
      </c>
      <c r="F157" s="8787" t="n">
        <v>0.0</v>
      </c>
      <c r="G157" s="9217" t="n">
        <v>0.0</v>
      </c>
      <c r="H157" s="9647" t="n">
        <v>0.0</v>
      </c>
      <c r="I157" s="10077" t="n">
        <v>0.0</v>
      </c>
      <c r="J157" s="10507" t="n">
        <v>0.0</v>
      </c>
    </row>
    <row collapsed="false" customFormat="false" customHeight="false" hidden="false" ht="12.75" outlineLevel="0" r="158">
      <c r="A158" s="6638" t="s">
        <v>141</v>
      </c>
      <c r="B158" s="7068" t="s">
        <v>31</v>
      </c>
      <c r="C158" s="7498" t="s">
        <v>26</v>
      </c>
      <c r="D158" s="7928" t="s">
        <v>13</v>
      </c>
      <c r="E158" s="8358" t="n">
        <v>1.6311169299247998</v>
      </c>
      <c r="F158" s="8788" t="n">
        <v>1.6777036458424999</v>
      </c>
      <c r="G158" s="9218" t="n">
        <v>1.7094273156095</v>
      </c>
      <c r="H158" s="9648" t="n">
        <v>1.672056774059</v>
      </c>
      <c r="I158" s="10078" t="n">
        <v>1.6374069839110998</v>
      </c>
      <c r="J158" s="10508" t="n">
        <v>1.4966230813239</v>
      </c>
    </row>
    <row collapsed="false" customFormat="false" customHeight="false" hidden="false" ht="12.75" outlineLevel="0" r="159">
      <c r="A159" s="6639" t="s">
        <v>141</v>
      </c>
      <c r="B159" s="7069" t="s">
        <v>31</v>
      </c>
      <c r="C159" s="7499" t="s">
        <v>26</v>
      </c>
      <c r="D159" s="7929" t="s">
        <v>16</v>
      </c>
      <c r="E159" s="8359" t="n">
        <v>0.0</v>
      </c>
      <c r="F159" s="8789" t="n">
        <v>0.0</v>
      </c>
      <c r="G159" s="9219" t="n">
        <v>0.0</v>
      </c>
      <c r="H159" s="9649" t="n">
        <v>0.0</v>
      </c>
      <c r="I159" s="10079" t="n">
        <v>0.0</v>
      </c>
      <c r="J159" s="10509" t="n">
        <v>0.0</v>
      </c>
    </row>
    <row collapsed="false" customFormat="false" customHeight="false" hidden="false" ht="12.75" outlineLevel="0" r="160">
      <c r="A160" s="6640" t="s">
        <v>141</v>
      </c>
      <c r="B160" s="7070" t="s">
        <v>31</v>
      </c>
      <c r="C160" s="7500" t="s">
        <v>26</v>
      </c>
      <c r="D160" s="7930" t="s">
        <v>14</v>
      </c>
      <c r="E160" s="8360" t="n">
        <v>0.0</v>
      </c>
      <c r="F160" s="8790" t="n">
        <v>0.0</v>
      </c>
      <c r="G160" s="9220" t="n">
        <v>0.0</v>
      </c>
      <c r="H160" s="9650" t="n">
        <v>0.0</v>
      </c>
      <c r="I160" s="10080" t="n">
        <v>0.0</v>
      </c>
      <c r="J160" s="10510" t="n">
        <v>0.0</v>
      </c>
    </row>
    <row collapsed="false" customFormat="false" customHeight="false" hidden="false" ht="12.75" outlineLevel="0" r="161">
      <c r="A161" s="6641" t="s">
        <v>141</v>
      </c>
      <c r="B161" s="7071" t="s">
        <v>31</v>
      </c>
      <c r="C161" s="7501" t="s">
        <v>26</v>
      </c>
      <c r="D161" s="7931" t="s">
        <v>18</v>
      </c>
      <c r="E161" s="8361" t="n">
        <v>0.0</v>
      </c>
      <c r="F161" s="8791" t="n">
        <v>0.0</v>
      </c>
      <c r="G161" s="9221" t="n">
        <v>0.0</v>
      </c>
      <c r="H161" s="9651" t="n">
        <v>0.0</v>
      </c>
      <c r="I161" s="10081" t="n">
        <v>0.0</v>
      </c>
      <c r="J161" s="10511" t="n">
        <v>0.0</v>
      </c>
    </row>
    <row collapsed="false" customFormat="false" customHeight="false" hidden="false" ht="12.75" outlineLevel="0" r="162">
      <c r="A162" s="6642" t="s">
        <v>141</v>
      </c>
      <c r="B162" s="7072" t="s">
        <v>31</v>
      </c>
      <c r="C162" s="7502" t="s">
        <v>27</v>
      </c>
      <c r="D162" s="7932" t="s">
        <v>20</v>
      </c>
      <c r="E162" s="8362" t="n">
        <v>0.0</v>
      </c>
      <c r="F162" s="8792" t="n">
        <v>0.0</v>
      </c>
      <c r="G162" s="9222" t="n">
        <v>0.0</v>
      </c>
      <c r="H162" s="9652" t="n">
        <v>0.0</v>
      </c>
      <c r="I162" s="10082" t="n">
        <v>0.0</v>
      </c>
      <c r="J162" s="10512" t="n">
        <v>0.0</v>
      </c>
    </row>
    <row collapsed="false" customFormat="false" customHeight="false" hidden="false" ht="12.75" outlineLevel="0" r="163">
      <c r="A163" s="6643" t="s">
        <v>141</v>
      </c>
      <c r="B163" s="7073" t="s">
        <v>31</v>
      </c>
      <c r="C163" s="7503" t="s">
        <v>27</v>
      </c>
      <c r="D163" s="7933" t="s">
        <v>13</v>
      </c>
      <c r="E163" s="8363" t="n">
        <v>0.6351073271434999</v>
      </c>
      <c r="F163" s="8793" t="n">
        <v>0.6559895610840001</v>
      </c>
      <c r="G163" s="9223" t="n">
        <v>0.6707560953034</v>
      </c>
      <c r="H163" s="9653" t="n">
        <v>0.6800411289348999</v>
      </c>
      <c r="I163" s="10083" t="n">
        <v>0.6900088960137</v>
      </c>
      <c r="J163" s="10513" t="n">
        <v>0.7182772568871001</v>
      </c>
    </row>
    <row collapsed="false" customFormat="false" customHeight="false" hidden="false" ht="12.75" outlineLevel="0" r="164">
      <c r="A164" s="6644" t="s">
        <v>141</v>
      </c>
      <c r="B164" s="7074" t="s">
        <v>31</v>
      </c>
      <c r="C164" s="7504" t="s">
        <v>27</v>
      </c>
      <c r="D164" s="7934" t="s">
        <v>16</v>
      </c>
      <c r="E164" s="8364" t="n">
        <v>0.0</v>
      </c>
      <c r="F164" s="8794" t="n">
        <v>0.0</v>
      </c>
      <c r="G164" s="9224" t="n">
        <v>0.0</v>
      </c>
      <c r="H164" s="9654" t="n">
        <v>0.0</v>
      </c>
      <c r="I164" s="10084" t="n">
        <v>0.0</v>
      </c>
      <c r="J164" s="10514" t="n">
        <v>0.0</v>
      </c>
    </row>
    <row collapsed="false" customFormat="false" customHeight="false" hidden="false" ht="12.75" outlineLevel="0" r="165">
      <c r="A165" s="6645" t="s">
        <v>141</v>
      </c>
      <c r="B165" s="7075" t="s">
        <v>31</v>
      </c>
      <c r="C165" s="7505" t="s">
        <v>27</v>
      </c>
      <c r="D165" s="7935" t="s">
        <v>14</v>
      </c>
      <c r="E165" s="8365" t="n">
        <v>0.0</v>
      </c>
      <c r="F165" s="8795" t="n">
        <v>0.0</v>
      </c>
      <c r="G165" s="9225" t="n">
        <v>0.0</v>
      </c>
      <c r="H165" s="9655" t="n">
        <v>0.0</v>
      </c>
      <c r="I165" s="10085" t="n">
        <v>0.0</v>
      </c>
      <c r="J165" s="10515" t="n">
        <v>0.0</v>
      </c>
    </row>
    <row collapsed="false" customFormat="false" customHeight="false" hidden="false" ht="12.75" outlineLevel="0" r="166">
      <c r="A166" s="6646" t="s">
        <v>141</v>
      </c>
      <c r="B166" s="7076" t="s">
        <v>31</v>
      </c>
      <c r="C166" s="7506" t="s">
        <v>27</v>
      </c>
      <c r="D166" s="7936" t="s">
        <v>18</v>
      </c>
      <c r="E166" s="8366" t="n">
        <v>0.0</v>
      </c>
      <c r="F166" s="8796" t="n">
        <v>0.0</v>
      </c>
      <c r="G166" s="9226" t="n">
        <v>0.0</v>
      </c>
      <c r="H166" s="9656" t="n">
        <v>0.0</v>
      </c>
      <c r="I166" s="10086" t="n">
        <v>0.0</v>
      </c>
      <c r="J166" s="10516" t="n">
        <v>0.0</v>
      </c>
    </row>
    <row collapsed="false" customFormat="false" customHeight="false" hidden="false" ht="12.75" outlineLevel="0" r="167">
      <c r="A167" s="6647" t="s">
        <v>141</v>
      </c>
      <c r="B167" s="7077" t="s">
        <v>32</v>
      </c>
      <c r="C167" s="7507" t="s">
        <v>12</v>
      </c>
      <c r="D167" s="7937" t="s">
        <v>20</v>
      </c>
      <c r="E167" s="8367" t="n">
        <v>0.12336416369419999</v>
      </c>
      <c r="F167" s="8797" t="n">
        <v>0.1050126555189</v>
      </c>
      <c r="G167" s="9227" t="n">
        <v>0.0934158418787</v>
      </c>
      <c r="H167" s="9657" t="n">
        <v>0.0797360483617</v>
      </c>
      <c r="I167" s="10087" t="n">
        <v>0.06818445736499999</v>
      </c>
      <c r="J167" s="10517" t="n">
        <v>0.038694059449</v>
      </c>
    </row>
    <row collapsed="false" customFormat="false" customHeight="false" hidden="false" ht="12.75" outlineLevel="0" r="168">
      <c r="A168" s="6648" t="s">
        <v>141</v>
      </c>
      <c r="B168" s="7078" t="s">
        <v>32</v>
      </c>
      <c r="C168" s="7508" t="s">
        <v>12</v>
      </c>
      <c r="D168" s="7938" t="s">
        <v>13</v>
      </c>
      <c r="E168" s="8368" t="n">
        <v>0.7193912146779999</v>
      </c>
      <c r="F168" s="8798" t="n">
        <v>0.7719852459194</v>
      </c>
      <c r="G168" s="9228" t="n">
        <v>0.818242379203</v>
      </c>
      <c r="H168" s="9658" t="n">
        <v>0.8163609479888001</v>
      </c>
      <c r="I168" s="10088" t="n">
        <v>0.8130097145433001</v>
      </c>
      <c r="J168" s="10518" t="n">
        <v>0.7809757975349001</v>
      </c>
    </row>
    <row collapsed="false" customFormat="false" customHeight="false" hidden="false" ht="12.75" outlineLevel="0" r="169">
      <c r="A169" s="6649" t="s">
        <v>141</v>
      </c>
      <c r="B169" s="7079" t="s">
        <v>32</v>
      </c>
      <c r="C169" s="7509" t="s">
        <v>12</v>
      </c>
      <c r="D169" s="7939" t="s">
        <v>16</v>
      </c>
      <c r="E169" s="8369" t="n">
        <v>0.0</v>
      </c>
      <c r="F169" s="8799" t="n">
        <v>0.0</v>
      </c>
      <c r="G169" s="9229" t="n">
        <v>0.0</v>
      </c>
      <c r="H169" s="9659" t="n">
        <v>0.0</v>
      </c>
      <c r="I169" s="10089" t="n">
        <v>0.0</v>
      </c>
      <c r="J169" s="10519" t="n">
        <v>0.0</v>
      </c>
    </row>
    <row collapsed="false" customFormat="false" customHeight="false" hidden="false" ht="12.75" outlineLevel="0" r="170">
      <c r="A170" s="6650" t="s">
        <v>141</v>
      </c>
      <c r="B170" s="7080" t="s">
        <v>32</v>
      </c>
      <c r="C170" s="7510" t="s">
        <v>12</v>
      </c>
      <c r="D170" s="7940" t="s">
        <v>14</v>
      </c>
      <c r="E170" s="8370" t="n">
        <v>0.005615352182</v>
      </c>
      <c r="F170" s="8800" t="n">
        <v>0.0047800176977</v>
      </c>
      <c r="G170" s="9230" t="n">
        <v>0.0042521477492</v>
      </c>
      <c r="H170" s="9660" t="n">
        <v>0.003629462938</v>
      </c>
      <c r="I170" s="10090" t="n">
        <v>0.0031036510332999997</v>
      </c>
      <c r="J170" s="10520" t="n">
        <v>0.0017613263425</v>
      </c>
    </row>
    <row collapsed="false" customFormat="false" customHeight="false" hidden="false" ht="12.75" outlineLevel="0" r="171">
      <c r="A171" s="6651" t="s">
        <v>141</v>
      </c>
      <c r="B171" s="7081" t="s">
        <v>32</v>
      </c>
      <c r="C171" s="7511" t="s">
        <v>12</v>
      </c>
      <c r="D171" s="7941" t="s">
        <v>18</v>
      </c>
      <c r="E171" s="8371" t="n">
        <v>0.0</v>
      </c>
      <c r="F171" s="8801" t="n">
        <v>0.0</v>
      </c>
      <c r="G171" s="9231" t="n">
        <v>0.0</v>
      </c>
      <c r="H171" s="9661" t="n">
        <v>0.0</v>
      </c>
      <c r="I171" s="10091" t="n">
        <v>0.0</v>
      </c>
      <c r="J171" s="10521" t="n">
        <v>0.0</v>
      </c>
    </row>
    <row collapsed="false" customFormat="false" customHeight="false" hidden="false" ht="12.75" outlineLevel="0" r="172">
      <c r="A172" s="6652" t="s">
        <v>141</v>
      </c>
      <c r="B172" s="7082" t="s">
        <v>32</v>
      </c>
      <c r="C172" s="7512" t="s">
        <v>15</v>
      </c>
      <c r="D172" s="7942" t="s">
        <v>20</v>
      </c>
      <c r="E172" s="8372" t="n">
        <v>0.0</v>
      </c>
      <c r="F172" s="8802" t="n">
        <v>0.0</v>
      </c>
      <c r="G172" s="9232" t="n">
        <v>0.0</v>
      </c>
      <c r="H172" s="9662" t="n">
        <v>0.0</v>
      </c>
      <c r="I172" s="10092" t="n">
        <v>0.0</v>
      </c>
      <c r="J172" s="10522" t="n">
        <v>0.0</v>
      </c>
    </row>
    <row collapsed="false" customFormat="false" customHeight="false" hidden="false" ht="12.75" outlineLevel="0" r="173">
      <c r="A173" s="6653" t="s">
        <v>141</v>
      </c>
      <c r="B173" s="7083" t="s">
        <v>32</v>
      </c>
      <c r="C173" s="7513" t="s">
        <v>15</v>
      </c>
      <c r="D173" s="7943" t="s">
        <v>13</v>
      </c>
      <c r="E173" s="8373" t="n">
        <v>0.8349441812792</v>
      </c>
      <c r="F173" s="8803" t="n">
        <v>0.8050922633029</v>
      </c>
      <c r="G173" s="9233" t="n">
        <v>0.7134263889010001</v>
      </c>
      <c r="H173" s="9663" t="n">
        <v>0.596703747666</v>
      </c>
      <c r="I173" s="10093" t="n">
        <v>0.4574944279613</v>
      </c>
      <c r="J173" s="10523" t="n">
        <v>0.21852923508000002</v>
      </c>
    </row>
    <row collapsed="false" customFormat="false" customHeight="false" hidden="false" ht="12.75" outlineLevel="0" r="174">
      <c r="A174" s="6654" t="s">
        <v>141</v>
      </c>
      <c r="B174" s="7084" t="s">
        <v>32</v>
      </c>
      <c r="C174" s="7514" t="s">
        <v>15</v>
      </c>
      <c r="D174" s="7944" t="s">
        <v>16</v>
      </c>
      <c r="E174" s="8374" t="n">
        <v>0.0</v>
      </c>
      <c r="F174" s="8804" t="n">
        <v>0.0</v>
      </c>
      <c r="G174" s="9234" t="n">
        <v>0.0</v>
      </c>
      <c r="H174" s="9664" t="n">
        <v>0.0</v>
      </c>
      <c r="I174" s="10094" t="n">
        <v>0.0</v>
      </c>
      <c r="J174" s="10524" t="n">
        <v>0.0</v>
      </c>
    </row>
    <row collapsed="false" customFormat="false" customHeight="false" hidden="false" ht="12.75" outlineLevel="0" r="175">
      <c r="A175" s="6655" t="s">
        <v>141</v>
      </c>
      <c r="B175" s="7085" t="s">
        <v>32</v>
      </c>
      <c r="C175" s="7515" t="s">
        <v>15</v>
      </c>
      <c r="D175" s="7945" t="s">
        <v>14</v>
      </c>
      <c r="E175" s="8375" t="n">
        <v>0.0</v>
      </c>
      <c r="F175" s="8805" t="n">
        <v>0.0</v>
      </c>
      <c r="G175" s="9235" t="n">
        <v>0.0</v>
      </c>
      <c r="H175" s="9665" t="n">
        <v>0.0</v>
      </c>
      <c r="I175" s="10095" t="n">
        <v>0.0</v>
      </c>
      <c r="J175" s="10525" t="n">
        <v>0.0</v>
      </c>
    </row>
    <row collapsed="false" customFormat="false" customHeight="false" hidden="false" ht="12.75" outlineLevel="0" r="176">
      <c r="A176" s="6656" t="s">
        <v>141</v>
      </c>
      <c r="B176" s="7086" t="s">
        <v>32</v>
      </c>
      <c r="C176" s="7516" t="s">
        <v>15</v>
      </c>
      <c r="D176" s="7946" t="s">
        <v>18</v>
      </c>
      <c r="E176" s="8376" t="n">
        <v>0.0</v>
      </c>
      <c r="F176" s="8806" t="n">
        <v>0.0</v>
      </c>
      <c r="G176" s="9236" t="n">
        <v>0.0</v>
      </c>
      <c r="H176" s="9666" t="n">
        <v>0.0</v>
      </c>
      <c r="I176" s="10096" t="n">
        <v>0.0</v>
      </c>
      <c r="J176" s="10526" t="n">
        <v>0.0</v>
      </c>
    </row>
    <row collapsed="false" customFormat="false" customHeight="false" hidden="false" ht="12.75" outlineLevel="0" r="177">
      <c r="A177" s="6657" t="s">
        <v>141</v>
      </c>
      <c r="B177" s="7087" t="s">
        <v>32</v>
      </c>
      <c r="C177" s="7517" t="s">
        <v>17</v>
      </c>
      <c r="D177" s="7947" t="s">
        <v>20</v>
      </c>
      <c r="E177" s="8377" t="n">
        <v>0.0</v>
      </c>
      <c r="F177" s="8807" t="n">
        <v>0.0</v>
      </c>
      <c r="G177" s="9237" t="n">
        <v>0.0</v>
      </c>
      <c r="H177" s="9667" t="n">
        <v>0.0</v>
      </c>
      <c r="I177" s="10097" t="n">
        <v>0.0</v>
      </c>
      <c r="J177" s="10527" t="n">
        <v>0.0</v>
      </c>
    </row>
    <row collapsed="false" customFormat="false" customHeight="false" hidden="false" ht="12.75" outlineLevel="0" r="178">
      <c r="A178" s="6658" t="s">
        <v>141</v>
      </c>
      <c r="B178" s="7088" t="s">
        <v>32</v>
      </c>
      <c r="C178" s="7518" t="s">
        <v>17</v>
      </c>
      <c r="D178" s="7948" t="s">
        <v>13</v>
      </c>
      <c r="E178" s="8378" t="n">
        <v>0.46316597098870005</v>
      </c>
      <c r="F178" s="8808" t="n">
        <v>0.5130230962927</v>
      </c>
      <c r="G178" s="9238" t="n">
        <v>0.5606320850290999</v>
      </c>
      <c r="H178" s="9668" t="n">
        <v>0.5149843883886</v>
      </c>
      <c r="I178" s="10098" t="n">
        <v>0.4735182196409</v>
      </c>
      <c r="J178" s="10528" t="n">
        <v>0.3795982128448</v>
      </c>
    </row>
    <row collapsed="false" customFormat="false" customHeight="false" hidden="false" ht="12.75" outlineLevel="0" r="179">
      <c r="A179" s="6659" t="s">
        <v>141</v>
      </c>
      <c r="B179" s="7089" t="s">
        <v>32</v>
      </c>
      <c r="C179" s="7519" t="s">
        <v>17</v>
      </c>
      <c r="D179" s="7949" t="s">
        <v>16</v>
      </c>
      <c r="E179" s="8379" t="n">
        <v>0.0</v>
      </c>
      <c r="F179" s="8809" t="n">
        <v>0.0</v>
      </c>
      <c r="G179" s="9239" t="n">
        <v>0.0</v>
      </c>
      <c r="H179" s="9669" t="n">
        <v>0.0</v>
      </c>
      <c r="I179" s="10099" t="n">
        <v>0.0</v>
      </c>
      <c r="J179" s="10529" t="n">
        <v>0.0</v>
      </c>
    </row>
    <row collapsed="false" customFormat="false" customHeight="false" hidden="false" ht="12.75" outlineLevel="0" r="180">
      <c r="A180" s="6660" t="s">
        <v>141</v>
      </c>
      <c r="B180" s="7090" t="s">
        <v>32</v>
      </c>
      <c r="C180" s="7520" t="s">
        <v>17</v>
      </c>
      <c r="D180" s="7950" t="s">
        <v>14</v>
      </c>
      <c r="E180" s="8380" t="n">
        <v>0.0</v>
      </c>
      <c r="F180" s="8810" t="n">
        <v>0.0</v>
      </c>
      <c r="G180" s="9240" t="n">
        <v>0.0</v>
      </c>
      <c r="H180" s="9670" t="n">
        <v>0.0</v>
      </c>
      <c r="I180" s="10100" t="n">
        <v>0.0</v>
      </c>
      <c r="J180" s="10530" t="n">
        <v>0.0</v>
      </c>
    </row>
    <row collapsed="false" customFormat="false" customHeight="false" hidden="false" ht="12.75" outlineLevel="0" r="181">
      <c r="A181" s="6661" t="s">
        <v>141</v>
      </c>
      <c r="B181" s="7091" t="s">
        <v>32</v>
      </c>
      <c r="C181" s="7521" t="s">
        <v>17</v>
      </c>
      <c r="D181" s="7951" t="s">
        <v>18</v>
      </c>
      <c r="E181" s="8381" t="n">
        <v>0.0</v>
      </c>
      <c r="F181" s="8811" t="n">
        <v>0.0</v>
      </c>
      <c r="G181" s="9241" t="n">
        <v>0.0</v>
      </c>
      <c r="H181" s="9671" t="n">
        <v>0.0</v>
      </c>
      <c r="I181" s="10101" t="n">
        <v>0.0</v>
      </c>
      <c r="J181" s="10531" t="n">
        <v>0.0</v>
      </c>
    </row>
    <row collapsed="false" customFormat="false" customHeight="false" hidden="false" ht="12.75" outlineLevel="0" r="182">
      <c r="A182" s="6662" t="s">
        <v>141</v>
      </c>
      <c r="B182" s="7092" t="s">
        <v>32</v>
      </c>
      <c r="C182" s="7522" t="s">
        <v>19</v>
      </c>
      <c r="D182" s="7952" t="s">
        <v>20</v>
      </c>
      <c r="E182" s="8382" t="n">
        <v>0.82992223117</v>
      </c>
      <c r="F182" s="8812" t="n">
        <v>0.6149115909142001</v>
      </c>
      <c r="G182" s="9242" t="n">
        <v>0.4322176488174</v>
      </c>
      <c r="H182" s="9672" t="n">
        <v>0.2945312183843</v>
      </c>
      <c r="I182" s="10102" t="n">
        <v>0.28280541718860003</v>
      </c>
      <c r="J182" s="10532" t="n">
        <v>0.4632076509117</v>
      </c>
    </row>
    <row collapsed="false" customFormat="false" customHeight="false" hidden="false" ht="12.75" outlineLevel="0" r="183">
      <c r="A183" s="6663" t="s">
        <v>141</v>
      </c>
      <c r="B183" s="7093" t="s">
        <v>32</v>
      </c>
      <c r="C183" s="7523" t="s">
        <v>19</v>
      </c>
      <c r="D183" s="7953" t="s">
        <v>13</v>
      </c>
      <c r="E183" s="8383" t="n">
        <v>1.117560061047</v>
      </c>
      <c r="F183" s="8813" t="n">
        <v>1.1347939174319</v>
      </c>
      <c r="G183" s="9243" t="n">
        <v>1.2153294518866</v>
      </c>
      <c r="H183" s="9673" t="n">
        <v>1.5793909319354</v>
      </c>
      <c r="I183" s="10103" t="n">
        <v>2.1407889926131998</v>
      </c>
      <c r="J183" s="10533" t="n">
        <v>2.5743164040962996</v>
      </c>
    </row>
    <row collapsed="false" customFormat="false" customHeight="false" hidden="false" ht="12.75" outlineLevel="0" r="184">
      <c r="A184" s="6664" t="s">
        <v>141</v>
      </c>
      <c r="B184" s="7094" t="s">
        <v>32</v>
      </c>
      <c r="C184" s="7524" t="s">
        <v>19</v>
      </c>
      <c r="D184" s="7954" t="s">
        <v>16</v>
      </c>
      <c r="E184" s="8384" t="n">
        <v>5.033091332640001</v>
      </c>
      <c r="F184" s="8814" t="n">
        <v>3.7277999985024994</v>
      </c>
      <c r="G184" s="9244" t="n">
        <v>2.610370874364</v>
      </c>
      <c r="H184" s="9674" t="n">
        <v>1.7609281852542</v>
      </c>
      <c r="I184" s="10104" t="n">
        <v>0.9266550526954</v>
      </c>
      <c r="J184" s="10534" t="n">
        <v>0.003164761974</v>
      </c>
    </row>
    <row collapsed="false" customFormat="false" customHeight="false" hidden="false" ht="12.75" outlineLevel="0" r="185">
      <c r="A185" s="6665" t="s">
        <v>141</v>
      </c>
      <c r="B185" s="7095" t="s">
        <v>32</v>
      </c>
      <c r="C185" s="7525" t="s">
        <v>19</v>
      </c>
      <c r="D185" s="7955" t="s">
        <v>14</v>
      </c>
      <c r="E185" s="8385" t="n">
        <v>9.5218338024</v>
      </c>
      <c r="F185" s="8815" t="n">
        <v>10.6359535570182</v>
      </c>
      <c r="G185" s="9245" t="n">
        <v>10.116476866643401</v>
      </c>
      <c r="H185" s="9675" t="n">
        <v>8.639240393983801</v>
      </c>
      <c r="I185" s="10105" t="n">
        <v>6.4560055451749</v>
      </c>
      <c r="J185" s="10535" t="n">
        <v>0.5004833189101</v>
      </c>
    </row>
    <row collapsed="false" customFormat="false" customHeight="false" hidden="false" ht="12.75" outlineLevel="0" r="186">
      <c r="A186" s="6666" t="s">
        <v>141</v>
      </c>
      <c r="B186" s="7096" t="s">
        <v>32</v>
      </c>
      <c r="C186" s="7526" t="s">
        <v>19</v>
      </c>
      <c r="D186" s="7956" t="s">
        <v>18</v>
      </c>
      <c r="E186" s="8386" t="n">
        <v>1.62271861921</v>
      </c>
      <c r="F186" s="8816" t="n">
        <v>1.1901354463555</v>
      </c>
      <c r="G186" s="9246" t="n">
        <v>0.8215670602537</v>
      </c>
      <c r="H186" s="9676" t="n">
        <v>0.5213949031665</v>
      </c>
      <c r="I186" s="10106" t="n">
        <v>0.31382241880309997</v>
      </c>
      <c r="J186" s="10536" t="n">
        <v>2.0266380993849</v>
      </c>
    </row>
    <row collapsed="false" customFormat="false" customHeight="false" hidden="false" ht="12.75" outlineLevel="0" r="187">
      <c r="A187" s="6667" t="s">
        <v>141</v>
      </c>
      <c r="B187" s="7097" t="s">
        <v>32</v>
      </c>
      <c r="C187" s="7527" t="s">
        <v>21</v>
      </c>
      <c r="D187" s="7957" t="s">
        <v>20</v>
      </c>
      <c r="E187" s="8387" t="n">
        <v>0.0</v>
      </c>
      <c r="F187" s="8817" t="n">
        <v>0.0</v>
      </c>
      <c r="G187" s="9247" t="n">
        <v>0.0</v>
      </c>
      <c r="H187" s="9677" t="n">
        <v>0.0</v>
      </c>
      <c r="I187" s="10107" t="n">
        <v>0.0</v>
      </c>
      <c r="J187" s="10537" t="n">
        <v>0.0</v>
      </c>
    </row>
    <row collapsed="false" customFormat="false" customHeight="false" hidden="false" ht="12.75" outlineLevel="0" r="188">
      <c r="A188" s="6668" t="s">
        <v>141</v>
      </c>
      <c r="B188" s="7098" t="s">
        <v>32</v>
      </c>
      <c r="C188" s="7528" t="s">
        <v>21</v>
      </c>
      <c r="D188" s="7958" t="s">
        <v>13</v>
      </c>
      <c r="E188" s="8388" t="n">
        <v>0.07437364587999999</v>
      </c>
      <c r="F188" s="8818" t="n">
        <v>0.078203701428</v>
      </c>
      <c r="G188" s="9248" t="n">
        <v>0.081380609321</v>
      </c>
      <c r="H188" s="9678" t="n">
        <v>0.07997343207709999</v>
      </c>
      <c r="I188" s="10108" t="n">
        <v>0.08176187211920001</v>
      </c>
      <c r="J188" s="10538" t="n">
        <v>0.09198391905850001</v>
      </c>
    </row>
    <row collapsed="false" customFormat="false" customHeight="false" hidden="false" ht="12.75" outlineLevel="0" r="189">
      <c r="A189" s="6669" t="s">
        <v>141</v>
      </c>
      <c r="B189" s="7099" t="s">
        <v>32</v>
      </c>
      <c r="C189" s="7529" t="s">
        <v>21</v>
      </c>
      <c r="D189" s="7959" t="s">
        <v>16</v>
      </c>
      <c r="E189" s="8389" t="n">
        <v>0.0</v>
      </c>
      <c r="F189" s="8819" t="n">
        <v>0.0</v>
      </c>
      <c r="G189" s="9249" t="n">
        <v>0.0</v>
      </c>
      <c r="H189" s="9679" t="n">
        <v>0.0</v>
      </c>
      <c r="I189" s="10109" t="n">
        <v>0.0</v>
      </c>
      <c r="J189" s="10539" t="n">
        <v>0.0</v>
      </c>
    </row>
    <row collapsed="false" customFormat="false" customHeight="false" hidden="false" ht="12.75" outlineLevel="0" r="190">
      <c r="A190" s="6670" t="s">
        <v>141</v>
      </c>
      <c r="B190" s="7100" t="s">
        <v>32</v>
      </c>
      <c r="C190" s="7530" t="s">
        <v>21</v>
      </c>
      <c r="D190" s="7960" t="s">
        <v>14</v>
      </c>
      <c r="E190" s="8390" t="n">
        <v>0.0</v>
      </c>
      <c r="F190" s="8820" t="n">
        <v>0.0</v>
      </c>
      <c r="G190" s="9250" t="n">
        <v>0.0</v>
      </c>
      <c r="H190" s="9680" t="n">
        <v>0.0</v>
      </c>
      <c r="I190" s="10110" t="n">
        <v>0.0</v>
      </c>
      <c r="J190" s="10540" t="n">
        <v>0.0</v>
      </c>
    </row>
    <row collapsed="false" customFormat="false" customHeight="false" hidden="false" ht="12.75" outlineLevel="0" r="191">
      <c r="A191" s="6671" t="s">
        <v>141</v>
      </c>
      <c r="B191" s="7101" t="s">
        <v>32</v>
      </c>
      <c r="C191" s="7531" t="s">
        <v>21</v>
      </c>
      <c r="D191" s="7961" t="s">
        <v>18</v>
      </c>
      <c r="E191" s="8391" t="n">
        <v>0.0</v>
      </c>
      <c r="F191" s="8821" t="n">
        <v>0.0</v>
      </c>
      <c r="G191" s="9251" t="n">
        <v>0.0</v>
      </c>
      <c r="H191" s="9681" t="n">
        <v>0.0</v>
      </c>
      <c r="I191" s="10111" t="n">
        <v>0.0</v>
      </c>
      <c r="J191" s="10541" t="n">
        <v>0.0</v>
      </c>
    </row>
    <row collapsed="false" customFormat="false" customHeight="false" hidden="false" ht="12.75" outlineLevel="0" r="192">
      <c r="A192" s="6672" t="s">
        <v>141</v>
      </c>
      <c r="B192" s="7102" t="s">
        <v>32</v>
      </c>
      <c r="C192" s="7532" t="s">
        <v>22</v>
      </c>
      <c r="D192" s="7962" t="s">
        <v>20</v>
      </c>
      <c r="E192" s="8392" t="n">
        <v>0.1756374572519</v>
      </c>
      <c r="F192" s="8822" t="n">
        <v>0.1619974261714</v>
      </c>
      <c r="G192" s="9252" t="n">
        <v>0.1664129716311</v>
      </c>
      <c r="H192" s="9682" t="n">
        <v>0.1441611759314</v>
      </c>
      <c r="I192" s="10112" t="n">
        <v>0.1227821460247</v>
      </c>
      <c r="J192" s="10542" t="n">
        <v>0.0821952833619</v>
      </c>
    </row>
    <row collapsed="false" customFormat="false" customHeight="false" hidden="false" ht="12.75" outlineLevel="0" r="193">
      <c r="A193" s="6673" t="s">
        <v>141</v>
      </c>
      <c r="B193" s="7103" t="s">
        <v>32</v>
      </c>
      <c r="C193" s="7533" t="s">
        <v>22</v>
      </c>
      <c r="D193" s="7963" t="s">
        <v>13</v>
      </c>
      <c r="E193" s="8393" t="n">
        <v>0.8576773436640001</v>
      </c>
      <c r="F193" s="8823" t="n">
        <v>1.4135300946112002</v>
      </c>
      <c r="G193" s="9253" t="n">
        <v>1.9454074085264002</v>
      </c>
      <c r="H193" s="9683" t="n">
        <v>2.2507263245665</v>
      </c>
      <c r="I193" s="10113" t="n">
        <v>2.5532812401946</v>
      </c>
      <c r="J193" s="10543" t="n">
        <v>3.2541686243029</v>
      </c>
    </row>
    <row collapsed="false" customFormat="false" customHeight="false" hidden="false" ht="12.75" outlineLevel="0" r="194">
      <c r="A194" s="6674" t="s">
        <v>141</v>
      </c>
      <c r="B194" s="7104" t="s">
        <v>32</v>
      </c>
      <c r="C194" s="7534" t="s">
        <v>22</v>
      </c>
      <c r="D194" s="7964" t="s">
        <v>16</v>
      </c>
      <c r="E194" s="8394" t="n">
        <v>0.0201399073007</v>
      </c>
      <c r="F194" s="8824" t="n">
        <v>0.0</v>
      </c>
      <c r="G194" s="9254" t="n">
        <v>0.0</v>
      </c>
      <c r="H194" s="9684" t="n">
        <v>0.0</v>
      </c>
      <c r="I194" s="10114" t="n">
        <v>0.0</v>
      </c>
      <c r="J194" s="10544" t="n">
        <v>0.0</v>
      </c>
    </row>
    <row collapsed="false" customFormat="false" customHeight="false" hidden="false" ht="12.75" outlineLevel="0" r="195">
      <c r="A195" s="6675" t="s">
        <v>141</v>
      </c>
      <c r="B195" s="7105" t="s">
        <v>32</v>
      </c>
      <c r="C195" s="7535" t="s">
        <v>22</v>
      </c>
      <c r="D195" s="7965" t="s">
        <v>14</v>
      </c>
      <c r="E195" s="8395" t="n">
        <v>0.731109586133</v>
      </c>
      <c r="F195" s="8825" t="n">
        <v>0.7762996248852</v>
      </c>
      <c r="G195" s="9255" t="n">
        <v>0.8574268991336</v>
      </c>
      <c r="H195" s="9685" t="n">
        <v>0.8017002598156</v>
      </c>
      <c r="I195" s="10115" t="n">
        <v>0.7410764062437001</v>
      </c>
      <c r="J195" s="10545" t="n">
        <v>0.569324169125</v>
      </c>
    </row>
    <row collapsed="false" customFormat="false" customHeight="false" hidden="false" ht="12.75" outlineLevel="0" r="196">
      <c r="A196" s="6676" t="s">
        <v>141</v>
      </c>
      <c r="B196" s="7106" t="s">
        <v>32</v>
      </c>
      <c r="C196" s="7536" t="s">
        <v>22</v>
      </c>
      <c r="D196" s="7966" t="s">
        <v>18</v>
      </c>
      <c r="E196" s="8396" t="n">
        <v>0.0</v>
      </c>
      <c r="F196" s="8826" t="n">
        <v>0.0</v>
      </c>
      <c r="G196" s="9256" t="n">
        <v>0.0</v>
      </c>
      <c r="H196" s="9686" t="n">
        <v>0.0</v>
      </c>
      <c r="I196" s="10116" t="n">
        <v>0.0</v>
      </c>
      <c r="J196" s="10546" t="n">
        <v>0.0</v>
      </c>
    </row>
    <row collapsed="false" customFormat="false" customHeight="false" hidden="false" ht="12.75" outlineLevel="0" r="197">
      <c r="A197" s="6677" t="s">
        <v>141</v>
      </c>
      <c r="B197" s="7107" t="s">
        <v>32</v>
      </c>
      <c r="C197" s="7537" t="s">
        <v>23</v>
      </c>
      <c r="D197" s="7967" t="s">
        <v>20</v>
      </c>
      <c r="E197" s="8397" t="n">
        <v>0.0</v>
      </c>
      <c r="F197" s="8827" t="n">
        <v>0.0</v>
      </c>
      <c r="G197" s="9257" t="n">
        <v>0.0</v>
      </c>
      <c r="H197" s="9687" t="n">
        <v>0.0</v>
      </c>
      <c r="I197" s="10117" t="n">
        <v>0.0</v>
      </c>
      <c r="J197" s="10547" t="n">
        <v>0.0</v>
      </c>
    </row>
    <row collapsed="false" customFormat="false" customHeight="false" hidden="false" ht="12.75" outlineLevel="0" r="198">
      <c r="A198" s="6678" t="s">
        <v>141</v>
      </c>
      <c r="B198" s="7108" t="s">
        <v>32</v>
      </c>
      <c r="C198" s="7538" t="s">
        <v>23</v>
      </c>
      <c r="D198" s="7968" t="s">
        <v>13</v>
      </c>
      <c r="E198" s="8398" t="n">
        <v>2.1103539219105</v>
      </c>
      <c r="F198" s="8828" t="n">
        <v>2.1272123543737997</v>
      </c>
      <c r="G198" s="9258" t="n">
        <v>1.9977468361615</v>
      </c>
      <c r="H198" s="9688" t="n">
        <v>1.6490074747175998</v>
      </c>
      <c r="I198" s="10118" t="n">
        <v>1.3021782345659</v>
      </c>
      <c r="J198" s="10548" t="n">
        <v>0.8419192407573001</v>
      </c>
    </row>
    <row collapsed="false" customFormat="false" customHeight="false" hidden="false" ht="12.75" outlineLevel="0" r="199">
      <c r="A199" s="6679" t="s">
        <v>141</v>
      </c>
      <c r="B199" s="7109" t="s">
        <v>32</v>
      </c>
      <c r="C199" s="7539" t="s">
        <v>23</v>
      </c>
      <c r="D199" s="7969" t="s">
        <v>16</v>
      </c>
      <c r="E199" s="8399" t="n">
        <v>0.0</v>
      </c>
      <c r="F199" s="8829" t="n">
        <v>0.0</v>
      </c>
      <c r="G199" s="9259" t="n">
        <v>0.0</v>
      </c>
      <c r="H199" s="9689" t="n">
        <v>0.0</v>
      </c>
      <c r="I199" s="10119" t="n">
        <v>0.0</v>
      </c>
      <c r="J199" s="10549" t="n">
        <v>0.0</v>
      </c>
    </row>
    <row collapsed="false" customFormat="false" customHeight="false" hidden="false" ht="12.75" outlineLevel="0" r="200">
      <c r="A200" s="6680" t="s">
        <v>141</v>
      </c>
      <c r="B200" s="7110" t="s">
        <v>32</v>
      </c>
      <c r="C200" s="7540" t="s">
        <v>23</v>
      </c>
      <c r="D200" s="7970" t="s">
        <v>14</v>
      </c>
      <c r="E200" s="8400" t="n">
        <v>0.0</v>
      </c>
      <c r="F200" s="8830" t="n">
        <v>0.0</v>
      </c>
      <c r="G200" s="9260" t="n">
        <v>0.0</v>
      </c>
      <c r="H200" s="9690" t="n">
        <v>0.0</v>
      </c>
      <c r="I200" s="10120" t="n">
        <v>0.0</v>
      </c>
      <c r="J200" s="10550" t="n">
        <v>0.0</v>
      </c>
    </row>
    <row collapsed="false" customFormat="false" customHeight="false" hidden="false" ht="12.75" outlineLevel="0" r="201">
      <c r="A201" s="6681" t="s">
        <v>141</v>
      </c>
      <c r="B201" s="7111" t="s">
        <v>32</v>
      </c>
      <c r="C201" s="7541" t="s">
        <v>23</v>
      </c>
      <c r="D201" s="7971" t="s">
        <v>18</v>
      </c>
      <c r="E201" s="8401" t="n">
        <v>0.0</v>
      </c>
      <c r="F201" s="8831" t="n">
        <v>0.0</v>
      </c>
      <c r="G201" s="9261" t="n">
        <v>0.0</v>
      </c>
      <c r="H201" s="9691" t="n">
        <v>0.0</v>
      </c>
      <c r="I201" s="10121" t="n">
        <v>0.0</v>
      </c>
      <c r="J201" s="10551" t="n">
        <v>0.0</v>
      </c>
    </row>
    <row collapsed="false" customFormat="false" customHeight="false" hidden="false" ht="12.75" outlineLevel="0" r="202">
      <c r="A202" s="6682" t="s">
        <v>141</v>
      </c>
      <c r="B202" s="7112" t="s">
        <v>32</v>
      </c>
      <c r="C202" s="7542" t="s">
        <v>24</v>
      </c>
      <c r="D202" s="7972" t="s">
        <v>20</v>
      </c>
      <c r="E202" s="8402" t="n">
        <v>0.12012319929700001</v>
      </c>
      <c r="F202" s="8832" t="n">
        <v>0.27379193444</v>
      </c>
      <c r="G202" s="9262" t="n">
        <v>0.38010264758430007</v>
      </c>
      <c r="H202" s="9692" t="n">
        <v>0.4529015635827</v>
      </c>
      <c r="I202" s="10122" t="n">
        <v>0.462050303405</v>
      </c>
      <c r="J202" s="10552" t="n">
        <v>0.42048703902429996</v>
      </c>
    </row>
    <row collapsed="false" customFormat="false" customHeight="false" hidden="false" ht="12.75" outlineLevel="0" r="203">
      <c r="A203" s="6683" t="s">
        <v>141</v>
      </c>
      <c r="B203" s="7113" t="s">
        <v>32</v>
      </c>
      <c r="C203" s="7543" t="s">
        <v>24</v>
      </c>
      <c r="D203" s="7973" t="s">
        <v>13</v>
      </c>
      <c r="E203" s="8403" t="n">
        <v>0.6120908130131</v>
      </c>
      <c r="F203" s="8833" t="n">
        <v>0.759715075017</v>
      </c>
      <c r="G203" s="9263" t="n">
        <v>0.8169097798548</v>
      </c>
      <c r="H203" s="9693" t="n">
        <v>0.7803695939249</v>
      </c>
      <c r="I203" s="10123" t="n">
        <v>0.7306053515891</v>
      </c>
      <c r="J203" s="10553" t="n">
        <v>0.4187856878452</v>
      </c>
    </row>
    <row collapsed="false" customFormat="false" customHeight="false" hidden="false" ht="12.75" outlineLevel="0" r="204">
      <c r="A204" s="6684" t="s">
        <v>141</v>
      </c>
      <c r="B204" s="7114" t="s">
        <v>32</v>
      </c>
      <c r="C204" s="7544" t="s">
        <v>24</v>
      </c>
      <c r="D204" s="7974" t="s">
        <v>16</v>
      </c>
      <c r="E204" s="8404" t="n">
        <v>0.38825863553600004</v>
      </c>
      <c r="F204" s="8834" t="n">
        <v>0.2476946128577</v>
      </c>
      <c r="G204" s="9264" t="n">
        <v>0.1238108687268</v>
      </c>
      <c r="H204" s="9694" t="n">
        <v>0.030784444405</v>
      </c>
      <c r="I204" s="10124" t="n">
        <v>0.018807045575600003</v>
      </c>
      <c r="J204" s="10554" t="n">
        <v>5.594085831000001E-4</v>
      </c>
    </row>
    <row collapsed="false" customFormat="false" customHeight="false" hidden="false" ht="12.75" outlineLevel="0" r="205">
      <c r="A205" s="6685" t="s">
        <v>141</v>
      </c>
      <c r="B205" s="7115" t="s">
        <v>32</v>
      </c>
      <c r="C205" s="7545" t="s">
        <v>24</v>
      </c>
      <c r="D205" s="7975" t="s">
        <v>14</v>
      </c>
      <c r="E205" s="8405" t="n">
        <v>1.218078548959</v>
      </c>
      <c r="F205" s="8835" t="n">
        <v>1.0520494878012001</v>
      </c>
      <c r="G205" s="9265" t="n">
        <v>0.8902690547399</v>
      </c>
      <c r="H205" s="9695" t="n">
        <v>0.7281621283521</v>
      </c>
      <c r="I205" s="10125" t="n">
        <v>0.6101275317983</v>
      </c>
      <c r="J205" s="10555" t="n">
        <v>0.29245525605059997</v>
      </c>
    </row>
    <row collapsed="false" customFormat="false" customHeight="false" hidden="false" ht="12.75" outlineLevel="0" r="206">
      <c r="A206" s="6686" t="s">
        <v>141</v>
      </c>
      <c r="B206" s="7116" t="s">
        <v>32</v>
      </c>
      <c r="C206" s="7546" t="s">
        <v>24</v>
      </c>
      <c r="D206" s="7976" t="s">
        <v>18</v>
      </c>
      <c r="E206" s="8406" t="n">
        <v>0.20101303818000002</v>
      </c>
      <c r="F206" s="8836" t="n">
        <v>0.2075922076471</v>
      </c>
      <c r="G206" s="9266" t="n">
        <v>0.2055036768677</v>
      </c>
      <c r="H206" s="9696" t="n">
        <v>0.1967757836626</v>
      </c>
      <c r="I206" s="10126" t="n">
        <v>0.1852534679168</v>
      </c>
      <c r="J206" s="10556" t="n">
        <v>0.139516853888</v>
      </c>
    </row>
    <row collapsed="false" customFormat="false" customHeight="false" hidden="false" ht="12.75" outlineLevel="0" r="207">
      <c r="A207" s="6687" t="s">
        <v>141</v>
      </c>
      <c r="B207" s="7117" t="s">
        <v>32</v>
      </c>
      <c r="C207" s="7547" t="s">
        <v>25</v>
      </c>
      <c r="D207" s="7977" t="s">
        <v>20</v>
      </c>
      <c r="E207" s="8407" t="n">
        <v>0.0</v>
      </c>
      <c r="F207" s="8837" t="n">
        <v>0.0</v>
      </c>
      <c r="G207" s="9267" t="n">
        <v>0.0</v>
      </c>
      <c r="H207" s="9697" t="n">
        <v>0.0</v>
      </c>
      <c r="I207" s="10127" t="n">
        <v>0.0</v>
      </c>
      <c r="J207" s="10557" t="n">
        <v>0.0</v>
      </c>
    </row>
    <row collapsed="false" customFormat="false" customHeight="false" hidden="false" ht="12.75" outlineLevel="0" r="208">
      <c r="A208" s="6688" t="s">
        <v>141</v>
      </c>
      <c r="B208" s="7118" t="s">
        <v>32</v>
      </c>
      <c r="C208" s="7548" t="s">
        <v>25</v>
      </c>
      <c r="D208" s="7978" t="s">
        <v>13</v>
      </c>
      <c r="E208" s="8408" t="n">
        <v>0.2478253075248</v>
      </c>
      <c r="F208" s="8838" t="n">
        <v>0.2450762948908</v>
      </c>
      <c r="G208" s="9268" t="n">
        <v>0.24230908404950002</v>
      </c>
      <c r="H208" s="9698" t="n">
        <v>0.2361441852377</v>
      </c>
      <c r="I208" s="10128" t="n">
        <v>0.23025301479479998</v>
      </c>
      <c r="J208" s="10558" t="n">
        <v>0.2078634101757</v>
      </c>
    </row>
    <row collapsed="false" customFormat="false" customHeight="false" hidden="false" ht="12.75" outlineLevel="0" r="209">
      <c r="A209" s="6689" t="s">
        <v>141</v>
      </c>
      <c r="B209" s="7119" t="s">
        <v>32</v>
      </c>
      <c r="C209" s="7549" t="s">
        <v>25</v>
      </c>
      <c r="D209" s="7979" t="s">
        <v>16</v>
      </c>
      <c r="E209" s="8409" t="n">
        <v>0.0</v>
      </c>
      <c r="F209" s="8839" t="n">
        <v>0.0</v>
      </c>
      <c r="G209" s="9269" t="n">
        <v>0.0</v>
      </c>
      <c r="H209" s="9699" t="n">
        <v>0.0</v>
      </c>
      <c r="I209" s="10129" t="n">
        <v>0.0</v>
      </c>
      <c r="J209" s="10559" t="n">
        <v>0.0</v>
      </c>
    </row>
    <row collapsed="false" customFormat="false" customHeight="false" hidden="false" ht="12.75" outlineLevel="0" r="210">
      <c r="A210" s="6690" t="s">
        <v>141</v>
      </c>
      <c r="B210" s="7120" t="s">
        <v>32</v>
      </c>
      <c r="C210" s="7550" t="s">
        <v>25</v>
      </c>
      <c r="D210" s="7980" t="s">
        <v>14</v>
      </c>
      <c r="E210" s="8410" t="n">
        <v>0.0</v>
      </c>
      <c r="F210" s="8840" t="n">
        <v>0.0</v>
      </c>
      <c r="G210" s="9270" t="n">
        <v>0.0</v>
      </c>
      <c r="H210" s="9700" t="n">
        <v>0.0</v>
      </c>
      <c r="I210" s="10130" t="n">
        <v>0.0</v>
      </c>
      <c r="J210" s="10560" t="n">
        <v>0.0</v>
      </c>
    </row>
    <row collapsed="false" customFormat="false" customHeight="false" hidden="false" ht="12.75" outlineLevel="0" r="211">
      <c r="A211" s="6691" t="s">
        <v>141</v>
      </c>
      <c r="B211" s="7121" t="s">
        <v>32</v>
      </c>
      <c r="C211" s="7551" t="s">
        <v>25</v>
      </c>
      <c r="D211" s="7981" t="s">
        <v>18</v>
      </c>
      <c r="E211" s="8411" t="n">
        <v>0.0</v>
      </c>
      <c r="F211" s="8841" t="n">
        <v>0.0</v>
      </c>
      <c r="G211" s="9271" t="n">
        <v>0.0</v>
      </c>
      <c r="H211" s="9701" t="n">
        <v>0.0</v>
      </c>
      <c r="I211" s="10131" t="n">
        <v>0.0</v>
      </c>
      <c r="J211" s="10561" t="n">
        <v>0.0</v>
      </c>
    </row>
    <row collapsed="false" customFormat="false" customHeight="false" hidden="false" ht="12.75" outlineLevel="0" r="212">
      <c r="A212" s="6692" t="s">
        <v>141</v>
      </c>
      <c r="B212" s="7122" t="s">
        <v>32</v>
      </c>
      <c r="C212" s="7552" t="s">
        <v>26</v>
      </c>
      <c r="D212" s="7982" t="s">
        <v>20</v>
      </c>
      <c r="E212" s="8412" t="n">
        <v>0.0</v>
      </c>
      <c r="F212" s="8842" t="n">
        <v>0.0</v>
      </c>
      <c r="G212" s="9272" t="n">
        <v>0.0</v>
      </c>
      <c r="H212" s="9702" t="n">
        <v>0.0</v>
      </c>
      <c r="I212" s="10132" t="n">
        <v>0.0</v>
      </c>
      <c r="J212" s="10562" t="n">
        <v>0.0</v>
      </c>
    </row>
    <row collapsed="false" customFormat="false" customHeight="false" hidden="false" ht="12.75" outlineLevel="0" r="213">
      <c r="A213" s="6693" t="s">
        <v>141</v>
      </c>
      <c r="B213" s="7123" t="s">
        <v>32</v>
      </c>
      <c r="C213" s="7553" t="s">
        <v>26</v>
      </c>
      <c r="D213" s="7983" t="s">
        <v>13</v>
      </c>
      <c r="E213" s="8413" t="n">
        <v>0.1976177589352</v>
      </c>
      <c r="F213" s="8843" t="n">
        <v>0.20539969710890002</v>
      </c>
      <c r="G213" s="9273" t="n">
        <v>0.2133505901284</v>
      </c>
      <c r="H213" s="9703" t="n">
        <v>0.20958082283040003</v>
      </c>
      <c r="I213" s="10133" t="n">
        <v>0.2059870019331</v>
      </c>
      <c r="J213" s="10563" t="n">
        <v>0.1913431531827</v>
      </c>
    </row>
    <row collapsed="false" customFormat="false" customHeight="false" hidden="false" ht="12.75" outlineLevel="0" r="214">
      <c r="A214" s="6694" t="s">
        <v>141</v>
      </c>
      <c r="B214" s="7124" t="s">
        <v>32</v>
      </c>
      <c r="C214" s="7554" t="s">
        <v>26</v>
      </c>
      <c r="D214" s="7984" t="s">
        <v>16</v>
      </c>
      <c r="E214" s="8414" t="n">
        <v>0.0</v>
      </c>
      <c r="F214" s="8844" t="n">
        <v>0.0</v>
      </c>
      <c r="G214" s="9274" t="n">
        <v>0.0</v>
      </c>
      <c r="H214" s="9704" t="n">
        <v>0.0</v>
      </c>
      <c r="I214" s="10134" t="n">
        <v>0.0</v>
      </c>
      <c r="J214" s="10564" t="n">
        <v>0.0</v>
      </c>
    </row>
    <row collapsed="false" customFormat="false" customHeight="false" hidden="false" ht="12.75" outlineLevel="0" r="215">
      <c r="A215" s="6695" t="s">
        <v>141</v>
      </c>
      <c r="B215" s="7125" t="s">
        <v>32</v>
      </c>
      <c r="C215" s="7555" t="s">
        <v>26</v>
      </c>
      <c r="D215" s="7985" t="s">
        <v>14</v>
      </c>
      <c r="E215" s="8415" t="n">
        <v>0.0</v>
      </c>
      <c r="F215" s="8845" t="n">
        <v>0.0</v>
      </c>
      <c r="G215" s="9275" t="n">
        <v>0.0</v>
      </c>
      <c r="H215" s="9705" t="n">
        <v>0.0</v>
      </c>
      <c r="I215" s="10135" t="n">
        <v>0.0</v>
      </c>
      <c r="J215" s="10565" t="n">
        <v>0.0</v>
      </c>
    </row>
    <row collapsed="false" customFormat="false" customHeight="false" hidden="false" ht="12.75" outlineLevel="0" r="216">
      <c r="A216" s="6696" t="s">
        <v>141</v>
      </c>
      <c r="B216" s="7126" t="s">
        <v>32</v>
      </c>
      <c r="C216" s="7556" t="s">
        <v>26</v>
      </c>
      <c r="D216" s="7986" t="s">
        <v>18</v>
      </c>
      <c r="E216" s="8416" t="n">
        <v>0.0</v>
      </c>
      <c r="F216" s="8846" t="n">
        <v>0.0</v>
      </c>
      <c r="G216" s="9276" t="n">
        <v>0.0</v>
      </c>
      <c r="H216" s="9706" t="n">
        <v>0.0</v>
      </c>
      <c r="I216" s="10136" t="n">
        <v>0.0</v>
      </c>
      <c r="J216" s="10566" t="n">
        <v>0.0</v>
      </c>
    </row>
    <row collapsed="false" customFormat="false" customHeight="false" hidden="false" ht="12.75" outlineLevel="0" r="217">
      <c r="A217" s="6697" t="s">
        <v>141</v>
      </c>
      <c r="B217" s="7127" t="s">
        <v>32</v>
      </c>
      <c r="C217" s="7557" t="s">
        <v>27</v>
      </c>
      <c r="D217" s="7987" t="s">
        <v>20</v>
      </c>
      <c r="E217" s="8417" t="n">
        <v>0.0</v>
      </c>
      <c r="F217" s="8847" t="n">
        <v>0.0</v>
      </c>
      <c r="G217" s="9277" t="n">
        <v>0.0</v>
      </c>
      <c r="H217" s="9707" t="n">
        <v>0.0</v>
      </c>
      <c r="I217" s="10137" t="n">
        <v>0.0</v>
      </c>
      <c r="J217" s="10567" t="n">
        <v>0.0</v>
      </c>
    </row>
    <row collapsed="false" customFormat="false" customHeight="false" hidden="false" ht="12.75" outlineLevel="0" r="218">
      <c r="A218" s="6698" t="s">
        <v>141</v>
      </c>
      <c r="B218" s="7128" t="s">
        <v>32</v>
      </c>
      <c r="C218" s="7558" t="s">
        <v>27</v>
      </c>
      <c r="D218" s="7988" t="s">
        <v>13</v>
      </c>
      <c r="E218" s="8418" t="n">
        <v>0.2186715608822</v>
      </c>
      <c r="F218" s="8848" t="n">
        <v>0.2282298936242</v>
      </c>
      <c r="G218" s="9278" t="n">
        <v>0.2386726450888</v>
      </c>
      <c r="H218" s="9708" t="n">
        <v>0.2445425296253</v>
      </c>
      <c r="I218" s="10138" t="n">
        <v>0.2520310694794</v>
      </c>
      <c r="J218" s="10568" t="n">
        <v>0.26977211731629996</v>
      </c>
    </row>
    <row collapsed="false" customFormat="false" customHeight="false" hidden="false" ht="12.75" outlineLevel="0" r="219">
      <c r="A219" s="6699" t="s">
        <v>141</v>
      </c>
      <c r="B219" s="7129" t="s">
        <v>32</v>
      </c>
      <c r="C219" s="7559" t="s">
        <v>27</v>
      </c>
      <c r="D219" s="7989" t="s">
        <v>16</v>
      </c>
      <c r="E219" s="8419" t="n">
        <v>0.0</v>
      </c>
      <c r="F219" s="8849" t="n">
        <v>0.0</v>
      </c>
      <c r="G219" s="9279" t="n">
        <v>0.0</v>
      </c>
      <c r="H219" s="9709" t="n">
        <v>0.0</v>
      </c>
      <c r="I219" s="10139" t="n">
        <v>0.0</v>
      </c>
      <c r="J219" s="10569" t="n">
        <v>0.0</v>
      </c>
    </row>
    <row collapsed="false" customFormat="false" customHeight="false" hidden="false" ht="12.75" outlineLevel="0" r="220">
      <c r="A220" s="6700" t="s">
        <v>141</v>
      </c>
      <c r="B220" s="7130" t="s">
        <v>32</v>
      </c>
      <c r="C220" s="7560" t="s">
        <v>27</v>
      </c>
      <c r="D220" s="7990" t="s">
        <v>14</v>
      </c>
      <c r="E220" s="8420" t="n">
        <v>0.0</v>
      </c>
      <c r="F220" s="8850" t="n">
        <v>0.0</v>
      </c>
      <c r="G220" s="9280" t="n">
        <v>0.0</v>
      </c>
      <c r="H220" s="9710" t="n">
        <v>0.0</v>
      </c>
      <c r="I220" s="10140" t="n">
        <v>0.0</v>
      </c>
      <c r="J220" s="10570" t="n">
        <v>0.0</v>
      </c>
    </row>
    <row collapsed="false" customFormat="false" customHeight="false" hidden="false" ht="12.75" outlineLevel="0" r="221">
      <c r="A221" s="6701" t="s">
        <v>141</v>
      </c>
      <c r="B221" s="7131" t="s">
        <v>32</v>
      </c>
      <c r="C221" s="7561" t="s">
        <v>27</v>
      </c>
      <c r="D221" s="7991" t="s">
        <v>18</v>
      </c>
      <c r="E221" s="8421" t="n">
        <v>0.0</v>
      </c>
      <c r="F221" s="8851" t="n">
        <v>0.0</v>
      </c>
      <c r="G221" s="9281" t="n">
        <v>0.0</v>
      </c>
      <c r="H221" s="9711" t="n">
        <v>0.0</v>
      </c>
      <c r="I221" s="10141" t="n">
        <v>0.0</v>
      </c>
      <c r="J221" s="10571" t="n">
        <v>0.0</v>
      </c>
    </row>
    <row collapsed="false" customFormat="false" customHeight="false" hidden="false" ht="12.75" outlineLevel="0" r="222">
      <c r="A222" s="6702" t="s">
        <v>141</v>
      </c>
      <c r="B222" s="7132" t="s">
        <v>33</v>
      </c>
      <c r="C222" s="7562" t="s">
        <v>12</v>
      </c>
      <c r="D222" s="7992" t="s">
        <v>20</v>
      </c>
      <c r="E222" s="8422" t="n">
        <v>0.0414094034996</v>
      </c>
      <c r="F222" s="8852" t="n">
        <v>0.0352354525594</v>
      </c>
      <c r="G222" s="9282" t="n">
        <v>0.0313653054348</v>
      </c>
      <c r="H222" s="9712" t="n">
        <v>0.0268040015508</v>
      </c>
      <c r="I222" s="10142" t="n">
        <v>0.0229551325166</v>
      </c>
      <c r="J222" s="10572" t="n">
        <v>0.0132530443172</v>
      </c>
    </row>
    <row collapsed="false" customFormat="false" customHeight="false" hidden="false" ht="12.75" outlineLevel="0" r="223">
      <c r="A223" s="6703" t="s">
        <v>141</v>
      </c>
      <c r="B223" s="7133" t="s">
        <v>33</v>
      </c>
      <c r="C223" s="7563" t="s">
        <v>12</v>
      </c>
      <c r="D223" s="7993" t="s">
        <v>13</v>
      </c>
      <c r="E223" s="8423" t="n">
        <v>0.06492359064150001</v>
      </c>
      <c r="F223" s="8853" t="n">
        <v>0.1311394617311</v>
      </c>
      <c r="G223" s="9283" t="n">
        <v>0.1636015074321</v>
      </c>
      <c r="H223" s="9713" t="n">
        <v>0.1817209202269</v>
      </c>
      <c r="I223" s="10143" t="n">
        <v>0.1963650571417</v>
      </c>
      <c r="J223" s="10573" t="n">
        <v>0.2249521120896</v>
      </c>
    </row>
    <row collapsed="false" customFormat="false" customHeight="false" hidden="false" ht="12.75" outlineLevel="0" r="224">
      <c r="A224" s="6704" t="s">
        <v>141</v>
      </c>
      <c r="B224" s="7134" t="s">
        <v>33</v>
      </c>
      <c r="C224" s="7564" t="s">
        <v>12</v>
      </c>
      <c r="D224" s="7994" t="s">
        <v>16</v>
      </c>
      <c r="E224" s="8424" t="n">
        <v>0.324664981006</v>
      </c>
      <c r="F224" s="8854" t="n">
        <v>0.0</v>
      </c>
      <c r="G224" s="9284" t="n">
        <v>0.0</v>
      </c>
      <c r="H224" s="9714" t="n">
        <v>0.0</v>
      </c>
      <c r="I224" s="10144" t="n">
        <v>0.0</v>
      </c>
      <c r="J224" s="10574" t="n">
        <v>0.0</v>
      </c>
    </row>
    <row collapsed="false" customFormat="false" customHeight="false" hidden="false" ht="12.75" outlineLevel="0" r="225">
      <c r="A225" s="6705" t="s">
        <v>141</v>
      </c>
      <c r="B225" s="7135" t="s">
        <v>33</v>
      </c>
      <c r="C225" s="7565" t="s">
        <v>12</v>
      </c>
      <c r="D225" s="7995" t="s">
        <v>14</v>
      </c>
      <c r="E225" s="8425" t="n">
        <v>0.1805554224893</v>
      </c>
      <c r="F225" s="8855" t="n">
        <v>0.1536354162272</v>
      </c>
      <c r="G225" s="9285" t="n">
        <v>0.136760314416</v>
      </c>
      <c r="H225" s="9715" t="n">
        <v>0.1168693049155</v>
      </c>
      <c r="I225" s="10145" t="n">
        <v>0.10008808867569999</v>
      </c>
      <c r="J225" s="10575" t="n">
        <v>0.0577573250744</v>
      </c>
    </row>
    <row collapsed="false" customFormat="false" customHeight="false" hidden="false" ht="12.75" outlineLevel="0" r="226">
      <c r="A226" s="6706" t="s">
        <v>141</v>
      </c>
      <c r="B226" s="7136" t="s">
        <v>33</v>
      </c>
      <c r="C226" s="7566" t="s">
        <v>12</v>
      </c>
      <c r="D226" s="7996" t="s">
        <v>18</v>
      </c>
      <c r="E226" s="8426" t="n">
        <v>0.0</v>
      </c>
      <c r="F226" s="8856" t="n">
        <v>0.0</v>
      </c>
      <c r="G226" s="9286" t="n">
        <v>0.0</v>
      </c>
      <c r="H226" s="9716" t="n">
        <v>0.0</v>
      </c>
      <c r="I226" s="10146" t="n">
        <v>0.0</v>
      </c>
      <c r="J226" s="10576" t="n">
        <v>0.0</v>
      </c>
    </row>
    <row collapsed="false" customFormat="false" customHeight="false" hidden="false" ht="12.75" outlineLevel="0" r="227">
      <c r="A227" s="6707" t="s">
        <v>141</v>
      </c>
      <c r="B227" s="7137" t="s">
        <v>33</v>
      </c>
      <c r="C227" s="7567" t="s">
        <v>15</v>
      </c>
      <c r="D227" s="7997" t="s">
        <v>20</v>
      </c>
      <c r="E227" s="8427" t="n">
        <v>0.0</v>
      </c>
      <c r="F227" s="8857" t="n">
        <v>0.0</v>
      </c>
      <c r="G227" s="9287" t="n">
        <v>0.0</v>
      </c>
      <c r="H227" s="9717" t="n">
        <v>0.0</v>
      </c>
      <c r="I227" s="10147" t="n">
        <v>0.0</v>
      </c>
      <c r="J227" s="10577" t="n">
        <v>0.0</v>
      </c>
    </row>
    <row collapsed="false" customFormat="false" customHeight="false" hidden="false" ht="12.75" outlineLevel="0" r="228">
      <c r="A228" s="6708" t="s">
        <v>141</v>
      </c>
      <c r="B228" s="7138" t="s">
        <v>33</v>
      </c>
      <c r="C228" s="7568" t="s">
        <v>15</v>
      </c>
      <c r="D228" s="7998" t="s">
        <v>13</v>
      </c>
      <c r="E228" s="8428" t="n">
        <v>0.3111841273977</v>
      </c>
      <c r="F228" s="8858" t="n">
        <v>0.3053695160401</v>
      </c>
      <c r="G228" s="9288" t="n">
        <v>0.2617886501154</v>
      </c>
      <c r="H228" s="9718" t="n">
        <v>0.22245310839489998</v>
      </c>
      <c r="I228" s="10148" t="n">
        <v>0.1947858795348</v>
      </c>
      <c r="J228" s="10578" t="n">
        <v>0.1401035999033</v>
      </c>
    </row>
    <row collapsed="false" customFormat="false" customHeight="false" hidden="false" ht="12.75" outlineLevel="0" r="229">
      <c r="A229" s="6709" t="s">
        <v>141</v>
      </c>
      <c r="B229" s="7139" t="s">
        <v>33</v>
      </c>
      <c r="C229" s="7569" t="s">
        <v>15</v>
      </c>
      <c r="D229" s="7999" t="s">
        <v>16</v>
      </c>
      <c r="E229" s="8429" t="n">
        <v>0.0</v>
      </c>
      <c r="F229" s="8859" t="n">
        <v>0.0</v>
      </c>
      <c r="G229" s="9289" t="n">
        <v>0.0</v>
      </c>
      <c r="H229" s="9719" t="n">
        <v>0.0</v>
      </c>
      <c r="I229" s="10149" t="n">
        <v>0.0</v>
      </c>
      <c r="J229" s="10579" t="n">
        <v>0.0</v>
      </c>
    </row>
    <row collapsed="false" customFormat="false" customHeight="false" hidden="false" ht="12.75" outlineLevel="0" r="230">
      <c r="A230" s="6710" t="s">
        <v>141</v>
      </c>
      <c r="B230" s="7140" t="s">
        <v>33</v>
      </c>
      <c r="C230" s="7570" t="s">
        <v>15</v>
      </c>
      <c r="D230" s="8000" t="s">
        <v>14</v>
      </c>
      <c r="E230" s="8430" t="n">
        <v>0.0</v>
      </c>
      <c r="F230" s="8860" t="n">
        <v>0.0</v>
      </c>
      <c r="G230" s="9290" t="n">
        <v>0.0</v>
      </c>
      <c r="H230" s="9720" t="n">
        <v>0.0</v>
      </c>
      <c r="I230" s="10150" t="n">
        <v>0.0</v>
      </c>
      <c r="J230" s="10580" t="n">
        <v>0.0</v>
      </c>
    </row>
    <row collapsed="false" customFormat="false" customHeight="false" hidden="false" ht="12.75" outlineLevel="0" r="231">
      <c r="A231" s="6711" t="s">
        <v>141</v>
      </c>
      <c r="B231" s="7141" t="s">
        <v>33</v>
      </c>
      <c r="C231" s="7571" t="s">
        <v>15</v>
      </c>
      <c r="D231" s="8001" t="s">
        <v>18</v>
      </c>
      <c r="E231" s="8431" t="n">
        <v>0.0</v>
      </c>
      <c r="F231" s="8861" t="n">
        <v>0.0</v>
      </c>
      <c r="G231" s="9291" t="n">
        <v>0.0</v>
      </c>
      <c r="H231" s="9721" t="n">
        <v>0.0</v>
      </c>
      <c r="I231" s="10151" t="n">
        <v>0.0</v>
      </c>
      <c r="J231" s="10581" t="n">
        <v>0.0</v>
      </c>
    </row>
    <row collapsed="false" customFormat="false" customHeight="false" hidden="false" ht="12.75" outlineLevel="0" r="232">
      <c r="A232" s="6712" t="s">
        <v>141</v>
      </c>
      <c r="B232" s="7142" t="s">
        <v>33</v>
      </c>
      <c r="C232" s="7572" t="s">
        <v>17</v>
      </c>
      <c r="D232" s="8002" t="s">
        <v>20</v>
      </c>
      <c r="E232" s="8432" t="n">
        <v>0.0</v>
      </c>
      <c r="F232" s="8862" t="n">
        <v>0.0</v>
      </c>
      <c r="G232" s="9292" t="n">
        <v>0.0</v>
      </c>
      <c r="H232" s="9722" t="n">
        <v>0.0</v>
      </c>
      <c r="I232" s="10152" t="n">
        <v>0.0</v>
      </c>
      <c r="J232" s="10582" t="n">
        <v>0.0</v>
      </c>
    </row>
    <row collapsed="false" customFormat="false" customHeight="false" hidden="false" ht="12.75" outlineLevel="0" r="233">
      <c r="A233" s="6713" t="s">
        <v>141</v>
      </c>
      <c r="B233" s="7143" t="s">
        <v>33</v>
      </c>
      <c r="C233" s="7573" t="s">
        <v>17</v>
      </c>
      <c r="D233" s="8003" t="s">
        <v>13</v>
      </c>
      <c r="E233" s="8433" t="n">
        <v>0.06492359064150001</v>
      </c>
      <c r="F233" s="8863" t="n">
        <v>0.0718932415561</v>
      </c>
      <c r="G233" s="9293" t="n">
        <v>0.07854899160500001</v>
      </c>
      <c r="H233" s="9723" t="n">
        <v>0.0721252381113</v>
      </c>
      <c r="I233" s="10153" t="n">
        <v>0.06630745750940001</v>
      </c>
      <c r="J233" s="10583" t="n">
        <v>0.0533777087766</v>
      </c>
    </row>
    <row collapsed="false" customFormat="false" customHeight="false" hidden="false" ht="12.75" outlineLevel="0" r="234">
      <c r="A234" s="6714" t="s">
        <v>141</v>
      </c>
      <c r="B234" s="7144" t="s">
        <v>33</v>
      </c>
      <c r="C234" s="7574" t="s">
        <v>17</v>
      </c>
      <c r="D234" s="8004" t="s">
        <v>16</v>
      </c>
      <c r="E234" s="8434" t="n">
        <v>0.0</v>
      </c>
      <c r="F234" s="8864" t="n">
        <v>0.0</v>
      </c>
      <c r="G234" s="9294" t="n">
        <v>0.0</v>
      </c>
      <c r="H234" s="9724" t="n">
        <v>0.0</v>
      </c>
      <c r="I234" s="10154" t="n">
        <v>0.0</v>
      </c>
      <c r="J234" s="10584" t="n">
        <v>0.0</v>
      </c>
    </row>
    <row collapsed="false" customFormat="false" customHeight="false" hidden="false" ht="12.75" outlineLevel="0" r="235">
      <c r="A235" s="6715" t="s">
        <v>141</v>
      </c>
      <c r="B235" s="7145" t="s">
        <v>33</v>
      </c>
      <c r="C235" s="7575" t="s">
        <v>17</v>
      </c>
      <c r="D235" s="8005" t="s">
        <v>14</v>
      </c>
      <c r="E235" s="8435" t="n">
        <v>0.0</v>
      </c>
      <c r="F235" s="8865" t="n">
        <v>0.0</v>
      </c>
      <c r="G235" s="9295" t="n">
        <v>0.0</v>
      </c>
      <c r="H235" s="9725" t="n">
        <v>0.0</v>
      </c>
      <c r="I235" s="10155" t="n">
        <v>0.0</v>
      </c>
      <c r="J235" s="10585" t="n">
        <v>0.0</v>
      </c>
    </row>
    <row collapsed="false" customFormat="false" customHeight="false" hidden="false" ht="12.75" outlineLevel="0" r="236">
      <c r="A236" s="6716" t="s">
        <v>141</v>
      </c>
      <c r="B236" s="7146" t="s">
        <v>33</v>
      </c>
      <c r="C236" s="7576" t="s">
        <v>17</v>
      </c>
      <c r="D236" s="8006" t="s">
        <v>18</v>
      </c>
      <c r="E236" s="8436" t="n">
        <v>0.0</v>
      </c>
      <c r="F236" s="8866" t="n">
        <v>0.0</v>
      </c>
      <c r="G236" s="9296" t="n">
        <v>0.0</v>
      </c>
      <c r="H236" s="9726" t="n">
        <v>0.0</v>
      </c>
      <c r="I236" s="10156" t="n">
        <v>0.0</v>
      </c>
      <c r="J236" s="10586" t="n">
        <v>0.0</v>
      </c>
    </row>
    <row collapsed="false" customFormat="false" customHeight="false" hidden="false" ht="12.75" outlineLevel="0" r="237">
      <c r="A237" s="6717" t="s">
        <v>141</v>
      </c>
      <c r="B237" s="7147" t="s">
        <v>33</v>
      </c>
      <c r="C237" s="7577" t="s">
        <v>19</v>
      </c>
      <c r="D237" s="8007" t="s">
        <v>20</v>
      </c>
      <c r="E237" s="8437" t="n">
        <v>0.10034645605399999</v>
      </c>
      <c r="F237" s="8867" t="n">
        <v>0.8713310459644</v>
      </c>
      <c r="G237" s="9297" t="n">
        <v>1.1296204992564</v>
      </c>
      <c r="H237" s="9727" t="n">
        <v>1.0549090008838</v>
      </c>
      <c r="I237" s="10157" t="n">
        <v>0.9936069594415999</v>
      </c>
      <c r="J237" s="10587" t="n">
        <v>0.1619904575363</v>
      </c>
    </row>
    <row collapsed="false" customFormat="false" customHeight="false" hidden="false" ht="12.75" outlineLevel="0" r="238">
      <c r="A238" s="6718" t="s">
        <v>141</v>
      </c>
      <c r="B238" s="7148" t="s">
        <v>33</v>
      </c>
      <c r="C238" s="7578" t="s">
        <v>19</v>
      </c>
      <c r="D238" s="8008" t="s">
        <v>13</v>
      </c>
      <c r="E238" s="8438" t="n">
        <v>0.996168369077</v>
      </c>
      <c r="F238" s="8868" t="n">
        <v>0.784726302759</v>
      </c>
      <c r="G238" s="9298" t="n">
        <v>0.5270022868437</v>
      </c>
      <c r="H238" s="9728" t="n">
        <v>0.3963305090169</v>
      </c>
      <c r="I238" s="10158" t="n">
        <v>0.29356819566520004</v>
      </c>
      <c r="J238" s="10588" t="n">
        <v>0.1258116239805</v>
      </c>
    </row>
    <row collapsed="false" customFormat="false" customHeight="false" hidden="false" ht="12.75" outlineLevel="0" r="239">
      <c r="A239" s="6719" t="s">
        <v>141</v>
      </c>
      <c r="B239" s="7149" t="s">
        <v>33</v>
      </c>
      <c r="C239" s="7579" t="s">
        <v>19</v>
      </c>
      <c r="D239" s="8009" t="s">
        <v>16</v>
      </c>
      <c r="E239" s="8439" t="n">
        <v>2.74490326023</v>
      </c>
      <c r="F239" s="8869" t="n">
        <v>2.001406563233</v>
      </c>
      <c r="G239" s="9299" t="n">
        <v>1.1090418396116</v>
      </c>
      <c r="H239" s="9729" t="n">
        <v>0.6827467443484</v>
      </c>
      <c r="I239" s="10159" t="n">
        <v>0.2956750904061</v>
      </c>
      <c r="J239" s="10589" t="n">
        <v>0.0</v>
      </c>
    </row>
    <row collapsed="false" customFormat="false" customHeight="false" hidden="false" ht="12.75" outlineLevel="0" r="240">
      <c r="A240" s="6720" t="s">
        <v>141</v>
      </c>
      <c r="B240" s="7150" t="s">
        <v>33</v>
      </c>
      <c r="C240" s="7580" t="s">
        <v>19</v>
      </c>
      <c r="D240" s="8010" t="s">
        <v>14</v>
      </c>
      <c r="E240" s="8440" t="n">
        <v>3.393867954935</v>
      </c>
      <c r="F240" s="8870" t="n">
        <v>2.5839292116586</v>
      </c>
      <c r="G240" s="9300" t="n">
        <v>1.7671910797138999</v>
      </c>
      <c r="H240" s="9730" t="n">
        <v>1.1018718967521</v>
      </c>
      <c r="I240" s="10160" t="n">
        <v>0.5502688912811</v>
      </c>
      <c r="J240" s="10590" t="n">
        <v>0.0101007264938</v>
      </c>
    </row>
    <row collapsed="false" customFormat="false" customHeight="false" hidden="false" ht="12.75" outlineLevel="0" r="241">
      <c r="A241" s="6721" t="s">
        <v>141</v>
      </c>
      <c r="B241" s="7151" t="s">
        <v>33</v>
      </c>
      <c r="C241" s="7581" t="s">
        <v>19</v>
      </c>
      <c r="D241" s="8011" t="s">
        <v>18</v>
      </c>
      <c r="E241" s="8441" t="n">
        <v>0.17038151414000002</v>
      </c>
      <c r="F241" s="8871" t="n">
        <v>0.1456758693762</v>
      </c>
      <c r="G241" s="9301" t="n">
        <v>0.25697348793089997</v>
      </c>
      <c r="H241" s="9731" t="n">
        <v>0.4176677349005</v>
      </c>
      <c r="I241" s="10161" t="n">
        <v>0.612155634609</v>
      </c>
      <c r="J241" s="10591" t="n">
        <v>1.1732817421745</v>
      </c>
    </row>
    <row collapsed="false" customFormat="false" customHeight="false" hidden="false" ht="12.75" outlineLevel="0" r="242">
      <c r="A242" s="6722" t="s">
        <v>141</v>
      </c>
      <c r="B242" s="7152" t="s">
        <v>33</v>
      </c>
      <c r="C242" s="7582" t="s">
        <v>21</v>
      </c>
      <c r="D242" s="8012" t="s">
        <v>20</v>
      </c>
      <c r="E242" s="8442" t="n">
        <v>0.0</v>
      </c>
      <c r="F242" s="8872" t="n">
        <v>0.0</v>
      </c>
      <c r="G242" s="9302" t="n">
        <v>0.0</v>
      </c>
      <c r="H242" s="9732" t="n">
        <v>0.0</v>
      </c>
      <c r="I242" s="10162" t="n">
        <v>0.0</v>
      </c>
      <c r="J242" s="10592" t="n">
        <v>0.0</v>
      </c>
    </row>
    <row collapsed="false" customFormat="false" customHeight="false" hidden="false" ht="12.75" outlineLevel="0" r="243">
      <c r="A243" s="6723" t="s">
        <v>141</v>
      </c>
      <c r="B243" s="7153" t="s">
        <v>33</v>
      </c>
      <c r="C243" s="7583" t="s">
        <v>21</v>
      </c>
      <c r="D243" s="8013" t="s">
        <v>13</v>
      </c>
      <c r="E243" s="8443" t="n">
        <v>0.135226950917</v>
      </c>
      <c r="F243" s="8873" t="n">
        <v>0.17040657768189998</v>
      </c>
      <c r="G243" s="9303" t="n">
        <v>0.1957119517098</v>
      </c>
      <c r="H243" s="9733" t="n">
        <v>0.1982596080122</v>
      </c>
      <c r="I243" s="10163" t="n">
        <v>0.2065425813945</v>
      </c>
      <c r="J243" s="10593" t="n">
        <v>0.2139116158506</v>
      </c>
    </row>
    <row collapsed="false" customFormat="false" customHeight="false" hidden="false" ht="12.75" outlineLevel="0" r="244">
      <c r="A244" s="6724" t="s">
        <v>141</v>
      </c>
      <c r="B244" s="7154" t="s">
        <v>33</v>
      </c>
      <c r="C244" s="7584" t="s">
        <v>21</v>
      </c>
      <c r="D244" s="8014" t="s">
        <v>16</v>
      </c>
      <c r="E244" s="8444" t="n">
        <v>0.0</v>
      </c>
      <c r="F244" s="8874" t="n">
        <v>0.0</v>
      </c>
      <c r="G244" s="9304" t="n">
        <v>0.0</v>
      </c>
      <c r="H244" s="9734" t="n">
        <v>0.0</v>
      </c>
      <c r="I244" s="10164" t="n">
        <v>0.0</v>
      </c>
      <c r="J244" s="10594" t="n">
        <v>0.0</v>
      </c>
    </row>
    <row collapsed="false" customFormat="false" customHeight="false" hidden="false" ht="12.75" outlineLevel="0" r="245">
      <c r="A245" s="6725" t="s">
        <v>141</v>
      </c>
      <c r="B245" s="7155" t="s">
        <v>33</v>
      </c>
      <c r="C245" s="7585" t="s">
        <v>21</v>
      </c>
      <c r="D245" s="8015" t="s">
        <v>14</v>
      </c>
      <c r="E245" s="8445" t="n">
        <v>0.0</v>
      </c>
      <c r="F245" s="8875" t="n">
        <v>0.0</v>
      </c>
      <c r="G245" s="9305" t="n">
        <v>0.0</v>
      </c>
      <c r="H245" s="9735" t="n">
        <v>0.0</v>
      </c>
      <c r="I245" s="10165" t="n">
        <v>0.0</v>
      </c>
      <c r="J245" s="10595" t="n">
        <v>0.0</v>
      </c>
    </row>
    <row collapsed="false" customFormat="false" customHeight="false" hidden="false" ht="12.75" outlineLevel="0" r="246">
      <c r="A246" s="6726" t="s">
        <v>141</v>
      </c>
      <c r="B246" s="7156" t="s">
        <v>33</v>
      </c>
      <c r="C246" s="7586" t="s">
        <v>21</v>
      </c>
      <c r="D246" s="8016" t="s">
        <v>18</v>
      </c>
      <c r="E246" s="8446" t="n">
        <v>0.0</v>
      </c>
      <c r="F246" s="8876" t="n">
        <v>0.0</v>
      </c>
      <c r="G246" s="9306" t="n">
        <v>0.0</v>
      </c>
      <c r="H246" s="9736" t="n">
        <v>0.0</v>
      </c>
      <c r="I246" s="10166" t="n">
        <v>0.0</v>
      </c>
      <c r="J246" s="10596" t="n">
        <v>0.0</v>
      </c>
    </row>
    <row collapsed="false" customFormat="false" customHeight="false" hidden="false" ht="12.75" outlineLevel="0" r="247">
      <c r="A247" s="6727" t="s">
        <v>141</v>
      </c>
      <c r="B247" s="7157" t="s">
        <v>33</v>
      </c>
      <c r="C247" s="7587" t="s">
        <v>22</v>
      </c>
      <c r="D247" s="8017" t="s">
        <v>20</v>
      </c>
      <c r="E247" s="8447" t="n">
        <v>0.356016591333</v>
      </c>
      <c r="F247" s="8877" t="n">
        <v>0.2403036055297</v>
      </c>
      <c r="G247" s="9307" t="n">
        <v>0.1765929452134</v>
      </c>
      <c r="H247" s="9737" t="n">
        <v>0.1274836433283</v>
      </c>
      <c r="I247" s="10167" t="n">
        <v>0.0923963460629</v>
      </c>
      <c r="J247" s="10597" t="n">
        <v>0.0308969948794</v>
      </c>
    </row>
    <row collapsed="false" customFormat="false" customHeight="false" hidden="false" ht="12.75" outlineLevel="0" r="248">
      <c r="A248" s="6728" t="s">
        <v>141</v>
      </c>
      <c r="B248" s="7158" t="s">
        <v>33</v>
      </c>
      <c r="C248" s="7588" t="s">
        <v>22</v>
      </c>
      <c r="D248" s="8018" t="s">
        <v>13</v>
      </c>
      <c r="E248" s="8448" t="n">
        <v>0.58979589195</v>
      </c>
      <c r="F248" s="8878" t="n">
        <v>0.868760367149</v>
      </c>
      <c r="G248" s="9308" t="n">
        <v>1.044742978709</v>
      </c>
      <c r="H248" s="9738" t="n">
        <v>1.1329387891602</v>
      </c>
      <c r="I248" s="10168" t="n">
        <v>1.192799086152</v>
      </c>
      <c r="J248" s="10598" t="n">
        <v>1.1873691439660001</v>
      </c>
    </row>
    <row collapsed="false" customFormat="false" customHeight="false" hidden="false" ht="12.75" outlineLevel="0" r="249">
      <c r="A249" s="6729" t="s">
        <v>141</v>
      </c>
      <c r="B249" s="7159" t="s">
        <v>33</v>
      </c>
      <c r="C249" s="7589" t="s">
        <v>22</v>
      </c>
      <c r="D249" s="8019" t="s">
        <v>16</v>
      </c>
      <c r="E249" s="8449" t="n">
        <v>0.0065776490727</v>
      </c>
      <c r="F249" s="8879" t="n">
        <v>0.0</v>
      </c>
      <c r="G249" s="9309" t="n">
        <v>0.0</v>
      </c>
      <c r="H249" s="9739" t="n">
        <v>0.0</v>
      </c>
      <c r="I249" s="10169" t="n">
        <v>0.0</v>
      </c>
      <c r="J249" s="10599" t="n">
        <v>0.0</v>
      </c>
    </row>
    <row collapsed="false" customFormat="false" customHeight="false" hidden="false" ht="12.75" outlineLevel="0" r="250">
      <c r="A250" s="6730" t="s">
        <v>141</v>
      </c>
      <c r="B250" s="7160" t="s">
        <v>33</v>
      </c>
      <c r="C250" s="7590" t="s">
        <v>22</v>
      </c>
      <c r="D250" s="8020" t="s">
        <v>14</v>
      </c>
      <c r="E250" s="8450" t="n">
        <v>0.648171175776</v>
      </c>
      <c r="F250" s="8880" t="n">
        <v>0.5119971638873</v>
      </c>
      <c r="G250" s="9310" t="n">
        <v>0.4253044850195</v>
      </c>
      <c r="H250" s="9740" t="n">
        <v>0.3434953784934</v>
      </c>
      <c r="I250" s="10170" t="n">
        <v>0.2780392454777</v>
      </c>
      <c r="J250" s="10600" t="n">
        <v>0.1259308403436</v>
      </c>
    </row>
    <row collapsed="false" customFormat="false" customHeight="false" hidden="false" ht="12.75" outlineLevel="0" r="251">
      <c r="A251" s="6731" t="s">
        <v>141</v>
      </c>
      <c r="B251" s="7161" t="s">
        <v>33</v>
      </c>
      <c r="C251" s="7591" t="s">
        <v>22</v>
      </c>
      <c r="D251" s="8021" t="s">
        <v>18</v>
      </c>
      <c r="E251" s="8451" t="n">
        <v>0.0</v>
      </c>
      <c r="F251" s="8881" t="n">
        <v>0.0</v>
      </c>
      <c r="G251" s="9311" t="n">
        <v>0.0</v>
      </c>
      <c r="H251" s="9741" t="n">
        <v>0.0</v>
      </c>
      <c r="I251" s="10171" t="n">
        <v>0.0</v>
      </c>
      <c r="J251" s="10601" t="n">
        <v>0.0</v>
      </c>
    </row>
    <row collapsed="false" customFormat="false" customHeight="false" hidden="false" ht="12.75" outlineLevel="0" r="252">
      <c r="A252" s="6732" t="s">
        <v>141</v>
      </c>
      <c r="B252" s="7162" t="s">
        <v>33</v>
      </c>
      <c r="C252" s="7592" t="s">
        <v>23</v>
      </c>
      <c r="D252" s="8022" t="s">
        <v>20</v>
      </c>
      <c r="E252" s="8452" t="n">
        <v>0.0</v>
      </c>
      <c r="F252" s="8882" t="n">
        <v>0.0</v>
      </c>
      <c r="G252" s="9312" t="n">
        <v>0.0</v>
      </c>
      <c r="H252" s="9742" t="n">
        <v>0.0</v>
      </c>
      <c r="I252" s="10172" t="n">
        <v>0.0</v>
      </c>
      <c r="J252" s="10602" t="n">
        <v>0.0</v>
      </c>
    </row>
    <row collapsed="false" customFormat="false" customHeight="false" hidden="false" ht="12.75" outlineLevel="0" r="253">
      <c r="A253" s="6733" t="s">
        <v>141</v>
      </c>
      <c r="B253" s="7163" t="s">
        <v>33</v>
      </c>
      <c r="C253" s="7593" t="s">
        <v>23</v>
      </c>
      <c r="D253" s="8023" t="s">
        <v>13</v>
      </c>
      <c r="E253" s="8453" t="n">
        <v>1.089781544146</v>
      </c>
      <c r="F253" s="8883" t="n">
        <v>1.0944742079148</v>
      </c>
      <c r="G253" s="9313" t="n">
        <v>0.9904479628942</v>
      </c>
      <c r="H253" s="9743" t="n">
        <v>0.818309001778</v>
      </c>
      <c r="I253" s="10173" t="n">
        <v>0.652738740712</v>
      </c>
      <c r="J253" s="10603" t="n">
        <v>0.4340347949863</v>
      </c>
    </row>
    <row collapsed="false" customFormat="false" customHeight="false" hidden="false" ht="12.75" outlineLevel="0" r="254">
      <c r="A254" s="6734" t="s">
        <v>141</v>
      </c>
      <c r="B254" s="7164" t="s">
        <v>33</v>
      </c>
      <c r="C254" s="7594" t="s">
        <v>23</v>
      </c>
      <c r="D254" s="8024" t="s">
        <v>16</v>
      </c>
      <c r="E254" s="8454" t="n">
        <v>0.0</v>
      </c>
      <c r="F254" s="8884" t="n">
        <v>0.0</v>
      </c>
      <c r="G254" s="9314" t="n">
        <v>0.0</v>
      </c>
      <c r="H254" s="9744" t="n">
        <v>0.0</v>
      </c>
      <c r="I254" s="10174" t="n">
        <v>0.0</v>
      </c>
      <c r="J254" s="10604" t="n">
        <v>0.0</v>
      </c>
    </row>
    <row collapsed="false" customFormat="false" customHeight="false" hidden="false" ht="12.75" outlineLevel="0" r="255">
      <c r="A255" s="6735" t="s">
        <v>141</v>
      </c>
      <c r="B255" s="7165" t="s">
        <v>33</v>
      </c>
      <c r="C255" s="7595" t="s">
        <v>23</v>
      </c>
      <c r="D255" s="8025" t="s">
        <v>14</v>
      </c>
      <c r="E255" s="8455" t="n">
        <v>0.0</v>
      </c>
      <c r="F255" s="8885" t="n">
        <v>0.0</v>
      </c>
      <c r="G255" s="9315" t="n">
        <v>0.0</v>
      </c>
      <c r="H255" s="9745" t="n">
        <v>0.0</v>
      </c>
      <c r="I255" s="10175" t="n">
        <v>0.0</v>
      </c>
      <c r="J255" s="10605" t="n">
        <v>0.0</v>
      </c>
    </row>
    <row collapsed="false" customFormat="false" customHeight="false" hidden="false" ht="12.75" outlineLevel="0" r="256">
      <c r="A256" s="6736" t="s">
        <v>141</v>
      </c>
      <c r="B256" s="7166" t="s">
        <v>33</v>
      </c>
      <c r="C256" s="7596" t="s">
        <v>23</v>
      </c>
      <c r="D256" s="8026" t="s">
        <v>18</v>
      </c>
      <c r="E256" s="8456" t="n">
        <v>0.0</v>
      </c>
      <c r="F256" s="8886" t="n">
        <v>0.0</v>
      </c>
      <c r="G256" s="9316" t="n">
        <v>0.0</v>
      </c>
      <c r="H256" s="9746" t="n">
        <v>0.0</v>
      </c>
      <c r="I256" s="10176" t="n">
        <v>0.0</v>
      </c>
      <c r="J256" s="10606" t="n">
        <v>0.0</v>
      </c>
    </row>
    <row collapsed="false" customFormat="false" customHeight="false" hidden="false" ht="12.75" outlineLevel="0" r="257">
      <c r="A257" s="6737" t="s">
        <v>141</v>
      </c>
      <c r="B257" s="7167" t="s">
        <v>33</v>
      </c>
      <c r="C257" s="7597" t="s">
        <v>24</v>
      </c>
      <c r="D257" s="8027" t="s">
        <v>20</v>
      </c>
      <c r="E257" s="8457" t="n">
        <v>0.066831657475</v>
      </c>
      <c r="F257" s="8887" t="n">
        <v>0.2529243941083</v>
      </c>
      <c r="G257" s="9317" t="n">
        <v>0.36683335601260003</v>
      </c>
      <c r="H257" s="9747" t="n">
        <v>0.4477161494461</v>
      </c>
      <c r="I257" s="10177" t="n">
        <v>0.45898113048340006</v>
      </c>
      <c r="J257" s="10607" t="n">
        <v>0.44651059428080003</v>
      </c>
    </row>
    <row collapsed="false" customFormat="false" customHeight="false" hidden="false" ht="12.75" outlineLevel="0" r="258">
      <c r="A258" s="6738" t="s">
        <v>141</v>
      </c>
      <c r="B258" s="7168" t="s">
        <v>33</v>
      </c>
      <c r="C258" s="7598" t="s">
        <v>24</v>
      </c>
      <c r="D258" s="8028" t="s">
        <v>13</v>
      </c>
      <c r="E258" s="8458" t="n">
        <v>0.40914976248199997</v>
      </c>
      <c r="F258" s="8888" t="n">
        <v>0.6041050134064</v>
      </c>
      <c r="G258" s="9318" t="n">
        <v>0.7001275089209</v>
      </c>
      <c r="H258" s="9748" t="n">
        <v>0.6992485070159</v>
      </c>
      <c r="I258" s="10178" t="n">
        <v>0.6754347595768</v>
      </c>
      <c r="J258" s="10608" t="n">
        <v>0.4173588190809</v>
      </c>
    </row>
    <row collapsed="false" customFormat="false" customHeight="false" hidden="false" ht="12.75" outlineLevel="0" r="259">
      <c r="A259" s="6739" t="s">
        <v>141</v>
      </c>
      <c r="B259" s="7169" t="s">
        <v>33</v>
      </c>
      <c r="C259" s="7599" t="s">
        <v>24</v>
      </c>
      <c r="D259" s="8029" t="s">
        <v>16</v>
      </c>
      <c r="E259" s="8459" t="n">
        <v>0.77952433184</v>
      </c>
      <c r="F259" s="8889" t="n">
        <v>0.4961642386031</v>
      </c>
      <c r="G259" s="9319" t="n">
        <v>0.2331503205349</v>
      </c>
      <c r="H259" s="9749" t="n">
        <v>0.0576808058885</v>
      </c>
      <c r="I259" s="10179" t="n">
        <v>0.0350855278887</v>
      </c>
      <c r="J259" s="10609" t="n">
        <v>0.0010901560026999998</v>
      </c>
    </row>
    <row collapsed="false" customFormat="false" customHeight="false" hidden="false" ht="12.75" outlineLevel="0" r="260">
      <c r="A260" s="6740" t="s">
        <v>141</v>
      </c>
      <c r="B260" s="7170" t="s">
        <v>33</v>
      </c>
      <c r="C260" s="7600" t="s">
        <v>24</v>
      </c>
      <c r="D260" s="8030" t="s">
        <v>14</v>
      </c>
      <c r="E260" s="8460" t="n">
        <v>1.283245917582</v>
      </c>
      <c r="F260" s="8890" t="n">
        <v>1.1445515510576</v>
      </c>
      <c r="G260" s="9320" t="n">
        <v>1.009936648624</v>
      </c>
      <c r="H260" s="9750" t="n">
        <v>0.8730236972586</v>
      </c>
      <c r="I260" s="10180" t="n">
        <v>0.7480556442810999</v>
      </c>
      <c r="J260" s="10610" t="n">
        <v>0.37533805407599996</v>
      </c>
    </row>
    <row collapsed="false" customFormat="false" customHeight="false" hidden="false" ht="12.75" outlineLevel="0" r="261">
      <c r="A261" s="6741" t="s">
        <v>141</v>
      </c>
      <c r="B261" s="7171" t="s">
        <v>33</v>
      </c>
      <c r="C261" s="7601" t="s">
        <v>24</v>
      </c>
      <c r="D261" s="8031" t="s">
        <v>18</v>
      </c>
      <c r="E261" s="8461" t="n">
        <v>0.069402444537</v>
      </c>
      <c r="F261" s="8891" t="n">
        <v>0.0717861200881</v>
      </c>
      <c r="G261" s="9321" t="n">
        <v>0.07202157920050001</v>
      </c>
      <c r="H261" s="9751" t="n">
        <v>0.0696831941731</v>
      </c>
      <c r="I261" s="10181" t="n">
        <v>0.0660773075835</v>
      </c>
      <c r="J261" s="10611" t="n">
        <v>0.0511484739791</v>
      </c>
    </row>
    <row collapsed="false" customFormat="false" customHeight="false" hidden="false" ht="12.75" outlineLevel="0" r="262">
      <c r="A262" s="6742" t="s">
        <v>141</v>
      </c>
      <c r="B262" s="7172" t="s">
        <v>33</v>
      </c>
      <c r="C262" s="7602" t="s">
        <v>25</v>
      </c>
      <c r="D262" s="8032" t="s">
        <v>20</v>
      </c>
      <c r="E262" s="8462" t="n">
        <v>0.0</v>
      </c>
      <c r="F262" s="8892" t="n">
        <v>0.0</v>
      </c>
      <c r="G262" s="9322" t="n">
        <v>0.0</v>
      </c>
      <c r="H262" s="9752" t="n">
        <v>0.0</v>
      </c>
      <c r="I262" s="10182" t="n">
        <v>0.0</v>
      </c>
      <c r="J262" s="10612" t="n">
        <v>0.0</v>
      </c>
    </row>
    <row collapsed="false" customFormat="false" customHeight="false" hidden="false" ht="12.75" outlineLevel="0" r="263">
      <c r="A263" s="6743" t="s">
        <v>141</v>
      </c>
      <c r="B263" s="7173" t="s">
        <v>33</v>
      </c>
      <c r="C263" s="7603" t="s">
        <v>25</v>
      </c>
      <c r="D263" s="8033" t="s">
        <v>13</v>
      </c>
      <c r="E263" s="8463" t="n">
        <v>0.259694350176</v>
      </c>
      <c r="F263" s="8893" t="n">
        <v>0.25652763123</v>
      </c>
      <c r="G263" s="9323" t="n">
        <v>0.2532391856878</v>
      </c>
      <c r="H263" s="9753" t="n">
        <v>0.2464243674136</v>
      </c>
      <c r="I263" s="10183" t="n">
        <v>0.23995231649829998</v>
      </c>
      <c r="J263" s="10613" t="n">
        <v>0.2159161362001</v>
      </c>
    </row>
    <row collapsed="false" customFormat="false" customHeight="false" hidden="false" ht="12.75" outlineLevel="0" r="264">
      <c r="A264" s="6744" t="s">
        <v>141</v>
      </c>
      <c r="B264" s="7174" t="s">
        <v>33</v>
      </c>
      <c r="C264" s="7604" t="s">
        <v>25</v>
      </c>
      <c r="D264" s="8034" t="s">
        <v>16</v>
      </c>
      <c r="E264" s="8464" t="n">
        <v>0.0</v>
      </c>
      <c r="F264" s="8894" t="n">
        <v>0.0</v>
      </c>
      <c r="G264" s="9324" t="n">
        <v>0.0</v>
      </c>
      <c r="H264" s="9754" t="n">
        <v>0.0</v>
      </c>
      <c r="I264" s="10184" t="n">
        <v>0.0</v>
      </c>
      <c r="J264" s="10614" t="n">
        <v>0.0</v>
      </c>
    </row>
    <row collapsed="false" customFormat="false" customHeight="false" hidden="false" ht="12.75" outlineLevel="0" r="265">
      <c r="A265" s="6745" t="s">
        <v>141</v>
      </c>
      <c r="B265" s="7175" t="s">
        <v>33</v>
      </c>
      <c r="C265" s="7605" t="s">
        <v>25</v>
      </c>
      <c r="D265" s="8035" t="s">
        <v>14</v>
      </c>
      <c r="E265" s="8465" t="n">
        <v>0.0</v>
      </c>
      <c r="F265" s="8895" t="n">
        <v>0.0</v>
      </c>
      <c r="G265" s="9325" t="n">
        <v>0.0</v>
      </c>
      <c r="H265" s="9755" t="n">
        <v>0.0</v>
      </c>
      <c r="I265" s="10185" t="n">
        <v>0.0</v>
      </c>
      <c r="J265" s="10615" t="n">
        <v>0.0</v>
      </c>
    </row>
    <row collapsed="false" customFormat="false" customHeight="false" hidden="false" ht="12.75" outlineLevel="0" r="266">
      <c r="A266" s="6746" t="s">
        <v>141</v>
      </c>
      <c r="B266" s="7176" t="s">
        <v>33</v>
      </c>
      <c r="C266" s="7606" t="s">
        <v>25</v>
      </c>
      <c r="D266" s="8036" t="s">
        <v>18</v>
      </c>
      <c r="E266" s="8466" t="n">
        <v>0.0</v>
      </c>
      <c r="F266" s="8896" t="n">
        <v>0.0</v>
      </c>
      <c r="G266" s="9326" t="n">
        <v>0.0</v>
      </c>
      <c r="H266" s="9756" t="n">
        <v>0.0</v>
      </c>
      <c r="I266" s="10186" t="n">
        <v>0.0</v>
      </c>
      <c r="J266" s="10616" t="n">
        <v>0.0</v>
      </c>
    </row>
    <row collapsed="false" customFormat="false" customHeight="false" hidden="false" ht="12.75" outlineLevel="0" r="267">
      <c r="A267" s="6747" t="s">
        <v>141</v>
      </c>
      <c r="B267" s="7177" t="s">
        <v>33</v>
      </c>
      <c r="C267" s="7607" t="s">
        <v>26</v>
      </c>
      <c r="D267" s="8037" t="s">
        <v>20</v>
      </c>
      <c r="E267" s="8467" t="n">
        <v>0.0</v>
      </c>
      <c r="F267" s="8897" t="n">
        <v>0.0</v>
      </c>
      <c r="G267" s="9327" t="n">
        <v>0.0</v>
      </c>
      <c r="H267" s="9757" t="n">
        <v>0.0</v>
      </c>
      <c r="I267" s="10187" t="n">
        <v>0.0</v>
      </c>
      <c r="J267" s="10617" t="n">
        <v>0.0</v>
      </c>
    </row>
    <row collapsed="false" customFormat="false" customHeight="false" hidden="false" ht="12.75" outlineLevel="0" r="268">
      <c r="A268" s="6748" t="s">
        <v>141</v>
      </c>
      <c r="B268" s="7178" t="s">
        <v>33</v>
      </c>
      <c r="C268" s="7608" t="s">
        <v>26</v>
      </c>
      <c r="D268" s="8038" t="s">
        <v>13</v>
      </c>
      <c r="E268" s="8468" t="n">
        <v>0.389541554197</v>
      </c>
      <c r="F268" s="8898" t="n">
        <v>0.40466944453</v>
      </c>
      <c r="G268" s="9328" t="n">
        <v>0.420202738061</v>
      </c>
      <c r="H268" s="9758" t="n">
        <v>0.4126032173838</v>
      </c>
      <c r="I268" s="10188" t="n">
        <v>0.405426544449</v>
      </c>
      <c r="J268" s="10618" t="n">
        <v>0.377036204108</v>
      </c>
    </row>
    <row collapsed="false" customFormat="false" customHeight="false" hidden="false" ht="12.75" outlineLevel="0" r="269">
      <c r="A269" s="6749" t="s">
        <v>141</v>
      </c>
      <c r="B269" s="7179" t="s">
        <v>33</v>
      </c>
      <c r="C269" s="7609" t="s">
        <v>26</v>
      </c>
      <c r="D269" s="8039" t="s">
        <v>16</v>
      </c>
      <c r="E269" s="8469" t="n">
        <v>0.0</v>
      </c>
      <c r="F269" s="8899" t="n">
        <v>0.0</v>
      </c>
      <c r="G269" s="9329" t="n">
        <v>0.0</v>
      </c>
      <c r="H269" s="9759" t="n">
        <v>0.0</v>
      </c>
      <c r="I269" s="10189" t="n">
        <v>0.0</v>
      </c>
      <c r="J269" s="10619" t="n">
        <v>0.0</v>
      </c>
    </row>
    <row collapsed="false" customFormat="false" customHeight="false" hidden="false" ht="12.75" outlineLevel="0" r="270">
      <c r="A270" s="6750" t="s">
        <v>141</v>
      </c>
      <c r="B270" s="7180" t="s">
        <v>33</v>
      </c>
      <c r="C270" s="7610" t="s">
        <v>26</v>
      </c>
      <c r="D270" s="8040" t="s">
        <v>14</v>
      </c>
      <c r="E270" s="8470" t="n">
        <v>0.0</v>
      </c>
      <c r="F270" s="8900" t="n">
        <v>0.0</v>
      </c>
      <c r="G270" s="9330" t="n">
        <v>0.0</v>
      </c>
      <c r="H270" s="9760" t="n">
        <v>0.0</v>
      </c>
      <c r="I270" s="10190" t="n">
        <v>0.0</v>
      </c>
      <c r="J270" s="10620" t="n">
        <v>0.0</v>
      </c>
    </row>
    <row collapsed="false" customFormat="false" customHeight="false" hidden="false" ht="12.75" outlineLevel="0" r="271">
      <c r="A271" s="6751" t="s">
        <v>141</v>
      </c>
      <c r="B271" s="7181" t="s">
        <v>33</v>
      </c>
      <c r="C271" s="7611" t="s">
        <v>26</v>
      </c>
      <c r="D271" s="8041" t="s">
        <v>18</v>
      </c>
      <c r="E271" s="8471" t="n">
        <v>0.0</v>
      </c>
      <c r="F271" s="8901" t="n">
        <v>0.0</v>
      </c>
      <c r="G271" s="9331" t="n">
        <v>0.0</v>
      </c>
      <c r="H271" s="9761" t="n">
        <v>0.0</v>
      </c>
      <c r="I271" s="10191" t="n">
        <v>0.0</v>
      </c>
      <c r="J271" s="10621" t="n">
        <v>0.0</v>
      </c>
    </row>
    <row collapsed="false" customFormat="false" customHeight="false" hidden="false" ht="12.75" outlineLevel="0" r="272">
      <c r="A272" s="6752" t="s">
        <v>141</v>
      </c>
      <c r="B272" s="7182" t="s">
        <v>33</v>
      </c>
      <c r="C272" s="7612" t="s">
        <v>27</v>
      </c>
      <c r="D272" s="8042" t="s">
        <v>20</v>
      </c>
      <c r="E272" s="8472" t="n">
        <v>0.0</v>
      </c>
      <c r="F272" s="8902" t="n">
        <v>0.0</v>
      </c>
      <c r="G272" s="9332" t="n">
        <v>0.0</v>
      </c>
      <c r="H272" s="9762" t="n">
        <v>0.0</v>
      </c>
      <c r="I272" s="10192" t="n">
        <v>0.0</v>
      </c>
      <c r="J272" s="10622" t="n">
        <v>0.0</v>
      </c>
    </row>
    <row collapsed="false" customFormat="false" customHeight="false" hidden="false" ht="12.75" outlineLevel="0" r="273">
      <c r="A273" s="6753" t="s">
        <v>141</v>
      </c>
      <c r="B273" s="7183" t="s">
        <v>33</v>
      </c>
      <c r="C273" s="7613" t="s">
        <v>27</v>
      </c>
      <c r="D273" s="8043" t="s">
        <v>13</v>
      </c>
      <c r="E273" s="8473" t="n">
        <v>0.4275178034619</v>
      </c>
      <c r="F273" s="8903" t="n">
        <v>0.4467819016304</v>
      </c>
      <c r="G273" s="9333" t="n">
        <v>0.4710205403155</v>
      </c>
      <c r="H273" s="9763" t="n">
        <v>0.4822998914819</v>
      </c>
      <c r="I273" s="10193" t="n">
        <v>0.4951698549386</v>
      </c>
      <c r="J273" s="10623" t="n">
        <v>0.5250861783128</v>
      </c>
    </row>
    <row collapsed="false" customFormat="false" customHeight="false" hidden="false" ht="12.75" outlineLevel="0" r="274">
      <c r="A274" s="6754" t="s">
        <v>141</v>
      </c>
      <c r="B274" s="7184" t="s">
        <v>33</v>
      </c>
      <c r="C274" s="7614" t="s">
        <v>27</v>
      </c>
      <c r="D274" s="8044" t="s">
        <v>16</v>
      </c>
      <c r="E274" s="8474" t="n">
        <v>0.0</v>
      </c>
      <c r="F274" s="8904" t="n">
        <v>0.0</v>
      </c>
      <c r="G274" s="9334" t="n">
        <v>0.0</v>
      </c>
      <c r="H274" s="9764" t="n">
        <v>0.0</v>
      </c>
      <c r="I274" s="10194" t="n">
        <v>0.0</v>
      </c>
      <c r="J274" s="10624" t="n">
        <v>0.0</v>
      </c>
    </row>
    <row collapsed="false" customFormat="false" customHeight="false" hidden="false" ht="12.75" outlineLevel="0" r="275">
      <c r="A275" s="6755" t="s">
        <v>141</v>
      </c>
      <c r="B275" s="7185" t="s">
        <v>33</v>
      </c>
      <c r="C275" s="7615" t="s">
        <v>27</v>
      </c>
      <c r="D275" s="8045" t="s">
        <v>14</v>
      </c>
      <c r="E275" s="8475" t="n">
        <v>0.0</v>
      </c>
      <c r="F275" s="8905" t="n">
        <v>0.0</v>
      </c>
      <c r="G275" s="9335" t="n">
        <v>0.0</v>
      </c>
      <c r="H275" s="9765" t="n">
        <v>0.0</v>
      </c>
      <c r="I275" s="10195" t="n">
        <v>0.0</v>
      </c>
      <c r="J275" s="10625" t="n">
        <v>0.0</v>
      </c>
    </row>
    <row collapsed="false" customFormat="false" customHeight="false" hidden="false" ht="12.75" outlineLevel="0" r="276">
      <c r="A276" s="6756" t="s">
        <v>141</v>
      </c>
      <c r="B276" s="7186" t="s">
        <v>33</v>
      </c>
      <c r="C276" s="7616" t="s">
        <v>27</v>
      </c>
      <c r="D276" s="8046" t="s">
        <v>18</v>
      </c>
      <c r="E276" s="8476" t="n">
        <v>0.0</v>
      </c>
      <c r="F276" s="8906" t="n">
        <v>0.0</v>
      </c>
      <c r="G276" s="9336" t="n">
        <v>0.0</v>
      </c>
      <c r="H276" s="9766" t="n">
        <v>0.0</v>
      </c>
      <c r="I276" s="10196" t="n">
        <v>0.0</v>
      </c>
      <c r="J276" s="10626" t="n">
        <v>0.0</v>
      </c>
    </row>
    <row collapsed="false" customFormat="false" customHeight="false" hidden="false" ht="12.75" outlineLevel="0" r="277">
      <c r="A277" s="6757" t="s">
        <v>141</v>
      </c>
      <c r="B277" s="7187" t="s">
        <v>34</v>
      </c>
      <c r="C277" s="7617" t="s">
        <v>12</v>
      </c>
      <c r="D277" s="8047" t="s">
        <v>20</v>
      </c>
      <c r="E277" s="8477" t="n">
        <v>0.0786299268654</v>
      </c>
      <c r="F277" s="8907" t="n">
        <v>0.0692164154054</v>
      </c>
      <c r="G277" s="9337" t="n">
        <v>0.0633400910922</v>
      </c>
      <c r="H277" s="9767" t="n">
        <v>0.0568200989032</v>
      </c>
      <c r="I277" s="10197" t="n">
        <v>0.0511406715057</v>
      </c>
      <c r="J277" s="10627" t="n">
        <v>0.037776489784699996</v>
      </c>
    </row>
    <row collapsed="false" customFormat="false" customHeight="false" hidden="false" ht="12.75" outlineLevel="0" r="278">
      <c r="A278" s="6758" t="s">
        <v>141</v>
      </c>
      <c r="B278" s="7188" t="s">
        <v>34</v>
      </c>
      <c r="C278" s="7618" t="s">
        <v>12</v>
      </c>
      <c r="D278" s="8048" t="s">
        <v>13</v>
      </c>
      <c r="E278" s="8478" t="n">
        <v>0.106012564536</v>
      </c>
      <c r="F278" s="8908" t="n">
        <v>0.3016985829149</v>
      </c>
      <c r="G278" s="9338" t="n">
        <v>0.3997870453078</v>
      </c>
      <c r="H278" s="9768" t="n">
        <v>0.4644705485565</v>
      </c>
      <c r="I278" s="10198" t="n">
        <v>0.524107830849</v>
      </c>
      <c r="J278" s="10628" t="n">
        <v>0.6842531076051</v>
      </c>
    </row>
    <row collapsed="false" customFormat="false" customHeight="false" hidden="false" ht="12.75" outlineLevel="0" r="279">
      <c r="A279" s="6759" t="s">
        <v>141</v>
      </c>
      <c r="B279" s="7189" t="s">
        <v>34</v>
      </c>
      <c r="C279" s="7619" t="s">
        <v>12</v>
      </c>
      <c r="D279" s="8049" t="s">
        <v>16</v>
      </c>
      <c r="E279" s="8479" t="n">
        <v>0.958190304414</v>
      </c>
      <c r="F279" s="8909" t="n">
        <v>0.0</v>
      </c>
      <c r="G279" s="9339" t="n">
        <v>0.0</v>
      </c>
      <c r="H279" s="9769" t="n">
        <v>0.0</v>
      </c>
      <c r="I279" s="10199" t="n">
        <v>0.0</v>
      </c>
      <c r="J279" s="10629" t="n">
        <v>0.0</v>
      </c>
    </row>
    <row collapsed="false" customFormat="false" customHeight="false" hidden="false" ht="12.75" outlineLevel="0" r="280">
      <c r="A280" s="6760" t="s">
        <v>141</v>
      </c>
      <c r="B280" s="7190" t="s">
        <v>34</v>
      </c>
      <c r="C280" s="7620" t="s">
        <v>12</v>
      </c>
      <c r="D280" s="8050" t="s">
        <v>14</v>
      </c>
      <c r="E280" s="8480" t="n">
        <v>0.5584646827690001</v>
      </c>
      <c r="F280" s="8910" t="n">
        <v>0.4916057331057</v>
      </c>
      <c r="G280" s="9340" t="n">
        <v>0.44986946719840004</v>
      </c>
      <c r="H280" s="9770" t="n">
        <v>0.403561370194</v>
      </c>
      <c r="I280" s="10200" t="n">
        <v>0.3632233515463</v>
      </c>
      <c r="J280" s="10630" t="n">
        <v>0.268312108228</v>
      </c>
    </row>
    <row collapsed="false" customFormat="false" customHeight="false" hidden="false" ht="12.75" outlineLevel="0" r="281">
      <c r="A281" s="6761" t="s">
        <v>141</v>
      </c>
      <c r="B281" s="7191" t="s">
        <v>34</v>
      </c>
      <c r="C281" s="7621" t="s">
        <v>12</v>
      </c>
      <c r="D281" s="8051" t="s">
        <v>18</v>
      </c>
      <c r="E281" s="8481" t="n">
        <v>0.0</v>
      </c>
      <c r="F281" s="8911" t="n">
        <v>0.0</v>
      </c>
      <c r="G281" s="9341" t="n">
        <v>0.0</v>
      </c>
      <c r="H281" s="9771" t="n">
        <v>0.0</v>
      </c>
      <c r="I281" s="10201" t="n">
        <v>0.0</v>
      </c>
      <c r="J281" s="10631" t="n">
        <v>0.0</v>
      </c>
    </row>
    <row collapsed="false" customFormat="false" customHeight="false" hidden="false" ht="12.75" outlineLevel="0" r="282">
      <c r="A282" s="6762" t="s">
        <v>141</v>
      </c>
      <c r="B282" s="7192" t="s">
        <v>34</v>
      </c>
      <c r="C282" s="7622" t="s">
        <v>15</v>
      </c>
      <c r="D282" s="8052" t="s">
        <v>20</v>
      </c>
      <c r="E282" s="8482" t="n">
        <v>0.0</v>
      </c>
      <c r="F282" s="8912" t="n">
        <v>0.0</v>
      </c>
      <c r="G282" s="9342" t="n">
        <v>0.0</v>
      </c>
      <c r="H282" s="9772" t="n">
        <v>0.0</v>
      </c>
      <c r="I282" s="10202" t="n">
        <v>0.0</v>
      </c>
      <c r="J282" s="10632" t="n">
        <v>0.0</v>
      </c>
    </row>
    <row collapsed="false" customFormat="false" customHeight="false" hidden="false" ht="12.75" outlineLevel="0" r="283">
      <c r="A283" s="6763" t="s">
        <v>141</v>
      </c>
      <c r="B283" s="7193" t="s">
        <v>34</v>
      </c>
      <c r="C283" s="7623" t="s">
        <v>15</v>
      </c>
      <c r="D283" s="8053" t="s">
        <v>13</v>
      </c>
      <c r="E283" s="8483" t="n">
        <v>0.6250705406416001</v>
      </c>
      <c r="F283" s="8913" t="n">
        <v>0.6359677827568999</v>
      </c>
      <c r="G283" s="9343" t="n">
        <v>0.5619969881646</v>
      </c>
      <c r="H283" s="9773" t="n">
        <v>0.4867959599425</v>
      </c>
      <c r="I283" s="10203" t="n">
        <v>0.36232836346459996</v>
      </c>
      <c r="J283" s="10633" t="n">
        <v>0.12566463178759998</v>
      </c>
    </row>
    <row collapsed="false" customFormat="false" customHeight="false" hidden="false" ht="12.75" outlineLevel="0" r="284">
      <c r="A284" s="6764" t="s">
        <v>141</v>
      </c>
      <c r="B284" s="7194" t="s">
        <v>34</v>
      </c>
      <c r="C284" s="7624" t="s">
        <v>15</v>
      </c>
      <c r="D284" s="8054" t="s">
        <v>16</v>
      </c>
      <c r="E284" s="8484" t="n">
        <v>0.0</v>
      </c>
      <c r="F284" s="8914" t="n">
        <v>0.0</v>
      </c>
      <c r="G284" s="9344" t="n">
        <v>0.0</v>
      </c>
      <c r="H284" s="9774" t="n">
        <v>0.0</v>
      </c>
      <c r="I284" s="10204" t="n">
        <v>0.0</v>
      </c>
      <c r="J284" s="10634" t="n">
        <v>0.0</v>
      </c>
    </row>
    <row collapsed="false" customFormat="false" customHeight="false" hidden="false" ht="12.75" outlineLevel="0" r="285">
      <c r="A285" s="6765" t="s">
        <v>141</v>
      </c>
      <c r="B285" s="7195" t="s">
        <v>34</v>
      </c>
      <c r="C285" s="7625" t="s">
        <v>15</v>
      </c>
      <c r="D285" s="8055" t="s">
        <v>14</v>
      </c>
      <c r="E285" s="8485" t="n">
        <v>0.0</v>
      </c>
      <c r="F285" s="8915" t="n">
        <v>0.0</v>
      </c>
      <c r="G285" s="9345" t="n">
        <v>0.0</v>
      </c>
      <c r="H285" s="9775" t="n">
        <v>0.0</v>
      </c>
      <c r="I285" s="10205" t="n">
        <v>0.0</v>
      </c>
      <c r="J285" s="10635" t="n">
        <v>0.0</v>
      </c>
    </row>
    <row collapsed="false" customFormat="false" customHeight="false" hidden="false" ht="12.75" outlineLevel="0" r="286">
      <c r="A286" s="6766" t="s">
        <v>141</v>
      </c>
      <c r="B286" s="7196" t="s">
        <v>34</v>
      </c>
      <c r="C286" s="7626" t="s">
        <v>15</v>
      </c>
      <c r="D286" s="8056" t="s">
        <v>18</v>
      </c>
      <c r="E286" s="8486" t="n">
        <v>0.0</v>
      </c>
      <c r="F286" s="8916" t="n">
        <v>0.0</v>
      </c>
      <c r="G286" s="9346" t="n">
        <v>0.0</v>
      </c>
      <c r="H286" s="9776" t="n">
        <v>0.0</v>
      </c>
      <c r="I286" s="10206" t="n">
        <v>0.0</v>
      </c>
      <c r="J286" s="10636" t="n">
        <v>0.0</v>
      </c>
    </row>
    <row collapsed="false" customFormat="false" customHeight="false" hidden="false" ht="12.75" outlineLevel="0" r="287">
      <c r="A287" s="6767" t="s">
        <v>141</v>
      </c>
      <c r="B287" s="7197" t="s">
        <v>34</v>
      </c>
      <c r="C287" s="7627" t="s">
        <v>17</v>
      </c>
      <c r="D287" s="8057" t="s">
        <v>20</v>
      </c>
      <c r="E287" s="8487" t="n">
        <v>0.0</v>
      </c>
      <c r="F287" s="8917" t="n">
        <v>0.0</v>
      </c>
      <c r="G287" s="9347" t="n">
        <v>0.0</v>
      </c>
      <c r="H287" s="9777" t="n">
        <v>0.0</v>
      </c>
      <c r="I287" s="10207" t="n">
        <v>0.0</v>
      </c>
      <c r="J287" s="10637" t="n">
        <v>0.0</v>
      </c>
    </row>
    <row collapsed="false" customFormat="false" customHeight="false" hidden="false" ht="12.75" outlineLevel="0" r="288">
      <c r="A288" s="6768" t="s">
        <v>141</v>
      </c>
      <c r="B288" s="7198" t="s">
        <v>34</v>
      </c>
      <c r="C288" s="7628" t="s">
        <v>17</v>
      </c>
      <c r="D288" s="8058" t="s">
        <v>13</v>
      </c>
      <c r="E288" s="8488" t="n">
        <v>0.106012564536</v>
      </c>
      <c r="F288" s="8918" t="n">
        <v>0.1214226927077</v>
      </c>
      <c r="G288" s="9348" t="n">
        <v>0.1356126176636</v>
      </c>
      <c r="H288" s="9778" t="n">
        <v>0.1288297064152</v>
      </c>
      <c r="I288" s="10208" t="n">
        <v>0.1227146365265</v>
      </c>
      <c r="J288" s="10638" t="n">
        <v>0.11575847896449999</v>
      </c>
    </row>
    <row collapsed="false" customFormat="false" customHeight="false" hidden="false" ht="12.75" outlineLevel="0" r="289">
      <c r="A289" s="6769" t="s">
        <v>141</v>
      </c>
      <c r="B289" s="7199" t="s">
        <v>34</v>
      </c>
      <c r="C289" s="7629" t="s">
        <v>17</v>
      </c>
      <c r="D289" s="8059" t="s">
        <v>16</v>
      </c>
      <c r="E289" s="8489" t="n">
        <v>0.0</v>
      </c>
      <c r="F289" s="8919" t="n">
        <v>0.0</v>
      </c>
      <c r="G289" s="9349" t="n">
        <v>0.0</v>
      </c>
      <c r="H289" s="9779" t="n">
        <v>0.0</v>
      </c>
      <c r="I289" s="10209" t="n">
        <v>0.0</v>
      </c>
      <c r="J289" s="10639" t="n">
        <v>0.0</v>
      </c>
    </row>
    <row collapsed="false" customFormat="false" customHeight="false" hidden="false" ht="12.75" outlineLevel="0" r="290">
      <c r="A290" s="6770" t="s">
        <v>141</v>
      </c>
      <c r="B290" s="7200" t="s">
        <v>34</v>
      </c>
      <c r="C290" s="7630" t="s">
        <v>17</v>
      </c>
      <c r="D290" s="8060" t="s">
        <v>14</v>
      </c>
      <c r="E290" s="8490" t="n">
        <v>0.0</v>
      </c>
      <c r="F290" s="8920" t="n">
        <v>0.0</v>
      </c>
      <c r="G290" s="9350" t="n">
        <v>0.0</v>
      </c>
      <c r="H290" s="9780" t="n">
        <v>0.0</v>
      </c>
      <c r="I290" s="10210" t="n">
        <v>0.0</v>
      </c>
      <c r="J290" s="10640" t="n">
        <v>0.0</v>
      </c>
    </row>
    <row collapsed="false" customFormat="false" customHeight="false" hidden="false" ht="12.75" outlineLevel="0" r="291">
      <c r="A291" s="6771" t="s">
        <v>141</v>
      </c>
      <c r="B291" s="7201" t="s">
        <v>34</v>
      </c>
      <c r="C291" s="7631" t="s">
        <v>17</v>
      </c>
      <c r="D291" s="8061" t="s">
        <v>18</v>
      </c>
      <c r="E291" s="8491" t="n">
        <v>0.0</v>
      </c>
      <c r="F291" s="8921" t="n">
        <v>0.0</v>
      </c>
      <c r="G291" s="9351" t="n">
        <v>0.0</v>
      </c>
      <c r="H291" s="9781" t="n">
        <v>0.0</v>
      </c>
      <c r="I291" s="10211" t="n">
        <v>0.0</v>
      </c>
      <c r="J291" s="10641" t="n">
        <v>0.0</v>
      </c>
    </row>
    <row collapsed="false" customFormat="false" customHeight="false" hidden="false" ht="12.75" outlineLevel="0" r="292">
      <c r="A292" s="6772" t="s">
        <v>141</v>
      </c>
      <c r="B292" s="7202" t="s">
        <v>34</v>
      </c>
      <c r="C292" s="7632" t="s">
        <v>19</v>
      </c>
      <c r="D292" s="8062" t="s">
        <v>20</v>
      </c>
      <c r="E292" s="8492" t="n">
        <v>0.37702978761</v>
      </c>
      <c r="F292" s="8922" t="n">
        <v>0.2890883675692</v>
      </c>
      <c r="G292" s="9352" t="n">
        <v>0.19037149428220002</v>
      </c>
      <c r="H292" s="9782" t="n">
        <v>0.1319733754686</v>
      </c>
      <c r="I292" s="10212" t="n">
        <v>0.0956414338223</v>
      </c>
      <c r="J292" s="10642" t="n">
        <v>0.1697620551436</v>
      </c>
    </row>
    <row collapsed="false" customFormat="false" customHeight="false" hidden="false" ht="12.75" outlineLevel="0" r="293">
      <c r="A293" s="6773" t="s">
        <v>141</v>
      </c>
      <c r="B293" s="7203" t="s">
        <v>34</v>
      </c>
      <c r="C293" s="7633" t="s">
        <v>19</v>
      </c>
      <c r="D293" s="8063" t="s">
        <v>13</v>
      </c>
      <c r="E293" s="8493" t="n">
        <v>1.3384734208</v>
      </c>
      <c r="F293" s="8923" t="n">
        <v>1.2704780138689</v>
      </c>
      <c r="G293" s="9353" t="n">
        <v>1.0895534981328001</v>
      </c>
      <c r="H293" s="9783" t="n">
        <v>1.2444856463543</v>
      </c>
      <c r="I293" s="10213" t="n">
        <v>1.5579126313542</v>
      </c>
      <c r="J293" s="10643" t="n">
        <v>2.268973334466</v>
      </c>
    </row>
    <row collapsed="false" customFormat="false" customHeight="false" hidden="false" ht="12.75" outlineLevel="0" r="294">
      <c r="A294" s="6774" t="s">
        <v>141</v>
      </c>
      <c r="B294" s="7204" t="s">
        <v>34</v>
      </c>
      <c r="C294" s="7634" t="s">
        <v>19</v>
      </c>
      <c r="D294" s="8064" t="s">
        <v>16</v>
      </c>
      <c r="E294" s="8494" t="n">
        <v>3.8438929081</v>
      </c>
      <c r="F294" s="8924" t="n">
        <v>2.8857044743695</v>
      </c>
      <c r="G294" s="9354" t="n">
        <v>1.9840723348527</v>
      </c>
      <c r="H294" s="9784" t="n">
        <v>1.2212722835910002</v>
      </c>
      <c r="I294" s="10214" t="n">
        <v>0.5104804689367</v>
      </c>
      <c r="J294" s="10644" t="n">
        <v>0.0</v>
      </c>
    </row>
    <row collapsed="false" customFormat="false" customHeight="false" hidden="false" ht="12.75" outlineLevel="0" r="295">
      <c r="A295" s="6775" t="s">
        <v>141</v>
      </c>
      <c r="B295" s="7205" t="s">
        <v>34</v>
      </c>
      <c r="C295" s="7635" t="s">
        <v>19</v>
      </c>
      <c r="D295" s="8065" t="s">
        <v>14</v>
      </c>
      <c r="E295" s="8495" t="n">
        <v>6.88114265974</v>
      </c>
      <c r="F295" s="8925" t="n">
        <v>8.2659540605116</v>
      </c>
      <c r="G295" s="9355" t="n">
        <v>7.9821714060505</v>
      </c>
      <c r="H295" s="9785" t="n">
        <v>7.2193443088175</v>
      </c>
      <c r="I295" s="10215" t="n">
        <v>5.3366558421399</v>
      </c>
      <c r="J295" s="10645" t="n">
        <v>0.33359918672600003</v>
      </c>
    </row>
    <row collapsed="false" customFormat="false" customHeight="false" hidden="false" ht="12.75" outlineLevel="0" r="296">
      <c r="A296" s="6776" t="s">
        <v>141</v>
      </c>
      <c r="B296" s="7206" t="s">
        <v>34</v>
      </c>
      <c r="C296" s="7636" t="s">
        <v>19</v>
      </c>
      <c r="D296" s="8066" t="s">
        <v>18</v>
      </c>
      <c r="E296" s="8496" t="n">
        <v>1.3881201903</v>
      </c>
      <c r="F296" s="8926" t="n">
        <v>1.0446475411853</v>
      </c>
      <c r="G296" s="9356" t="n">
        <v>0.6414704455</v>
      </c>
      <c r="H296" s="9786" t="n">
        <v>0.3929307249597</v>
      </c>
      <c r="I296" s="10216" t="n">
        <v>0.20652673900319998</v>
      </c>
      <c r="J296" s="10646" t="n">
        <v>0.49979681538629994</v>
      </c>
    </row>
    <row collapsed="false" customFormat="false" customHeight="false" hidden="false" ht="12.75" outlineLevel="0" r="297">
      <c r="A297" s="6777" t="s">
        <v>141</v>
      </c>
      <c r="B297" s="7207" t="s">
        <v>34</v>
      </c>
      <c r="C297" s="7637" t="s">
        <v>21</v>
      </c>
      <c r="D297" s="8067" t="s">
        <v>20</v>
      </c>
      <c r="E297" s="8497" t="n">
        <v>0.0</v>
      </c>
      <c r="F297" s="8927" t="n">
        <v>0.0</v>
      </c>
      <c r="G297" s="9357" t="n">
        <v>0.0</v>
      </c>
      <c r="H297" s="9787" t="n">
        <v>0.0</v>
      </c>
      <c r="I297" s="10217" t="n">
        <v>0.0</v>
      </c>
      <c r="J297" s="10647" t="n">
        <v>0.0</v>
      </c>
    </row>
    <row collapsed="false" customFormat="false" customHeight="false" hidden="false" ht="12.75" outlineLevel="0" r="298">
      <c r="A298" s="6778" t="s">
        <v>141</v>
      </c>
      <c r="B298" s="7208" t="s">
        <v>34</v>
      </c>
      <c r="C298" s="7638" t="s">
        <v>21</v>
      </c>
      <c r="D298" s="8068" t="s">
        <v>13</v>
      </c>
      <c r="E298" s="8498" t="n">
        <v>0.427188244518</v>
      </c>
      <c r="F298" s="8928" t="n">
        <v>0.46022277306219994</v>
      </c>
      <c r="G298" s="9358" t="n">
        <v>0.4841501922287</v>
      </c>
      <c r="H298" s="9788" t="n">
        <v>0.4726939431287</v>
      </c>
      <c r="I298" s="10218" t="n">
        <v>0.4810340398419</v>
      </c>
      <c r="J298" s="10648" t="n">
        <v>0.5320102364277</v>
      </c>
    </row>
    <row collapsed="false" customFormat="false" customHeight="false" hidden="false" ht="12.75" outlineLevel="0" r="299">
      <c r="A299" s="6779" t="s">
        <v>141</v>
      </c>
      <c r="B299" s="7209" t="s">
        <v>34</v>
      </c>
      <c r="C299" s="7639" t="s">
        <v>21</v>
      </c>
      <c r="D299" s="8069" t="s">
        <v>16</v>
      </c>
      <c r="E299" s="8499" t="n">
        <v>0.0</v>
      </c>
      <c r="F299" s="8929" t="n">
        <v>0.0</v>
      </c>
      <c r="G299" s="9359" t="n">
        <v>0.0</v>
      </c>
      <c r="H299" s="9789" t="n">
        <v>0.0</v>
      </c>
      <c r="I299" s="10219" t="n">
        <v>0.0</v>
      </c>
      <c r="J299" s="10649" t="n">
        <v>0.0</v>
      </c>
    </row>
    <row collapsed="false" customFormat="false" customHeight="false" hidden="false" ht="12.75" outlineLevel="0" r="300">
      <c r="A300" s="6780" t="s">
        <v>141</v>
      </c>
      <c r="B300" s="7210" t="s">
        <v>34</v>
      </c>
      <c r="C300" s="7640" t="s">
        <v>21</v>
      </c>
      <c r="D300" s="8070" t="s">
        <v>14</v>
      </c>
      <c r="E300" s="8500" t="n">
        <v>0.0</v>
      </c>
      <c r="F300" s="8930" t="n">
        <v>0.0</v>
      </c>
      <c r="G300" s="9360" t="n">
        <v>0.0</v>
      </c>
      <c r="H300" s="9790" t="n">
        <v>0.0</v>
      </c>
      <c r="I300" s="10220" t="n">
        <v>0.0</v>
      </c>
      <c r="J300" s="10650" t="n">
        <v>0.0</v>
      </c>
    </row>
    <row collapsed="false" customFormat="false" customHeight="false" hidden="false" ht="12.75" outlineLevel="0" r="301">
      <c r="A301" s="6781" t="s">
        <v>141</v>
      </c>
      <c r="B301" s="7211" t="s">
        <v>34</v>
      </c>
      <c r="C301" s="7641" t="s">
        <v>21</v>
      </c>
      <c r="D301" s="8071" t="s">
        <v>18</v>
      </c>
      <c r="E301" s="8501" t="n">
        <v>0.0</v>
      </c>
      <c r="F301" s="8931" t="n">
        <v>0.0</v>
      </c>
      <c r="G301" s="9361" t="n">
        <v>0.0</v>
      </c>
      <c r="H301" s="9791" t="n">
        <v>0.0</v>
      </c>
      <c r="I301" s="10221" t="n">
        <v>0.0</v>
      </c>
      <c r="J301" s="10651" t="n">
        <v>0.0</v>
      </c>
    </row>
    <row collapsed="false" customFormat="false" customHeight="false" hidden="false" ht="12.75" outlineLevel="0" r="302">
      <c r="A302" s="6782" t="s">
        <v>141</v>
      </c>
      <c r="B302" s="7212" t="s">
        <v>34</v>
      </c>
      <c r="C302" s="7642" t="s">
        <v>22</v>
      </c>
      <c r="D302" s="8072" t="s">
        <v>20</v>
      </c>
      <c r="E302" s="8502" t="n">
        <v>0.18362366255919998</v>
      </c>
      <c r="F302" s="8932" t="n">
        <v>0.1267158198465</v>
      </c>
      <c r="G302" s="9362" t="n">
        <v>0.0953080463216</v>
      </c>
      <c r="H302" s="9792" t="n">
        <v>0.07211074083079999</v>
      </c>
      <c r="I302" s="10222" t="n">
        <v>0.0549653362624</v>
      </c>
      <c r="J302" s="10652" t="n">
        <v>0.0260940432729</v>
      </c>
    </row>
    <row collapsed="false" customFormat="false" customHeight="false" hidden="false" ht="12.75" outlineLevel="0" r="303">
      <c r="A303" s="6783" t="s">
        <v>141</v>
      </c>
      <c r="B303" s="7213" t="s">
        <v>34</v>
      </c>
      <c r="C303" s="7643" t="s">
        <v>22</v>
      </c>
      <c r="D303" s="8073" t="s">
        <v>13</v>
      </c>
      <c r="E303" s="8503" t="n">
        <v>0.486281990554</v>
      </c>
      <c r="F303" s="8933" t="n">
        <v>0.7065688786591</v>
      </c>
      <c r="G303" s="9363" t="n">
        <v>0.8524280847725</v>
      </c>
      <c r="H303" s="9793" t="n">
        <v>0.9363603710851</v>
      </c>
      <c r="I303" s="10223" t="n">
        <v>1.0043685237725</v>
      </c>
      <c r="J303" s="10653" t="n">
        <v>1.0841815961917</v>
      </c>
    </row>
    <row collapsed="false" customFormat="false" customHeight="false" hidden="false" ht="12.75" outlineLevel="0" r="304">
      <c r="A304" s="6784" t="s">
        <v>141</v>
      </c>
      <c r="B304" s="7214" t="s">
        <v>34</v>
      </c>
      <c r="C304" s="7644" t="s">
        <v>22</v>
      </c>
      <c r="D304" s="8074" t="s">
        <v>16</v>
      </c>
      <c r="E304" s="8504" t="n">
        <v>0.0154212046506</v>
      </c>
      <c r="F304" s="8934" t="n">
        <v>0.0</v>
      </c>
      <c r="G304" s="9364" t="n">
        <v>0.0</v>
      </c>
      <c r="H304" s="9794" t="n">
        <v>0.0</v>
      </c>
      <c r="I304" s="10224" t="n">
        <v>0.0</v>
      </c>
      <c r="J304" s="10654" t="n">
        <v>0.0</v>
      </c>
    </row>
    <row collapsed="false" customFormat="false" customHeight="false" hidden="false" ht="12.75" outlineLevel="0" r="305">
      <c r="A305" s="6785" t="s">
        <v>141</v>
      </c>
      <c r="B305" s="7215" t="s">
        <v>34</v>
      </c>
      <c r="C305" s="7645" t="s">
        <v>22</v>
      </c>
      <c r="D305" s="8075" t="s">
        <v>14</v>
      </c>
      <c r="E305" s="8505" t="n">
        <v>0.6028578097339999</v>
      </c>
      <c r="F305" s="8935" t="n">
        <v>0.4865127583678</v>
      </c>
      <c r="G305" s="9365" t="n">
        <v>0.4119527429009</v>
      </c>
      <c r="H305" s="9795" t="n">
        <v>0.34448321234</v>
      </c>
      <c r="I305" s="10225" t="n">
        <v>0.2894657124124</v>
      </c>
      <c r="J305" s="10655" t="n">
        <v>0.1646055388922</v>
      </c>
    </row>
    <row collapsed="false" customFormat="false" customHeight="false" hidden="false" ht="12.75" outlineLevel="0" r="306">
      <c r="A306" s="6786" t="s">
        <v>141</v>
      </c>
      <c r="B306" s="7216" t="s">
        <v>34</v>
      </c>
      <c r="C306" s="7646" t="s">
        <v>22</v>
      </c>
      <c r="D306" s="8076" t="s">
        <v>18</v>
      </c>
      <c r="E306" s="8506" t="n">
        <v>0.0</v>
      </c>
      <c r="F306" s="8936" t="n">
        <v>0.0</v>
      </c>
      <c r="G306" s="9366" t="n">
        <v>0.0</v>
      </c>
      <c r="H306" s="9796" t="n">
        <v>0.0</v>
      </c>
      <c r="I306" s="10226" t="n">
        <v>0.0</v>
      </c>
      <c r="J306" s="10656" t="n">
        <v>0.0</v>
      </c>
    </row>
    <row collapsed="false" customFormat="false" customHeight="false" hidden="false" ht="12.75" outlineLevel="0" r="307">
      <c r="A307" s="6787" t="s">
        <v>141</v>
      </c>
      <c r="B307" s="7217" t="s">
        <v>34</v>
      </c>
      <c r="C307" s="7647" t="s">
        <v>23</v>
      </c>
      <c r="D307" s="8077" t="s">
        <v>20</v>
      </c>
      <c r="E307" s="8507" t="n">
        <v>0.0</v>
      </c>
      <c r="F307" s="8937" t="n">
        <v>0.0</v>
      </c>
      <c r="G307" s="9367" t="n">
        <v>0.0</v>
      </c>
      <c r="H307" s="9797" t="n">
        <v>0.0</v>
      </c>
      <c r="I307" s="10227" t="n">
        <v>0.0</v>
      </c>
      <c r="J307" s="10657" t="n">
        <v>0.0</v>
      </c>
    </row>
    <row collapsed="false" customFormat="false" customHeight="false" hidden="false" ht="12.75" outlineLevel="0" r="308">
      <c r="A308" s="6788" t="s">
        <v>141</v>
      </c>
      <c r="B308" s="7218" t="s">
        <v>34</v>
      </c>
      <c r="C308" s="7648" t="s">
        <v>23</v>
      </c>
      <c r="D308" s="8078" t="s">
        <v>13</v>
      </c>
      <c r="E308" s="8508" t="n">
        <v>2.13903204976</v>
      </c>
      <c r="F308" s="8938" t="n">
        <v>2.1960479401243</v>
      </c>
      <c r="G308" s="9368" t="n">
        <v>2.067407556612</v>
      </c>
      <c r="H308" s="9798" t="n">
        <v>1.7344787969309001</v>
      </c>
      <c r="I308" s="10228" t="n">
        <v>1.3798792315579</v>
      </c>
      <c r="J308" s="10658" t="n">
        <v>1.0095301542075</v>
      </c>
    </row>
    <row collapsed="false" customFormat="false" customHeight="false" hidden="false" ht="12.75" outlineLevel="0" r="309">
      <c r="A309" s="6789" t="s">
        <v>141</v>
      </c>
      <c r="B309" s="7219" t="s">
        <v>34</v>
      </c>
      <c r="C309" s="7649" t="s">
        <v>23</v>
      </c>
      <c r="D309" s="8079" t="s">
        <v>16</v>
      </c>
      <c r="E309" s="8509" t="n">
        <v>0.0</v>
      </c>
      <c r="F309" s="8939" t="n">
        <v>0.0</v>
      </c>
      <c r="G309" s="9369" t="n">
        <v>0.0</v>
      </c>
      <c r="H309" s="9799" t="n">
        <v>0.0</v>
      </c>
      <c r="I309" s="10229" t="n">
        <v>0.0</v>
      </c>
      <c r="J309" s="10659" t="n">
        <v>0.0</v>
      </c>
    </row>
    <row collapsed="false" customFormat="false" customHeight="false" hidden="false" ht="12.75" outlineLevel="0" r="310">
      <c r="A310" s="6790" t="s">
        <v>141</v>
      </c>
      <c r="B310" s="7220" t="s">
        <v>34</v>
      </c>
      <c r="C310" s="7650" t="s">
        <v>23</v>
      </c>
      <c r="D310" s="8080" t="s">
        <v>14</v>
      </c>
      <c r="E310" s="8510" t="n">
        <v>0.0</v>
      </c>
      <c r="F310" s="8940" t="n">
        <v>0.0</v>
      </c>
      <c r="G310" s="9370" t="n">
        <v>0.0</v>
      </c>
      <c r="H310" s="9800" t="n">
        <v>0.0</v>
      </c>
      <c r="I310" s="10230" t="n">
        <v>0.0</v>
      </c>
      <c r="J310" s="10660" t="n">
        <v>0.0</v>
      </c>
    </row>
    <row collapsed="false" customFormat="false" customHeight="false" hidden="false" ht="12.75" outlineLevel="0" r="311">
      <c r="A311" s="6791" t="s">
        <v>141</v>
      </c>
      <c r="B311" s="7221" t="s">
        <v>34</v>
      </c>
      <c r="C311" s="7651" t="s">
        <v>23</v>
      </c>
      <c r="D311" s="8081" t="s">
        <v>18</v>
      </c>
      <c r="E311" s="8511" t="n">
        <v>0.0</v>
      </c>
      <c r="F311" s="8941" t="n">
        <v>0.0</v>
      </c>
      <c r="G311" s="9371" t="n">
        <v>0.0</v>
      </c>
      <c r="H311" s="9801" t="n">
        <v>0.0</v>
      </c>
      <c r="I311" s="10231" t="n">
        <v>0.0</v>
      </c>
      <c r="J311" s="10661" t="n">
        <v>0.0</v>
      </c>
    </row>
    <row collapsed="false" customFormat="false" customHeight="false" hidden="false" ht="12.75" outlineLevel="0" r="312">
      <c r="A312" s="6792" t="s">
        <v>141</v>
      </c>
      <c r="B312" s="7222" t="s">
        <v>34</v>
      </c>
      <c r="C312" s="7652" t="s">
        <v>24</v>
      </c>
      <c r="D312" s="8082" t="s">
        <v>20</v>
      </c>
      <c r="E312" s="8512" t="n">
        <v>0.09093138489</v>
      </c>
      <c r="F312" s="8942" t="n">
        <v>0.3684133011551</v>
      </c>
      <c r="G312" s="9372" t="n">
        <v>0.5573096615254001</v>
      </c>
      <c r="H312" s="9802" t="n">
        <v>0.6883717949350999</v>
      </c>
      <c r="I312" s="10232" t="n">
        <v>0.7072040759941</v>
      </c>
      <c r="J312" s="10662" t="n">
        <v>0.6683032137684</v>
      </c>
    </row>
    <row collapsed="false" customFormat="false" customHeight="false" hidden="false" ht="12.75" outlineLevel="0" r="313">
      <c r="A313" s="6793" t="s">
        <v>141</v>
      </c>
      <c r="B313" s="7223" t="s">
        <v>34</v>
      </c>
      <c r="C313" s="7653" t="s">
        <v>24</v>
      </c>
      <c r="D313" s="8083" t="s">
        <v>13</v>
      </c>
      <c r="E313" s="8513" t="n">
        <v>0.820185005898</v>
      </c>
      <c r="F313" s="8943" t="n">
        <v>1.116505236792</v>
      </c>
      <c r="G313" s="9373" t="n">
        <v>1.2585398505823</v>
      </c>
      <c r="H313" s="9803" t="n">
        <v>1.2437399616695002</v>
      </c>
      <c r="I313" s="10233" t="n">
        <v>1.1993563560695</v>
      </c>
      <c r="J313" s="10663" t="n">
        <v>0.813061076842</v>
      </c>
    </row>
    <row collapsed="false" customFormat="false" customHeight="false" hidden="false" ht="12.75" outlineLevel="0" r="314">
      <c r="A314" s="6794" t="s">
        <v>141</v>
      </c>
      <c r="B314" s="7224" t="s">
        <v>34</v>
      </c>
      <c r="C314" s="7654" t="s">
        <v>24</v>
      </c>
      <c r="D314" s="8084" t="s">
        <v>16</v>
      </c>
      <c r="E314" s="8514" t="n">
        <v>0.68682328386</v>
      </c>
      <c r="F314" s="8944" t="n">
        <v>0.43904935657599997</v>
      </c>
      <c r="G314" s="9374" t="n">
        <v>0.2179532830684</v>
      </c>
      <c r="H314" s="9804" t="n">
        <v>0.0538125659485</v>
      </c>
      <c r="I314" s="10234" t="n">
        <v>0.0320894448851</v>
      </c>
      <c r="J314" s="10664" t="n">
        <v>8.180615337E-4</v>
      </c>
    </row>
    <row collapsed="false" customFormat="false" customHeight="false" hidden="false" ht="12.75" outlineLevel="0" r="315">
      <c r="A315" s="6795" t="s">
        <v>141</v>
      </c>
      <c r="B315" s="7225" t="s">
        <v>34</v>
      </c>
      <c r="C315" s="7655" t="s">
        <v>24</v>
      </c>
      <c r="D315" s="8085" t="s">
        <v>14</v>
      </c>
      <c r="E315" s="8515" t="n">
        <v>2.2197464538169998</v>
      </c>
      <c r="F315" s="8945" t="n">
        <v>1.9903876635282</v>
      </c>
      <c r="G315" s="9375" t="n">
        <v>1.7661232061261</v>
      </c>
      <c r="H315" s="9805" t="n">
        <v>1.556078011972</v>
      </c>
      <c r="I315" s="10235" t="n">
        <v>1.4153408916699</v>
      </c>
      <c r="J315" s="10665" t="n">
        <v>1.0981837274772999</v>
      </c>
    </row>
    <row collapsed="false" customFormat="false" customHeight="false" hidden="false" ht="12.75" outlineLevel="0" r="316">
      <c r="A316" s="6796" t="s">
        <v>141</v>
      </c>
      <c r="B316" s="7226" t="s">
        <v>34</v>
      </c>
      <c r="C316" s="7656" t="s">
        <v>24</v>
      </c>
      <c r="D316" s="8086" t="s">
        <v>18</v>
      </c>
      <c r="E316" s="8516" t="n">
        <v>0.34340077223000004</v>
      </c>
      <c r="F316" s="8946" t="n">
        <v>0.36537178533020004</v>
      </c>
      <c r="G316" s="9376" t="n">
        <v>0.35297827589889996</v>
      </c>
      <c r="H316" s="9806" t="n">
        <v>0.33702621502200003</v>
      </c>
      <c r="I316" s="10236" t="n">
        <v>0.3200094896057</v>
      </c>
      <c r="J316" s="10666" t="n">
        <v>0.2722609164783</v>
      </c>
    </row>
    <row collapsed="false" customFormat="false" customHeight="false" hidden="false" ht="12.75" outlineLevel="0" r="317">
      <c r="A317" s="6797" t="s">
        <v>141</v>
      </c>
      <c r="B317" s="7227" t="s">
        <v>34</v>
      </c>
      <c r="C317" s="7657" t="s">
        <v>25</v>
      </c>
      <c r="D317" s="8087" t="s">
        <v>20</v>
      </c>
      <c r="E317" s="8517" t="n">
        <v>0.0</v>
      </c>
      <c r="F317" s="8947" t="n">
        <v>0.0</v>
      </c>
      <c r="G317" s="9377" t="n">
        <v>0.0</v>
      </c>
      <c r="H317" s="9807" t="n">
        <v>0.0</v>
      </c>
      <c r="I317" s="10237" t="n">
        <v>0.0</v>
      </c>
      <c r="J317" s="10667" t="n">
        <v>0.0</v>
      </c>
    </row>
    <row collapsed="false" customFormat="false" customHeight="false" hidden="false" ht="12.75" outlineLevel="0" r="318">
      <c r="A318" s="6798" t="s">
        <v>141</v>
      </c>
      <c r="B318" s="7228" t="s">
        <v>34</v>
      </c>
      <c r="C318" s="7658" t="s">
        <v>25</v>
      </c>
      <c r="D318" s="8088" t="s">
        <v>13</v>
      </c>
      <c r="E318" s="8518" t="n">
        <v>0.848100485397</v>
      </c>
      <c r="F318" s="8948" t="n">
        <v>0.8592856266533</v>
      </c>
      <c r="G318" s="9378" t="n">
        <v>0.8615602354249</v>
      </c>
      <c r="H318" s="9808" t="n">
        <v>0.8589734961737</v>
      </c>
      <c r="I318" s="10238" t="n">
        <v>0.8580754675832</v>
      </c>
      <c r="J318" s="10668" t="n">
        <v>0.8571884184641</v>
      </c>
    </row>
    <row collapsed="false" customFormat="false" customHeight="false" hidden="false" ht="12.75" outlineLevel="0" r="319">
      <c r="A319" s="6799" t="s">
        <v>141</v>
      </c>
      <c r="B319" s="7229" t="s">
        <v>34</v>
      </c>
      <c r="C319" s="7659" t="s">
        <v>25</v>
      </c>
      <c r="D319" s="8089" t="s">
        <v>16</v>
      </c>
      <c r="E319" s="8519" t="n">
        <v>0.0</v>
      </c>
      <c r="F319" s="8949" t="n">
        <v>0.0</v>
      </c>
      <c r="G319" s="9379" t="n">
        <v>0.0</v>
      </c>
      <c r="H319" s="9809" t="n">
        <v>0.0</v>
      </c>
      <c r="I319" s="10239" t="n">
        <v>0.0</v>
      </c>
      <c r="J319" s="10669" t="n">
        <v>0.0</v>
      </c>
    </row>
    <row collapsed="false" customFormat="false" customHeight="false" hidden="false" ht="12.75" outlineLevel="0" r="320">
      <c r="A320" s="6800" t="s">
        <v>141</v>
      </c>
      <c r="B320" s="7230" t="s">
        <v>34</v>
      </c>
      <c r="C320" s="7660" t="s">
        <v>25</v>
      </c>
      <c r="D320" s="8090" t="s">
        <v>14</v>
      </c>
      <c r="E320" s="8520" t="n">
        <v>0.0</v>
      </c>
      <c r="F320" s="8950" t="n">
        <v>0.0</v>
      </c>
      <c r="G320" s="9380" t="n">
        <v>0.0</v>
      </c>
      <c r="H320" s="9810" t="n">
        <v>0.0</v>
      </c>
      <c r="I320" s="10240" t="n">
        <v>0.0</v>
      </c>
      <c r="J320" s="10670" t="n">
        <v>0.0</v>
      </c>
    </row>
    <row collapsed="false" customFormat="false" customHeight="false" hidden="false" ht="12.75" outlineLevel="0" r="321">
      <c r="A321" s="6801" t="s">
        <v>141</v>
      </c>
      <c r="B321" s="7231" t="s">
        <v>34</v>
      </c>
      <c r="C321" s="7661" t="s">
        <v>25</v>
      </c>
      <c r="D321" s="8091" t="s">
        <v>18</v>
      </c>
      <c r="E321" s="8521" t="n">
        <v>0.0</v>
      </c>
      <c r="F321" s="8951" t="n">
        <v>0.0</v>
      </c>
      <c r="G321" s="9381" t="n">
        <v>0.0</v>
      </c>
      <c r="H321" s="9811" t="n">
        <v>0.0</v>
      </c>
      <c r="I321" s="10241" t="n">
        <v>0.0</v>
      </c>
      <c r="J321" s="10671" t="n">
        <v>0.0</v>
      </c>
    </row>
    <row collapsed="false" customFormat="false" customHeight="false" hidden="false" ht="12.75" outlineLevel="0" r="322">
      <c r="A322" s="6802" t="s">
        <v>141</v>
      </c>
      <c r="B322" s="7232" t="s">
        <v>34</v>
      </c>
      <c r="C322" s="7662" t="s">
        <v>26</v>
      </c>
      <c r="D322" s="8092" t="s">
        <v>20</v>
      </c>
      <c r="E322" s="8522" t="n">
        <v>0.0</v>
      </c>
      <c r="F322" s="8952" t="n">
        <v>0.0</v>
      </c>
      <c r="G322" s="9382" t="n">
        <v>0.0</v>
      </c>
      <c r="H322" s="9812" t="n">
        <v>0.0</v>
      </c>
      <c r="I322" s="10242" t="n">
        <v>0.0</v>
      </c>
      <c r="J322" s="10672" t="n">
        <v>0.0</v>
      </c>
    </row>
    <row collapsed="false" customFormat="false" customHeight="false" hidden="false" ht="12.75" outlineLevel="0" r="323">
      <c r="A323" s="6803" t="s">
        <v>141</v>
      </c>
      <c r="B323" s="7233" t="s">
        <v>34</v>
      </c>
      <c r="C323" s="7663" t="s">
        <v>26</v>
      </c>
      <c r="D323" s="8093" t="s">
        <v>13</v>
      </c>
      <c r="E323" s="8523" t="n">
        <v>0.42405024614</v>
      </c>
      <c r="F323" s="8953" t="n">
        <v>0.454564211935</v>
      </c>
      <c r="G323" s="9383" t="n">
        <v>0.4824132911386</v>
      </c>
      <c r="H323" s="9813" t="n">
        <v>0.4897968497677</v>
      </c>
      <c r="I323" s="10243" t="n">
        <v>0.49811055112589997</v>
      </c>
      <c r="J323" s="10673" t="n">
        <v>0.5295646934994</v>
      </c>
    </row>
    <row collapsed="false" customFormat="false" customHeight="false" hidden="false" ht="12.75" outlineLevel="0" r="324">
      <c r="A324" s="6804" t="s">
        <v>141</v>
      </c>
      <c r="B324" s="7234" t="s">
        <v>34</v>
      </c>
      <c r="C324" s="7664" t="s">
        <v>26</v>
      </c>
      <c r="D324" s="8094" t="s">
        <v>16</v>
      </c>
      <c r="E324" s="8524" t="n">
        <v>0.0</v>
      </c>
      <c r="F324" s="8954" t="n">
        <v>0.0</v>
      </c>
      <c r="G324" s="9384" t="n">
        <v>0.0</v>
      </c>
      <c r="H324" s="9814" t="n">
        <v>0.0</v>
      </c>
      <c r="I324" s="10244" t="n">
        <v>0.0</v>
      </c>
      <c r="J324" s="10674" t="n">
        <v>0.0</v>
      </c>
    </row>
    <row collapsed="false" customFormat="false" customHeight="false" hidden="false" ht="12.75" outlineLevel="0" r="325">
      <c r="A325" s="6805" t="s">
        <v>141</v>
      </c>
      <c r="B325" s="7235" t="s">
        <v>34</v>
      </c>
      <c r="C325" s="7665" t="s">
        <v>26</v>
      </c>
      <c r="D325" s="8095" t="s">
        <v>14</v>
      </c>
      <c r="E325" s="8525" t="n">
        <v>0.0</v>
      </c>
      <c r="F325" s="8955" t="n">
        <v>0.0</v>
      </c>
      <c r="G325" s="9385" t="n">
        <v>0.0</v>
      </c>
      <c r="H325" s="9815" t="n">
        <v>0.0</v>
      </c>
      <c r="I325" s="10245" t="n">
        <v>0.0</v>
      </c>
      <c r="J325" s="10675" t="n">
        <v>0.0</v>
      </c>
    </row>
    <row collapsed="false" customFormat="false" customHeight="false" hidden="false" ht="12.75" outlineLevel="0" r="326">
      <c r="A326" s="6806" t="s">
        <v>141</v>
      </c>
      <c r="B326" s="7236" t="s">
        <v>34</v>
      </c>
      <c r="C326" s="7666" t="s">
        <v>26</v>
      </c>
      <c r="D326" s="8096" t="s">
        <v>18</v>
      </c>
      <c r="E326" s="8526" t="n">
        <v>0.0</v>
      </c>
      <c r="F326" s="8956" t="n">
        <v>0.0</v>
      </c>
      <c r="G326" s="9386" t="n">
        <v>0.0</v>
      </c>
      <c r="H326" s="9816" t="n">
        <v>0.0</v>
      </c>
      <c r="I326" s="10246" t="n">
        <v>0.0</v>
      </c>
      <c r="J326" s="10676" t="n">
        <v>0.0</v>
      </c>
    </row>
    <row collapsed="false" customFormat="false" customHeight="false" hidden="false" ht="12.75" outlineLevel="0" r="327">
      <c r="A327" s="6807" t="s">
        <v>141</v>
      </c>
      <c r="B327" s="7237" t="s">
        <v>34</v>
      </c>
      <c r="C327" s="7667" t="s">
        <v>27</v>
      </c>
      <c r="D327" s="8097" t="s">
        <v>20</v>
      </c>
      <c r="E327" s="8527" t="n">
        <v>0.0</v>
      </c>
      <c r="F327" s="8957" t="n">
        <v>0.0</v>
      </c>
      <c r="G327" s="9387" t="n">
        <v>0.0</v>
      </c>
      <c r="H327" s="9817" t="n">
        <v>0.0</v>
      </c>
      <c r="I327" s="10247" t="n">
        <v>0.0</v>
      </c>
      <c r="J327" s="10677" t="n">
        <v>0.0</v>
      </c>
    </row>
    <row collapsed="false" customFormat="false" customHeight="false" hidden="false" ht="12.75" outlineLevel="0" r="328">
      <c r="A328" s="6808" t="s">
        <v>141</v>
      </c>
      <c r="B328" s="7238" t="s">
        <v>34</v>
      </c>
      <c r="C328" s="7668" t="s">
        <v>27</v>
      </c>
      <c r="D328" s="8098" t="s">
        <v>13</v>
      </c>
      <c r="E328" s="8528" t="n">
        <v>3.188637921603</v>
      </c>
      <c r="F328" s="8958" t="n">
        <v>3.3595394078678997</v>
      </c>
      <c r="G328" s="9388" t="n">
        <v>3.5175817422252003</v>
      </c>
      <c r="H328" s="9818" t="n">
        <v>3.6606133935066</v>
      </c>
      <c r="I328" s="10248" t="n">
        <v>3.8533623458449</v>
      </c>
      <c r="J328" s="10678" t="n">
        <v>4.4013479272066</v>
      </c>
    </row>
    <row collapsed="false" customFormat="false" customHeight="false" hidden="false" ht="12.75" outlineLevel="0" r="329">
      <c r="A329" s="6809" t="s">
        <v>141</v>
      </c>
      <c r="B329" s="7239" t="s">
        <v>34</v>
      </c>
      <c r="C329" s="7669" t="s">
        <v>27</v>
      </c>
      <c r="D329" s="8099" t="s">
        <v>16</v>
      </c>
      <c r="E329" s="8529" t="n">
        <v>0.0</v>
      </c>
      <c r="F329" s="8959" t="n">
        <v>0.0</v>
      </c>
      <c r="G329" s="9389" t="n">
        <v>0.0</v>
      </c>
      <c r="H329" s="9819" t="n">
        <v>0.0</v>
      </c>
      <c r="I329" s="10249" t="n">
        <v>0.0</v>
      </c>
      <c r="J329" s="10679" t="n">
        <v>0.0</v>
      </c>
    </row>
    <row collapsed="false" customFormat="false" customHeight="false" hidden="false" ht="12.75" outlineLevel="0" r="330">
      <c r="A330" s="6810" t="s">
        <v>141</v>
      </c>
      <c r="B330" s="7240" t="s">
        <v>34</v>
      </c>
      <c r="C330" s="7670" t="s">
        <v>27</v>
      </c>
      <c r="D330" s="8100" t="s">
        <v>14</v>
      </c>
      <c r="E330" s="8530" t="n">
        <v>0.0</v>
      </c>
      <c r="F330" s="8960" t="n">
        <v>0.0</v>
      </c>
      <c r="G330" s="9390" t="n">
        <v>0.0</v>
      </c>
      <c r="H330" s="9820" t="n">
        <v>0.0</v>
      </c>
      <c r="I330" s="10250" t="n">
        <v>0.0</v>
      </c>
      <c r="J330" s="10680" t="n">
        <v>0.0</v>
      </c>
    </row>
    <row collapsed="false" customFormat="false" customHeight="false" hidden="false" ht="12.75" outlineLevel="0" r="331">
      <c r="A331" s="6811" t="s">
        <v>141</v>
      </c>
      <c r="B331" s="7241" t="s">
        <v>34</v>
      </c>
      <c r="C331" s="7671" t="s">
        <v>27</v>
      </c>
      <c r="D331" s="8101" t="s">
        <v>18</v>
      </c>
      <c r="E331" s="8531" t="n">
        <v>0.0</v>
      </c>
      <c r="F331" s="8961" t="n">
        <v>0.0</v>
      </c>
      <c r="G331" s="9391" t="n">
        <v>0.0</v>
      </c>
      <c r="H331" s="9821" t="n">
        <v>0.0</v>
      </c>
      <c r="I331" s="10251" t="n">
        <v>0.0</v>
      </c>
      <c r="J331" s="10681" t="n">
        <v>0.0</v>
      </c>
    </row>
    <row collapsed="false" customFormat="false" customHeight="false" hidden="false" ht="12.75" outlineLevel="0" r="332">
      <c r="A332" s="6812" t="s">
        <v>141</v>
      </c>
      <c r="B332" s="7242" t="s">
        <v>35</v>
      </c>
      <c r="C332" s="7672" t="s">
        <v>12</v>
      </c>
      <c r="D332" s="8102" t="s">
        <v>20</v>
      </c>
      <c r="E332" s="8532" t="n">
        <v>0.0</v>
      </c>
      <c r="F332" s="8962" t="n">
        <v>0.0</v>
      </c>
      <c r="G332" s="9392" t="n">
        <v>0.0</v>
      </c>
      <c r="H332" s="9822" t="n">
        <v>0.0</v>
      </c>
      <c r="I332" s="10252" t="n">
        <v>0.0</v>
      </c>
      <c r="J332" s="10682" t="n">
        <v>0.0</v>
      </c>
    </row>
    <row collapsed="false" customFormat="false" customHeight="false" hidden="false" ht="12.75" outlineLevel="0" r="333">
      <c r="A333" s="6813" t="s">
        <v>141</v>
      </c>
      <c r="B333" s="7243" t="s">
        <v>35</v>
      </c>
      <c r="C333" s="7673" t="s">
        <v>12</v>
      </c>
      <c r="D333" s="8103" t="s">
        <v>13</v>
      </c>
      <c r="E333" s="8533" t="n">
        <v>0.068338179367</v>
      </c>
      <c r="F333" s="8963" t="n">
        <v>0.07193566139810001</v>
      </c>
      <c r="G333" s="9393" t="n">
        <v>0.0756428584338</v>
      </c>
      <c r="H333" s="9823" t="n">
        <v>0.074772407124</v>
      </c>
      <c r="I333" s="10253" t="n">
        <v>0.0739442027473</v>
      </c>
      <c r="J333" s="10683" t="n">
        <v>0.0701403073512</v>
      </c>
    </row>
    <row collapsed="false" customFormat="false" customHeight="false" hidden="false" ht="12.75" outlineLevel="0" r="334">
      <c r="A334" s="6814" t="s">
        <v>141</v>
      </c>
      <c r="B334" s="7244" t="s">
        <v>35</v>
      </c>
      <c r="C334" s="7674" t="s">
        <v>12</v>
      </c>
      <c r="D334" s="8104" t="s">
        <v>16</v>
      </c>
      <c r="E334" s="8534" t="n">
        <v>0.0</v>
      </c>
      <c r="F334" s="8964" t="n">
        <v>0.0</v>
      </c>
      <c r="G334" s="9394" t="n">
        <v>0.0</v>
      </c>
      <c r="H334" s="9824" t="n">
        <v>0.0</v>
      </c>
      <c r="I334" s="10254" t="n">
        <v>0.0</v>
      </c>
      <c r="J334" s="10684" t="n">
        <v>0.0</v>
      </c>
    </row>
    <row collapsed="false" customFormat="false" customHeight="false" hidden="false" ht="12.75" outlineLevel="0" r="335">
      <c r="A335" s="6815" t="s">
        <v>141</v>
      </c>
      <c r="B335" s="7245" t="s">
        <v>35</v>
      </c>
      <c r="C335" s="7675" t="s">
        <v>12</v>
      </c>
      <c r="D335" s="8105" t="s">
        <v>14</v>
      </c>
      <c r="E335" s="8535" t="n">
        <v>0.0</v>
      </c>
      <c r="F335" s="8965" t="n">
        <v>0.0</v>
      </c>
      <c r="G335" s="9395" t="n">
        <v>0.0</v>
      </c>
      <c r="H335" s="9825" t="n">
        <v>0.0</v>
      </c>
      <c r="I335" s="10255" t="n">
        <v>0.0</v>
      </c>
      <c r="J335" s="10685" t="n">
        <v>0.0</v>
      </c>
    </row>
    <row collapsed="false" customFormat="false" customHeight="false" hidden="false" ht="12.75" outlineLevel="0" r="336">
      <c r="A336" s="6816" t="s">
        <v>141</v>
      </c>
      <c r="B336" s="7246" t="s">
        <v>35</v>
      </c>
      <c r="C336" s="7676" t="s">
        <v>12</v>
      </c>
      <c r="D336" s="8106" t="s">
        <v>18</v>
      </c>
      <c r="E336" s="8536" t="n">
        <v>0.0</v>
      </c>
      <c r="F336" s="8966" t="n">
        <v>0.0</v>
      </c>
      <c r="G336" s="9396" t="n">
        <v>0.0</v>
      </c>
      <c r="H336" s="9826" t="n">
        <v>0.0</v>
      </c>
      <c r="I336" s="10256" t="n">
        <v>0.0</v>
      </c>
      <c r="J336" s="10686" t="n">
        <v>0.0</v>
      </c>
    </row>
    <row collapsed="false" customFormat="false" customHeight="false" hidden="false" ht="12.75" outlineLevel="0" r="337">
      <c r="A337" s="6817" t="s">
        <v>141</v>
      </c>
      <c r="B337" s="7247" t="s">
        <v>35</v>
      </c>
      <c r="C337" s="7677" t="s">
        <v>15</v>
      </c>
      <c r="D337" s="8107" t="s">
        <v>20</v>
      </c>
      <c r="E337" s="8537" t="n">
        <v>0.0</v>
      </c>
      <c r="F337" s="8967" t="n">
        <v>0.0</v>
      </c>
      <c r="G337" s="9397" t="n">
        <v>0.0</v>
      </c>
      <c r="H337" s="9827" t="n">
        <v>0.0</v>
      </c>
      <c r="I337" s="10257" t="n">
        <v>0.0</v>
      </c>
      <c r="J337" s="10687" t="n">
        <v>0.0</v>
      </c>
    </row>
    <row collapsed="false" customFormat="false" customHeight="false" hidden="false" ht="12.75" outlineLevel="0" r="338">
      <c r="A338" s="6818" t="s">
        <v>141</v>
      </c>
      <c r="B338" s="7248" t="s">
        <v>35</v>
      </c>
      <c r="C338" s="7678" t="s">
        <v>15</v>
      </c>
      <c r="D338" s="8108" t="s">
        <v>13</v>
      </c>
      <c r="E338" s="8538" t="n">
        <v>0.27544051361989996</v>
      </c>
      <c r="F338" s="8968" t="n">
        <v>0.44976844752039996</v>
      </c>
      <c r="G338" s="9398" t="n">
        <v>0.5578896098393</v>
      </c>
      <c r="H338" s="9828" t="n">
        <v>0.6529112563709001</v>
      </c>
      <c r="I338" s="10258" t="n">
        <v>0.7432765891447001</v>
      </c>
      <c r="J338" s="10688" t="n">
        <v>0.6167949374999001</v>
      </c>
    </row>
    <row collapsed="false" customFormat="false" customHeight="false" hidden="false" ht="12.75" outlineLevel="0" r="339">
      <c r="A339" s="6819" t="s">
        <v>141</v>
      </c>
      <c r="B339" s="7249" t="s">
        <v>35</v>
      </c>
      <c r="C339" s="7679" t="s">
        <v>15</v>
      </c>
      <c r="D339" s="8109" t="s">
        <v>16</v>
      </c>
      <c r="E339" s="8539" t="n">
        <v>0.0</v>
      </c>
      <c r="F339" s="8969" t="n">
        <v>0.0</v>
      </c>
      <c r="G339" s="9399" t="n">
        <v>0.0</v>
      </c>
      <c r="H339" s="9829" t="n">
        <v>0.0</v>
      </c>
      <c r="I339" s="10259" t="n">
        <v>0.0</v>
      </c>
      <c r="J339" s="10689" t="n">
        <v>0.0</v>
      </c>
    </row>
    <row collapsed="false" customFormat="false" customHeight="false" hidden="false" ht="12.75" outlineLevel="0" r="340">
      <c r="A340" s="6820" t="s">
        <v>141</v>
      </c>
      <c r="B340" s="7250" t="s">
        <v>35</v>
      </c>
      <c r="C340" s="7680" t="s">
        <v>15</v>
      </c>
      <c r="D340" s="8110" t="s">
        <v>14</v>
      </c>
      <c r="E340" s="8540" t="n">
        <v>0.0</v>
      </c>
      <c r="F340" s="8970" t="n">
        <v>0.0</v>
      </c>
      <c r="G340" s="9400" t="n">
        <v>0.0</v>
      </c>
      <c r="H340" s="9830" t="n">
        <v>0.0</v>
      </c>
      <c r="I340" s="10260" t="n">
        <v>0.0</v>
      </c>
      <c r="J340" s="10690" t="n">
        <v>0.0</v>
      </c>
    </row>
    <row collapsed="false" customFormat="false" customHeight="false" hidden="false" ht="12.75" outlineLevel="0" r="341">
      <c r="A341" s="6821" t="s">
        <v>141</v>
      </c>
      <c r="B341" s="7251" t="s">
        <v>35</v>
      </c>
      <c r="C341" s="7681" t="s">
        <v>15</v>
      </c>
      <c r="D341" s="8111" t="s">
        <v>18</v>
      </c>
      <c r="E341" s="8541" t="n">
        <v>0.0</v>
      </c>
      <c r="F341" s="8971" t="n">
        <v>0.0</v>
      </c>
      <c r="G341" s="9401" t="n">
        <v>0.0</v>
      </c>
      <c r="H341" s="9831" t="n">
        <v>0.0</v>
      </c>
      <c r="I341" s="10261" t="n">
        <v>0.0</v>
      </c>
      <c r="J341" s="10691" t="n">
        <v>0.0</v>
      </c>
    </row>
    <row collapsed="false" customFormat="false" customHeight="false" hidden="false" ht="12.75" outlineLevel="0" r="342">
      <c r="A342" s="6822" t="s">
        <v>141</v>
      </c>
      <c r="B342" s="7252" t="s">
        <v>35</v>
      </c>
      <c r="C342" s="7682" t="s">
        <v>17</v>
      </c>
      <c r="D342" s="8112" t="s">
        <v>20</v>
      </c>
      <c r="E342" s="8542" t="n">
        <v>0.0</v>
      </c>
      <c r="F342" s="8972" t="n">
        <v>0.0</v>
      </c>
      <c r="G342" s="9402" t="n">
        <v>0.0</v>
      </c>
      <c r="H342" s="9832" t="n">
        <v>0.0</v>
      </c>
      <c r="I342" s="10262" t="n">
        <v>0.0</v>
      </c>
      <c r="J342" s="10692" t="n">
        <v>0.0</v>
      </c>
    </row>
    <row collapsed="false" customFormat="false" customHeight="false" hidden="false" ht="12.75" outlineLevel="0" r="343">
      <c r="A343" s="6823" t="s">
        <v>141</v>
      </c>
      <c r="B343" s="7253" t="s">
        <v>35</v>
      </c>
      <c r="C343" s="7683" t="s">
        <v>17</v>
      </c>
      <c r="D343" s="8113" t="s">
        <v>13</v>
      </c>
      <c r="E343" s="8543" t="n">
        <v>0.24441536212099998</v>
      </c>
      <c r="F343" s="8973" t="n">
        <v>0.27183893481419996</v>
      </c>
      <c r="G343" s="9403" t="n">
        <v>0.2981792290352</v>
      </c>
      <c r="H343" s="9833" t="n">
        <v>0.2744317135987</v>
      </c>
      <c r="I343" s="10263" t="n">
        <v>0.2528222136396</v>
      </c>
      <c r="J343" s="10693" t="n">
        <v>0.20407421465790002</v>
      </c>
    </row>
    <row collapsed="false" customFormat="false" customHeight="false" hidden="false" ht="12.75" outlineLevel="0" r="344">
      <c r="A344" s="6824" t="s">
        <v>141</v>
      </c>
      <c r="B344" s="7254" t="s">
        <v>35</v>
      </c>
      <c r="C344" s="7684" t="s">
        <v>17</v>
      </c>
      <c r="D344" s="8114" t="s">
        <v>16</v>
      </c>
      <c r="E344" s="8544" t="n">
        <v>0.0</v>
      </c>
      <c r="F344" s="8974" t="n">
        <v>0.0</v>
      </c>
      <c r="G344" s="9404" t="n">
        <v>0.0</v>
      </c>
      <c r="H344" s="9834" t="n">
        <v>0.0</v>
      </c>
      <c r="I344" s="10264" t="n">
        <v>0.0</v>
      </c>
      <c r="J344" s="10694" t="n">
        <v>0.0</v>
      </c>
    </row>
    <row collapsed="false" customFormat="false" customHeight="false" hidden="false" ht="12.75" outlineLevel="0" r="345">
      <c r="A345" s="6825" t="s">
        <v>141</v>
      </c>
      <c r="B345" s="7255" t="s">
        <v>35</v>
      </c>
      <c r="C345" s="7685" t="s">
        <v>17</v>
      </c>
      <c r="D345" s="8115" t="s">
        <v>14</v>
      </c>
      <c r="E345" s="8545" t="n">
        <v>0.0</v>
      </c>
      <c r="F345" s="8975" t="n">
        <v>0.0</v>
      </c>
      <c r="G345" s="9405" t="n">
        <v>0.0</v>
      </c>
      <c r="H345" s="9835" t="n">
        <v>0.0</v>
      </c>
      <c r="I345" s="10265" t="n">
        <v>0.0</v>
      </c>
      <c r="J345" s="10695" t="n">
        <v>0.0</v>
      </c>
    </row>
    <row collapsed="false" customFormat="false" customHeight="false" hidden="false" ht="12.75" outlineLevel="0" r="346">
      <c r="A346" s="6826" t="s">
        <v>141</v>
      </c>
      <c r="B346" s="7256" t="s">
        <v>35</v>
      </c>
      <c r="C346" s="7686" t="s">
        <v>17</v>
      </c>
      <c r="D346" s="8116" t="s">
        <v>18</v>
      </c>
      <c r="E346" s="8546" t="n">
        <v>0.0</v>
      </c>
      <c r="F346" s="8976" t="n">
        <v>0.0</v>
      </c>
      <c r="G346" s="9406" t="n">
        <v>0.0</v>
      </c>
      <c r="H346" s="9836" t="n">
        <v>0.0</v>
      </c>
      <c r="I346" s="10266" t="n">
        <v>0.0</v>
      </c>
      <c r="J346" s="10696" t="n">
        <v>0.0</v>
      </c>
    </row>
    <row collapsed="false" customFormat="false" customHeight="false" hidden="false" ht="12.75" outlineLevel="0" r="347">
      <c r="A347" s="6827" t="s">
        <v>141</v>
      </c>
      <c r="B347" s="7257" t="s">
        <v>35</v>
      </c>
      <c r="C347" s="7687" t="s">
        <v>19</v>
      </c>
      <c r="D347" s="8117" t="s">
        <v>20</v>
      </c>
      <c r="E347" s="8547" t="n">
        <v>0.300445584315</v>
      </c>
      <c r="F347" s="8977" t="n">
        <v>0.4332581562771</v>
      </c>
      <c r="G347" s="9407" t="n">
        <v>0.42957288472399996</v>
      </c>
      <c r="H347" s="9837" t="n">
        <v>0.36559813646819994</v>
      </c>
      <c r="I347" s="10267" t="n">
        <v>0.3296712411859</v>
      </c>
      <c r="J347" s="10697" t="n">
        <v>0.12003361621189998</v>
      </c>
    </row>
    <row collapsed="false" customFormat="false" customHeight="false" hidden="false" ht="12.75" outlineLevel="0" r="348">
      <c r="A348" s="6828" t="s">
        <v>141</v>
      </c>
      <c r="B348" s="7258" t="s">
        <v>35</v>
      </c>
      <c r="C348" s="7688" t="s">
        <v>19</v>
      </c>
      <c r="D348" s="8118" t="s">
        <v>13</v>
      </c>
      <c r="E348" s="8548" t="n">
        <v>1.2847706836634</v>
      </c>
      <c r="F348" s="8978" t="n">
        <v>1.2839253391471999</v>
      </c>
      <c r="G348" s="9408" t="n">
        <v>1.2622406586193997</v>
      </c>
      <c r="H348" s="9838" t="n">
        <v>1.3076971374174</v>
      </c>
      <c r="I348" s="10268" t="n">
        <v>1.3979439727235003</v>
      </c>
      <c r="J348" s="10698" t="n">
        <v>1.4754282135626002</v>
      </c>
    </row>
    <row collapsed="false" customFormat="false" customHeight="false" hidden="false" ht="12.75" outlineLevel="0" r="349">
      <c r="A349" s="6829" t="s">
        <v>141</v>
      </c>
      <c r="B349" s="7259" t="s">
        <v>35</v>
      </c>
      <c r="C349" s="7689" t="s">
        <v>19</v>
      </c>
      <c r="D349" s="8119" t="s">
        <v>16</v>
      </c>
      <c r="E349" s="8549" t="n">
        <v>1.5070659021400001</v>
      </c>
      <c r="F349" s="8979" t="n">
        <v>1.0307133300092002</v>
      </c>
      <c r="G349" s="9409" t="n">
        <v>0.7000574449946001</v>
      </c>
      <c r="H349" s="9839" t="n">
        <v>0.4277532391257</v>
      </c>
      <c r="I349" s="10269" t="n">
        <v>0.1849362476347</v>
      </c>
      <c r="J349" s="10699" t="n">
        <v>3.7310359799999995E-5</v>
      </c>
    </row>
    <row collapsed="false" customFormat="false" customHeight="false" hidden="false" ht="12.75" outlineLevel="0" r="350">
      <c r="A350" s="6830" t="s">
        <v>141</v>
      </c>
      <c r="B350" s="7260" t="s">
        <v>35</v>
      </c>
      <c r="C350" s="7690" t="s">
        <v>19</v>
      </c>
      <c r="D350" s="8120" t="s">
        <v>14</v>
      </c>
      <c r="E350" s="8550" t="n">
        <v>5.072069728421</v>
      </c>
      <c r="F350" s="8980" t="n">
        <v>4.2328181605043005</v>
      </c>
      <c r="G350" s="9410" t="n">
        <v>3.3274986068868997</v>
      </c>
      <c r="H350" s="9840" t="n">
        <v>2.5141893145700998</v>
      </c>
      <c r="I350" s="10270" t="n">
        <v>1.6591190052889997</v>
      </c>
      <c r="J350" s="10700" t="n">
        <v>0.1127296533025</v>
      </c>
    </row>
    <row collapsed="false" customFormat="false" customHeight="false" hidden="false" ht="12.75" outlineLevel="0" r="351">
      <c r="A351" s="6831" t="s">
        <v>141</v>
      </c>
      <c r="B351" s="7261" t="s">
        <v>35</v>
      </c>
      <c r="C351" s="7691" t="s">
        <v>19</v>
      </c>
      <c r="D351" s="8121" t="s">
        <v>18</v>
      </c>
      <c r="E351" s="8551" t="n">
        <v>0.29852773187700005</v>
      </c>
      <c r="F351" s="8981" t="n">
        <v>0.2203668193663</v>
      </c>
      <c r="G351" s="9411" t="n">
        <v>0.14201297444369998</v>
      </c>
      <c r="H351" s="9841" t="n">
        <v>0.07504086069489999</v>
      </c>
      <c r="I351" s="10271" t="n">
        <v>0.0355557305973</v>
      </c>
      <c r="J351" s="10701" t="n">
        <v>0.07950419457590002</v>
      </c>
    </row>
    <row collapsed="false" customFormat="false" customHeight="false" hidden="false" ht="12.75" outlineLevel="0" r="352">
      <c r="A352" s="6832" t="s">
        <v>141</v>
      </c>
      <c r="B352" s="7262" t="s">
        <v>35</v>
      </c>
      <c r="C352" s="7692" t="s">
        <v>21</v>
      </c>
      <c r="D352" s="8122" t="s">
        <v>20</v>
      </c>
      <c r="E352" s="8552" t="n">
        <v>0.0</v>
      </c>
      <c r="F352" s="8982" t="n">
        <v>0.0</v>
      </c>
      <c r="G352" s="9412" t="n">
        <v>0.0</v>
      </c>
      <c r="H352" s="9842" t="n">
        <v>0.0</v>
      </c>
      <c r="I352" s="10272" t="n">
        <v>0.0</v>
      </c>
      <c r="J352" s="10702" t="n">
        <v>0.0</v>
      </c>
    </row>
    <row collapsed="false" customFormat="false" customHeight="false" hidden="false" ht="12.75" outlineLevel="0" r="353">
      <c r="A353" s="6833" t="s">
        <v>141</v>
      </c>
      <c r="B353" s="7263" t="s">
        <v>35</v>
      </c>
      <c r="C353" s="7693" t="s">
        <v>21</v>
      </c>
      <c r="D353" s="8123" t="s">
        <v>13</v>
      </c>
      <c r="E353" s="8553" t="n">
        <v>0.86216892251</v>
      </c>
      <c r="F353" s="8983" t="n">
        <v>0.9907004544367</v>
      </c>
      <c r="G353" s="9413" t="n">
        <v>1.0778454190813</v>
      </c>
      <c r="H353" s="9843" t="n">
        <v>1.0757536918555</v>
      </c>
      <c r="I353" s="10273" t="n">
        <v>1.1081729159429998</v>
      </c>
      <c r="J353" s="10703" t="n">
        <v>1.1542902331894</v>
      </c>
    </row>
    <row collapsed="false" customFormat="false" customHeight="false" hidden="false" ht="12.75" outlineLevel="0" r="354">
      <c r="A354" s="6834" t="s">
        <v>141</v>
      </c>
      <c r="B354" s="7264" t="s">
        <v>35</v>
      </c>
      <c r="C354" s="7694" t="s">
        <v>21</v>
      </c>
      <c r="D354" s="8124" t="s">
        <v>16</v>
      </c>
      <c r="E354" s="8554" t="n">
        <v>0.0</v>
      </c>
      <c r="F354" s="8984" t="n">
        <v>0.0</v>
      </c>
      <c r="G354" s="9414" t="n">
        <v>0.0</v>
      </c>
      <c r="H354" s="9844" t="n">
        <v>0.0</v>
      </c>
      <c r="I354" s="10274" t="n">
        <v>0.0</v>
      </c>
      <c r="J354" s="10704" t="n">
        <v>0.0</v>
      </c>
    </row>
    <row collapsed="false" customFormat="false" customHeight="false" hidden="false" ht="12.75" outlineLevel="0" r="355">
      <c r="A355" s="6835" t="s">
        <v>141</v>
      </c>
      <c r="B355" s="7265" t="s">
        <v>35</v>
      </c>
      <c r="C355" s="7695" t="s">
        <v>21</v>
      </c>
      <c r="D355" s="8125" t="s">
        <v>14</v>
      </c>
      <c r="E355" s="8555" t="n">
        <v>0.0</v>
      </c>
      <c r="F355" s="8985" t="n">
        <v>0.0</v>
      </c>
      <c r="G355" s="9415" t="n">
        <v>0.0</v>
      </c>
      <c r="H355" s="9845" t="n">
        <v>0.0</v>
      </c>
      <c r="I355" s="10275" t="n">
        <v>0.0</v>
      </c>
      <c r="J355" s="10705" t="n">
        <v>0.0</v>
      </c>
    </row>
    <row collapsed="false" customFormat="false" customHeight="false" hidden="false" ht="12.75" outlineLevel="0" r="356">
      <c r="A356" s="6836" t="s">
        <v>141</v>
      </c>
      <c r="B356" s="7266" t="s">
        <v>35</v>
      </c>
      <c r="C356" s="7696" t="s">
        <v>21</v>
      </c>
      <c r="D356" s="8126" t="s">
        <v>18</v>
      </c>
      <c r="E356" s="8556" t="n">
        <v>0.0</v>
      </c>
      <c r="F356" s="8986" t="n">
        <v>0.0</v>
      </c>
      <c r="G356" s="9416" t="n">
        <v>0.0</v>
      </c>
      <c r="H356" s="9846" t="n">
        <v>0.0</v>
      </c>
      <c r="I356" s="10276" t="n">
        <v>0.0</v>
      </c>
      <c r="J356" s="10706" t="n">
        <v>0.0</v>
      </c>
    </row>
    <row collapsed="false" customFormat="false" customHeight="false" hidden="false" ht="12.75" outlineLevel="0" r="357">
      <c r="A357" s="6837" t="s">
        <v>141</v>
      </c>
      <c r="B357" s="7267" t="s">
        <v>35</v>
      </c>
      <c r="C357" s="7697" t="s">
        <v>22</v>
      </c>
      <c r="D357" s="8127" t="s">
        <v>20</v>
      </c>
      <c r="E357" s="8557" t="n">
        <v>0.0870632440063</v>
      </c>
      <c r="F357" s="8987" t="n">
        <v>0.0589885336808</v>
      </c>
      <c r="G357" s="9417" t="n">
        <v>0.0435067872457</v>
      </c>
      <c r="H357" s="9847" t="n">
        <v>0.0314541623731</v>
      </c>
      <c r="I357" s="10277" t="n">
        <v>0.022819090625699995</v>
      </c>
      <c r="J357" s="10707" t="n">
        <v>0.007528552446599999</v>
      </c>
    </row>
    <row collapsed="false" customFormat="false" customHeight="false" hidden="false" ht="12.75" outlineLevel="0" r="358">
      <c r="A358" s="6838" t="s">
        <v>141</v>
      </c>
      <c r="B358" s="7268" t="s">
        <v>35</v>
      </c>
      <c r="C358" s="7698" t="s">
        <v>22</v>
      </c>
      <c r="D358" s="8128" t="s">
        <v>13</v>
      </c>
      <c r="E358" s="8558" t="n">
        <v>0.1533350264507</v>
      </c>
      <c r="F358" s="8988" t="n">
        <v>0.2179020290997</v>
      </c>
      <c r="G358" s="9418" t="n">
        <v>0.2592308206906</v>
      </c>
      <c r="H358" s="9848" t="n">
        <v>0.2796080947111</v>
      </c>
      <c r="I358" s="10278" t="n">
        <v>0.29348596329439997</v>
      </c>
      <c r="J358" s="10708" t="n">
        <v>0.29183501739600004</v>
      </c>
    </row>
    <row collapsed="false" customFormat="false" customHeight="false" hidden="false" ht="12.75" outlineLevel="0" r="359">
      <c r="A359" s="6839" t="s">
        <v>141</v>
      </c>
      <c r="B359" s="7269" t="s">
        <v>35</v>
      </c>
      <c r="C359" s="7699" t="s">
        <v>22</v>
      </c>
      <c r="D359" s="8129" t="s">
        <v>16</v>
      </c>
      <c r="E359" s="8559" t="n">
        <v>0.0</v>
      </c>
      <c r="F359" s="8989" t="n">
        <v>0.0</v>
      </c>
      <c r="G359" s="9419" t="n">
        <v>0.0</v>
      </c>
      <c r="H359" s="9849" t="n">
        <v>0.0</v>
      </c>
      <c r="I359" s="10279" t="n">
        <v>0.0</v>
      </c>
      <c r="J359" s="10709" t="n">
        <v>0.0</v>
      </c>
    </row>
    <row collapsed="false" customFormat="false" customHeight="false" hidden="false" ht="12.75" outlineLevel="0" r="360">
      <c r="A360" s="6840" t="s">
        <v>141</v>
      </c>
      <c r="B360" s="7270" t="s">
        <v>35</v>
      </c>
      <c r="C360" s="7700" t="s">
        <v>22</v>
      </c>
      <c r="D360" s="8130" t="s">
        <v>14</v>
      </c>
      <c r="E360" s="8560" t="n">
        <v>0.13887875284690002</v>
      </c>
      <c r="F360" s="8990" t="n">
        <v>0.1100584364997</v>
      </c>
      <c r="G360" s="9420" t="n">
        <v>0.0917595200403</v>
      </c>
      <c r="H360" s="9850" t="n">
        <v>0.07426790116359999</v>
      </c>
      <c r="I360" s="10280" t="n">
        <v>0.0602223870981</v>
      </c>
      <c r="J360" s="10710" t="n">
        <v>0.0272288821299</v>
      </c>
    </row>
    <row collapsed="false" customFormat="false" customHeight="false" hidden="false" ht="12.75" outlineLevel="0" r="361">
      <c r="A361" s="6841" t="s">
        <v>141</v>
      </c>
      <c r="B361" s="7271" t="s">
        <v>35</v>
      </c>
      <c r="C361" s="7701" t="s">
        <v>22</v>
      </c>
      <c r="D361" s="8131" t="s">
        <v>18</v>
      </c>
      <c r="E361" s="8561" t="n">
        <v>0.0</v>
      </c>
      <c r="F361" s="8991" t="n">
        <v>0.0</v>
      </c>
      <c r="G361" s="9421" t="n">
        <v>0.0</v>
      </c>
      <c r="H361" s="9851" t="n">
        <v>0.0</v>
      </c>
      <c r="I361" s="10281" t="n">
        <v>0.0</v>
      </c>
      <c r="J361" s="10711" t="n">
        <v>0.0</v>
      </c>
    </row>
    <row collapsed="false" customFormat="false" customHeight="false" hidden="false" ht="12.75" outlineLevel="0" r="362">
      <c r="A362" s="6842" t="s">
        <v>141</v>
      </c>
      <c r="B362" s="7272" t="s">
        <v>35</v>
      </c>
      <c r="C362" s="7702" t="s">
        <v>23</v>
      </c>
      <c r="D362" s="8132" t="s">
        <v>20</v>
      </c>
      <c r="E362" s="8562" t="n">
        <v>0.0</v>
      </c>
      <c r="F362" s="8992" t="n">
        <v>0.0</v>
      </c>
      <c r="G362" s="9422" t="n">
        <v>0.0</v>
      </c>
      <c r="H362" s="9852" t="n">
        <v>0.0</v>
      </c>
      <c r="I362" s="10282" t="n">
        <v>0.0</v>
      </c>
      <c r="J362" s="10712" t="n">
        <v>0.0</v>
      </c>
    </row>
    <row collapsed="false" customFormat="false" customHeight="false" hidden="false" ht="12.75" outlineLevel="0" r="363">
      <c r="A363" s="6843" t="s">
        <v>141</v>
      </c>
      <c r="B363" s="7273" t="s">
        <v>35</v>
      </c>
      <c r="C363" s="7703" t="s">
        <v>23</v>
      </c>
      <c r="D363" s="8133" t="s">
        <v>13</v>
      </c>
      <c r="E363" s="8563" t="n">
        <v>1.919471809615</v>
      </c>
      <c r="F363" s="8993" t="n">
        <v>1.9365500350727</v>
      </c>
      <c r="G363" s="9423" t="n">
        <v>1.8225402788044998</v>
      </c>
      <c r="H363" s="9853" t="n">
        <v>1.5119186689199</v>
      </c>
      <c r="I363" s="10283" t="n">
        <v>1.1987103387416</v>
      </c>
      <c r="J363" s="10713" t="n">
        <v>0.7861744635135001</v>
      </c>
    </row>
    <row collapsed="false" customFormat="false" customHeight="false" hidden="false" ht="12.75" outlineLevel="0" r="364">
      <c r="A364" s="6844" t="s">
        <v>141</v>
      </c>
      <c r="B364" s="7274" t="s">
        <v>35</v>
      </c>
      <c r="C364" s="7704" t="s">
        <v>23</v>
      </c>
      <c r="D364" s="8134" t="s">
        <v>16</v>
      </c>
      <c r="E364" s="8564" t="n">
        <v>0.0</v>
      </c>
      <c r="F364" s="8994" t="n">
        <v>0.0</v>
      </c>
      <c r="G364" s="9424" t="n">
        <v>0.0</v>
      </c>
      <c r="H364" s="9854" t="n">
        <v>0.0</v>
      </c>
      <c r="I364" s="10284" t="n">
        <v>0.0</v>
      </c>
      <c r="J364" s="10714" t="n">
        <v>0.0</v>
      </c>
    </row>
    <row collapsed="false" customFormat="false" customHeight="false" hidden="false" ht="12.75" outlineLevel="0" r="365">
      <c r="A365" s="6845" t="s">
        <v>141</v>
      </c>
      <c r="B365" s="7275" t="s">
        <v>35</v>
      </c>
      <c r="C365" s="7705" t="s">
        <v>23</v>
      </c>
      <c r="D365" s="8135" t="s">
        <v>14</v>
      </c>
      <c r="E365" s="8565" t="n">
        <v>0.0</v>
      </c>
      <c r="F365" s="8995" t="n">
        <v>0.0</v>
      </c>
      <c r="G365" s="9425" t="n">
        <v>0.0</v>
      </c>
      <c r="H365" s="9855" t="n">
        <v>0.0</v>
      </c>
      <c r="I365" s="10285" t="n">
        <v>0.0</v>
      </c>
      <c r="J365" s="10715" t="n">
        <v>0.0</v>
      </c>
    </row>
    <row collapsed="false" customFormat="false" customHeight="false" hidden="false" ht="12.75" outlineLevel="0" r="366">
      <c r="A366" s="6846" t="s">
        <v>141</v>
      </c>
      <c r="B366" s="7276" t="s">
        <v>35</v>
      </c>
      <c r="C366" s="7706" t="s">
        <v>23</v>
      </c>
      <c r="D366" s="8136" t="s">
        <v>18</v>
      </c>
      <c r="E366" s="8566" t="n">
        <v>0.0</v>
      </c>
      <c r="F366" s="8996" t="n">
        <v>0.0</v>
      </c>
      <c r="G366" s="9426" t="n">
        <v>0.0</v>
      </c>
      <c r="H366" s="9856" t="n">
        <v>0.0</v>
      </c>
      <c r="I366" s="10286" t="n">
        <v>0.0</v>
      </c>
      <c r="J366" s="10716" t="n">
        <v>0.0</v>
      </c>
    </row>
    <row collapsed="false" customFormat="false" customHeight="false" hidden="false" ht="12.75" outlineLevel="0" r="367">
      <c r="A367" s="6847" t="s">
        <v>141</v>
      </c>
      <c r="B367" s="7277" t="s">
        <v>35</v>
      </c>
      <c r="C367" s="7707" t="s">
        <v>24</v>
      </c>
      <c r="D367" s="8137" t="s">
        <v>20</v>
      </c>
      <c r="E367" s="8567" t="n">
        <v>0.1051996537197</v>
      </c>
      <c r="F367" s="8997" t="n">
        <v>0.404642530502</v>
      </c>
      <c r="G367" s="9427" t="n">
        <v>0.6309924453873</v>
      </c>
      <c r="H367" s="9857" t="n">
        <v>0.8119361756325999</v>
      </c>
      <c r="I367" s="10287" t="n">
        <v>0.8862533276725</v>
      </c>
      <c r="J367" s="10717" t="n">
        <v>0.9792030019558001</v>
      </c>
    </row>
    <row collapsed="false" customFormat="false" customHeight="false" hidden="false" ht="12.75" outlineLevel="0" r="368">
      <c r="A368" s="6848" t="s">
        <v>141</v>
      </c>
      <c r="B368" s="7278" t="s">
        <v>35</v>
      </c>
      <c r="C368" s="7708" t="s">
        <v>24</v>
      </c>
      <c r="D368" s="8138" t="s">
        <v>13</v>
      </c>
      <c r="E368" s="8568" t="n">
        <v>1.0896252423622</v>
      </c>
      <c r="F368" s="8998" t="n">
        <v>1.4040002042999</v>
      </c>
      <c r="G368" s="9428" t="n">
        <v>1.5503472365904998</v>
      </c>
      <c r="H368" s="9858" t="n">
        <v>1.5190808253313999</v>
      </c>
      <c r="I368" s="10288" t="n">
        <v>1.4561169861272</v>
      </c>
      <c r="J368" s="10718" t="n">
        <v>0.8930324756545999</v>
      </c>
    </row>
    <row collapsed="false" customFormat="false" customHeight="false" hidden="false" ht="12.75" outlineLevel="0" r="369">
      <c r="A369" s="6849" t="s">
        <v>141</v>
      </c>
      <c r="B369" s="7279" t="s">
        <v>35</v>
      </c>
      <c r="C369" s="7709" t="s">
        <v>24</v>
      </c>
      <c r="D369" s="8139" t="s">
        <v>16</v>
      </c>
      <c r="E369" s="8569" t="n">
        <v>0.4246274886885</v>
      </c>
      <c r="F369" s="8999" t="n">
        <v>0.2703921142138</v>
      </c>
      <c r="G369" s="9429" t="n">
        <v>0.1376361056658</v>
      </c>
      <c r="H369" s="9859" t="n">
        <v>0.035990469640100005</v>
      </c>
      <c r="I369" s="10289" t="n">
        <v>0.0232534138933</v>
      </c>
      <c r="J369" s="10719" t="n">
        <v>8.757445065999999E-4</v>
      </c>
    </row>
    <row collapsed="false" customFormat="false" customHeight="false" hidden="false" ht="12.75" outlineLevel="0" r="370">
      <c r="A370" s="6850" t="s">
        <v>141</v>
      </c>
      <c r="B370" s="7280" t="s">
        <v>35</v>
      </c>
      <c r="C370" s="7710" t="s">
        <v>24</v>
      </c>
      <c r="D370" s="8140" t="s">
        <v>14</v>
      </c>
      <c r="E370" s="8570" t="n">
        <v>2.7090908095060002</v>
      </c>
      <c r="F370" s="9000" t="n">
        <v>2.3300187146147</v>
      </c>
      <c r="G370" s="9430" t="n">
        <v>1.9758179752874</v>
      </c>
      <c r="H370" s="9860" t="n">
        <v>1.620915742681</v>
      </c>
      <c r="I370" s="10290" t="n">
        <v>1.3571913291146</v>
      </c>
      <c r="J370" s="10720" t="n">
        <v>0.6391459629333999</v>
      </c>
    </row>
    <row collapsed="false" customFormat="false" customHeight="false" hidden="false" ht="12.75" outlineLevel="0" r="371">
      <c r="A371" s="6851" t="s">
        <v>141</v>
      </c>
      <c r="B371" s="7281" t="s">
        <v>35</v>
      </c>
      <c r="C371" s="7711" t="s">
        <v>24</v>
      </c>
      <c r="D371" s="8141" t="s">
        <v>18</v>
      </c>
      <c r="E371" s="8571" t="n">
        <v>0.09931070957100001</v>
      </c>
      <c r="F371" s="9001" t="n">
        <v>0.1023503610662</v>
      </c>
      <c r="G371" s="9431" t="n">
        <v>0.1020603539974</v>
      </c>
      <c r="H371" s="9861" t="n">
        <v>0.0991763469004</v>
      </c>
      <c r="I371" s="10291" t="n">
        <v>0.0948169830665</v>
      </c>
      <c r="J371" s="10721" t="n">
        <v>0.0767383798782</v>
      </c>
    </row>
    <row collapsed="false" customFormat="false" customHeight="false" hidden="false" ht="12.75" outlineLevel="0" r="372">
      <c r="A372" s="6852" t="s">
        <v>141</v>
      </c>
      <c r="B372" s="7282" t="s">
        <v>35</v>
      </c>
      <c r="C372" s="7712" t="s">
        <v>25</v>
      </c>
      <c r="D372" s="8142" t="s">
        <v>20</v>
      </c>
      <c r="E372" s="8572" t="n">
        <v>0.0</v>
      </c>
      <c r="F372" s="9002" t="n">
        <v>0.0</v>
      </c>
      <c r="G372" s="9432" t="n">
        <v>0.0</v>
      </c>
      <c r="H372" s="9862" t="n">
        <v>0.0</v>
      </c>
      <c r="I372" s="10292" t="n">
        <v>0.0</v>
      </c>
      <c r="J372" s="10722" t="n">
        <v>0.0</v>
      </c>
    </row>
    <row collapsed="false" customFormat="false" customHeight="false" hidden="false" ht="12.75" outlineLevel="0" r="373">
      <c r="A373" s="6853" t="s">
        <v>141</v>
      </c>
      <c r="B373" s="7283" t="s">
        <v>35</v>
      </c>
      <c r="C373" s="7713" t="s">
        <v>25</v>
      </c>
      <c r="D373" s="8143" t="s">
        <v>13</v>
      </c>
      <c r="E373" s="8573" t="n">
        <v>0.13692991755529998</v>
      </c>
      <c r="F373" s="9003" t="n">
        <v>0.1361111863129</v>
      </c>
      <c r="G373" s="9433" t="n">
        <v>0.1351503032999</v>
      </c>
      <c r="H373" s="9863" t="n">
        <v>0.1320111892499</v>
      </c>
      <c r="I373" s="10293" t="n">
        <v>0.1290083906774</v>
      </c>
      <c r="J373" s="10723" t="n">
        <v>0.1173824802232</v>
      </c>
    </row>
    <row collapsed="false" customFormat="false" customHeight="false" hidden="false" ht="12.75" outlineLevel="0" r="374">
      <c r="A374" s="6854" t="s">
        <v>141</v>
      </c>
      <c r="B374" s="7284" t="s">
        <v>35</v>
      </c>
      <c r="C374" s="7714" t="s">
        <v>25</v>
      </c>
      <c r="D374" s="8144" t="s">
        <v>16</v>
      </c>
      <c r="E374" s="8574" t="n">
        <v>0.0</v>
      </c>
      <c r="F374" s="9004" t="n">
        <v>0.0</v>
      </c>
      <c r="G374" s="9434" t="n">
        <v>0.0</v>
      </c>
      <c r="H374" s="9864" t="n">
        <v>0.0</v>
      </c>
      <c r="I374" s="10294" t="n">
        <v>0.0</v>
      </c>
      <c r="J374" s="10724" t="n">
        <v>0.0</v>
      </c>
    </row>
    <row collapsed="false" customFormat="false" customHeight="false" hidden="false" ht="12.75" outlineLevel="0" r="375">
      <c r="A375" s="6855" t="s">
        <v>141</v>
      </c>
      <c r="B375" s="7285" t="s">
        <v>35</v>
      </c>
      <c r="C375" s="7715" t="s">
        <v>25</v>
      </c>
      <c r="D375" s="8145" t="s">
        <v>14</v>
      </c>
      <c r="E375" s="8575" t="n">
        <v>0.0</v>
      </c>
      <c r="F375" s="9005" t="n">
        <v>0.0</v>
      </c>
      <c r="G375" s="9435" t="n">
        <v>0.0</v>
      </c>
      <c r="H375" s="9865" t="n">
        <v>0.0</v>
      </c>
      <c r="I375" s="10295" t="n">
        <v>0.0</v>
      </c>
      <c r="J375" s="10725" t="n">
        <v>0.0</v>
      </c>
    </row>
    <row collapsed="false" customFormat="false" customHeight="false" hidden="false" ht="12.75" outlineLevel="0" r="376">
      <c r="A376" s="6856" t="s">
        <v>141</v>
      </c>
      <c r="B376" s="7286" t="s">
        <v>35</v>
      </c>
      <c r="C376" s="7716" t="s">
        <v>25</v>
      </c>
      <c r="D376" s="8146" t="s">
        <v>18</v>
      </c>
      <c r="E376" s="8576" t="n">
        <v>0.0</v>
      </c>
      <c r="F376" s="9006" t="n">
        <v>0.0</v>
      </c>
      <c r="G376" s="9436" t="n">
        <v>0.0</v>
      </c>
      <c r="H376" s="9866" t="n">
        <v>0.0</v>
      </c>
      <c r="I376" s="10296" t="n">
        <v>0.0</v>
      </c>
      <c r="J376" s="10726" t="n">
        <v>0.0</v>
      </c>
    </row>
    <row collapsed="false" customFormat="false" customHeight="false" hidden="false" ht="12.75" outlineLevel="0" r="377">
      <c r="A377" s="6857" t="s">
        <v>141</v>
      </c>
      <c r="B377" s="7287" t="s">
        <v>35</v>
      </c>
      <c r="C377" s="7717" t="s">
        <v>26</v>
      </c>
      <c r="D377" s="8147" t="s">
        <v>20</v>
      </c>
      <c r="E377" s="8577" t="n">
        <v>0.0</v>
      </c>
      <c r="F377" s="9007" t="n">
        <v>0.0</v>
      </c>
      <c r="G377" s="9437" t="n">
        <v>0.0</v>
      </c>
      <c r="H377" s="9867" t="n">
        <v>0.0</v>
      </c>
      <c r="I377" s="10297" t="n">
        <v>0.0</v>
      </c>
      <c r="J377" s="10727" t="n">
        <v>0.0</v>
      </c>
    </row>
    <row collapsed="false" customFormat="false" customHeight="false" hidden="false" ht="12.75" outlineLevel="0" r="378">
      <c r="A378" s="6858" t="s">
        <v>141</v>
      </c>
      <c r="B378" s="7288" t="s">
        <v>35</v>
      </c>
      <c r="C378" s="7718" t="s">
        <v>26</v>
      </c>
      <c r="D378" s="8148" t="s">
        <v>13</v>
      </c>
      <c r="E378" s="8578" t="n">
        <v>1.19329919458</v>
      </c>
      <c r="F378" s="9008" t="n">
        <v>1.240522049675</v>
      </c>
      <c r="G378" s="9438" t="n">
        <v>1.288784041017</v>
      </c>
      <c r="H378" s="9868" t="n">
        <v>1.266141847069</v>
      </c>
      <c r="I378" s="10298" t="n">
        <v>1.2445527580090001</v>
      </c>
      <c r="J378" s="10728" t="n">
        <v>1.154457570899</v>
      </c>
    </row>
    <row collapsed="false" customFormat="false" customHeight="false" hidden="false" ht="12.75" outlineLevel="0" r="379">
      <c r="A379" s="6859" t="s">
        <v>141</v>
      </c>
      <c r="B379" s="7289" t="s">
        <v>35</v>
      </c>
      <c r="C379" s="7719" t="s">
        <v>26</v>
      </c>
      <c r="D379" s="8149" t="s">
        <v>16</v>
      </c>
      <c r="E379" s="8579" t="n">
        <v>0.0</v>
      </c>
      <c r="F379" s="9009" t="n">
        <v>0.0</v>
      </c>
      <c r="G379" s="9439" t="n">
        <v>0.0</v>
      </c>
      <c r="H379" s="9869" t="n">
        <v>0.0</v>
      </c>
      <c r="I379" s="10299" t="n">
        <v>0.0</v>
      </c>
      <c r="J379" s="10729" t="n">
        <v>0.0</v>
      </c>
    </row>
    <row collapsed="false" customFormat="false" customHeight="false" hidden="false" ht="12.75" outlineLevel="0" r="380">
      <c r="A380" s="6860" t="s">
        <v>141</v>
      </c>
      <c r="B380" s="7290" t="s">
        <v>35</v>
      </c>
      <c r="C380" s="7720" t="s">
        <v>26</v>
      </c>
      <c r="D380" s="8150" t="s">
        <v>14</v>
      </c>
      <c r="E380" s="8580" t="n">
        <v>0.0</v>
      </c>
      <c r="F380" s="9010" t="n">
        <v>0.0</v>
      </c>
      <c r="G380" s="9440" t="n">
        <v>0.0</v>
      </c>
      <c r="H380" s="9870" t="n">
        <v>0.0</v>
      </c>
      <c r="I380" s="10300" t="n">
        <v>0.0</v>
      </c>
      <c r="J380" s="10730" t="n">
        <v>0.0</v>
      </c>
    </row>
    <row collapsed="false" customFormat="false" customHeight="false" hidden="false" ht="12.75" outlineLevel="0" r="381">
      <c r="A381" s="6861" t="s">
        <v>141</v>
      </c>
      <c r="B381" s="7291" t="s">
        <v>35</v>
      </c>
      <c r="C381" s="7721" t="s">
        <v>26</v>
      </c>
      <c r="D381" s="8151" t="s">
        <v>18</v>
      </c>
      <c r="E381" s="8581" t="n">
        <v>0.0</v>
      </c>
      <c r="F381" s="9011" t="n">
        <v>0.0</v>
      </c>
      <c r="G381" s="9441" t="n">
        <v>0.0</v>
      </c>
      <c r="H381" s="9871" t="n">
        <v>0.0</v>
      </c>
      <c r="I381" s="10301" t="n">
        <v>0.0</v>
      </c>
      <c r="J381" s="10731" t="n">
        <v>0.0</v>
      </c>
    </row>
    <row collapsed="false" customFormat="false" customHeight="false" hidden="false" ht="12.75" outlineLevel="0" r="382">
      <c r="A382" s="6862" t="s">
        <v>141</v>
      </c>
      <c r="B382" s="7292" t="s">
        <v>35</v>
      </c>
      <c r="C382" s="7722" t="s">
        <v>27</v>
      </c>
      <c r="D382" s="8152" t="s">
        <v>20</v>
      </c>
      <c r="E382" s="8582" t="n">
        <v>0.0</v>
      </c>
      <c r="F382" s="9012" t="n">
        <v>0.0</v>
      </c>
      <c r="G382" s="9442" t="n">
        <v>0.0</v>
      </c>
      <c r="H382" s="9872" t="n">
        <v>0.0</v>
      </c>
      <c r="I382" s="10302" t="n">
        <v>0.0</v>
      </c>
      <c r="J382" s="10732" t="n">
        <v>0.0</v>
      </c>
    </row>
    <row collapsed="false" customFormat="false" customHeight="false" hidden="false" ht="12.75" outlineLevel="0" r="383">
      <c r="A383" s="6863" t="s">
        <v>141</v>
      </c>
      <c r="B383" s="7293" t="s">
        <v>35</v>
      </c>
      <c r="C383" s="7723" t="s">
        <v>27</v>
      </c>
      <c r="D383" s="8153" t="s">
        <v>13</v>
      </c>
      <c r="E383" s="8583" t="n">
        <v>0.2799224409529</v>
      </c>
      <c r="F383" s="9013" t="n">
        <v>0.2953627815967</v>
      </c>
      <c r="G383" s="9443" t="n">
        <v>0.31090141366</v>
      </c>
      <c r="H383" s="9873" t="n">
        <v>0.31813333550799994</v>
      </c>
      <c r="I383" s="10303" t="n">
        <v>0.32554541454919994</v>
      </c>
      <c r="J383" s="10733" t="n">
        <v>0.3461441510851</v>
      </c>
    </row>
    <row collapsed="false" customFormat="false" customHeight="false" hidden="false" ht="12.75" outlineLevel="0" r="384">
      <c r="A384" s="6864" t="s">
        <v>141</v>
      </c>
      <c r="B384" s="7294" t="s">
        <v>35</v>
      </c>
      <c r="C384" s="7724" t="s">
        <v>27</v>
      </c>
      <c r="D384" s="8154" t="s">
        <v>16</v>
      </c>
      <c r="E384" s="8584" t="n">
        <v>0.0</v>
      </c>
      <c r="F384" s="9014" t="n">
        <v>0.0</v>
      </c>
      <c r="G384" s="9444" t="n">
        <v>0.0</v>
      </c>
      <c r="H384" s="9874" t="n">
        <v>0.0</v>
      </c>
      <c r="I384" s="10304" t="n">
        <v>0.0</v>
      </c>
      <c r="J384" s="10734" t="n">
        <v>0.0</v>
      </c>
    </row>
    <row collapsed="false" customFormat="false" customHeight="false" hidden="false" ht="12.75" outlineLevel="0" r="385">
      <c r="A385" s="6865" t="s">
        <v>141</v>
      </c>
      <c r="B385" s="7295" t="s">
        <v>35</v>
      </c>
      <c r="C385" s="7725" t="s">
        <v>27</v>
      </c>
      <c r="D385" s="8155" t="s">
        <v>14</v>
      </c>
      <c r="E385" s="8585" t="n">
        <v>0.0</v>
      </c>
      <c r="F385" s="9015" t="n">
        <v>0.0</v>
      </c>
      <c r="G385" s="9445" t="n">
        <v>0.0</v>
      </c>
      <c r="H385" s="9875" t="n">
        <v>0.0</v>
      </c>
      <c r="I385" s="10305" t="n">
        <v>0.0</v>
      </c>
      <c r="J385" s="10735" t="n">
        <v>0.0</v>
      </c>
    </row>
    <row collapsed="false" customFormat="false" customHeight="false" hidden="false" ht="12.75" outlineLevel="0" r="386">
      <c r="A386" s="6866" t="s">
        <v>141</v>
      </c>
      <c r="B386" s="7296" t="s">
        <v>35</v>
      </c>
      <c r="C386" s="7726" t="s">
        <v>27</v>
      </c>
      <c r="D386" s="8156" t="s">
        <v>18</v>
      </c>
      <c r="E386" s="8586" t="n">
        <v>0.0</v>
      </c>
      <c r="F386" s="9016" t="n">
        <v>0.0</v>
      </c>
      <c r="G386" s="9446" t="n">
        <v>0.0</v>
      </c>
      <c r="H386" s="9876" t="n">
        <v>0.0</v>
      </c>
      <c r="I386" s="10306" t="n">
        <v>0.0</v>
      </c>
      <c r="J386" s="10736" t="n">
        <v>0.0</v>
      </c>
    </row>
    <row collapsed="false" customFormat="false" customHeight="false" hidden="false" ht="12.75" outlineLevel="0" r="387">
      <c r="A387" s="6867" t="s">
        <v>141</v>
      </c>
      <c r="B387" s="7297" t="s">
        <v>36</v>
      </c>
      <c r="C387" s="7727" t="s">
        <v>12</v>
      </c>
      <c r="D387" s="8157" t="s">
        <v>20</v>
      </c>
      <c r="E387" s="8587" t="n">
        <v>0.191692847162</v>
      </c>
      <c r="F387" s="9017" t="n">
        <v>0.1631860258011</v>
      </c>
      <c r="G387" s="9447" t="n">
        <v>0.1452848055243</v>
      </c>
      <c r="H387" s="9877" t="n">
        <v>0.1241291177106</v>
      </c>
      <c r="I387" s="10307" t="n">
        <v>0.1062714737992</v>
      </c>
      <c r="J387" s="10737" t="n">
        <v>0.061005894866</v>
      </c>
    </row>
    <row collapsed="false" customFormat="false" customHeight="false" hidden="false" ht="12.75" outlineLevel="0" r="388">
      <c r="A388" s="6868" t="s">
        <v>141</v>
      </c>
      <c r="B388" s="7298" t="s">
        <v>36</v>
      </c>
      <c r="C388" s="7728" t="s">
        <v>12</v>
      </c>
      <c r="D388" s="8158" t="s">
        <v>13</v>
      </c>
      <c r="E388" s="8588" t="n">
        <v>0.0250171753583</v>
      </c>
      <c r="F388" s="9018" t="n">
        <v>0.1429984238651</v>
      </c>
      <c r="G388" s="9448" t="n">
        <v>0.1708304837052</v>
      </c>
      <c r="H388" s="9878" t="n">
        <v>0.1852276968204</v>
      </c>
      <c r="I388" s="10308" t="n">
        <v>0.19665275766249998</v>
      </c>
      <c r="J388" s="10738" t="n">
        <v>0.21666442341099998</v>
      </c>
    </row>
    <row collapsed="false" customFormat="false" customHeight="false" hidden="false" ht="12.75" outlineLevel="0" r="389">
      <c r="A389" s="6869" t="s">
        <v>141</v>
      </c>
      <c r="B389" s="7299" t="s">
        <v>36</v>
      </c>
      <c r="C389" s="7729" t="s">
        <v>12</v>
      </c>
      <c r="D389" s="8159" t="s">
        <v>16</v>
      </c>
      <c r="E389" s="8589" t="n">
        <v>1.1925397473700001</v>
      </c>
      <c r="F389" s="9019" t="n">
        <v>0.0</v>
      </c>
      <c r="G389" s="9449" t="n">
        <v>0.0</v>
      </c>
      <c r="H389" s="9879" t="n">
        <v>0.0</v>
      </c>
      <c r="I389" s="10309" t="n">
        <v>0.0</v>
      </c>
      <c r="J389" s="10739" t="n">
        <v>0.0</v>
      </c>
    </row>
    <row collapsed="false" customFormat="false" customHeight="false" hidden="false" ht="12.75" outlineLevel="0" r="390">
      <c r="A390" s="6870" t="s">
        <v>141</v>
      </c>
      <c r="B390" s="7300" t="s">
        <v>36</v>
      </c>
      <c r="C390" s="7730" t="s">
        <v>12</v>
      </c>
      <c r="D390" s="8160" t="s">
        <v>14</v>
      </c>
      <c r="E390" s="8590" t="n">
        <v>9.098026654000001E-4</v>
      </c>
      <c r="F390" s="9020" t="n">
        <v>7.745052025E-4</v>
      </c>
      <c r="G390" s="9450" t="n">
        <v>6.895448864E-4</v>
      </c>
      <c r="H390" s="9880" t="n">
        <v>5.891382553E-4</v>
      </c>
      <c r="I390" s="10310" t="n">
        <v>5.043834510000001E-4</v>
      </c>
      <c r="J390" s="10740" t="n">
        <v>2.8954802870000005E-4</v>
      </c>
    </row>
    <row collapsed="false" customFormat="false" customHeight="false" hidden="false" ht="12.75" outlineLevel="0" r="391">
      <c r="A391" s="6871" t="s">
        <v>141</v>
      </c>
      <c r="B391" s="7301" t="s">
        <v>36</v>
      </c>
      <c r="C391" s="7731" t="s">
        <v>12</v>
      </c>
      <c r="D391" s="8161" t="s">
        <v>18</v>
      </c>
      <c r="E391" s="8591" t="n">
        <v>0.0</v>
      </c>
      <c r="F391" s="9021" t="n">
        <v>0.0</v>
      </c>
      <c r="G391" s="9451" t="n">
        <v>0.0</v>
      </c>
      <c r="H391" s="9881" t="n">
        <v>0.0</v>
      </c>
      <c r="I391" s="10311" t="n">
        <v>0.0</v>
      </c>
      <c r="J391" s="10741" t="n">
        <v>0.0</v>
      </c>
    </row>
    <row collapsed="false" customFormat="false" customHeight="false" hidden="false" ht="12.75" outlineLevel="0" r="392">
      <c r="A392" s="6872" t="s">
        <v>141</v>
      </c>
      <c r="B392" s="7302" t="s">
        <v>36</v>
      </c>
      <c r="C392" s="7732" t="s">
        <v>17</v>
      </c>
      <c r="D392" s="8162" t="s">
        <v>20</v>
      </c>
      <c r="E392" s="8592" t="n">
        <v>0.0</v>
      </c>
      <c r="F392" s="9022" t="n">
        <v>0.0</v>
      </c>
      <c r="G392" s="9452" t="n">
        <v>0.0</v>
      </c>
      <c r="H392" s="9882" t="n">
        <v>0.0</v>
      </c>
      <c r="I392" s="10312" t="n">
        <v>0.0</v>
      </c>
      <c r="J392" s="10742" t="n">
        <v>0.0</v>
      </c>
    </row>
    <row collapsed="false" customFormat="false" customHeight="false" hidden="false" ht="12.75" outlineLevel="0" r="393">
      <c r="A393" s="6873" t="s">
        <v>141</v>
      </c>
      <c r="B393" s="7303" t="s">
        <v>36</v>
      </c>
      <c r="C393" s="7733" t="s">
        <v>17</v>
      </c>
      <c r="D393" s="8163" t="s">
        <v>13</v>
      </c>
      <c r="E393" s="8593" t="n">
        <v>0.0250171753583</v>
      </c>
      <c r="F393" s="9023" t="n">
        <v>0.027714230228599996</v>
      </c>
      <c r="G393" s="9453" t="n">
        <v>0.030290021744900003</v>
      </c>
      <c r="H393" s="9883" t="n">
        <v>0.0278180109459</v>
      </c>
      <c r="I393" s="10313" t="n">
        <v>0.025576621551800002</v>
      </c>
      <c r="J393" s="10743" t="n">
        <v>0.020545396658</v>
      </c>
    </row>
    <row collapsed="false" customFormat="false" customHeight="false" hidden="false" ht="12.75" outlineLevel="0" r="394">
      <c r="A394" s="6874" t="s">
        <v>141</v>
      </c>
      <c r="B394" s="7304" t="s">
        <v>36</v>
      </c>
      <c r="C394" s="7734" t="s">
        <v>17</v>
      </c>
      <c r="D394" s="8164" t="s">
        <v>16</v>
      </c>
      <c r="E394" s="8594" t="n">
        <v>0.0</v>
      </c>
      <c r="F394" s="9024" t="n">
        <v>0.0</v>
      </c>
      <c r="G394" s="9454" t="n">
        <v>0.0</v>
      </c>
      <c r="H394" s="9884" t="n">
        <v>0.0</v>
      </c>
      <c r="I394" s="10314" t="n">
        <v>0.0</v>
      </c>
      <c r="J394" s="10744" t="n">
        <v>0.0</v>
      </c>
    </row>
    <row collapsed="false" customFormat="false" customHeight="false" hidden="false" ht="12.75" outlineLevel="0" r="395">
      <c r="A395" s="6875" t="s">
        <v>141</v>
      </c>
      <c r="B395" s="7305" t="s">
        <v>36</v>
      </c>
      <c r="C395" s="7735" t="s">
        <v>17</v>
      </c>
      <c r="D395" s="8165" t="s">
        <v>14</v>
      </c>
      <c r="E395" s="8595" t="n">
        <v>0.0</v>
      </c>
      <c r="F395" s="9025" t="n">
        <v>0.0</v>
      </c>
      <c r="G395" s="9455" t="n">
        <v>0.0</v>
      </c>
      <c r="H395" s="9885" t="n">
        <v>0.0</v>
      </c>
      <c r="I395" s="10315" t="n">
        <v>0.0</v>
      </c>
      <c r="J395" s="10745" t="n">
        <v>0.0</v>
      </c>
    </row>
    <row collapsed="false" customFormat="false" customHeight="false" hidden="false" ht="12.75" outlineLevel="0" r="396">
      <c r="A396" s="6876" t="s">
        <v>141</v>
      </c>
      <c r="B396" s="7306" t="s">
        <v>36</v>
      </c>
      <c r="C396" s="7736" t="s">
        <v>17</v>
      </c>
      <c r="D396" s="8166" t="s">
        <v>18</v>
      </c>
      <c r="E396" s="8596" t="n">
        <v>0.0</v>
      </c>
      <c r="F396" s="9026" t="n">
        <v>0.0</v>
      </c>
      <c r="G396" s="9456" t="n">
        <v>0.0</v>
      </c>
      <c r="H396" s="9886" t="n">
        <v>0.0</v>
      </c>
      <c r="I396" s="10316" t="n">
        <v>0.0</v>
      </c>
      <c r="J396" s="10746" t="n">
        <v>0.0</v>
      </c>
    </row>
    <row collapsed="false" customFormat="false" customHeight="false" hidden="false" ht="12.75" outlineLevel="0" r="397">
      <c r="A397" s="6877" t="s">
        <v>141</v>
      </c>
      <c r="B397" s="7307" t="s">
        <v>36</v>
      </c>
      <c r="C397" s="7737" t="s">
        <v>19</v>
      </c>
      <c r="D397" s="8167" t="s">
        <v>20</v>
      </c>
      <c r="E397" s="8597" t="n">
        <v>0.17996171144</v>
      </c>
      <c r="F397" s="9027" t="n">
        <v>0.15376212849949997</v>
      </c>
      <c r="G397" s="9457" t="n">
        <v>0.195661507421</v>
      </c>
      <c r="H397" s="9887" t="n">
        <v>0.3753663142623</v>
      </c>
      <c r="I397" s="10317" t="n">
        <v>0.6711839220208</v>
      </c>
      <c r="J397" s="10747" t="n">
        <v>1.4790433106782</v>
      </c>
    </row>
    <row collapsed="false" customFormat="false" customHeight="false" hidden="false" ht="12.75" outlineLevel="0" r="398">
      <c r="A398" s="6878" t="s">
        <v>141</v>
      </c>
      <c r="B398" s="7308" t="s">
        <v>36</v>
      </c>
      <c r="C398" s="7738" t="s">
        <v>19</v>
      </c>
      <c r="D398" s="8168" t="s">
        <v>13</v>
      </c>
      <c r="E398" s="8598" t="n">
        <v>0.333775946952</v>
      </c>
      <c r="F398" s="9028" t="n">
        <v>0.2524576699801</v>
      </c>
      <c r="G398" s="9458" t="n">
        <v>0.18243405466549997</v>
      </c>
      <c r="H398" s="9888" t="n">
        <v>0.1196563821937</v>
      </c>
      <c r="I398" s="10318" t="n">
        <v>0.06995505407349999</v>
      </c>
      <c r="J398" s="10748" t="n">
        <v>0.0864133143351</v>
      </c>
    </row>
    <row collapsed="false" customFormat="false" customHeight="false" hidden="false" ht="12.75" outlineLevel="0" r="399">
      <c r="A399" s="6879" t="s">
        <v>141</v>
      </c>
      <c r="B399" s="7309" t="s">
        <v>36</v>
      </c>
      <c r="C399" s="7739" t="s">
        <v>19</v>
      </c>
      <c r="D399" s="8169" t="s">
        <v>16</v>
      </c>
      <c r="E399" s="8599" t="n">
        <v>1.16208350496</v>
      </c>
      <c r="F399" s="9029" t="n">
        <v>0.869688912773</v>
      </c>
      <c r="G399" s="9459" t="n">
        <v>0.6127032185497</v>
      </c>
      <c r="H399" s="9889" t="n">
        <v>0.3807792011288</v>
      </c>
      <c r="I399" s="10319" t="n">
        <v>0.1657215465878</v>
      </c>
      <c r="J399" s="10749" t="n">
        <v>7.456189927000001E-4</v>
      </c>
    </row>
    <row collapsed="false" customFormat="false" customHeight="false" hidden="false" ht="12.75" outlineLevel="0" r="400">
      <c r="A400" s="6880" t="s">
        <v>141</v>
      </c>
      <c r="B400" s="7310" t="s">
        <v>36</v>
      </c>
      <c r="C400" s="7740" t="s">
        <v>19</v>
      </c>
      <c r="D400" s="8170" t="s">
        <v>14</v>
      </c>
      <c r="E400" s="8600" t="n">
        <v>1.66818313171</v>
      </c>
      <c r="F400" s="9030" t="n">
        <v>2.181851690411</v>
      </c>
      <c r="G400" s="9460" t="n">
        <v>2.3657022225486</v>
      </c>
      <c r="H400" s="9890" t="n">
        <v>2.3565403949123</v>
      </c>
      <c r="I400" s="10320" t="n">
        <v>2.1099188009613004</v>
      </c>
      <c r="J400" s="10750" t="n">
        <v>0.2042175459565</v>
      </c>
    </row>
    <row collapsed="false" customFormat="false" customHeight="false" hidden="false" ht="12.75" outlineLevel="0" r="401">
      <c r="A401" s="6881" t="s">
        <v>141</v>
      </c>
      <c r="B401" s="7311" t="s">
        <v>36</v>
      </c>
      <c r="C401" s="7741" t="s">
        <v>19</v>
      </c>
      <c r="D401" s="8171" t="s">
        <v>18</v>
      </c>
      <c r="E401" s="8601" t="n">
        <v>0.19113531612</v>
      </c>
      <c r="F401" s="9031" t="n">
        <v>0.15354581174899998</v>
      </c>
      <c r="G401" s="9461" t="n">
        <v>0.119712978632</v>
      </c>
      <c r="H401" s="9891" t="n">
        <v>0.09499004002519999</v>
      </c>
      <c r="I401" s="10321" t="n">
        <v>0.1489811131838</v>
      </c>
      <c r="J401" s="10751" t="n">
        <v>0.596883090358</v>
      </c>
    </row>
    <row collapsed="false" customFormat="false" customHeight="false" hidden="false" ht="12.75" outlineLevel="0" r="402">
      <c r="A402" s="6882" t="s">
        <v>141</v>
      </c>
      <c r="B402" s="7312" t="s">
        <v>36</v>
      </c>
      <c r="C402" s="7742" t="s">
        <v>21</v>
      </c>
      <c r="D402" s="8172" t="s">
        <v>20</v>
      </c>
      <c r="E402" s="8602" t="n">
        <v>0.0</v>
      </c>
      <c r="F402" s="9032" t="n">
        <v>0.0</v>
      </c>
      <c r="G402" s="9462" t="n">
        <v>0.0</v>
      </c>
      <c r="H402" s="9892" t="n">
        <v>0.0</v>
      </c>
      <c r="I402" s="10322" t="n">
        <v>0.0</v>
      </c>
      <c r="J402" s="10752" t="n">
        <v>0.0</v>
      </c>
    </row>
    <row collapsed="false" customFormat="false" customHeight="false" hidden="false" ht="12.75" outlineLevel="0" r="403">
      <c r="A403" s="6883" t="s">
        <v>141</v>
      </c>
      <c r="B403" s="7313" t="s">
        <v>36</v>
      </c>
      <c r="C403" s="7743" t="s">
        <v>21</v>
      </c>
      <c r="D403" s="8173" t="s">
        <v>13</v>
      </c>
      <c r="E403" s="8603" t="n">
        <v>0.1500985703121</v>
      </c>
      <c r="F403" s="9033" t="n">
        <v>0.1455356873113</v>
      </c>
      <c r="G403" s="9463" t="n">
        <v>0.14076360181050002</v>
      </c>
      <c r="H403" s="9893" t="n">
        <v>0.1315556889248</v>
      </c>
      <c r="I403" s="10323" t="n">
        <v>0.12918290554320003</v>
      </c>
      <c r="J403" s="10753" t="n">
        <v>0.1295126660154</v>
      </c>
    </row>
    <row collapsed="false" customFormat="false" customHeight="false" hidden="false" ht="12.75" outlineLevel="0" r="404">
      <c r="A404" s="6884" t="s">
        <v>141</v>
      </c>
      <c r="B404" s="7314" t="s">
        <v>36</v>
      </c>
      <c r="C404" s="7744" t="s">
        <v>21</v>
      </c>
      <c r="D404" s="8174" t="s">
        <v>16</v>
      </c>
      <c r="E404" s="8604" t="n">
        <v>0.0</v>
      </c>
      <c r="F404" s="9034" t="n">
        <v>0.0</v>
      </c>
      <c r="G404" s="9464" t="n">
        <v>0.0</v>
      </c>
      <c r="H404" s="9894" t="n">
        <v>0.0</v>
      </c>
      <c r="I404" s="10324" t="n">
        <v>0.0</v>
      </c>
      <c r="J404" s="10754" t="n">
        <v>0.0</v>
      </c>
    </row>
    <row collapsed="false" customFormat="false" customHeight="false" hidden="false" ht="12.75" outlineLevel="0" r="405">
      <c r="A405" s="6885" t="s">
        <v>141</v>
      </c>
      <c r="B405" s="7315" t="s">
        <v>36</v>
      </c>
      <c r="C405" s="7745" t="s">
        <v>21</v>
      </c>
      <c r="D405" s="8175" t="s">
        <v>14</v>
      </c>
      <c r="E405" s="8605" t="n">
        <v>0.0</v>
      </c>
      <c r="F405" s="9035" t="n">
        <v>0.0</v>
      </c>
      <c r="G405" s="9465" t="n">
        <v>0.0</v>
      </c>
      <c r="H405" s="9895" t="n">
        <v>0.0</v>
      </c>
      <c r="I405" s="10325" t="n">
        <v>0.0</v>
      </c>
      <c r="J405" s="10755" t="n">
        <v>0.0</v>
      </c>
    </row>
    <row collapsed="false" customFormat="false" customHeight="false" hidden="false" ht="12.75" outlineLevel="0" r="406">
      <c r="A406" s="6886" t="s">
        <v>141</v>
      </c>
      <c r="B406" s="7316" t="s">
        <v>36</v>
      </c>
      <c r="C406" s="7746" t="s">
        <v>21</v>
      </c>
      <c r="D406" s="8176" t="s">
        <v>18</v>
      </c>
      <c r="E406" s="8606" t="n">
        <v>0.0</v>
      </c>
      <c r="F406" s="9036" t="n">
        <v>0.0</v>
      </c>
      <c r="G406" s="9466" t="n">
        <v>0.0</v>
      </c>
      <c r="H406" s="9896" t="n">
        <v>0.0</v>
      </c>
      <c r="I406" s="10326" t="n">
        <v>0.0</v>
      </c>
      <c r="J406" s="10756" t="n">
        <v>0.0</v>
      </c>
    </row>
    <row collapsed="false" customFormat="false" customHeight="false" hidden="false" ht="12.75" outlineLevel="0" r="407">
      <c r="A407" s="6887" t="s">
        <v>141</v>
      </c>
      <c r="B407" s="7317" t="s">
        <v>36</v>
      </c>
      <c r="C407" s="7747" t="s">
        <v>22</v>
      </c>
      <c r="D407" s="8177" t="s">
        <v>20</v>
      </c>
      <c r="E407" s="8607" t="n">
        <v>0.0298014363624</v>
      </c>
      <c r="F407" s="9037" t="n">
        <v>0.020126854446199997</v>
      </c>
      <c r="G407" s="9467" t="n">
        <v>0.014794138905800001</v>
      </c>
      <c r="H407" s="9897" t="n">
        <v>0.0106776549023</v>
      </c>
      <c r="I407" s="10327" t="n">
        <v>0.0077358487211</v>
      </c>
      <c r="J407" s="10757" t="n">
        <v>0.002561216864</v>
      </c>
    </row>
    <row collapsed="false" customFormat="false" customHeight="false" hidden="false" ht="12.75" outlineLevel="0" r="408">
      <c r="A408" s="6888" t="s">
        <v>141</v>
      </c>
      <c r="B408" s="7318" t="s">
        <v>36</v>
      </c>
      <c r="C408" s="7748" t="s">
        <v>22</v>
      </c>
      <c r="D408" s="8178" t="s">
        <v>13</v>
      </c>
      <c r="E408" s="8608" t="n">
        <v>0.087650236307</v>
      </c>
      <c r="F408" s="9038" t="n">
        <v>0.12018747023239998</v>
      </c>
      <c r="G408" s="9468" t="n">
        <v>0.1412501682423</v>
      </c>
      <c r="H408" s="9898" t="n">
        <v>0.1514375185726</v>
      </c>
      <c r="I408" s="10328" t="n">
        <v>0.15839273832530001</v>
      </c>
      <c r="J408" s="10758" t="n">
        <v>0.156375327867</v>
      </c>
    </row>
    <row collapsed="false" customFormat="false" customHeight="false" hidden="false" ht="12.75" outlineLevel="0" r="409">
      <c r="A409" s="6889" t="s">
        <v>141</v>
      </c>
      <c r="B409" s="7319" t="s">
        <v>36</v>
      </c>
      <c r="C409" s="7749" t="s">
        <v>22</v>
      </c>
      <c r="D409" s="8179" t="s">
        <v>16</v>
      </c>
      <c r="E409" s="8609" t="n">
        <v>0.0</v>
      </c>
      <c r="F409" s="9039" t="n">
        <v>0.0</v>
      </c>
      <c r="G409" s="9469" t="n">
        <v>0.0</v>
      </c>
      <c r="H409" s="9899" t="n">
        <v>0.0</v>
      </c>
      <c r="I409" s="10329" t="n">
        <v>0.0</v>
      </c>
      <c r="J409" s="10759" t="n">
        <v>0.0</v>
      </c>
    </row>
    <row collapsed="false" customFormat="false" customHeight="false" hidden="false" ht="12.75" outlineLevel="0" r="410">
      <c r="A410" s="6890" t="s">
        <v>141</v>
      </c>
      <c r="B410" s="7320" t="s">
        <v>36</v>
      </c>
      <c r="C410" s="7750" t="s">
        <v>22</v>
      </c>
      <c r="D410" s="8180" t="s">
        <v>14</v>
      </c>
      <c r="E410" s="8610" t="n">
        <v>0.09171366047929999</v>
      </c>
      <c r="F410" s="9040" t="n">
        <v>0.072456391904</v>
      </c>
      <c r="G410" s="9470" t="n">
        <v>0.0602132331876</v>
      </c>
      <c r="H410" s="9900" t="n">
        <v>0.048638842641800004</v>
      </c>
      <c r="I410" s="10330" t="n">
        <v>0.0393714672162</v>
      </c>
      <c r="J410" s="10760" t="n">
        <v>0.017752042792300003</v>
      </c>
    </row>
    <row collapsed="false" customFormat="false" customHeight="false" hidden="false" ht="12.75" outlineLevel="0" r="411">
      <c r="A411" s="6891" t="s">
        <v>141</v>
      </c>
      <c r="B411" s="7321" t="s">
        <v>36</v>
      </c>
      <c r="C411" s="7751" t="s">
        <v>22</v>
      </c>
      <c r="D411" s="8181" t="s">
        <v>18</v>
      </c>
      <c r="E411" s="8611" t="n">
        <v>0.0</v>
      </c>
      <c r="F411" s="9041" t="n">
        <v>0.0</v>
      </c>
      <c r="G411" s="9471" t="n">
        <v>0.0</v>
      </c>
      <c r="H411" s="9901" t="n">
        <v>0.0</v>
      </c>
      <c r="I411" s="10331" t="n">
        <v>0.0</v>
      </c>
      <c r="J411" s="10761" t="n">
        <v>0.0</v>
      </c>
    </row>
    <row collapsed="false" customFormat="false" customHeight="false" hidden="false" ht="12.75" outlineLevel="0" r="412">
      <c r="A412" s="6892" t="s">
        <v>141</v>
      </c>
      <c r="B412" s="7322" t="s">
        <v>36</v>
      </c>
      <c r="C412" s="7752" t="s">
        <v>23</v>
      </c>
      <c r="D412" s="8182" t="s">
        <v>20</v>
      </c>
      <c r="E412" s="8612" t="n">
        <v>0.0</v>
      </c>
      <c r="F412" s="9042" t="n">
        <v>0.0</v>
      </c>
      <c r="G412" s="9472" t="n">
        <v>0.0</v>
      </c>
      <c r="H412" s="9902" t="n">
        <v>0.0</v>
      </c>
      <c r="I412" s="10332" t="n">
        <v>0.0</v>
      </c>
      <c r="J412" s="10762" t="n">
        <v>0.0</v>
      </c>
    </row>
    <row collapsed="false" customFormat="false" customHeight="false" hidden="false" ht="12.75" outlineLevel="0" r="413">
      <c r="A413" s="6893" t="s">
        <v>141</v>
      </c>
      <c r="B413" s="7323" t="s">
        <v>36</v>
      </c>
      <c r="C413" s="7753" t="s">
        <v>23</v>
      </c>
      <c r="D413" s="8183" t="s">
        <v>13</v>
      </c>
      <c r="E413" s="8613" t="n">
        <v>1.6010514796470001</v>
      </c>
      <c r="F413" s="9043" t="n">
        <v>1.6142947617846</v>
      </c>
      <c r="G413" s="9473" t="n">
        <v>1.5263320997609</v>
      </c>
      <c r="H413" s="9903" t="n">
        <v>1.2676166849378998</v>
      </c>
      <c r="I413" s="10333" t="n">
        <v>1.0058957484334998</v>
      </c>
      <c r="J413" s="10763" t="n">
        <v>0.6614680026959</v>
      </c>
    </row>
    <row collapsed="false" customFormat="false" customHeight="false" hidden="false" ht="12.75" outlineLevel="0" r="414">
      <c r="A414" s="6894" t="s">
        <v>141</v>
      </c>
      <c r="B414" s="7324" t="s">
        <v>36</v>
      </c>
      <c r="C414" s="7754" t="s">
        <v>23</v>
      </c>
      <c r="D414" s="8184" t="s">
        <v>16</v>
      </c>
      <c r="E414" s="8614" t="n">
        <v>0.0</v>
      </c>
      <c r="F414" s="9044" t="n">
        <v>0.0</v>
      </c>
      <c r="G414" s="9474" t="n">
        <v>0.0</v>
      </c>
      <c r="H414" s="9904" t="n">
        <v>0.0</v>
      </c>
      <c r="I414" s="10334" t="n">
        <v>0.0</v>
      </c>
      <c r="J414" s="10764" t="n">
        <v>0.0</v>
      </c>
    </row>
    <row collapsed="false" customFormat="false" customHeight="false" hidden="false" ht="12.75" outlineLevel="0" r="415">
      <c r="A415" s="6895" t="s">
        <v>141</v>
      </c>
      <c r="B415" s="7325" t="s">
        <v>36</v>
      </c>
      <c r="C415" s="7755" t="s">
        <v>23</v>
      </c>
      <c r="D415" s="8185" t="s">
        <v>14</v>
      </c>
      <c r="E415" s="8615" t="n">
        <v>0.0</v>
      </c>
      <c r="F415" s="9045" t="n">
        <v>0.0</v>
      </c>
      <c r="G415" s="9475" t="n">
        <v>0.0</v>
      </c>
      <c r="H415" s="9905" t="n">
        <v>0.0</v>
      </c>
      <c r="I415" s="10335" t="n">
        <v>0.0</v>
      </c>
      <c r="J415" s="10765" t="n">
        <v>0.0</v>
      </c>
    </row>
    <row collapsed="false" customFormat="false" customHeight="false" hidden="false" ht="12.75" outlineLevel="0" r="416">
      <c r="A416" s="6896" t="s">
        <v>141</v>
      </c>
      <c r="B416" s="7326" t="s">
        <v>36</v>
      </c>
      <c r="C416" s="7756" t="s">
        <v>23</v>
      </c>
      <c r="D416" s="8186" t="s">
        <v>18</v>
      </c>
      <c r="E416" s="8616" t="n">
        <v>0.0</v>
      </c>
      <c r="F416" s="9046" t="n">
        <v>0.0</v>
      </c>
      <c r="G416" s="9476" t="n">
        <v>0.0</v>
      </c>
      <c r="H416" s="9906" t="n">
        <v>0.0</v>
      </c>
      <c r="I416" s="10336" t="n">
        <v>0.0</v>
      </c>
      <c r="J416" s="10766" t="n">
        <v>0.0</v>
      </c>
    </row>
    <row collapsed="false" customFormat="false" customHeight="false" hidden="false" ht="12.75" outlineLevel="0" r="417">
      <c r="A417" s="6897" t="s">
        <v>141</v>
      </c>
      <c r="B417" s="7327" t="s">
        <v>36</v>
      </c>
      <c r="C417" s="7757" t="s">
        <v>24</v>
      </c>
      <c r="D417" s="8187" t="s">
        <v>20</v>
      </c>
      <c r="E417" s="8617" t="n">
        <v>0.0221307897886</v>
      </c>
      <c r="F417" s="9047" t="n">
        <v>0.0509473051771</v>
      </c>
      <c r="G417" s="9477" t="n">
        <v>0.07142296333420001</v>
      </c>
      <c r="H417" s="9907" t="n">
        <v>0.0856756683724</v>
      </c>
      <c r="I417" s="10337" t="n">
        <v>0.0861135571238</v>
      </c>
      <c r="J417" s="10767" t="n">
        <v>0.0625675139097</v>
      </c>
    </row>
    <row collapsed="false" customFormat="false" customHeight="false" hidden="false" ht="12.75" outlineLevel="0" r="418">
      <c r="A418" s="6898" t="s">
        <v>141</v>
      </c>
      <c r="B418" s="7328" t="s">
        <v>36</v>
      </c>
      <c r="C418" s="7758" t="s">
        <v>24</v>
      </c>
      <c r="D418" s="8188" t="s">
        <v>13</v>
      </c>
      <c r="E418" s="8618" t="n">
        <v>0.1292097172634</v>
      </c>
      <c r="F418" s="9048" t="n">
        <v>0.1612199235796</v>
      </c>
      <c r="G418" s="9478" t="n">
        <v>0.17529578141260002</v>
      </c>
      <c r="H418" s="9908" t="n">
        <v>0.1684561325317</v>
      </c>
      <c r="I418" s="10338" t="n">
        <v>0.1564386997323</v>
      </c>
      <c r="J418" s="10768" t="n">
        <v>0.091011102084</v>
      </c>
    </row>
    <row collapsed="false" customFormat="false" customHeight="false" hidden="false" ht="12.75" outlineLevel="0" r="419">
      <c r="A419" s="6899" t="s">
        <v>141</v>
      </c>
      <c r="B419" s="7329" t="s">
        <v>36</v>
      </c>
      <c r="C419" s="7759" t="s">
        <v>24</v>
      </c>
      <c r="D419" s="8189" t="s">
        <v>16</v>
      </c>
      <c r="E419" s="8619" t="n">
        <v>0.17670688992140002</v>
      </c>
      <c r="F419" s="9049" t="n">
        <v>0.1129592584183</v>
      </c>
      <c r="G419" s="9479" t="n">
        <v>0.05717212323490001</v>
      </c>
      <c r="H419" s="9909" t="n">
        <v>0.0143630253141</v>
      </c>
      <c r="I419" s="10339" t="n">
        <v>0.008794877664</v>
      </c>
      <c r="J419" s="10769" t="n">
        <v>1.9627378400000002E-4</v>
      </c>
    </row>
    <row collapsed="false" customFormat="false" customHeight="false" hidden="false" ht="12.75" outlineLevel="0" r="420">
      <c r="A420" s="6900" t="s">
        <v>141</v>
      </c>
      <c r="B420" s="7330" t="s">
        <v>36</v>
      </c>
      <c r="C420" s="7760" t="s">
        <v>24</v>
      </c>
      <c r="D420" s="8190" t="s">
        <v>14</v>
      </c>
      <c r="E420" s="8620" t="n">
        <v>0.15318648094839998</v>
      </c>
      <c r="F420" s="9050" t="n">
        <v>0.14371147434179998</v>
      </c>
      <c r="G420" s="9480" t="n">
        <v>0.132727457677</v>
      </c>
      <c r="H420" s="9910" t="n">
        <v>0.11747209090349998</v>
      </c>
      <c r="I420" s="10340" t="n">
        <v>0.0966492435096</v>
      </c>
      <c r="J420" s="10770" t="n">
        <v>0.057520880879100005</v>
      </c>
    </row>
    <row collapsed="false" customFormat="false" customHeight="false" hidden="false" ht="12.75" outlineLevel="0" r="421">
      <c r="A421" s="6901" t="s">
        <v>141</v>
      </c>
      <c r="B421" s="7331" t="s">
        <v>36</v>
      </c>
      <c r="C421" s="7761" t="s">
        <v>24</v>
      </c>
      <c r="D421" s="8191" t="s">
        <v>18</v>
      </c>
      <c r="E421" s="8621" t="n">
        <v>0.0237255518203</v>
      </c>
      <c r="F421" s="9051" t="n">
        <v>0.024594915263300002</v>
      </c>
      <c r="G421" s="9481" t="n">
        <v>0.0243915439331</v>
      </c>
      <c r="H421" s="9911" t="n">
        <v>0.0233551295915</v>
      </c>
      <c r="I421" s="10341" t="n">
        <v>0.0218503480058</v>
      </c>
      <c r="J421" s="10771" t="n">
        <v>0.0167102511748</v>
      </c>
    </row>
    <row collapsed="false" customFormat="false" customHeight="false" hidden="false" ht="12.75" outlineLevel="0" r="422">
      <c r="A422" s="6902" t="s">
        <v>141</v>
      </c>
      <c r="B422" s="7332" t="s">
        <v>36</v>
      </c>
      <c r="C422" s="7762" t="s">
        <v>25</v>
      </c>
      <c r="D422" s="8192" t="s">
        <v>20</v>
      </c>
      <c r="E422" s="8622" t="n">
        <v>0.0</v>
      </c>
      <c r="F422" s="9052" t="n">
        <v>0.0</v>
      </c>
      <c r="G422" s="9482" t="n">
        <v>0.0</v>
      </c>
      <c r="H422" s="9912" t="n">
        <v>0.0</v>
      </c>
      <c r="I422" s="10342" t="n">
        <v>0.0</v>
      </c>
      <c r="J422" s="10772" t="n">
        <v>0.0</v>
      </c>
    </row>
    <row collapsed="false" customFormat="false" customHeight="false" hidden="false" ht="12.75" outlineLevel="0" r="423">
      <c r="A423" s="6903" t="s">
        <v>141</v>
      </c>
      <c r="B423" s="7333" t="s">
        <v>36</v>
      </c>
      <c r="C423" s="7763" t="s">
        <v>25</v>
      </c>
      <c r="D423" s="8193" t="s">
        <v>13</v>
      </c>
      <c r="E423" s="8623" t="n">
        <v>0.250171753583</v>
      </c>
      <c r="F423" s="9053" t="n">
        <v>0.24726385505180004</v>
      </c>
      <c r="G423" s="9483" t="n">
        <v>0.24424743784579997</v>
      </c>
      <c r="H423" s="9913" t="n">
        <v>0.23778521082239998</v>
      </c>
      <c r="I423" s="10343" t="n">
        <v>0.2316324401241</v>
      </c>
      <c r="J423" s="10773" t="n">
        <v>0.2083703244571</v>
      </c>
    </row>
    <row collapsed="false" customFormat="false" customHeight="false" hidden="false" ht="12.75" outlineLevel="0" r="424">
      <c r="A424" s="6904" t="s">
        <v>141</v>
      </c>
      <c r="B424" s="7334" t="s">
        <v>36</v>
      </c>
      <c r="C424" s="7764" t="s">
        <v>25</v>
      </c>
      <c r="D424" s="8194" t="s">
        <v>16</v>
      </c>
      <c r="E424" s="8624" t="n">
        <v>0.0</v>
      </c>
      <c r="F424" s="9054" t="n">
        <v>0.0</v>
      </c>
      <c r="G424" s="9484" t="n">
        <v>0.0</v>
      </c>
      <c r="H424" s="9914" t="n">
        <v>0.0</v>
      </c>
      <c r="I424" s="10344" t="n">
        <v>0.0</v>
      </c>
      <c r="J424" s="10774" t="n">
        <v>0.0</v>
      </c>
    </row>
    <row collapsed="false" customFormat="false" customHeight="false" hidden="false" ht="12.75" outlineLevel="0" r="425">
      <c r="A425" s="6905" t="s">
        <v>141</v>
      </c>
      <c r="B425" s="7335" t="s">
        <v>36</v>
      </c>
      <c r="C425" s="7765" t="s">
        <v>25</v>
      </c>
      <c r="D425" s="8195" t="s">
        <v>14</v>
      </c>
      <c r="E425" s="8625" t="n">
        <v>0.0</v>
      </c>
      <c r="F425" s="9055" t="n">
        <v>0.0</v>
      </c>
      <c r="G425" s="9485" t="n">
        <v>0.0</v>
      </c>
      <c r="H425" s="9915" t="n">
        <v>0.0</v>
      </c>
      <c r="I425" s="10345" t="n">
        <v>0.0</v>
      </c>
      <c r="J425" s="10775" t="n">
        <v>0.0</v>
      </c>
    </row>
    <row collapsed="false" customFormat="false" customHeight="false" hidden="false" ht="12.75" outlineLevel="0" r="426">
      <c r="A426" s="6906" t="s">
        <v>141</v>
      </c>
      <c r="B426" s="7336" t="s">
        <v>36</v>
      </c>
      <c r="C426" s="7766" t="s">
        <v>25</v>
      </c>
      <c r="D426" s="8196" t="s">
        <v>18</v>
      </c>
      <c r="E426" s="8626" t="n">
        <v>0.0</v>
      </c>
      <c r="F426" s="9056" t="n">
        <v>0.0</v>
      </c>
      <c r="G426" s="9486" t="n">
        <v>0.0</v>
      </c>
      <c r="H426" s="9916" t="n">
        <v>0.0</v>
      </c>
      <c r="I426" s="10346" t="n">
        <v>0.0</v>
      </c>
      <c r="J426" s="10776" t="n">
        <v>0.0</v>
      </c>
    </row>
    <row collapsed="false" customFormat="false" customHeight="false" hidden="false" ht="12.75" outlineLevel="0" r="427">
      <c r="A427" s="6907" t="s">
        <v>141</v>
      </c>
      <c r="B427" s="7337" t="s">
        <v>36</v>
      </c>
      <c r="C427" s="7767" t="s">
        <v>27</v>
      </c>
      <c r="D427" s="8197" t="s">
        <v>20</v>
      </c>
      <c r="E427" s="8627" t="n">
        <v>0.0</v>
      </c>
      <c r="F427" s="9057" t="n">
        <v>0.0</v>
      </c>
      <c r="G427" s="9487" t="n">
        <v>0.0</v>
      </c>
      <c r="H427" s="9917" t="n">
        <v>0.0</v>
      </c>
      <c r="I427" s="10347" t="n">
        <v>0.0</v>
      </c>
      <c r="J427" s="10777" t="n">
        <v>0.0</v>
      </c>
    </row>
    <row collapsed="false" customFormat="false" customHeight="false" hidden="false" ht="12.75" outlineLevel="0" r="428">
      <c r="A428" s="6908" t="s">
        <v>141</v>
      </c>
      <c r="B428" s="7338" t="s">
        <v>36</v>
      </c>
      <c r="C428" s="7768" t="s">
        <v>27</v>
      </c>
      <c r="D428" s="8198" t="s">
        <v>13</v>
      </c>
      <c r="E428" s="8628" t="n">
        <v>0.37524645572399995</v>
      </c>
      <c r="F428" s="9058" t="n">
        <v>0.3921152985129</v>
      </c>
      <c r="G428" s="9488" t="n">
        <v>0.409743434277</v>
      </c>
      <c r="H428" s="9918" t="n">
        <v>0.41770648118750003</v>
      </c>
      <c r="I428" s="10348" t="n">
        <v>0.42673204665150005</v>
      </c>
      <c r="J428" s="10778" t="n">
        <v>0.4518579943163</v>
      </c>
    </row>
    <row collapsed="false" customFormat="false" customHeight="false" hidden="false" ht="12.75" outlineLevel="0" r="429">
      <c r="A429" s="6909" t="s">
        <v>141</v>
      </c>
      <c r="B429" s="7339" t="s">
        <v>36</v>
      </c>
      <c r="C429" s="7769" t="s">
        <v>27</v>
      </c>
      <c r="D429" s="8199" t="s">
        <v>16</v>
      </c>
      <c r="E429" s="8629" t="n">
        <v>0.0</v>
      </c>
      <c r="F429" s="9059" t="n">
        <v>0.0</v>
      </c>
      <c r="G429" s="9489" t="n">
        <v>0.0</v>
      </c>
      <c r="H429" s="9919" t="n">
        <v>0.0</v>
      </c>
      <c r="I429" s="10349" t="n">
        <v>0.0</v>
      </c>
      <c r="J429" s="10779" t="n">
        <v>0.0</v>
      </c>
    </row>
    <row collapsed="false" customFormat="false" customHeight="false" hidden="false" ht="12.75" outlineLevel="0" r="430">
      <c r="A430" s="6910" t="s">
        <v>141</v>
      </c>
      <c r="B430" s="7340" t="s">
        <v>36</v>
      </c>
      <c r="C430" s="7770" t="s">
        <v>27</v>
      </c>
      <c r="D430" s="8200" t="s">
        <v>14</v>
      </c>
      <c r="E430" s="8630" t="n">
        <v>0.0</v>
      </c>
      <c r="F430" s="9060" t="n">
        <v>0.0</v>
      </c>
      <c r="G430" s="9490" t="n">
        <v>0.0</v>
      </c>
      <c r="H430" s="9920" t="n">
        <v>0.0</v>
      </c>
      <c r="I430" s="10350" t="n">
        <v>0.0</v>
      </c>
      <c r="J430" s="10780" t="n">
        <v>0.0</v>
      </c>
    </row>
    <row collapsed="false" customFormat="false" customHeight="false" hidden="false" ht="12.75" outlineLevel="0" r="431">
      <c r="A431" s="6911" t="s">
        <v>141</v>
      </c>
      <c r="B431" s="7341" t="s">
        <v>36</v>
      </c>
      <c r="C431" s="7771" t="s">
        <v>27</v>
      </c>
      <c r="D431" s="8201" t="s">
        <v>18</v>
      </c>
      <c r="E431" s="8631" t="n">
        <v>0.0</v>
      </c>
      <c r="F431" s="9061" t="n">
        <v>0.0</v>
      </c>
      <c r="G431" s="9491" t="n">
        <v>0.0</v>
      </c>
      <c r="H431" s="9921" t="n">
        <v>0.0</v>
      </c>
      <c r="I431" s="10351" t="n">
        <v>0.0</v>
      </c>
      <c r="J431" s="10781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10782" t="s">
        <v>0</v>
      </c>
      <c r="B450" s="10783" t="s">
        <v>38</v>
      </c>
      <c r="C450" s="10784" t="s">
        <v>39</v>
      </c>
      <c r="D450" s="10785" t="s">
        <v>40</v>
      </c>
      <c r="E450" s="10786" t="s">
        <v>41</v>
      </c>
      <c r="F450" s="10787" t="s">
        <v>42</v>
      </c>
      <c r="G450" s="10788" t="s">
        <v>43</v>
      </c>
      <c r="H450" s="10789" t="s">
        <v>44</v>
      </c>
      <c r="I450" s="8"/>
      <c r="J450" s="8"/>
    </row>
    <row collapsed="false" customFormat="false" customHeight="false" hidden="false" ht="13.4" outlineLevel="0" r="451">
      <c r="A451" s="10790" t="s">
        <v>141</v>
      </c>
      <c r="B451" s="10806" t="s">
        <v>45</v>
      </c>
      <c r="C451" s="10822" t="s">
        <v>19</v>
      </c>
      <c r="D451" s="10838" t="n">
        <v>0.6875519502485</v>
      </c>
      <c r="E451" s="10854" t="n">
        <v>6.8004196109445</v>
      </c>
      <c r="F451" s="10870" t="n">
        <v>3.979877305333</v>
      </c>
      <c r="G451" s="10886" t="n">
        <v>16.2781024200848</v>
      </c>
      <c r="H451" s="10902" t="n">
        <v>2.3495848780713997</v>
      </c>
    </row>
    <row collapsed="false" customFormat="false" customHeight="false" hidden="false" ht="12.75" outlineLevel="0" r="452">
      <c r="A452" s="10791" t="s">
        <v>141</v>
      </c>
      <c r="B452" s="10807" t="s">
        <v>45</v>
      </c>
      <c r="C452" s="10823" t="s">
        <v>46</v>
      </c>
      <c r="D452" s="10839" t="n">
        <v>0.33092133063749996</v>
      </c>
      <c r="E452" s="10855" t="n">
        <v>6.5888495961561</v>
      </c>
      <c r="F452" s="10871" t="n">
        <v>0.1520743658755</v>
      </c>
      <c r="G452" s="10887" t="n">
        <v>0.7315969620354</v>
      </c>
      <c r="H452" s="10903" t="n">
        <v>0.129339337926</v>
      </c>
    </row>
    <row collapsed="false" customFormat="false" customHeight="false" hidden="false" ht="12.75" outlineLevel="0" r="453">
      <c r="A453" s="10792" t="s">
        <v>141</v>
      </c>
      <c r="B453" s="10808" t="s">
        <v>45</v>
      </c>
      <c r="C453" s="10824" t="s">
        <v>47</v>
      </c>
      <c r="D453" s="10840" t="n">
        <v>0.0</v>
      </c>
      <c r="E453" s="10856" t="n">
        <v>15.1645255386312</v>
      </c>
      <c r="F453" s="10872" t="n">
        <v>0.0</v>
      </c>
      <c r="G453" s="10888" t="n">
        <v>0.0</v>
      </c>
      <c r="H453" s="10904" t="n">
        <v>0.0</v>
      </c>
    </row>
    <row collapsed="false" customFormat="false" customHeight="false" hidden="false" ht="12.75" outlineLevel="0" r="454">
      <c r="A454" s="10793" t="s">
        <v>141</v>
      </c>
      <c r="B454" s="10809" t="s">
        <v>45</v>
      </c>
      <c r="C454" s="10825" t="s">
        <v>21</v>
      </c>
      <c r="D454" s="10841" t="n">
        <v>0.0</v>
      </c>
      <c r="E454" s="10857" t="n">
        <v>2.5533827742505997</v>
      </c>
      <c r="F454" s="10873" t="n">
        <v>0.0</v>
      </c>
      <c r="G454" s="10889" t="n">
        <v>0.0</v>
      </c>
      <c r="H454" s="10905" t="n">
        <v>0.0</v>
      </c>
    </row>
    <row collapsed="false" customFormat="false" customHeight="false" hidden="false" ht="12.75" outlineLevel="0" r="455">
      <c r="A455" s="10794" t="s">
        <v>141</v>
      </c>
      <c r="B455" s="10810" t="s">
        <v>48</v>
      </c>
      <c r="C455" s="10826" t="s">
        <v>19</v>
      </c>
      <c r="D455" s="10842" t="n">
        <v>1.3482810332057</v>
      </c>
      <c r="E455" s="10858" t="n">
        <v>4.4072092010412</v>
      </c>
      <c r="F455" s="10874" t="n">
        <v>4.733871018934099</v>
      </c>
      <c r="G455" s="10890" t="n">
        <v>8.2324887657878</v>
      </c>
      <c r="H455" s="10906" t="n">
        <v>0.35285539692249995</v>
      </c>
    </row>
    <row collapsed="false" customFormat="false" customHeight="false" hidden="false" ht="12.75" outlineLevel="0" r="456">
      <c r="A456" s="10795" t="s">
        <v>141</v>
      </c>
      <c r="B456" s="10811" t="s">
        <v>48</v>
      </c>
      <c r="C456" s="10827" t="s">
        <v>46</v>
      </c>
      <c r="D456" s="10843" t="n">
        <v>1.0190345337948001</v>
      </c>
      <c r="E456" s="10859" t="n">
        <v>3.4004106723538</v>
      </c>
      <c r="F456" s="10875" t="n">
        <v>0.32284547250740003</v>
      </c>
      <c r="G456" s="10891" t="n">
        <v>2.5242556330588997</v>
      </c>
      <c r="H456" s="10907" t="n">
        <v>0.1176099718088</v>
      </c>
    </row>
    <row collapsed="false" customFormat="false" customHeight="false" hidden="false" ht="12.75" outlineLevel="0" r="457">
      <c r="A457" s="10796" t="s">
        <v>141</v>
      </c>
      <c r="B457" s="10812" t="s">
        <v>48</v>
      </c>
      <c r="C457" s="10828" t="s">
        <v>47</v>
      </c>
      <c r="D457" s="10844" t="n">
        <v>0.0</v>
      </c>
      <c r="E457" s="10860" t="n">
        <v>19.5051692632728</v>
      </c>
      <c r="F457" s="10876" t="n">
        <v>0.0</v>
      </c>
      <c r="G457" s="10892" t="n">
        <v>0.0</v>
      </c>
      <c r="H457" s="10908" t="n">
        <v>0.0</v>
      </c>
    </row>
    <row collapsed="false" customFormat="false" customHeight="false" hidden="false" ht="12.75" outlineLevel="0" r="458">
      <c r="A458" s="10797" t="s">
        <v>141</v>
      </c>
      <c r="B458" s="10813" t="s">
        <v>48</v>
      </c>
      <c r="C458" s="10829" t="s">
        <v>21</v>
      </c>
      <c r="D458" s="10845" t="n">
        <v>0.0</v>
      </c>
      <c r="E458" s="10861" t="n">
        <v>0.9324418667154001</v>
      </c>
      <c r="F458" s="10877" t="n">
        <v>0.0</v>
      </c>
      <c r="G458" s="10893" t="n">
        <v>0.0</v>
      </c>
      <c r="H458" s="10909" t="n">
        <v>0.0</v>
      </c>
    </row>
    <row collapsed="false" customFormat="false" customHeight="false" hidden="false" ht="12.75" outlineLevel="0" r="459">
      <c r="A459" s="10798" t="s">
        <v>141</v>
      </c>
      <c r="B459" s="10814" t="s">
        <v>49</v>
      </c>
      <c r="C459" s="10830" t="s">
        <v>19</v>
      </c>
      <c r="D459" s="10846" t="n">
        <v>0.2890883675692</v>
      </c>
      <c r="E459" s="10862" t="n">
        <v>1.2704780138689</v>
      </c>
      <c r="F459" s="10878" t="n">
        <v>2.8857044743695</v>
      </c>
      <c r="G459" s="10894" t="n">
        <v>8.2659540605116</v>
      </c>
      <c r="H459" s="10910" t="n">
        <v>1.0446475411853</v>
      </c>
    </row>
    <row collapsed="false" customFormat="false" customHeight="false" hidden="false" ht="12.75" outlineLevel="0" r="460">
      <c r="A460" s="10799" t="s">
        <v>141</v>
      </c>
      <c r="B460" s="10815" t="s">
        <v>49</v>
      </c>
      <c r="C460" s="10831" t="s">
        <v>46</v>
      </c>
      <c r="D460" s="10847" t="n">
        <v>0.564345536407</v>
      </c>
      <c r="E460" s="10863" t="n">
        <v>2.1247726983660002</v>
      </c>
      <c r="F460" s="10879" t="n">
        <v>0.43904935657599997</v>
      </c>
      <c r="G460" s="10895" t="n">
        <v>2.9685061550017</v>
      </c>
      <c r="H460" s="10911" t="n">
        <v>0.36537178533020004</v>
      </c>
    </row>
    <row collapsed="false" customFormat="false" customHeight="false" hidden="false" ht="12.75" outlineLevel="0" r="461">
      <c r="A461" s="10800" t="s">
        <v>141</v>
      </c>
      <c r="B461" s="10816" t="s">
        <v>49</v>
      </c>
      <c r="C461" s="10832" t="s">
        <v>47</v>
      </c>
      <c r="D461" s="10848" t="n">
        <v>0.0</v>
      </c>
      <c r="E461" s="10864" t="n">
        <v>7.626827662045099</v>
      </c>
      <c r="F461" s="10880" t="n">
        <v>0.0</v>
      </c>
      <c r="G461" s="10896" t="n">
        <v>0.0</v>
      </c>
      <c r="H461" s="10912" t="n">
        <v>0.0</v>
      </c>
    </row>
    <row collapsed="false" customFormat="false" customHeight="false" hidden="false" ht="12.75" outlineLevel="0" r="462">
      <c r="A462" s="10801" t="s">
        <v>141</v>
      </c>
      <c r="B462" s="10817" t="s">
        <v>49</v>
      </c>
      <c r="C462" s="10833" t="s">
        <v>21</v>
      </c>
      <c r="D462" s="10849" t="n">
        <v>0.0</v>
      </c>
      <c r="E462" s="10865" t="n">
        <v>0.46022277306219994</v>
      </c>
      <c r="F462" s="10881" t="n">
        <v>0.0</v>
      </c>
      <c r="G462" s="10897" t="n">
        <v>0.0</v>
      </c>
      <c r="H462" s="10913" t="n">
        <v>0.0</v>
      </c>
    </row>
    <row collapsed="false" customFormat="false" customHeight="false" hidden="false" ht="12.75" outlineLevel="0" r="463">
      <c r="A463" s="10802" t="s">
        <v>141</v>
      </c>
      <c r="B463" s="10818" t="s">
        <v>20</v>
      </c>
      <c r="C463" s="10834" t="s">
        <v>19</v>
      </c>
      <c r="D463" s="10850" t="n">
        <v>2.2928164119561</v>
      </c>
      <c r="E463" s="10866" t="n">
        <v>5.5479819107904005</v>
      </c>
      <c r="F463" s="10882" t="n">
        <v>9.552438604687499</v>
      </c>
      <c r="G463" s="10898" t="n">
        <v>22.5933185108423</v>
      </c>
      <c r="H463" s="10914" t="n">
        <v>2.2521051939531</v>
      </c>
    </row>
    <row collapsed="false" customFormat="false" customHeight="false" hidden="false" ht="12.75" outlineLevel="0" r="464">
      <c r="A464" s="10803" t="s">
        <v>141</v>
      </c>
      <c r="B464" s="10819" t="s">
        <v>20</v>
      </c>
      <c r="C464" s="10835" t="s">
        <v>46</v>
      </c>
      <c r="D464" s="10851" t="n">
        <v>2.8900714631579</v>
      </c>
      <c r="E464" s="10867" t="n">
        <v>11.912235184625802</v>
      </c>
      <c r="F464" s="10883" t="n">
        <v>1.470249161886</v>
      </c>
      <c r="G464" s="10899" t="n">
        <v>9.271803921868</v>
      </c>
      <c r="H464" s="10915" t="n">
        <v>0.6246271822973</v>
      </c>
    </row>
    <row collapsed="false" customFormat="false" customHeight="false" hidden="false" ht="12.75" outlineLevel="0" r="465">
      <c r="A465" s="10804" t="s">
        <v>141</v>
      </c>
      <c r="B465" s="10820" t="s">
        <v>20</v>
      </c>
      <c r="C465" s="10836" t="s">
        <v>47</v>
      </c>
      <c r="D465" s="10852" t="n">
        <v>0.0</v>
      </c>
      <c r="E465" s="10868" t="n">
        <v>17.6792821206175</v>
      </c>
      <c r="F465" s="10884" t="n">
        <v>0.0</v>
      </c>
      <c r="G465" s="10900" t="n">
        <v>0.0</v>
      </c>
      <c r="H465" s="10916" t="n">
        <v>0.0</v>
      </c>
    </row>
    <row collapsed="false" customFormat="false" customHeight="false" hidden="false" ht="12.75" outlineLevel="0" r="466">
      <c r="A466" s="10805" t="s">
        <v>141</v>
      </c>
      <c r="B466" s="10821" t="s">
        <v>20</v>
      </c>
      <c r="C466" s="10837" t="s">
        <v>21</v>
      </c>
      <c r="D466" s="10853" t="n">
        <v>0.0</v>
      </c>
      <c r="E466" s="10869" t="n">
        <v>1.9663860888776</v>
      </c>
      <c r="F466" s="10885" t="n">
        <v>0.0</v>
      </c>
      <c r="G466" s="10901" t="n">
        <v>0.0</v>
      </c>
      <c r="H466" s="10917" t="n">
        <v>0.0</v>
      </c>
    </row>
    <row collapsed="false" customFormat="false" customHeight="false" hidden="false" ht="12.8" outlineLevel="0" r="467">
      <c r="D467" s="0" t="n">
        <f aca="false">SUM(D451:D466)</f>
        <v>7.5727241153952</v>
      </c>
      <c r="E467" s="0" t="n">
        <f aca="false">SUM(E451:E466)</f>
        <v>119.446932906732</v>
      </c>
      <c r="F467" s="0" t="n">
        <f aca="false">SUM(F451:F466)</f>
        <v>21.2717971822162</v>
      </c>
      <c r="G467" s="0" t="n">
        <f aca="false">SUM(G451:G466)</f>
        <v>72.2655516388636</v>
      </c>
      <c r="H467" s="0" t="n">
        <f aca="false">SUM(H451:H466)</f>
        <v>7.4789021361596</v>
      </c>
      <c r="I467" s="9" t="n">
        <f aca="false">SUM(D467:H467)</f>
        <v>228.035907979367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10918" t="s">
        <v>0</v>
      </c>
      <c r="B470" s="10919" t="s">
        <v>38</v>
      </c>
      <c r="C470" s="10920" t="s">
        <v>39</v>
      </c>
      <c r="D470" s="10921" t="s">
        <v>51</v>
      </c>
      <c r="E470" s="10922" t="s">
        <v>52</v>
      </c>
      <c r="F470" s="10923" t="s">
        <v>53</v>
      </c>
      <c r="G470" s="10924" t="s">
        <v>54</v>
      </c>
      <c r="H470" s="10925" t="s">
        <v>55</v>
      </c>
    </row>
    <row collapsed="false" customFormat="false" customHeight="false" hidden="false" ht="13.4" outlineLevel="0" r="471">
      <c r="A471" s="10926" t="s">
        <v>141</v>
      </c>
      <c r="B471" s="10942" t="s">
        <v>45</v>
      </c>
      <c r="C471" s="10958" t="s">
        <v>19</v>
      </c>
      <c r="D471" s="10974" t="n">
        <v>0.7085205663948</v>
      </c>
      <c r="E471" s="10990" t="n">
        <v>6.844197587918201</v>
      </c>
      <c r="F471" s="11006" t="n">
        <v>4.4258698669084</v>
      </c>
      <c r="G471" s="11022" t="n">
        <v>15.4627300947075</v>
      </c>
      <c r="H471" s="11038" t="n">
        <v>2.5982707921997</v>
      </c>
    </row>
    <row collapsed="false" customFormat="false" customHeight="false" hidden="false" ht="12.75" outlineLevel="0" r="472">
      <c r="A472" s="10927" t="s">
        <v>141</v>
      </c>
      <c r="B472" s="10943" t="s">
        <v>45</v>
      </c>
      <c r="C472" s="10959" t="s">
        <v>46</v>
      </c>
      <c r="D472" s="10975" t="n">
        <v>0.3195293108676</v>
      </c>
      <c r="E472" s="10991" t="n">
        <v>6.3676969166488</v>
      </c>
      <c r="F472" s="11007" t="n">
        <v>0.1808643758771</v>
      </c>
      <c r="G472" s="11023" t="n">
        <v>0.7623332865396</v>
      </c>
      <c r="H472" s="11039" t="n">
        <v>0.1262869750922</v>
      </c>
    </row>
    <row collapsed="false" customFormat="false" customHeight="false" hidden="false" ht="12.75" outlineLevel="0" r="473">
      <c r="A473" s="10928" t="s">
        <v>141</v>
      </c>
      <c r="B473" s="10944" t="s">
        <v>45</v>
      </c>
      <c r="C473" s="10960" t="s">
        <v>47</v>
      </c>
      <c r="D473" s="10976" t="n">
        <v>0.0</v>
      </c>
      <c r="E473" s="10992" t="n">
        <v>14.651095145477402</v>
      </c>
      <c r="F473" s="11008" t="n">
        <v>0.0</v>
      </c>
      <c r="G473" s="11024" t="n">
        <v>0.0</v>
      </c>
      <c r="H473" s="11040" t="n">
        <v>0.0</v>
      </c>
    </row>
    <row collapsed="false" customFormat="false" customHeight="false" hidden="false" ht="12.75" outlineLevel="0" r="474">
      <c r="A474" s="10929" t="s">
        <v>141</v>
      </c>
      <c r="B474" s="10945" t="s">
        <v>45</v>
      </c>
      <c r="C474" s="10961" t="s">
        <v>21</v>
      </c>
      <c r="D474" s="10977" t="n">
        <v>0.0</v>
      </c>
      <c r="E474" s="10993" t="n">
        <v>2.5011223171736003</v>
      </c>
      <c r="F474" s="11009" t="n">
        <v>0.0</v>
      </c>
      <c r="G474" s="11025" t="n">
        <v>0.0</v>
      </c>
      <c r="H474" s="11041" t="n">
        <v>0.0</v>
      </c>
    </row>
    <row collapsed="false" customFormat="false" customHeight="false" hidden="false" ht="12.75" outlineLevel="0" r="475">
      <c r="A475" s="10930" t="s">
        <v>141</v>
      </c>
      <c r="B475" s="10946" t="s">
        <v>48</v>
      </c>
      <c r="C475" s="10962" t="s">
        <v>19</v>
      </c>
      <c r="D475" s="10978" t="n">
        <v>1.0154604700535</v>
      </c>
      <c r="E475" s="10994" t="n">
        <v>4.5321603463231</v>
      </c>
      <c r="F475" s="11010" t="n">
        <v>5.274659300181299</v>
      </c>
      <c r="G475" s="11026" t="n">
        <v>8.582449950035501</v>
      </c>
      <c r="H475" s="11042" t="n">
        <v>0.37331487207149994</v>
      </c>
    </row>
    <row collapsed="false" customFormat="false" customHeight="false" hidden="false" ht="12.75" outlineLevel="0" r="476">
      <c r="A476" s="10931" t="s">
        <v>141</v>
      </c>
      <c r="B476" s="10947" t="s">
        <v>48</v>
      </c>
      <c r="C476" s="10963" t="s">
        <v>46</v>
      </c>
      <c r="D476" s="10979" t="n">
        <v>1.0368165921533</v>
      </c>
      <c r="E476" s="10995" t="n">
        <v>3.1573023871889</v>
      </c>
      <c r="F476" s="11011" t="n">
        <v>0.3835428115576</v>
      </c>
      <c r="G476" s="11027" t="n">
        <v>2.6629910488089</v>
      </c>
      <c r="H476" s="11043" t="n">
        <v>0.11619455338340003</v>
      </c>
    </row>
    <row collapsed="false" customFormat="false" customHeight="false" hidden="false" ht="12.75" outlineLevel="0" r="477">
      <c r="A477" s="10932" t="s">
        <v>141</v>
      </c>
      <c r="B477" s="10948" t="s">
        <v>48</v>
      </c>
      <c r="C477" s="10964" t="s">
        <v>47</v>
      </c>
      <c r="D477" s="10980" t="n">
        <v>0.0</v>
      </c>
      <c r="E477" s="10996" t="n">
        <v>19.4510041621797</v>
      </c>
      <c r="F477" s="11012" t="n">
        <v>0.0</v>
      </c>
      <c r="G477" s="11028" t="n">
        <v>0.0</v>
      </c>
      <c r="H477" s="11044" t="n">
        <v>0.0</v>
      </c>
    </row>
    <row collapsed="false" customFormat="false" customHeight="false" hidden="false" ht="12.75" outlineLevel="0" r="478">
      <c r="A478" s="10933" t="s">
        <v>141</v>
      </c>
      <c r="B478" s="10949" t="s">
        <v>48</v>
      </c>
      <c r="C478" s="10965" t="s">
        <v>21</v>
      </c>
      <c r="D478" s="10981" t="n">
        <v>0.0</v>
      </c>
      <c r="E478" s="10997" t="n">
        <v>0.8968879716839999</v>
      </c>
      <c r="F478" s="11013" t="n">
        <v>0.0</v>
      </c>
      <c r="G478" s="11029" t="n">
        <v>0.0</v>
      </c>
      <c r="H478" s="11045" t="n">
        <v>0.0</v>
      </c>
    </row>
    <row collapsed="false" customFormat="false" customHeight="false" hidden="false" ht="12.75" outlineLevel="0" r="479">
      <c r="A479" s="10934" t="s">
        <v>141</v>
      </c>
      <c r="B479" s="10950" t="s">
        <v>49</v>
      </c>
      <c r="C479" s="10966" t="s">
        <v>19</v>
      </c>
      <c r="D479" s="10982" t="n">
        <v>0.31842117177530005</v>
      </c>
      <c r="E479" s="10998" t="n">
        <v>1.3147318680518</v>
      </c>
      <c r="F479" s="11014" t="n">
        <v>3.2022658117617</v>
      </c>
      <c r="G479" s="11030" t="n">
        <v>7.786196196053901</v>
      </c>
      <c r="H479" s="11046" t="n">
        <v>1.1586578891462</v>
      </c>
    </row>
    <row collapsed="false" customFormat="false" customHeight="false" hidden="false" ht="12.75" outlineLevel="0" r="480">
      <c r="A480" s="10935" t="s">
        <v>141</v>
      </c>
      <c r="B480" s="10951" t="s">
        <v>49</v>
      </c>
      <c r="C480" s="10967" t="s">
        <v>46</v>
      </c>
      <c r="D480" s="10983" t="n">
        <v>0.4912342174041</v>
      </c>
      <c r="E480" s="10999" t="n">
        <v>1.9144059836018</v>
      </c>
      <c r="F480" s="11015" t="n">
        <v>0.5216407321038</v>
      </c>
      <c r="G480" s="11031" t="n">
        <v>3.0999674133648</v>
      </c>
      <c r="H480" s="11047" t="n">
        <v>0.3577948352796</v>
      </c>
    </row>
    <row collapsed="false" customFormat="false" customHeight="false" hidden="false" ht="12.75" outlineLevel="0" r="481">
      <c r="A481" s="10936" t="s">
        <v>141</v>
      </c>
      <c r="B481" s="10952" t="s">
        <v>49</v>
      </c>
      <c r="C481" s="10968" t="s">
        <v>47</v>
      </c>
      <c r="D481" s="10984" t="n">
        <v>0.0</v>
      </c>
      <c r="E481" s="11000" t="n">
        <v>7.524735919128999</v>
      </c>
      <c r="F481" s="11016" t="n">
        <v>0.0</v>
      </c>
      <c r="G481" s="11032" t="n">
        <v>0.0</v>
      </c>
      <c r="H481" s="11048" t="n">
        <v>0.0</v>
      </c>
    </row>
    <row collapsed="false" customFormat="false" customHeight="false" hidden="false" ht="12.75" outlineLevel="0" r="482">
      <c r="A482" s="10937" t="s">
        <v>141</v>
      </c>
      <c r="B482" s="10953" t="s">
        <v>49</v>
      </c>
      <c r="C482" s="10969" t="s">
        <v>21</v>
      </c>
      <c r="D482" s="10985" t="n">
        <v>0.0</v>
      </c>
      <c r="E482" s="11001" t="n">
        <v>0.4486227447139</v>
      </c>
      <c r="F482" s="11017" t="n">
        <v>0.0</v>
      </c>
      <c r="G482" s="11033" t="n">
        <v>0.0</v>
      </c>
      <c r="H482" s="11049" t="n">
        <v>0.0</v>
      </c>
    </row>
    <row collapsed="false" customFormat="false" customHeight="false" hidden="false" ht="12.75" outlineLevel="0" r="483">
      <c r="A483" s="10938" t="s">
        <v>141</v>
      </c>
      <c r="B483" s="10954" t="s">
        <v>20</v>
      </c>
      <c r="C483" s="10970" t="s">
        <v>19</v>
      </c>
      <c r="D483" s="10986" t="n">
        <v>2.1052681712985</v>
      </c>
      <c r="E483" s="11002" t="n">
        <v>5.559121241673501</v>
      </c>
      <c r="F483" s="11018" t="n">
        <v>10.6450223663285</v>
      </c>
      <c r="G483" s="11034" t="n">
        <v>22.889382696541603</v>
      </c>
      <c r="H483" s="11050" t="n">
        <v>2.5009249563273</v>
      </c>
    </row>
    <row collapsed="false" customFormat="false" customHeight="false" hidden="false" ht="12.75" outlineLevel="0" r="484">
      <c r="A484" s="10939" t="s">
        <v>141</v>
      </c>
      <c r="B484" s="10955" t="s">
        <v>20</v>
      </c>
      <c r="C484" s="10971" t="s">
        <v>46</v>
      </c>
      <c r="D484" s="10987" t="n">
        <v>2.7778632092646003</v>
      </c>
      <c r="E484" s="11003" t="n">
        <v>10.9838930995182</v>
      </c>
      <c r="F484" s="11019" t="n">
        <v>1.7476432886065</v>
      </c>
      <c r="G484" s="11035" t="n">
        <v>9.7573513348635</v>
      </c>
      <c r="H484" s="11051" t="n">
        <v>0.6177084381811</v>
      </c>
    </row>
    <row collapsed="false" customFormat="false" customHeight="false" hidden="false" ht="12.75" outlineLevel="0" r="485">
      <c r="A485" s="10940" t="s">
        <v>141</v>
      </c>
      <c r="B485" s="10956" t="s">
        <v>20</v>
      </c>
      <c r="C485" s="10972" t="s">
        <v>47</v>
      </c>
      <c r="D485" s="10988" t="n">
        <v>0.0</v>
      </c>
      <c r="E485" s="11004" t="n">
        <v>17.420977159068098</v>
      </c>
      <c r="F485" s="11020" t="n">
        <v>0.0</v>
      </c>
      <c r="G485" s="11036" t="n">
        <v>0.0</v>
      </c>
      <c r="H485" s="11052" t="n">
        <v>0.0</v>
      </c>
    </row>
    <row collapsed="false" customFormat="false" customHeight="false" hidden="false" ht="12.75" outlineLevel="0" r="486">
      <c r="A486" s="10941" t="s">
        <v>141</v>
      </c>
      <c r="B486" s="10957" t="s">
        <v>20</v>
      </c>
      <c r="C486" s="10973" t="s">
        <v>21</v>
      </c>
      <c r="D486" s="10989" t="n">
        <v>0.0</v>
      </c>
      <c r="E486" s="11005" t="n">
        <v>1.8988658323843</v>
      </c>
      <c r="F486" s="11021" t="n">
        <v>0.0</v>
      </c>
      <c r="G486" s="11037" t="n">
        <v>0.0</v>
      </c>
      <c r="H486" s="11053" t="n">
        <v>0.0</v>
      </c>
    </row>
    <row collapsed="false" customFormat="false" customHeight="false" hidden="false" ht="12.8" outlineLevel="0" r="487">
      <c r="D487" s="0" t="n">
        <f aca="false">SUM(D471:D486)</f>
        <v>7.616516090026</v>
      </c>
      <c r="E487" s="0" t="n">
        <f aca="false">SUM(E471:E486)</f>
        <v>117.88723713322</v>
      </c>
      <c r="F487" s="0" t="n">
        <f aca="false">SUM(F471:F486)</f>
        <v>23.7331416077911</v>
      </c>
      <c r="G487" s="0" t="n">
        <f aca="false">SUM(G471:G486)</f>
        <v>72.352614990252</v>
      </c>
      <c r="H487" s="0" t="n">
        <f aca="false">SUM(H471:H486)</f>
        <v>8.1792175905166</v>
      </c>
      <c r="I487" s="9" t="n">
        <f aca="false">SUM(D487:H487)</f>
        <v>229.768727411806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11054" t="s">
        <v>0</v>
      </c>
      <c r="B1" s="11055" t="s">
        <v>56</v>
      </c>
      <c r="C1" s="11056" t="s">
        <v>57</v>
      </c>
      <c r="D1" s="11057" t="s">
        <v>58</v>
      </c>
      <c r="E1" s="11058" t="s">
        <v>4</v>
      </c>
      <c r="F1" s="11059" t="s">
        <v>5</v>
      </c>
      <c r="G1" s="11060" t="s">
        <v>6</v>
      </c>
      <c r="H1" s="11061" t="s">
        <v>7</v>
      </c>
      <c r="I1" s="11062" t="s">
        <v>8</v>
      </c>
      <c r="J1" s="0" t="s">
        <v>59</v>
      </c>
      <c r="K1" s="11288" t="s">
        <v>0</v>
      </c>
      <c r="L1" s="11289" t="s">
        <v>56</v>
      </c>
      <c r="M1" s="11290" t="s">
        <v>57</v>
      </c>
      <c r="N1" s="11291" t="s">
        <v>58</v>
      </c>
      <c r="O1" s="11292" t="s">
        <v>4</v>
      </c>
      <c r="P1" s="11293" t="s">
        <v>5</v>
      </c>
      <c r="Q1" s="11294" t="s">
        <v>6</v>
      </c>
      <c r="R1" s="11295" t="s">
        <v>7</v>
      </c>
      <c r="S1" s="11296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11063" t="s">
        <v>141</v>
      </c>
      <c r="B2" s="11088" t="s">
        <v>61</v>
      </c>
      <c r="C2" s="11113" t="s">
        <v>18</v>
      </c>
      <c r="D2" s="11138" t="n">
        <v>7.392292566857499</v>
      </c>
      <c r="E2" s="11163" t="n">
        <v>5.8216657662247</v>
      </c>
      <c r="F2" s="11188" t="n">
        <v>4.0781178837154</v>
      </c>
      <c r="G2" s="11213" t="n">
        <v>2.8359639032856</v>
      </c>
      <c r="H2" s="11238" t="n">
        <v>2.2032462435844997</v>
      </c>
      <c r="I2" s="11263" t="n">
        <v>7.1511116489425</v>
      </c>
      <c r="K2" s="11297" t="s">
        <v>141</v>
      </c>
      <c r="L2" s="11322" t="s">
        <v>61</v>
      </c>
      <c r="M2" s="11347" t="s">
        <v>18</v>
      </c>
      <c r="N2" s="11372" t="n">
        <v>6.2601892322184</v>
      </c>
      <c r="O2" s="11397" t="n">
        <v>4.9582829445789995</v>
      </c>
      <c r="P2" s="11422" t="n">
        <v>3.6602699581227998</v>
      </c>
      <c r="Q2" s="11447" t="n">
        <v>2.9172039800479</v>
      </c>
      <c r="R2" s="11472" t="n">
        <v>2.8111452415359</v>
      </c>
      <c r="S2" s="11497" t="n">
        <v>9.242954450782898</v>
      </c>
      <c r="U2" s="4" t="s">
        <v>62</v>
      </c>
      <c r="V2" s="4" t="s">
        <v>61</v>
      </c>
      <c r="W2" s="4" t="s">
        <v>18</v>
      </c>
      <c r="X2" s="0" t="n">
        <f aca="false">$N$2/$D$2</f>
        <v>0.846853553968527</v>
      </c>
      <c r="Y2" s="0" t="n">
        <f aca="false">$O$2/$E$2</f>
        <v>0.851694883163037</v>
      </c>
      <c r="Z2" s="0" t="n">
        <f aca="false">$P$2/$F$2</f>
        <v>0.897539027191652</v>
      </c>
      <c r="AA2" s="0" t="n">
        <f aca="false">$Q$2/$G$2</f>
        <v>1.02864637193308</v>
      </c>
      <c r="AB2" s="0" t="n">
        <f aca="false">$R$2/$H$2</f>
        <v>1.27591060224045</v>
      </c>
      <c r="AC2" s="0" t="n">
        <f aca="false">$S$2/$I$2</f>
        <v>1.29251994718188</v>
      </c>
    </row>
    <row collapsed="false" customFormat="false" customHeight="false" hidden="false" ht="37.3" outlineLevel="0" r="3">
      <c r="A3" s="11064" t="s">
        <v>141</v>
      </c>
      <c r="B3" s="11089" t="s">
        <v>61</v>
      </c>
      <c r="C3" s="11114" t="s">
        <v>20</v>
      </c>
      <c r="D3" s="11139" t="n">
        <v>3.2645868032097</v>
      </c>
      <c r="E3" s="11164" t="n">
        <v>4.2727860739669</v>
      </c>
      <c r="F3" s="11189" t="n">
        <v>4.452321382870499</v>
      </c>
      <c r="G3" s="11214" t="n">
        <v>4.301512658587601</v>
      </c>
      <c r="H3" s="11239" t="n">
        <v>4.4141857062140994</v>
      </c>
      <c r="I3" s="11264" t="n">
        <v>2.5756607312638002</v>
      </c>
      <c r="K3" s="11298" t="s">
        <v>141</v>
      </c>
      <c r="L3" s="11323" t="s">
        <v>61</v>
      </c>
      <c r="M3" s="11348" t="s">
        <v>20</v>
      </c>
      <c r="N3" s="11373" t="n">
        <v>3.3651720694181</v>
      </c>
      <c r="O3" s="11398" t="n">
        <v>5.3562788456662</v>
      </c>
      <c r="P3" s="11423" t="n">
        <v>6.1506615106798</v>
      </c>
      <c r="Q3" s="11448" t="n">
        <v>6.2506288963227</v>
      </c>
      <c r="R3" s="11473" t="n">
        <v>6.518974132092499</v>
      </c>
      <c r="S3" s="11498" t="n">
        <v>3.1309557963736996</v>
      </c>
      <c r="U3" s="4" t="s">
        <v>62</v>
      </c>
      <c r="V3" s="4" t="s">
        <v>61</v>
      </c>
      <c r="W3" s="4" t="s">
        <v>20</v>
      </c>
      <c r="X3" s="0" t="n">
        <f aca="false">$N$3/$D$3</f>
        <v>1.0308110251838</v>
      </c>
      <c r="Y3" s="0" t="n">
        <f aca="false">$O$3/$E$3</f>
        <v>1.25357992488807</v>
      </c>
      <c r="Z3" s="0" t="n">
        <f aca="false">$P$3/$F$3</f>
        <v>1.38145047982011</v>
      </c>
      <c r="AA3" s="0" t="n">
        <f aca="false">$Q$3/$G$3</f>
        <v>1.45312344573574</v>
      </c>
      <c r="AB3" s="0" t="n">
        <f aca="false">$R$3/$H$3</f>
        <v>1.4768237147149</v>
      </c>
      <c r="AC3" s="0" t="n">
        <f aca="false">$S$3/$I$3</f>
        <v>1.21559324889712</v>
      </c>
    </row>
    <row collapsed="false" customFormat="false" customHeight="false" hidden="false" ht="49.25" outlineLevel="0" r="4">
      <c r="A4" s="11065" t="s">
        <v>141</v>
      </c>
      <c r="B4" s="11090" t="s">
        <v>63</v>
      </c>
      <c r="C4" s="11115" t="s">
        <v>18</v>
      </c>
      <c r="D4" s="11140" t="n">
        <v>0.0035332709121</v>
      </c>
      <c r="E4" s="11165" t="n">
        <v>0.023981432158599998</v>
      </c>
      <c r="F4" s="11190" t="n">
        <v>0.033978070286499996</v>
      </c>
      <c r="G4" s="11215" t="n">
        <v>0.06288844988230001</v>
      </c>
      <c r="H4" s="11240" t="n">
        <v>0.1544345587267</v>
      </c>
      <c r="I4" s="11265" t="n">
        <v>2.7197088190046</v>
      </c>
      <c r="K4" s="11299" t="s">
        <v>141</v>
      </c>
      <c r="L4" s="11324" t="s">
        <v>63</v>
      </c>
      <c r="M4" s="11349" t="s">
        <v>18</v>
      </c>
      <c r="N4" s="11374" t="n">
        <v>0.0037658440102999995</v>
      </c>
      <c r="O4" s="11399" t="n">
        <v>0.0275166478228</v>
      </c>
      <c r="P4" s="11424" t="n">
        <v>0.0420095655694</v>
      </c>
      <c r="Q4" s="11449" t="n">
        <v>0.0934140568119</v>
      </c>
      <c r="R4" s="11474" t="n">
        <v>0.2378217498806</v>
      </c>
      <c r="S4" s="11499" t="n">
        <v>3.3116516270972</v>
      </c>
      <c r="U4" s="4" t="s">
        <v>62</v>
      </c>
      <c r="V4" s="4" t="s">
        <v>63</v>
      </c>
      <c r="W4" s="4" t="s">
        <v>18</v>
      </c>
      <c r="X4" s="0" t="n">
        <f aca="false">$N$4/$D$4</f>
        <v>1.06582373782988</v>
      </c>
      <c r="Y4" s="0" t="n">
        <f aca="false">$O$4/$E$4</f>
        <v>1.14741470154159</v>
      </c>
      <c r="Z4" s="0" t="n">
        <f aca="false">$P$4/$F$4</f>
        <v>1.23637290803095</v>
      </c>
      <c r="AA4" s="0" t="n">
        <f aca="false">$Q$4/$G$4</f>
        <v>1.48539289784898</v>
      </c>
      <c r="AB4" s="0" t="n">
        <f aca="false">$R$4/$H$4</f>
        <v>1.53995162638091</v>
      </c>
      <c r="AC4" s="0" t="n">
        <f aca="false">$S$4/$I$4</f>
        <v>1.21764933214771</v>
      </c>
    </row>
    <row collapsed="false" customFormat="false" customHeight="false" hidden="false" ht="49.25" outlineLevel="0" r="5">
      <c r="A5" s="11066" t="s">
        <v>141</v>
      </c>
      <c r="B5" s="11091" t="s">
        <v>63</v>
      </c>
      <c r="C5" s="11116" t="s">
        <v>20</v>
      </c>
      <c r="D5" s="11141" t="n">
        <v>0.0331635976088</v>
      </c>
      <c r="E5" s="11166" t="n">
        <v>0.19118956051310002</v>
      </c>
      <c r="F5" s="11191" t="n">
        <v>0.2496919414341</v>
      </c>
      <c r="G5" s="11216" t="n">
        <v>0.26118642387310004</v>
      </c>
      <c r="H5" s="11241" t="n">
        <v>0.31054015984570005</v>
      </c>
      <c r="I5" s="11266" t="n">
        <v>0.44793913238669997</v>
      </c>
      <c r="K5" s="11300" t="s">
        <v>141</v>
      </c>
      <c r="L5" s="11325" t="s">
        <v>63</v>
      </c>
      <c r="M5" s="11350" t="s">
        <v>20</v>
      </c>
      <c r="N5" s="11375" t="n">
        <v>0.043206809825600004</v>
      </c>
      <c r="O5" s="11400" t="n">
        <v>0.25152115526450003</v>
      </c>
      <c r="P5" s="11425" t="n">
        <v>0.3415783142039</v>
      </c>
      <c r="Q5" s="11450" t="n">
        <v>0.3747147854235</v>
      </c>
      <c r="R5" s="11475" t="n">
        <v>0.43736047988219995</v>
      </c>
      <c r="S5" s="11500" t="n">
        <v>0.49199443485009997</v>
      </c>
      <c r="U5" s="4" t="s">
        <v>62</v>
      </c>
      <c r="V5" s="4" t="s">
        <v>63</v>
      </c>
      <c r="W5" s="4" t="s">
        <v>20</v>
      </c>
      <c r="X5" s="0" t="n">
        <f aca="false">$N$5/$D$5</f>
        <v>1.30283844157291</v>
      </c>
      <c r="Y5" s="0" t="n">
        <f aca="false">$O$5/$E$5</f>
        <v>1.31555904302247</v>
      </c>
      <c r="Z5" s="0" t="n">
        <f aca="false">$P$5/$F$5</f>
        <v>1.36799895199682</v>
      </c>
      <c r="AA5" s="0" t="n">
        <f aca="false">$Q$5/$G$5</f>
        <v>1.43466409879542</v>
      </c>
      <c r="AB5" s="0" t="n">
        <f aca="false">$R$5/$H$5</f>
        <v>1.40838621355613</v>
      </c>
      <c r="AC5" s="0" t="n">
        <f aca="false">$S$5/$I$5</f>
        <v>1.09835109120444</v>
      </c>
    </row>
    <row collapsed="false" customFormat="false" customHeight="false" hidden="false" ht="25.35" outlineLevel="0" r="6">
      <c r="A6" s="11067" t="s">
        <v>141</v>
      </c>
      <c r="B6" s="11092" t="s">
        <v>64</v>
      </c>
      <c r="C6" s="11117" t="s">
        <v>13</v>
      </c>
      <c r="D6" s="11142" t="n">
        <v>0.3707596513756</v>
      </c>
      <c r="E6" s="11167" t="n">
        <v>0.2806142850323</v>
      </c>
      <c r="F6" s="11192" t="n">
        <v>0.19147262268060006</v>
      </c>
      <c r="G6" s="11217" t="n">
        <v>0.13030713234379998</v>
      </c>
      <c r="H6" s="11242" t="n">
        <v>0.0709714259828</v>
      </c>
      <c r="I6" s="11267" t="n">
        <v>0.024492439599600003</v>
      </c>
      <c r="K6" s="11301" t="s">
        <v>141</v>
      </c>
      <c r="L6" s="11326" t="s">
        <v>64</v>
      </c>
      <c r="M6" s="11351" t="s">
        <v>13</v>
      </c>
      <c r="N6" s="11376" t="n">
        <v>0.3114381075224999</v>
      </c>
      <c r="O6" s="11401" t="n">
        <v>0.23571599672139992</v>
      </c>
      <c r="P6" s="11426" t="n">
        <v>0.160964535786</v>
      </c>
      <c r="Q6" s="11451" t="n">
        <v>0.10982390017210002</v>
      </c>
      <c r="R6" s="11476" t="n">
        <v>0.06019754332130002</v>
      </c>
      <c r="S6" s="11501" t="n">
        <v>0.0214935474831</v>
      </c>
      <c r="U6" s="4" t="s">
        <v>62</v>
      </c>
      <c r="V6" s="4" t="s">
        <v>64</v>
      </c>
      <c r="W6" s="4" t="s">
        <v>13</v>
      </c>
      <c r="X6" s="0" t="n">
        <f aca="false">$N$6/$D$6</f>
        <v>0.840000000989848</v>
      </c>
      <c r="Y6" s="0" t="n">
        <f aca="false">$O$6/$E$6</f>
        <v>0.839999990357825</v>
      </c>
      <c r="Z6" s="0" t="n">
        <f aca="false">$P$6/$F$6</f>
        <v>0.840666062502882</v>
      </c>
      <c r="AA6" s="0" t="n">
        <f aca="false">$Q$6/$G$6</f>
        <v>0.842808050462983</v>
      </c>
      <c r="AB6" s="0" t="n">
        <f aca="false">$R$6/$H$6</f>
        <v>0.848194079345242</v>
      </c>
      <c r="AC6" s="0" t="n">
        <f aca="false">$S$6/$I$6</f>
        <v>0.877558456179719</v>
      </c>
    </row>
    <row collapsed="false" customFormat="false" customHeight="false" hidden="false" ht="37.3" outlineLevel="0" r="7">
      <c r="A7" s="11068" t="s">
        <v>141</v>
      </c>
      <c r="B7" s="11093" t="s">
        <v>65</v>
      </c>
      <c r="C7" s="11118" t="s">
        <v>13</v>
      </c>
      <c r="D7" s="11143" t="n">
        <v>1.18909144E-4</v>
      </c>
      <c r="E7" s="11168" t="n">
        <v>5.652024314999999E-4</v>
      </c>
      <c r="F7" s="11193" t="n">
        <v>6.733846606999999E-4</v>
      </c>
      <c r="G7" s="11218" t="n">
        <v>7.468180875E-4</v>
      </c>
      <c r="H7" s="11243" t="n">
        <v>0.001747899923</v>
      </c>
      <c r="I7" s="11268" t="n">
        <v>0.0074610919862000006</v>
      </c>
      <c r="K7" s="11302" t="s">
        <v>141</v>
      </c>
      <c r="L7" s="11327" t="s">
        <v>65</v>
      </c>
      <c r="M7" s="11352" t="s">
        <v>13</v>
      </c>
      <c r="N7" s="11377" t="n">
        <v>1.189091399E-4</v>
      </c>
      <c r="O7" s="11402" t="n">
        <v>5.652024204999998E-4</v>
      </c>
      <c r="P7" s="11427" t="n">
        <v>6.73384662E-4</v>
      </c>
      <c r="Q7" s="11452" t="n">
        <v>7.468180608E-4</v>
      </c>
      <c r="R7" s="11477" t="n">
        <v>0.0017478999219</v>
      </c>
      <c r="S7" s="11502" t="n">
        <v>0.0074610920142000004</v>
      </c>
      <c r="U7" s="4" t="s">
        <v>62</v>
      </c>
      <c r="V7" s="4" t="s">
        <v>65</v>
      </c>
      <c r="W7" s="4" t="s">
        <v>13</v>
      </c>
      <c r="X7" s="0" t="n">
        <f aca="false">$N$7/$D$7</f>
        <v>0.999999965519893</v>
      </c>
      <c r="Y7" s="0" t="n">
        <f aca="false">$O$7/$E$7</f>
        <v>0.999999980537946</v>
      </c>
      <c r="Z7" s="0" t="n">
        <f aca="false">$P$7/$F$7</f>
        <v>1.00000000193055</v>
      </c>
      <c r="AA7" s="0" t="n">
        <f aca="false">$Q$7/$G$7</f>
        <v>0.999999964248322</v>
      </c>
      <c r="AB7" s="0" t="n">
        <f aca="false">$R$7/$H$7</f>
        <v>0.999999999370673</v>
      </c>
      <c r="AC7" s="0" t="n">
        <f aca="false">$S$7/$I$7</f>
        <v>1.0000000037528</v>
      </c>
    </row>
    <row collapsed="false" customFormat="false" customHeight="false" hidden="false" ht="37.3" outlineLevel="0" r="8">
      <c r="A8" s="11069" t="s">
        <v>141</v>
      </c>
      <c r="B8" s="11094" t="s">
        <v>66</v>
      </c>
      <c r="C8" s="11119" t="s">
        <v>16</v>
      </c>
      <c r="D8" s="11144" t="n">
        <v>0.0</v>
      </c>
      <c r="E8" s="11169" t="n">
        <v>0.0022555586700999997</v>
      </c>
      <c r="F8" s="11194" t="n">
        <v>0.0047655067773000005</v>
      </c>
      <c r="G8" s="11219" t="n">
        <v>0.0056080503717</v>
      </c>
      <c r="H8" s="11244" t="n">
        <v>0.005624707368000001</v>
      </c>
      <c r="I8" s="11269" t="n">
        <v>4.6399477699999993E-5</v>
      </c>
      <c r="K8" s="11303" t="s">
        <v>141</v>
      </c>
      <c r="L8" s="11328" t="s">
        <v>66</v>
      </c>
      <c r="M8" s="11353" t="s">
        <v>16</v>
      </c>
      <c r="N8" s="11378" t="n">
        <v>0.0</v>
      </c>
      <c r="O8" s="11403" t="n">
        <v>0.0016395289526000005</v>
      </c>
      <c r="P8" s="11428" t="n">
        <v>0.0034859158697000004</v>
      </c>
      <c r="Q8" s="11453" t="n">
        <v>0.0041027074552</v>
      </c>
      <c r="R8" s="11478" t="n">
        <v>0.0041165128307</v>
      </c>
      <c r="S8" s="11503" t="n">
        <v>3.5544990899999996E-5</v>
      </c>
      <c r="U8" s="4" t="s">
        <v>62</v>
      </c>
      <c r="V8" s="4" t="s">
        <v>66</v>
      </c>
      <c r="W8" s="4" t="s">
        <v>16</v>
      </c>
      <c r="X8" s="0" t="e">
        <f aca="false">$N$8/$D$8</f>
        <v>#DIV/0!</v>
      </c>
      <c r="Y8" s="0" t="n">
        <f aca="false">$O$8/$E$8</f>
        <v>0.726883753605625</v>
      </c>
      <c r="Z8" s="0" t="n">
        <f aca="false">$P$8/$F$8</f>
        <v>0.731489017349592</v>
      </c>
      <c r="AA8" s="0" t="n">
        <f aca="false">$Q$8/$G$8</f>
        <v>0.731574644176444</v>
      </c>
      <c r="AB8" s="0" t="n">
        <f aca="false">$R$8/$H$8</f>
        <v>0.731862577263948</v>
      </c>
      <c r="AC8" s="0" t="n">
        <f aca="false">$S$8/$I$8</f>
        <v>0.766064461540264</v>
      </c>
    </row>
    <row collapsed="false" customFormat="false" customHeight="false" hidden="false" ht="37.3" outlineLevel="0" r="9">
      <c r="A9" s="11070" t="s">
        <v>141</v>
      </c>
      <c r="B9" s="11095" t="s">
        <v>67</v>
      </c>
      <c r="C9" s="11120" t="s">
        <v>14</v>
      </c>
      <c r="D9" s="11145" t="n">
        <v>0.3172201495815001</v>
      </c>
      <c r="E9" s="11170" t="n">
        <v>2.7095314335399996</v>
      </c>
      <c r="F9" s="11195" t="n">
        <v>5.5446736344233996</v>
      </c>
      <c r="G9" s="11220" t="n">
        <v>6.8857520944378985</v>
      </c>
      <c r="H9" s="11245" t="n">
        <v>6.0385407276385</v>
      </c>
      <c r="I9" s="11270" t="n">
        <v>1.0151939747658</v>
      </c>
      <c r="K9" s="11304" t="s">
        <v>141</v>
      </c>
      <c r="L9" s="11329" t="s">
        <v>67</v>
      </c>
      <c r="M9" s="11354" t="s">
        <v>14</v>
      </c>
      <c r="N9" s="11379" t="n">
        <v>0.298597692787</v>
      </c>
      <c r="O9" s="11404" t="n">
        <v>2.543840486159</v>
      </c>
      <c r="P9" s="11429" t="n">
        <v>5.2001251878908</v>
      </c>
      <c r="Q9" s="11454" t="n">
        <v>6.456268628164901</v>
      </c>
      <c r="R9" s="11479" t="n">
        <v>5.6670928474748</v>
      </c>
      <c r="S9" s="11504" t="n">
        <v>0.9503533061623998</v>
      </c>
      <c r="U9" s="4" t="s">
        <v>62</v>
      </c>
      <c r="V9" s="4" t="s">
        <v>67</v>
      </c>
      <c r="W9" s="4" t="s">
        <v>14</v>
      </c>
      <c r="X9" s="0" t="n">
        <f aca="false">$N$9/$D$9</f>
        <v>0.941294848958781</v>
      </c>
      <c r="Y9" s="0" t="n">
        <f aca="false">$O$9/$E$9</f>
        <v>0.938848855809536</v>
      </c>
      <c r="Z9" s="0" t="n">
        <f aca="false">$P$9/$F$9</f>
        <v>0.937859562302547</v>
      </c>
      <c r="AA9" s="0" t="n">
        <f aca="false">$Q$9/$G$9</f>
        <v>0.937627224973737</v>
      </c>
      <c r="AB9" s="0" t="n">
        <f aca="false">$R$9/$H$9</f>
        <v>0.938487145004491</v>
      </c>
      <c r="AC9" s="0" t="n">
        <f aca="false">$S$9/$I$9</f>
        <v>0.936129773998749</v>
      </c>
    </row>
    <row collapsed="false" customFormat="false" customHeight="false" hidden="false" ht="25.35" outlineLevel="0" r="10">
      <c r="A10" s="11071" t="s">
        <v>141</v>
      </c>
      <c r="B10" s="11096" t="s">
        <v>68</v>
      </c>
      <c r="C10" s="11121" t="s">
        <v>16</v>
      </c>
      <c r="D10" s="11146" t="n">
        <v>26.210171264150897</v>
      </c>
      <c r="E10" s="11171" t="n">
        <v>20.279946931880996</v>
      </c>
      <c r="F10" s="11196" t="n">
        <v>13.6491882262416</v>
      </c>
      <c r="G10" s="11221" t="n">
        <v>8.4178481096491</v>
      </c>
      <c r="H10" s="11246" t="n">
        <v>3.7173908642767</v>
      </c>
      <c r="I10" s="11271" t="n">
        <v>0.0071319545412</v>
      </c>
      <c r="K10" s="11305" t="s">
        <v>141</v>
      </c>
      <c r="L10" s="11330" t="s">
        <v>68</v>
      </c>
      <c r="M10" s="11355" t="s">
        <v>16</v>
      </c>
      <c r="N10" s="11380" t="n">
        <v>16.4176160474132</v>
      </c>
      <c r="O10" s="11405" t="n">
        <v>12.6972364466229</v>
      </c>
      <c r="P10" s="11430" t="n">
        <v>8.564000240674902</v>
      </c>
      <c r="Q10" s="11455" t="n">
        <v>5.288929083913799</v>
      </c>
      <c r="R10" s="11480" t="n">
        <v>2.3354710855486003</v>
      </c>
      <c r="S10" s="11505" t="n">
        <v>0.0046083692114</v>
      </c>
      <c r="U10" s="4" t="s">
        <v>62</v>
      </c>
      <c r="V10" s="4" t="s">
        <v>68</v>
      </c>
      <c r="W10" s="4" t="s">
        <v>16</v>
      </c>
      <c r="X10" s="0" t="n">
        <f aca="false">$N$10/$D$10</f>
        <v>0.626383394520908</v>
      </c>
      <c r="Y10" s="0" t="n">
        <f aca="false">$O$10/$E$10</f>
        <v>0.626098110082442</v>
      </c>
      <c r="Z10" s="0" t="n">
        <f aca="false">$P$10/$F$10</f>
        <v>0.627436599065281</v>
      </c>
      <c r="AA10" s="0" t="n">
        <f aca="false">$Q$10/$G$10</f>
        <v>0.628299419878018</v>
      </c>
      <c r="AB10" s="0" t="n">
        <f aca="false">$R$10/$H$10</f>
        <v>0.628255454112173</v>
      </c>
      <c r="AC10" s="0" t="n">
        <f aca="false">$S$10/$I$10</f>
        <v>0.646157961997415</v>
      </c>
    </row>
    <row collapsed="false" customFormat="false" customHeight="false" hidden="false" ht="25.35" outlineLevel="0" r="11">
      <c r="A11" s="11072" t="s">
        <v>141</v>
      </c>
      <c r="B11" s="11097" t="s">
        <v>69</v>
      </c>
      <c r="C11" s="11122" t="s">
        <v>14</v>
      </c>
      <c r="D11" s="11147" t="n">
        <v>50.6797374731981</v>
      </c>
      <c r="E11" s="11172" t="n">
        <v>48.71376364669359</v>
      </c>
      <c r="F11" s="11197" t="n">
        <v>39.4644729908928</v>
      </c>
      <c r="G11" s="11222" t="n">
        <v>29.018814179489798</v>
      </c>
      <c r="H11" s="11247" t="n">
        <v>17.867487137778802</v>
      </c>
      <c r="I11" s="11272" t="n">
        <v>0.9964160421009001</v>
      </c>
      <c r="K11" s="11306" t="s">
        <v>141</v>
      </c>
      <c r="L11" s="11331" t="s">
        <v>69</v>
      </c>
      <c r="M11" s="11356" t="s">
        <v>14</v>
      </c>
      <c r="N11" s="11381" t="n">
        <v>40.2208631724994</v>
      </c>
      <c r="O11" s="11406" t="n">
        <v>38.8846180223815</v>
      </c>
      <c r="P11" s="11431" t="n">
        <v>31.8279770081879</v>
      </c>
      <c r="Q11" s="11456" t="n">
        <v>23.7526864918109</v>
      </c>
      <c r="R11" s="11481" t="n">
        <v>14.877751211748603</v>
      </c>
      <c r="S11" s="11506" t="n">
        <v>0.8477063780076001</v>
      </c>
      <c r="U11" s="4" t="s">
        <v>62</v>
      </c>
      <c r="V11" s="4" t="s">
        <v>69</v>
      </c>
      <c r="W11" s="4" t="s">
        <v>14</v>
      </c>
      <c r="X11" s="0" t="n">
        <f aca="false">$N$11/$D$11</f>
        <v>0.79362808842035</v>
      </c>
      <c r="Y11" s="0" t="n">
        <f aca="false">$O$11/$E$11</f>
        <v>0.7982265198066</v>
      </c>
      <c r="Z11" s="0" t="n">
        <f aca="false">$P$11/$F$11</f>
        <v>0.806496947660566</v>
      </c>
      <c r="AA11" s="0" t="n">
        <f aca="false">$Q$11/$G$11</f>
        <v>0.818527123296411</v>
      </c>
      <c r="AB11" s="0" t="n">
        <f aca="false">$R$11/$H$11</f>
        <v>0.832671718021907</v>
      </c>
      <c r="AC11" s="0" t="n">
        <f aca="false">$S$11/$I$11</f>
        <v>0.850755449721833</v>
      </c>
    </row>
    <row collapsed="false" customFormat="false" customHeight="false" hidden="false" ht="13.4" outlineLevel="0" r="12">
      <c r="A12" s="11073" t="s">
        <v>141</v>
      </c>
      <c r="B12" s="11098" t="s">
        <v>70</v>
      </c>
      <c r="C12" s="11123" t="s">
        <v>13</v>
      </c>
      <c r="D12" s="11148" t="n">
        <v>0.4469240524542</v>
      </c>
      <c r="E12" s="11173" t="n">
        <v>0.38641461285020007</v>
      </c>
      <c r="F12" s="11198" t="n">
        <v>0.4014130267866</v>
      </c>
      <c r="G12" s="11223" t="n">
        <v>0.5004391725509</v>
      </c>
      <c r="H12" s="11248" t="n">
        <v>0.6546944645375998</v>
      </c>
      <c r="I12" s="11273" t="n">
        <v>0.3968916542385</v>
      </c>
      <c r="K12" s="11307" t="s">
        <v>141</v>
      </c>
      <c r="L12" s="11332" t="s">
        <v>70</v>
      </c>
      <c r="M12" s="11357" t="s">
        <v>13</v>
      </c>
      <c r="N12" s="11382" t="n">
        <v>0.9226299851017999</v>
      </c>
      <c r="O12" s="11407" t="n">
        <v>0.7977143113732</v>
      </c>
      <c r="P12" s="11432" t="n">
        <v>0.8389913326769002</v>
      </c>
      <c r="Q12" s="11457" t="n">
        <v>1.0657430980159</v>
      </c>
      <c r="R12" s="11482" t="n">
        <v>1.4090716503515002</v>
      </c>
      <c r="S12" s="11507" t="n">
        <v>0.8594134382136001</v>
      </c>
      <c r="U12" s="4" t="s">
        <v>62</v>
      </c>
      <c r="V12" s="4" t="s">
        <v>70</v>
      </c>
      <c r="W12" s="4" t="s">
        <v>13</v>
      </c>
      <c r="X12" s="0" t="n">
        <f aca="false">$N$12/$D$12</f>
        <v>2.06439993559387</v>
      </c>
      <c r="Y12" s="0" t="n">
        <f aca="false">$O$12/$E$12</f>
        <v>2.06439996016001</v>
      </c>
      <c r="Z12" s="0" t="n">
        <f aca="false">$P$12/$F$12</f>
        <v>2.09009493138081</v>
      </c>
      <c r="AA12" s="0" t="n">
        <f aca="false">$Q$12/$G$12</f>
        <v>2.1296156585494</v>
      </c>
      <c r="AB12" s="0" t="n">
        <f aca="false">$R$12/$H$12</f>
        <v>2.15225838414062</v>
      </c>
      <c r="AC12" s="0" t="n">
        <f aca="false">$S$12/$I$12</f>
        <v>2.16536031694222</v>
      </c>
    </row>
    <row collapsed="false" customFormat="false" customHeight="false" hidden="false" ht="25.35" outlineLevel="0" r="13">
      <c r="A13" s="11074" t="s">
        <v>141</v>
      </c>
      <c r="B13" s="11099" t="s">
        <v>71</v>
      </c>
      <c r="C13" s="11124" t="s">
        <v>13</v>
      </c>
      <c r="D13" s="11149" t="n">
        <v>1.343654E-7</v>
      </c>
      <c r="E13" s="11174" t="n">
        <v>3.54519868E-5</v>
      </c>
      <c r="F13" s="11199" t="n">
        <v>0.0011974530132999998</v>
      </c>
      <c r="G13" s="11224" t="n">
        <v>0.0028975704893</v>
      </c>
      <c r="H13" s="11249" t="n">
        <v>0.0026286259377</v>
      </c>
      <c r="I13" s="11274" t="n">
        <v>9.705227859000001E-4</v>
      </c>
      <c r="K13" s="11308" t="s">
        <v>141</v>
      </c>
      <c r="L13" s="11333" t="s">
        <v>71</v>
      </c>
      <c r="M13" s="11358" t="s">
        <v>13</v>
      </c>
      <c r="N13" s="11383" t="n">
        <v>3.8193349999999997E-7</v>
      </c>
      <c r="O13" s="11408" t="n">
        <v>1.007722746E-4</v>
      </c>
      <c r="P13" s="11433" t="n">
        <v>0.0034037602354000003</v>
      </c>
      <c r="Q13" s="11458" t="n">
        <v>0.008236343751</v>
      </c>
      <c r="R13" s="11483" t="n">
        <v>0.007471869317800001</v>
      </c>
      <c r="S13" s="11508" t="n">
        <v>0.0027587109603</v>
      </c>
      <c r="U13" s="4" t="s">
        <v>62</v>
      </c>
      <c r="V13" s="4" t="s">
        <v>71</v>
      </c>
      <c r="W13" s="4" t="s">
        <v>13</v>
      </c>
      <c r="X13" s="0" t="n">
        <f aca="false">$N$13/$D$13</f>
        <v>2.84249888736237</v>
      </c>
      <c r="Y13" s="0" t="n">
        <f aca="false">$O$13/$E$13</f>
        <v>2.84250005982739</v>
      </c>
      <c r="Z13" s="0" t="n">
        <f aca="false">$P$13/$F$13</f>
        <v>2.84250003765889</v>
      </c>
      <c r="AA13" s="0" t="n">
        <f aca="false">$Q$13/$G$13</f>
        <v>2.84249987408926</v>
      </c>
      <c r="AB13" s="0" t="n">
        <f aca="false">$R$13/$H$13</f>
        <v>2.84250003419572</v>
      </c>
      <c r="AC13" s="0" t="n">
        <f aca="false">$S$13/$I$13</f>
        <v>2.84249993959879</v>
      </c>
    </row>
    <row collapsed="false" customFormat="false" customHeight="false" hidden="false" ht="25.35" outlineLevel="0" r="14">
      <c r="A14" s="11075" t="s">
        <v>141</v>
      </c>
      <c r="B14" s="11100" t="s">
        <v>72</v>
      </c>
      <c r="C14" s="11125" t="s">
        <v>13</v>
      </c>
      <c r="D14" s="11150" t="n">
        <v>13.135150297564998</v>
      </c>
      <c r="E14" s="11175" t="n">
        <v>11.689531089148899</v>
      </c>
      <c r="F14" s="11200" t="n">
        <v>9.0829499670519</v>
      </c>
      <c r="G14" s="11225" t="n">
        <v>7.331943064500701</v>
      </c>
      <c r="H14" s="11250" t="n">
        <v>5.829056513832</v>
      </c>
      <c r="I14" s="11275" t="n">
        <v>2.4698371163424</v>
      </c>
      <c r="K14" s="11309" t="s">
        <v>141</v>
      </c>
      <c r="L14" s="11334" t="s">
        <v>72</v>
      </c>
      <c r="M14" s="11359" t="s">
        <v>13</v>
      </c>
      <c r="N14" s="11384" t="n">
        <v>12.0772184158375</v>
      </c>
      <c r="O14" s="11409" t="n">
        <v>10.7488492426066</v>
      </c>
      <c r="P14" s="11434" t="n">
        <v>8.3767416556716</v>
      </c>
      <c r="Q14" s="11459" t="n">
        <v>6.8059572018411</v>
      </c>
      <c r="R14" s="11484" t="n">
        <v>5.460504526639</v>
      </c>
      <c r="S14" s="11509" t="n">
        <v>2.3768525288958</v>
      </c>
      <c r="U14" s="4" t="s">
        <v>62</v>
      </c>
      <c r="V14" s="4" t="s">
        <v>72</v>
      </c>
      <c r="W14" s="4" t="s">
        <v>13</v>
      </c>
      <c r="X14" s="0" t="n">
        <f aca="false">$N$14/$D$14</f>
        <v>0.919457953829153</v>
      </c>
      <c r="Y14" s="0" t="n">
        <f aca="false">$O$14/$E$14</f>
        <v>0.919527837398413</v>
      </c>
      <c r="Z14" s="0" t="n">
        <f aca="false">$P$14/$F$14</f>
        <v>0.922249014478551</v>
      </c>
      <c r="AA14" s="0" t="n">
        <f aca="false">$Q$14/$G$14</f>
        <v>0.928261054670994</v>
      </c>
      <c r="AB14" s="0" t="n">
        <f aca="false">$R$14/$H$14</f>
        <v>0.936773303480855</v>
      </c>
      <c r="AC14" s="0" t="n">
        <f aca="false">$S$14/$I$14</f>
        <v>0.962351935343695</v>
      </c>
    </row>
    <row collapsed="false" customFormat="false" customHeight="false" hidden="false" ht="37.3" outlineLevel="0" r="15">
      <c r="A15" s="11076" t="s">
        <v>141</v>
      </c>
      <c r="B15" s="11101" t="s">
        <v>73</v>
      </c>
      <c r="C15" s="11126" t="s">
        <v>13</v>
      </c>
      <c r="D15" s="11151" t="n">
        <v>0.0685389095634</v>
      </c>
      <c r="E15" s="11176" t="n">
        <v>0.367706922386</v>
      </c>
      <c r="F15" s="11201" t="n">
        <v>0.6040966053487999</v>
      </c>
      <c r="G15" s="11226" t="n">
        <v>0.8327279205167999</v>
      </c>
      <c r="H15" s="11251" t="n">
        <v>1.0620215064962</v>
      </c>
      <c r="I15" s="11276" t="n">
        <v>0.775409247789</v>
      </c>
      <c r="K15" s="11310" t="s">
        <v>141</v>
      </c>
      <c r="L15" s="11335" t="s">
        <v>73</v>
      </c>
      <c r="M15" s="11360" t="s">
        <v>13</v>
      </c>
      <c r="N15" s="11385" t="n">
        <v>0.06853889985409999</v>
      </c>
      <c r="O15" s="11410" t="n">
        <v>0.36770686825209997</v>
      </c>
      <c r="P15" s="11435" t="n">
        <v>0.6040965339799</v>
      </c>
      <c r="Q15" s="11460" t="n">
        <v>0.8327276541113</v>
      </c>
      <c r="R15" s="11485" t="n">
        <v>1.0620200575578</v>
      </c>
      <c r="S15" s="11510" t="n">
        <v>0.7754002809217</v>
      </c>
      <c r="U15" s="4" t="s">
        <v>62</v>
      </c>
      <c r="V15" s="4" t="s">
        <v>73</v>
      </c>
      <c r="W15" s="4" t="s">
        <v>13</v>
      </c>
      <c r="X15" s="0" t="n">
        <f aca="false">$N$15/$D$15</f>
        <v>0.999999858338861</v>
      </c>
      <c r="Y15" s="0" t="n">
        <f aca="false">$O$15/$E$15</f>
        <v>0.999999852779764</v>
      </c>
      <c r="Z15" s="0" t="n">
        <f aca="false">$P$15/$F$15</f>
        <v>0.999999881858466</v>
      </c>
      <c r="AA15" s="0" t="n">
        <f aca="false">$Q$15/$G$15</f>
        <v>0.99999968008098</v>
      </c>
      <c r="AB15" s="0" t="n">
        <f aca="false">$R$15/$H$15</f>
        <v>0.999998635678853</v>
      </c>
      <c r="AC15" s="0" t="n">
        <f aca="false">$S$15/$I$15</f>
        <v>0.999988435955174</v>
      </c>
    </row>
    <row collapsed="false" customFormat="false" customHeight="false" hidden="false" ht="13.4" outlineLevel="0" r="16">
      <c r="A16" s="11077" t="s">
        <v>141</v>
      </c>
      <c r="B16" s="11102" t="s">
        <v>74</v>
      </c>
      <c r="C16" s="11127" t="s">
        <v>13</v>
      </c>
      <c r="D16" s="11152" t="n">
        <v>2.5104516448777</v>
      </c>
      <c r="E16" s="11177" t="n">
        <v>2.7493785961269004</v>
      </c>
      <c r="F16" s="11202" t="n">
        <v>3.1595735181855997</v>
      </c>
      <c r="G16" s="11227" t="n">
        <v>3.9598773486285</v>
      </c>
      <c r="H16" s="11252" t="n">
        <v>5.088134889416001</v>
      </c>
      <c r="I16" s="11277" t="n">
        <v>6.753353318280699</v>
      </c>
      <c r="K16" s="11311" t="s">
        <v>141</v>
      </c>
      <c r="L16" s="11336" t="s">
        <v>74</v>
      </c>
      <c r="M16" s="11361" t="s">
        <v>13</v>
      </c>
      <c r="N16" s="11386" t="n">
        <v>6.2608644012708</v>
      </c>
      <c r="O16" s="11411" t="n">
        <v>6.880705540247</v>
      </c>
      <c r="P16" s="11436" t="n">
        <v>8.016298023425</v>
      </c>
      <c r="Q16" s="11461" t="n">
        <v>10.1713349693952</v>
      </c>
      <c r="R16" s="11486" t="n">
        <v>13.1261361389778</v>
      </c>
      <c r="S16" s="11511" t="n">
        <v>17.4306754667374</v>
      </c>
      <c r="U16" s="4" t="s">
        <v>62</v>
      </c>
      <c r="V16" s="4" t="s">
        <v>74</v>
      </c>
      <c r="W16" s="4" t="s">
        <v>13</v>
      </c>
      <c r="X16" s="0" t="n">
        <f aca="false">$N$16/$D$16</f>
        <v>2.49391953597091</v>
      </c>
      <c r="Y16" s="0" t="n">
        <f aca="false">$O$16/$E$16</f>
        <v>2.50264025112437</v>
      </c>
      <c r="Z16" s="0" t="n">
        <f aca="false">$P$16/$F$16</f>
        <v>2.53714559173429</v>
      </c>
      <c r="AA16" s="0" t="n">
        <f aca="false">$Q$16/$G$16</f>
        <v>2.56859848775822</v>
      </c>
      <c r="AB16" s="0" t="n">
        <f aca="false">$R$16/$H$16</f>
        <v>2.57975396176739</v>
      </c>
      <c r="AC16" s="0" t="n">
        <f aca="false">$S$16/$I$16</f>
        <v>2.58104006191327</v>
      </c>
    </row>
    <row collapsed="false" customFormat="false" customHeight="false" hidden="false" ht="25.35" outlineLevel="0" r="17">
      <c r="A17" s="11078" t="s">
        <v>141</v>
      </c>
      <c r="B17" s="11103" t="s">
        <v>75</v>
      </c>
      <c r="C17" s="11128" t="s">
        <v>13</v>
      </c>
      <c r="D17" s="11153" t="n">
        <v>8.881396419000002E-4</v>
      </c>
      <c r="E17" s="11178" t="n">
        <v>0.008637391862699996</v>
      </c>
      <c r="F17" s="11203" t="n">
        <v>0.0156027874704</v>
      </c>
      <c r="G17" s="11228" t="n">
        <v>0.034345849866699994</v>
      </c>
      <c r="H17" s="11253" t="n">
        <v>0.0957534491058</v>
      </c>
      <c r="I17" s="11278" t="n">
        <v>0.34631618545289994</v>
      </c>
      <c r="K17" s="11312" t="s">
        <v>141</v>
      </c>
      <c r="L17" s="11337" t="s">
        <v>75</v>
      </c>
      <c r="M17" s="11362" t="s">
        <v>13</v>
      </c>
      <c r="N17" s="11387" t="n">
        <v>0.0026484893429</v>
      </c>
      <c r="O17" s="11412" t="n">
        <v>0.0254391876052</v>
      </c>
      <c r="P17" s="11437" t="n">
        <v>0.0465384309023</v>
      </c>
      <c r="Q17" s="11462" t="n">
        <v>0.10306187902359999</v>
      </c>
      <c r="R17" s="11487" t="n">
        <v>0.28532911468809996</v>
      </c>
      <c r="S17" s="11512" t="n">
        <v>1.0099209652618</v>
      </c>
      <c r="U17" s="4" t="s">
        <v>62</v>
      </c>
      <c r="V17" s="4" t="s">
        <v>75</v>
      </c>
      <c r="W17" s="4" t="s">
        <v>13</v>
      </c>
      <c r="X17" s="0" t="n">
        <f aca="false">$N$17/$D$17</f>
        <v>2.9820641011295</v>
      </c>
      <c r="Y17" s="0" t="n">
        <f aca="false">$O$17/$E$17</f>
        <v>2.94523949006614</v>
      </c>
      <c r="Z17" s="0" t="n">
        <f aca="false">$P$17/$F$17</f>
        <v>2.98269978941826</v>
      </c>
      <c r="AA17" s="0" t="n">
        <f aca="false">$Q$17/$G$17</f>
        <v>3.00070836574417</v>
      </c>
      <c r="AB17" s="0" t="n">
        <f aca="false">$R$17/$H$17</f>
        <v>2.97983119514404</v>
      </c>
      <c r="AC17" s="0" t="n">
        <f aca="false">$S$17/$I$17</f>
        <v>2.91618182367382</v>
      </c>
    </row>
    <row collapsed="false" customFormat="false" customHeight="false" hidden="false" ht="13.4" outlineLevel="0" r="18">
      <c r="A18" s="11079" t="s">
        <v>141</v>
      </c>
      <c r="B18" s="11104" t="s">
        <v>76</v>
      </c>
      <c r="C18" s="11129" t="s">
        <v>13</v>
      </c>
      <c r="D18" s="11154" t="n">
        <v>1.1763389360289997</v>
      </c>
      <c r="E18" s="11179" t="n">
        <v>2.1122613233909</v>
      </c>
      <c r="F18" s="11204" t="n">
        <v>2.9390326370676</v>
      </c>
      <c r="G18" s="11229" t="n">
        <v>3.7280908788056006</v>
      </c>
      <c r="H18" s="11254" t="n">
        <v>4.3632766522233</v>
      </c>
      <c r="I18" s="11279" t="n">
        <v>3.6230642298209004</v>
      </c>
      <c r="K18" s="11313" t="s">
        <v>141</v>
      </c>
      <c r="L18" s="11338" t="s">
        <v>76</v>
      </c>
      <c r="M18" s="11363" t="s">
        <v>13</v>
      </c>
      <c r="N18" s="11388" t="n">
        <v>2.9404159343180005</v>
      </c>
      <c r="O18" s="11413" t="n">
        <v>5.275463167466301</v>
      </c>
      <c r="P18" s="11438" t="n">
        <v>7.3396533479513</v>
      </c>
      <c r="Q18" s="11463" t="n">
        <v>9.310605332144199</v>
      </c>
      <c r="R18" s="11488" t="n">
        <v>10.895493142924698</v>
      </c>
      <c r="S18" s="11513" t="n">
        <v>9.0448587166586</v>
      </c>
      <c r="U18" s="4" t="s">
        <v>62</v>
      </c>
      <c r="V18" s="4" t="s">
        <v>76</v>
      </c>
      <c r="W18" s="4" t="s">
        <v>13</v>
      </c>
      <c r="X18" s="0" t="n">
        <f aca="false">$N$18/$D$18</f>
        <v>2.49963326406932</v>
      </c>
      <c r="Y18" s="0" t="n">
        <f aca="false">$O$18/$E$18</f>
        <v>2.49754285089942</v>
      </c>
      <c r="Z18" s="0" t="n">
        <f aca="false">$P$18/$F$18</f>
        <v>2.49730243052843</v>
      </c>
      <c r="AA18" s="0" t="n">
        <f aca="false">$Q$18/$G$18</f>
        <v>2.49741909057944</v>
      </c>
      <c r="AB18" s="0" t="n">
        <f aca="false">$R$18/$H$18</f>
        <v>2.49708969000921</v>
      </c>
      <c r="AC18" s="0" t="n">
        <f aca="false">$S$18/$I$18</f>
        <v>2.49646656612149</v>
      </c>
    </row>
    <row collapsed="false" customFormat="false" customHeight="false" hidden="false" ht="25.35" outlineLevel="0" r="19">
      <c r="A19" s="11080" t="s">
        <v>141</v>
      </c>
      <c r="B19" s="11105" t="s">
        <v>77</v>
      </c>
      <c r="C19" s="11130" t="s">
        <v>13</v>
      </c>
      <c r="D19" s="11155" t="n">
        <v>0.029598792948700006</v>
      </c>
      <c r="E19" s="11180" t="n">
        <v>0.17848619144869998</v>
      </c>
      <c r="F19" s="11205" t="n">
        <v>0.319080790981</v>
      </c>
      <c r="G19" s="11230" t="n">
        <v>0.4500689062063001</v>
      </c>
      <c r="H19" s="11255" t="n">
        <v>0.5662424024874001</v>
      </c>
      <c r="I19" s="11280" t="n">
        <v>0.5267585383403999</v>
      </c>
      <c r="K19" s="11314" t="s">
        <v>141</v>
      </c>
      <c r="L19" s="11339" t="s">
        <v>77</v>
      </c>
      <c r="M19" s="11364" t="s">
        <v>13</v>
      </c>
      <c r="N19" s="11389" t="n">
        <v>0.08644583164830001</v>
      </c>
      <c r="O19" s="11414" t="n">
        <v>0.5218426146082</v>
      </c>
      <c r="P19" s="11439" t="n">
        <v>0.9333454529818003</v>
      </c>
      <c r="Q19" s="11464" t="n">
        <v>1.3173514699277</v>
      </c>
      <c r="R19" s="11489" t="n">
        <v>1.6587769209009005</v>
      </c>
      <c r="S19" s="11514" t="n">
        <v>1.5480058755691999</v>
      </c>
      <c r="U19" s="4" t="s">
        <v>62</v>
      </c>
      <c r="V19" s="4" t="s">
        <v>77</v>
      </c>
      <c r="W19" s="4" t="s">
        <v>13</v>
      </c>
      <c r="X19" s="0" t="n">
        <f aca="false">$N$19/$D$19</f>
        <v>2.92058638330712</v>
      </c>
      <c r="Y19" s="0" t="n">
        <f aca="false">$O$19/$E$19</f>
        <v>2.92371421213381</v>
      </c>
      <c r="Z19" s="0" t="n">
        <f aca="false">$P$19/$F$19</f>
        <v>2.92510699284739</v>
      </c>
      <c r="AA19" s="0" t="n">
        <f aca="false">$Q$19/$G$19</f>
        <v>2.92699951443404</v>
      </c>
      <c r="AB19" s="0" t="n">
        <f aca="false">$R$19/$H$19</f>
        <v>2.92944667092078</v>
      </c>
      <c r="AC19" s="0" t="n">
        <f aca="false">$S$19/$I$19</f>
        <v>2.93873902916948</v>
      </c>
    </row>
    <row collapsed="false" customFormat="false" customHeight="false" hidden="false" ht="13.4" outlineLevel="0" r="20">
      <c r="A20" s="11081" t="s">
        <v>141</v>
      </c>
      <c r="B20" s="11106" t="s">
        <v>78</v>
      </c>
      <c r="C20" s="11131" t="s">
        <v>14</v>
      </c>
      <c r="D20" s="11156" t="n">
        <v>1.6613502554561002</v>
      </c>
      <c r="E20" s="11181" t="n">
        <v>1.4150672965895998</v>
      </c>
      <c r="F20" s="11206" t="n">
        <v>1.1074586396139001</v>
      </c>
      <c r="G20" s="11231" t="n">
        <v>0.8050189758616998</v>
      </c>
      <c r="H20" s="11256" t="n">
        <v>0.4921990984606</v>
      </c>
      <c r="I20" s="11281" t="n">
        <v>0.023543539667500002</v>
      </c>
      <c r="K20" s="11315" t="s">
        <v>141</v>
      </c>
      <c r="L20" s="11340" t="s">
        <v>78</v>
      </c>
      <c r="M20" s="11365" t="s">
        <v>14</v>
      </c>
      <c r="N20" s="11390" t="n">
        <v>1.1932904874237997</v>
      </c>
      <c r="O20" s="11415" t="n">
        <v>1.0202801592817</v>
      </c>
      <c r="P20" s="11440" t="n">
        <v>0.8019121147410001</v>
      </c>
      <c r="Q20" s="11465" t="n">
        <v>0.5861349382319</v>
      </c>
      <c r="R20" s="11490" t="n">
        <v>0.3619327843329</v>
      </c>
      <c r="S20" s="11515" t="n">
        <v>0.01756149197</v>
      </c>
      <c r="U20" s="4" t="s">
        <v>62</v>
      </c>
      <c r="V20" s="4" t="s">
        <v>78</v>
      </c>
      <c r="W20" s="4" t="s">
        <v>14</v>
      </c>
      <c r="X20" s="0" t="n">
        <f aca="false">$N$20/$D$20</f>
        <v>0.718265449145881</v>
      </c>
      <c r="Y20" s="0" t="n">
        <f aca="false">$O$20/$E$20</f>
        <v>0.721011758056057</v>
      </c>
      <c r="Z20" s="0" t="n">
        <f aca="false">$P$20/$F$20</f>
        <v>0.724101186316606</v>
      </c>
      <c r="AA20" s="0" t="n">
        <f aca="false">$Q$20/$G$20</f>
        <v>0.728100772537064</v>
      </c>
      <c r="AB20" s="0" t="n">
        <f aca="false">$R$20/$H$20</f>
        <v>0.735338169990314</v>
      </c>
      <c r="AC20" s="0" t="n">
        <f aca="false">$S$20/$I$20</f>
        <v>0.745915534283158</v>
      </c>
    </row>
    <row collapsed="false" customFormat="false" customHeight="false" hidden="false" ht="25.35" outlineLevel="0" r="21">
      <c r="A21" s="11082" t="s">
        <v>141</v>
      </c>
      <c r="B21" s="11107" t="s">
        <v>79</v>
      </c>
      <c r="C21" s="11132" t="s">
        <v>14</v>
      </c>
      <c r="D21" s="11157" t="n">
        <v>0.06402166044560001</v>
      </c>
      <c r="E21" s="11182" t="n">
        <v>0.34964968999229995</v>
      </c>
      <c r="F21" s="11207" t="n">
        <v>0.5565918817990999</v>
      </c>
      <c r="G21" s="11232" t="n">
        <v>0.6679244020751</v>
      </c>
      <c r="H21" s="11257" t="n">
        <v>0.7027937615798999</v>
      </c>
      <c r="I21" s="11282" t="n">
        <v>0.08695882537909999</v>
      </c>
      <c r="K21" s="11316" t="s">
        <v>141</v>
      </c>
      <c r="L21" s="11341" t="s">
        <v>79</v>
      </c>
      <c r="M21" s="11366" t="s">
        <v>14</v>
      </c>
      <c r="N21" s="11391" t="n">
        <v>0.058158296157799994</v>
      </c>
      <c r="O21" s="11416" t="n">
        <v>0.31721779720759996</v>
      </c>
      <c r="P21" s="11441" t="n">
        <v>0.5046666190043001</v>
      </c>
      <c r="Q21" s="11466" t="n">
        <v>0.6050214788508002</v>
      </c>
      <c r="R21" s="11491" t="n">
        <v>0.6363808235509</v>
      </c>
      <c r="S21" s="11516" t="n">
        <v>0.07846580083919999</v>
      </c>
      <c r="U21" s="4" t="s">
        <v>62</v>
      </c>
      <c r="V21" s="4" t="s">
        <v>79</v>
      </c>
      <c r="W21" s="4" t="s">
        <v>14</v>
      </c>
      <c r="X21" s="0" t="n">
        <f aca="false">$N$21/$D$21</f>
        <v>0.908415929124766</v>
      </c>
      <c r="Y21" s="0" t="n">
        <f aca="false">$O$21/$E$21</f>
        <v>0.9072446116414</v>
      </c>
      <c r="Z21" s="0" t="n">
        <f aca="false">$P$21/$F$21</f>
        <v>0.906708551646569</v>
      </c>
      <c r="AA21" s="0" t="n">
        <f aca="false">$Q$21/$G$21</f>
        <v>0.905823289239211</v>
      </c>
      <c r="AB21" s="0" t="n">
        <f aca="false">$R$21/$H$21</f>
        <v>0.905501525967302</v>
      </c>
      <c r="AC21" s="0" t="n">
        <f aca="false">$S$21/$I$21</f>
        <v>0.902332805176768</v>
      </c>
    </row>
    <row collapsed="false" customFormat="false" customHeight="false" hidden="false" ht="13.4" outlineLevel="0" r="22">
      <c r="A22" s="11083" t="s">
        <v>141</v>
      </c>
      <c r="B22" s="11108" t="s">
        <v>80</v>
      </c>
      <c r="C22" s="11133" t="s">
        <v>13</v>
      </c>
      <c r="D22" s="11158" t="n">
        <v>0.31998359936369997</v>
      </c>
      <c r="E22" s="11183" t="n">
        <v>0.2524576699801</v>
      </c>
      <c r="F22" s="11208" t="n">
        <v>0.18243405466550003</v>
      </c>
      <c r="G22" s="11233" t="n">
        <v>0.11965638219369999</v>
      </c>
      <c r="H22" s="11258" t="n">
        <v>0.06995505407349999</v>
      </c>
      <c r="I22" s="11283" t="n">
        <v>0.0864133143351</v>
      </c>
      <c r="K22" s="11317" t="s">
        <v>141</v>
      </c>
      <c r="L22" s="11342" t="s">
        <v>80</v>
      </c>
      <c r="M22" s="11367" t="s">
        <v>13</v>
      </c>
      <c r="N22" s="11392" t="n">
        <v>0.3359827636083</v>
      </c>
      <c r="O22" s="11417" t="n">
        <v>0.26508057625570003</v>
      </c>
      <c r="P22" s="11442" t="n">
        <v>0.19155629401869997</v>
      </c>
      <c r="Q22" s="11467" t="n">
        <v>0.12570296177889997</v>
      </c>
      <c r="R22" s="11492" t="n">
        <v>0.07396356865709999</v>
      </c>
      <c r="S22" s="11517" t="n">
        <v>0.09429002168050002</v>
      </c>
      <c r="U22" s="4" t="s">
        <v>62</v>
      </c>
      <c r="V22" s="4" t="s">
        <v>80</v>
      </c>
      <c r="W22" s="4" t="s">
        <v>13</v>
      </c>
      <c r="X22" s="0" t="n">
        <f aca="false">$N$22/$D$22</f>
        <v>1.04999995086128</v>
      </c>
      <c r="Y22" s="0" t="n">
        <f aca="false">$O$22/$E$22</f>
        <v>1.05000009021946</v>
      </c>
      <c r="Z22" s="0" t="n">
        <f aca="false">$P$22/$F$22</f>
        <v>1.05000294144603</v>
      </c>
      <c r="AA22" s="0" t="n">
        <f aca="false">$Q$22/$G$22</f>
        <v>1.05053286313982</v>
      </c>
      <c r="AB22" s="0" t="n">
        <f aca="false">$R$22/$H$22</f>
        <v>1.05730128632862</v>
      </c>
      <c r="AC22" s="0" t="n">
        <f aca="false">$S$22/$I$22</f>
        <v>1.09115154772163</v>
      </c>
    </row>
    <row collapsed="false" customFormat="false" customHeight="false" hidden="false" ht="13.4" outlineLevel="0" r="23">
      <c r="A23" s="11084" t="s">
        <v>141</v>
      </c>
      <c r="B23" s="11109" t="s">
        <v>80</v>
      </c>
      <c r="C23" s="11134" t="s">
        <v>14</v>
      </c>
      <c r="D23" s="11159" t="n">
        <v>1.7556127211735</v>
      </c>
      <c r="E23" s="11184" t="n">
        <v>2.1818516904110004</v>
      </c>
      <c r="F23" s="11209" t="n">
        <v>2.3657022225486</v>
      </c>
      <c r="G23" s="11234" t="n">
        <v>2.3565403949123</v>
      </c>
      <c r="H23" s="11259" t="n">
        <v>2.109918800961301</v>
      </c>
      <c r="I23" s="11284" t="n">
        <v>0.2042175459565</v>
      </c>
      <c r="K23" s="11318" t="s">
        <v>141</v>
      </c>
      <c r="L23" s="11343" t="s">
        <v>80</v>
      </c>
      <c r="M23" s="11368" t="s">
        <v>14</v>
      </c>
      <c r="N23" s="11393" t="n">
        <v>1.8433934420470002</v>
      </c>
      <c r="O23" s="11418" t="n">
        <v>2.290944286277</v>
      </c>
      <c r="P23" s="11443" t="n">
        <v>2.5000608538594995</v>
      </c>
      <c r="Q23" s="11468" t="n">
        <v>2.5095371927201002</v>
      </c>
      <c r="R23" s="11493" t="n">
        <v>2.2566759127792997</v>
      </c>
      <c r="S23" s="11518" t="n">
        <v>0.22426017953419997</v>
      </c>
      <c r="U23" s="4" t="s">
        <v>62</v>
      </c>
      <c r="V23" s="4" t="s">
        <v>80</v>
      </c>
      <c r="W23" s="4" t="s">
        <v>14</v>
      </c>
      <c r="X23" s="0" t="n">
        <f aca="false">$N$23/$D$23</f>
        <v>1.05000004831067</v>
      </c>
      <c r="Y23" s="0" t="n">
        <f aca="false">$O$23/$E$23</f>
        <v>1.05000000519992</v>
      </c>
      <c r="Z23" s="0" t="n">
        <f aca="false">$P$23/$F$23</f>
        <v>1.05679439704214</v>
      </c>
      <c r="AA23" s="0" t="n">
        <f aca="false">$Q$23/$G$23</f>
        <v>1.06492432641431</v>
      </c>
      <c r="AB23" s="0" t="n">
        <f aca="false">$R$23/$H$23</f>
        <v>1.06955581027627</v>
      </c>
      <c r="AC23" s="0" t="n">
        <f aca="false">$S$23/$I$23</f>
        <v>1.0981435433661</v>
      </c>
    </row>
    <row collapsed="false" customFormat="false" customHeight="false" hidden="false" ht="13.4" outlineLevel="0" r="24">
      <c r="A24" s="11085" t="s">
        <v>141</v>
      </c>
      <c r="B24" s="11110" t="s">
        <v>80</v>
      </c>
      <c r="C24" s="11135" t="s">
        <v>16</v>
      </c>
      <c r="D24" s="11160" t="n">
        <v>1.1125407683698</v>
      </c>
      <c r="E24" s="11185" t="n">
        <v>0.869688912773</v>
      </c>
      <c r="F24" s="11210" t="n">
        <v>0.6127032185496999</v>
      </c>
      <c r="G24" s="11235" t="n">
        <v>0.3807792011288</v>
      </c>
      <c r="H24" s="11260" t="n">
        <v>0.16572154658780003</v>
      </c>
      <c r="I24" s="11285" t="n">
        <v>7.456189927E-4</v>
      </c>
      <c r="K24" s="11319" t="s">
        <v>141</v>
      </c>
      <c r="L24" s="11344" t="s">
        <v>80</v>
      </c>
      <c r="M24" s="11369" t="s">
        <v>16</v>
      </c>
      <c r="N24" s="11394" t="n">
        <v>1.1681678740101</v>
      </c>
      <c r="O24" s="11419" t="n">
        <v>0.9131733347051001</v>
      </c>
      <c r="P24" s="11444" t="n">
        <v>0.6433383672559999</v>
      </c>
      <c r="Q24" s="11469" t="n">
        <v>0.3998181680446001</v>
      </c>
      <c r="R24" s="11494" t="n">
        <v>0.1740076237699</v>
      </c>
      <c r="S24" s="11519" t="n">
        <v>7.828999479999999E-4</v>
      </c>
      <c r="U24" s="4" t="s">
        <v>62</v>
      </c>
      <c r="V24" s="4" t="s">
        <v>80</v>
      </c>
      <c r="W24" s="4" t="s">
        <v>16</v>
      </c>
      <c r="X24" s="0" t="n">
        <f aca="false">$N$24/$D$24</f>
        <v>1.05000006042188</v>
      </c>
      <c r="Y24" s="0" t="n">
        <f aca="false">$O$24/$E$24</f>
        <v>1.04999997274135</v>
      </c>
      <c r="Z24" s="0" t="n">
        <f aca="false">$P$24/$F$24</f>
        <v>1.04999998005366</v>
      </c>
      <c r="AA24" s="0" t="n">
        <f aca="false">$Q$24/$G$24</f>
        <v>1.05000001801401</v>
      </c>
      <c r="AB24" s="0" t="n">
        <f aca="false">$R$24/$H$24</f>
        <v>1.04999999911122</v>
      </c>
      <c r="AC24" s="0" t="n">
        <f aca="false">$S$24/$I$24</f>
        <v>1.05000000759771</v>
      </c>
    </row>
    <row collapsed="false" customFormat="false" customHeight="false" hidden="false" ht="13.4" outlineLevel="0" r="25">
      <c r="A25" s="11086" t="s">
        <v>141</v>
      </c>
      <c r="B25" s="11111" t="s">
        <v>80</v>
      </c>
      <c r="C25" s="11136" t="s">
        <v>18</v>
      </c>
      <c r="D25" s="11161" t="n">
        <v>0.18506606429090003</v>
      </c>
      <c r="E25" s="11186" t="n">
        <v>0.153545811749</v>
      </c>
      <c r="F25" s="11211" t="n">
        <v>0.119712978632</v>
      </c>
      <c r="G25" s="11236" t="n">
        <v>0.0949900400252</v>
      </c>
      <c r="H25" s="11261" t="n">
        <v>0.1489811131838</v>
      </c>
      <c r="I25" s="11286" t="n">
        <v>0.5968830903579999</v>
      </c>
      <c r="K25" s="11320" t="s">
        <v>141</v>
      </c>
      <c r="L25" s="11345" t="s">
        <v>80</v>
      </c>
      <c r="M25" s="11370" t="s">
        <v>18</v>
      </c>
      <c r="N25" s="11395" t="n">
        <v>0.19431935958609997</v>
      </c>
      <c r="O25" s="11420" t="n">
        <v>0.16122311055599997</v>
      </c>
      <c r="P25" s="11445" t="n">
        <v>0.1256986273313</v>
      </c>
      <c r="Q25" s="11470" t="n">
        <v>0.1000967364978</v>
      </c>
      <c r="R25" s="11495" t="n">
        <v>0.16089128934010002</v>
      </c>
      <c r="S25" s="11520" t="n">
        <v>0.6545248576443</v>
      </c>
      <c r="U25" s="4" t="s">
        <v>62</v>
      </c>
      <c r="V25" s="4" t="s">
        <v>80</v>
      </c>
      <c r="W25" s="4" t="s">
        <v>18</v>
      </c>
      <c r="X25" s="0" t="n">
        <f aca="false">$N$25/$D$25</f>
        <v>1.04999995720801</v>
      </c>
      <c r="Y25" s="0" t="n">
        <f aca="false">$O$25/$E$25</f>
        <v>1.05000005353158</v>
      </c>
      <c r="Z25" s="0" t="n">
        <f aca="false">$P$25/$F$25</f>
        <v>1.04999999805953</v>
      </c>
      <c r="AA25" s="0" t="n">
        <f aca="false">$Q$25/$G$25</f>
        <v>1.05376033604413</v>
      </c>
      <c r="AB25" s="0" t="n">
        <f aca="false">$R$25/$H$25</f>
        <v>1.07994420166271</v>
      </c>
      <c r="AC25" s="0" t="n">
        <f aca="false">$S$25/$I$25</f>
        <v>1.09657128542832</v>
      </c>
    </row>
    <row collapsed="false" customFormat="false" customHeight="false" hidden="false" ht="13.4" outlineLevel="0" r="26">
      <c r="A26" s="11087" t="s">
        <v>141</v>
      </c>
      <c r="B26" s="11112" t="s">
        <v>80</v>
      </c>
      <c r="C26" s="11137" t="s">
        <v>20</v>
      </c>
      <c r="D26" s="11162" t="n">
        <v>0.17456455565620002</v>
      </c>
      <c r="E26" s="11187" t="n">
        <v>0.15376212849949997</v>
      </c>
      <c r="F26" s="11212" t="n">
        <v>0.19566150742099997</v>
      </c>
      <c r="G26" s="11237" t="n">
        <v>0.37536631426230005</v>
      </c>
      <c r="H26" s="11262" t="n">
        <v>0.6711839220208001</v>
      </c>
      <c r="I26" s="11287" t="n">
        <v>1.4790433106781997</v>
      </c>
      <c r="K26" s="11321" t="s">
        <v>141</v>
      </c>
      <c r="L26" s="11346" t="s">
        <v>80</v>
      </c>
      <c r="M26" s="11371" t="s">
        <v>20</v>
      </c>
      <c r="N26" s="11396" t="n">
        <v>0.18329280961580002</v>
      </c>
      <c r="O26" s="11421" t="n">
        <v>0.1614502385894</v>
      </c>
      <c r="P26" s="11446" t="n">
        <v>0.20906683750519994</v>
      </c>
      <c r="Q26" s="11471" t="n">
        <v>0.4086325495541</v>
      </c>
      <c r="R26" s="11496" t="n">
        <v>0.7358229140283999</v>
      </c>
      <c r="S26" s="11521" t="n">
        <v>1.6277927529744</v>
      </c>
      <c r="U26" s="4" t="s">
        <v>62</v>
      </c>
      <c r="V26" s="4" t="s">
        <v>80</v>
      </c>
      <c r="W26" s="4" t="s">
        <v>20</v>
      </c>
      <c r="X26" s="0" t="n">
        <f aca="false">$N$26/$D$26</f>
        <v>1.05000014995478</v>
      </c>
      <c r="Y26" s="0" t="n">
        <f aca="false">$O$26/$E$26</f>
        <v>1.05000002383503</v>
      </c>
      <c r="Z26" s="0" t="n">
        <f aca="false">$P$26/$F$26</f>
        <v>1.06851286316299</v>
      </c>
      <c r="AA26" s="0" t="n">
        <f aca="false">$Q$26/$G$26</f>
        <v>1.08862339008011</v>
      </c>
      <c r="AB26" s="0" t="n">
        <f aca="false">$R$26/$H$26</f>
        <v>1.09630593029253</v>
      </c>
      <c r="AC26" s="0" t="n">
        <f aca="false">$S$26/$I$26</f>
        <v>1.10057139045373</v>
      </c>
    </row>
    <row collapsed="false" customFormat="false" customHeight="false" hidden="false" ht="12.75" outlineLevel="0" r="27">
      <c r="I27" s="0" t="n">
        <f aca="false">SUM($I$2:$I$26)</f>
        <v>32.3155682924868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$D12+$D13+$D16+$D17+$D18+$D19</f>
        <v>4.1642017003169</v>
      </c>
      <c r="E29" s="11" t="n">
        <f aca="false">$E12+$E13+$E16+$E17+$E18+$E19</f>
        <v>5.4352135676662</v>
      </c>
      <c r="F29" s="11" t="n">
        <f aca="false">F$12+F$13+F$16+F$17+F$18+F$19</f>
        <v>6.8359002135045</v>
      </c>
      <c r="G29" s="11" t="n">
        <f aca="false">$G12+$G13+$G16+$G17+$G18+$G19</f>
        <v>8.6757197265473</v>
      </c>
      <c r="H29" s="11" t="n">
        <f aca="false">$H12+$H13+$H16+$H17+$H18+$H19</f>
        <v>10.7707304837078</v>
      </c>
      <c r="I29" s="12" t="n">
        <f aca="false">I12+I13+I16+I17+I18+I19</f>
        <v>11.6473544489193</v>
      </c>
      <c r="J29" s="13"/>
      <c r="L29" s="0" t="s">
        <v>81</v>
      </c>
      <c r="N29" s="11" t="n">
        <f aca="false">N$12+N$13+N$16+N$17+N$18+N$19</f>
        <v>10.2130050236153</v>
      </c>
      <c r="O29" s="11" t="n">
        <f aca="false">O$12+O$13+O$16+O$17+O$18+O$19</f>
        <v>13.5012655935745</v>
      </c>
      <c r="P29" s="11" t="n">
        <f aca="false">P$12+P$13+P$16+P$17+P$18+P$19</f>
        <v>17.1782303481727</v>
      </c>
      <c r="Q29" s="11" t="n">
        <f aca="false">Q$12+Q$13+Q$16+Q$17+Q$18+Q$19</f>
        <v>21.9763330922576</v>
      </c>
      <c r="R29" s="11" t="n">
        <f aca="false">R$12+R$13+R$16+R$17+R$18+R$19</f>
        <v>27.3822788371608</v>
      </c>
      <c r="S29" s="11" t="n">
        <f aca="false">S$12+S$13+S$16+S$17+S$18+S$19</f>
        <v>29.8956331734009</v>
      </c>
      <c r="V29" s="0" t="s">
        <v>81</v>
      </c>
      <c r="X29" s="11" t="n">
        <f aca="false">N$29/D$29</f>
        <v>2.45257212753121</v>
      </c>
      <c r="Y29" s="11" t="n">
        <f aca="false">O$29/E$29</f>
        <v>2.4840358939882</v>
      </c>
      <c r="Z29" s="11" t="n">
        <f aca="false">P$29/F$29</f>
        <v>2.5129434034506</v>
      </c>
      <c r="AA29" s="11" t="n">
        <f aca="false">Q$29/G$29</f>
        <v>2.53308472206762</v>
      </c>
      <c r="AB29" s="11" t="n">
        <f aca="false">R$29/H$29</f>
        <v>2.54228614099854</v>
      </c>
      <c r="AC29" s="11" t="n">
        <f aca="false">S$29/I$29</f>
        <v>2.56673163888945</v>
      </c>
    </row>
    <row collapsed="false" customFormat="false" customHeight="false" hidden="false" ht="12.8" outlineLevel="0" r="30">
      <c r="B30" s="0" t="s">
        <v>82</v>
      </c>
      <c r="D30" s="11" t="n">
        <f aca="false">D$6+D$7+D$14+D$15+D$22</f>
        <v>13.8945513670117</v>
      </c>
      <c r="E30" s="11" t="n">
        <f aca="false">$E6+$E7+$E14+$E15+$E22</f>
        <v>12.5908751689788</v>
      </c>
      <c r="F30" s="11" t="n">
        <f aca="false">F$6+F$7+F$14+F$15+F$22</f>
        <v>10.0616266344075</v>
      </c>
      <c r="G30" s="11" t="n">
        <f aca="false">G$6+G$7+G$14+G$15+G$22</f>
        <v>8.4153813176425</v>
      </c>
      <c r="H30" s="11" t="n">
        <f aca="false">H$6+H$7+H$14+H$15+H$22</f>
        <v>7.0337524003075</v>
      </c>
      <c r="I30" s="11" t="n">
        <f aca="false">I$6+I$7+I$14+I$15+I$22</f>
        <v>3.3636132100523</v>
      </c>
      <c r="L30" s="0" t="s">
        <v>82</v>
      </c>
      <c r="N30" s="11" t="n">
        <f aca="false">N$6+N$7+N$14+N$15+N$22</f>
        <v>12.7932970959623</v>
      </c>
      <c r="O30" s="11" t="n">
        <f aca="false">O$6+O$7+O$14+O$15+O$22</f>
        <v>11.6179178862563</v>
      </c>
      <c r="P30" s="11" t="n">
        <f aca="false">P$6+P$7+P$14+P$15+P$22</f>
        <v>9.3340324041182</v>
      </c>
      <c r="Q30" s="11" t="n">
        <f aca="false">Q$6+Q$7+Q$14+Q$15+Q$22</f>
        <v>7.8749585359642</v>
      </c>
      <c r="R30" s="11" t="n">
        <f aca="false">R$6+R$7+R$14+R$15+R$22</f>
        <v>6.6584335960971</v>
      </c>
      <c r="S30" s="11" t="n">
        <f aca="false">S$6+S$7+S$14+S$15+S$22</f>
        <v>3.2754974709953</v>
      </c>
      <c r="V30" s="0" t="s">
        <v>82</v>
      </c>
      <c r="X30" s="11" t="n">
        <f aca="false">N$30/D$30</f>
        <v>0.920742005843817</v>
      </c>
      <c r="Y30" s="11" t="n">
        <f aca="false">O$30/E$30</f>
        <v>0.922725206177911</v>
      </c>
      <c r="Z30" s="11" t="n">
        <f aca="false">P$30/F$30</f>
        <v>0.927686222444275</v>
      </c>
      <c r="AA30" s="11" t="n">
        <f aca="false">Q$30/G$30</f>
        <v>0.9357815455676</v>
      </c>
      <c r="AB30" s="11" t="n">
        <f aca="false">R$30/H$30</f>
        <v>0.94664031617121</v>
      </c>
      <c r="AC30" s="11" t="n">
        <f aca="false">S$30/I$30</f>
        <v>0.973803248603715</v>
      </c>
    </row>
    <row collapsed="false" customFormat="false" customHeight="false" hidden="false" ht="12.8" outlineLevel="0" r="31">
      <c r="B31" s="0" t="s">
        <v>13</v>
      </c>
      <c r="D31" s="11" t="n">
        <f aca="false">D$29+D$30</f>
        <v>18.0587530673286</v>
      </c>
      <c r="E31" s="11" t="n">
        <f aca="false">E$29+E$30</f>
        <v>18.026088736645</v>
      </c>
      <c r="F31" s="11" t="n">
        <f aca="false">F$29+F$30</f>
        <v>16.897526847912</v>
      </c>
      <c r="G31" s="11" t="n">
        <f aca="false">G$29+G$30</f>
        <v>17.0911010441898</v>
      </c>
      <c r="H31" s="11" t="n">
        <f aca="false">H$29+H$30</f>
        <v>17.8044828840153</v>
      </c>
      <c r="I31" s="11" t="n">
        <f aca="false">I$29+I$30</f>
        <v>15.0109676589716</v>
      </c>
      <c r="L31" s="0" t="s">
        <v>13</v>
      </c>
      <c r="N31" s="11" t="n">
        <f aca="false">N$29+N$30</f>
        <v>23.0063021195776</v>
      </c>
      <c r="O31" s="11" t="n">
        <f aca="false">O$29+O$30</f>
        <v>25.1191834798308</v>
      </c>
      <c r="P31" s="11" t="n">
        <f aca="false">P$29+P$30</f>
        <v>26.5122627522909</v>
      </c>
      <c r="Q31" s="11" t="n">
        <f aca="false">Q$29+Q$30</f>
        <v>29.8512916282218</v>
      </c>
      <c r="R31" s="11" t="n">
        <f aca="false">R$29+R$30</f>
        <v>34.0407124332579</v>
      </c>
      <c r="S31" s="11" t="n">
        <f aca="false">S$29+S$30</f>
        <v>33.1711306443962</v>
      </c>
      <c r="V31" s="0" t="s">
        <v>13</v>
      </c>
      <c r="X31" s="11" t="n">
        <f aca="false">N$31/D$31</f>
        <v>1.27396958327095</v>
      </c>
      <c r="Y31" s="11" t="n">
        <f aca="false">O$31/E$31</f>
        <v>1.39349050405851</v>
      </c>
      <c r="Z31" s="11" t="n">
        <f aca="false">P$31/F$31</f>
        <v>1.56900255232126</v>
      </c>
      <c r="AA31" s="11" t="n">
        <f aca="false">Q$31/G$31</f>
        <v>1.74659851059566</v>
      </c>
      <c r="AB31" s="11" t="n">
        <f aca="false">R$31/H$31</f>
        <v>1.91191806327716</v>
      </c>
      <c r="AC31" s="11" t="n">
        <f aca="false">S$31/I$31</f>
        <v>2.20979295925475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D$29*(X$29-1)</f>
        <v>6.0488033232984</v>
      </c>
      <c r="E33" s="15" t="n">
        <f aca="false">E$29*(Y$29-1)</f>
        <v>8.0660520259083</v>
      </c>
      <c r="F33" s="15" t="n">
        <f aca="false">F$29*(Z$29-1)</f>
        <v>10.3423301346682</v>
      </c>
      <c r="G33" s="15" t="n">
        <f aca="false">G$29*(AA$29-1)</f>
        <v>13.3006133657103</v>
      </c>
      <c r="H33" s="15" t="n">
        <f aca="false">$H29*($AB29-1)</f>
        <v>16.611548353453</v>
      </c>
      <c r="I33" s="15" t="n">
        <f aca="false">I$29*(AC$29-1)</f>
        <v>18.2482787244816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11522" t="s">
        <v>0</v>
      </c>
      <c r="B1" s="11523" t="s">
        <v>84</v>
      </c>
      <c r="C1" s="11524" t="s">
        <v>85</v>
      </c>
      <c r="D1" s="11525" t="s">
        <v>86</v>
      </c>
      <c r="E1" s="11526" t="s">
        <v>87</v>
      </c>
      <c r="F1" s="11527" t="s">
        <v>60</v>
      </c>
    </row>
    <row collapsed="false" customFormat="false" customHeight="false" hidden="false" ht="12.8" outlineLevel="0" r="2">
      <c r="A2" s="11528" t="s">
        <v>141</v>
      </c>
      <c r="B2" s="11534" t="s">
        <v>3</v>
      </c>
      <c r="C2" s="11540" t="s">
        <v>88</v>
      </c>
      <c r="D2" s="11546" t="n">
        <v>5.4238186881371E9</v>
      </c>
      <c r="E2" s="11552" t="n">
        <v>1.65855447390541E10</v>
      </c>
      <c r="F2" s="11558" t="n">
        <v>3.0579091397966103</v>
      </c>
    </row>
    <row collapsed="false" customFormat="false" customHeight="false" hidden="false" ht="12.8" outlineLevel="0" r="3">
      <c r="A3" s="11529" t="s">
        <v>141</v>
      </c>
      <c r="B3" s="11535" t="s">
        <v>4</v>
      </c>
      <c r="C3" s="11541" t="s">
        <v>88</v>
      </c>
      <c r="D3" s="11547" t="n">
        <v>5.912433502905801E9</v>
      </c>
      <c r="E3" s="11553" t="n">
        <v>1.89321677193841E10</v>
      </c>
      <c r="F3" s="11559" t="n">
        <v>3.2020939787448697</v>
      </c>
    </row>
    <row collapsed="false" customFormat="false" customHeight="false" hidden="false" ht="12.8" outlineLevel="0" r="4">
      <c r="A4" s="11530" t="s">
        <v>141</v>
      </c>
      <c r="B4" s="11536" t="s">
        <v>5</v>
      </c>
      <c r="C4" s="11542" t="s">
        <v>88</v>
      </c>
      <c r="D4" s="11548" t="n">
        <v>6.1583936488452E9</v>
      </c>
      <c r="E4" s="11554" t="n">
        <v>2.1404425518904E10</v>
      </c>
      <c r="F4" s="11560" t="n">
        <v>3.4756507523545013</v>
      </c>
    </row>
    <row collapsed="false" customFormat="false" customHeight="false" hidden="false" ht="12.8" outlineLevel="0" r="5">
      <c r="A5" s="11531" t="s">
        <v>141</v>
      </c>
      <c r="B5" s="11537" t="s">
        <v>6</v>
      </c>
      <c r="C5" s="11543" t="s">
        <v>88</v>
      </c>
      <c r="D5" s="11549" t="n">
        <v>6.0227328615643E9</v>
      </c>
      <c r="E5" s="11555" t="n">
        <v>2.31570320931865E10</v>
      </c>
      <c r="F5" s="11561" t="n">
        <v>3.844937609796604</v>
      </c>
    </row>
    <row collapsed="false" customFormat="false" customHeight="false" hidden="false" ht="12.8" outlineLevel="0" r="6">
      <c r="A6" s="11532" t="s">
        <v>141</v>
      </c>
      <c r="B6" s="11538" t="s">
        <v>7</v>
      </c>
      <c r="C6" s="11544" t="s">
        <v>88</v>
      </c>
      <c r="D6" s="11550" t="n">
        <v>6.1198075806705E9</v>
      </c>
      <c r="E6" s="11556" t="n">
        <v>2.5007933716591003E10</v>
      </c>
      <c r="F6" s="11562" t="n">
        <v>4.086392159710858</v>
      </c>
    </row>
    <row collapsed="false" customFormat="false" customHeight="false" hidden="false" ht="12.8" outlineLevel="0" r="7">
      <c r="A7" s="11533" t="s">
        <v>141</v>
      </c>
      <c r="B7" s="11539" t="s">
        <v>8</v>
      </c>
      <c r="C7" s="11545" t="s">
        <v>88</v>
      </c>
      <c r="D7" s="11551" t="n">
        <v>6.4414246641458E9</v>
      </c>
      <c r="E7" s="11557" t="n">
        <v>3.03317409640442E10</v>
      </c>
      <c r="F7" s="11563" t="n">
        <v>4.7088559667361265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D$2/10^9</f>
        <v>5.4238186881371</v>
      </c>
      <c r="C11" s="0" t="n">
        <f aca="false">D$2/10^9</f>
        <v>5.4238186881371</v>
      </c>
      <c r="D11" s="0" t="n">
        <f aca="false">D$4/10^9</f>
        <v>6.1583936488452</v>
      </c>
      <c r="E11" s="0" t="n">
        <f aca="false">D$5/10^9</f>
        <v>6.0227328615643</v>
      </c>
      <c r="F11" s="0" t="n">
        <f aca="false">D$6/10^9</f>
        <v>6.1198075806705</v>
      </c>
      <c r="G11" s="0" t="n">
        <f aca="false">D$7/10^9</f>
        <v>6.4414246641458</v>
      </c>
    </row>
    <row collapsed="false" customFormat="false" customHeight="false" hidden="false" ht="12.8" outlineLevel="0" r="12">
      <c r="A12" s="0" t="s">
        <v>90</v>
      </c>
      <c r="B12" s="0" t="n">
        <f aca="false">F$2</f>
        <v>3.05790913979661</v>
      </c>
      <c r="C12" s="0" t="n">
        <f aca="false">F$3</f>
        <v>3.20209397874487</v>
      </c>
      <c r="D12" s="0" t="n">
        <f aca="false">F$4</f>
        <v>3.4756507523545</v>
      </c>
      <c r="E12" s="0" t="n">
        <f aca="false">F$4</f>
        <v>3.4756507523545</v>
      </c>
      <c r="F12" s="0" t="n">
        <f aca="false">F$6</f>
        <v>4.08639215971086</v>
      </c>
      <c r="G12" s="0" t="n">
        <f aca="false">F$7</f>
        <v>4.70885596673613</v>
      </c>
    </row>
    <row collapsed="false" customFormat="false" customHeight="false" hidden="false" ht="12.8" outlineLevel="0" r="13">
      <c r="A13" s="0" t="s">
        <v>83</v>
      </c>
      <c r="B13" s="0" t="n">
        <f aca="false">B$11*(B$12-1)</f>
        <v>11.161726050917</v>
      </c>
      <c r="C13" s="0" t="n">
        <f aca="false">C$11*(C$12-1)</f>
        <v>11.9437584749506</v>
      </c>
      <c r="D13" s="0" t="n">
        <f aca="false">D$11*(D$12-1)</f>
        <v>15.2460318700588</v>
      </c>
      <c r="E13" s="0" t="n">
        <f aca="false">E$11*(E$12-1)</f>
        <v>14.9101831399618</v>
      </c>
      <c r="F13" s="0" t="n">
        <f aca="false">F$11*(F$12-1)</f>
        <v>18.8881261359205</v>
      </c>
      <c r="G13" s="0" t="n">
        <f aca="false">G$11*(G$12-1)</f>
        <v>23.8903162998984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L42" activeCellId="0" pane="topLeft" sqref="L42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11564" t="s">
        <v>0</v>
      </c>
      <c r="B1" s="11565" t="s">
        <v>84</v>
      </c>
      <c r="C1" s="11566" t="s">
        <v>85</v>
      </c>
      <c r="D1" s="11567" t="s">
        <v>57</v>
      </c>
      <c r="E1" s="11568" t="s">
        <v>86</v>
      </c>
      <c r="F1" s="11569" t="s">
        <v>87</v>
      </c>
      <c r="G1" s="11570" t="s">
        <v>60</v>
      </c>
    </row>
    <row collapsed="false" customFormat="false" customHeight="false" hidden="false" ht="12.8" outlineLevel="0" r="2">
      <c r="A2" s="11571" t="s">
        <v>141</v>
      </c>
      <c r="B2" s="11601" t="s">
        <v>3</v>
      </c>
      <c r="C2" s="11631" t="s">
        <v>91</v>
      </c>
      <c r="D2" s="11661" t="s">
        <v>20</v>
      </c>
      <c r="E2" s="11691" t="n">
        <v>7.709914297352E8</v>
      </c>
      <c r="F2" s="11721" t="n">
        <v>4.4147468488060004E8</v>
      </c>
      <c r="G2" s="11751" t="n">
        <v>0.5726064750579993</v>
      </c>
    </row>
    <row collapsed="false" customFormat="false" customHeight="false" hidden="false" ht="12.8" outlineLevel="0" r="3">
      <c r="A3" s="11572" t="s">
        <v>141</v>
      </c>
      <c r="B3" s="11602" t="s">
        <v>4</v>
      </c>
      <c r="C3" s="11632" t="s">
        <v>91</v>
      </c>
      <c r="D3" s="11662" t="s">
        <v>20</v>
      </c>
      <c r="E3" s="11692" t="n">
        <v>2.0657467975503001E9</v>
      </c>
      <c r="F3" s="11722" t="n">
        <v>1.2064678217754E9</v>
      </c>
      <c r="G3" s="11752" t="n">
        <v>0.584034705127516</v>
      </c>
    </row>
    <row collapsed="false" customFormat="false" customHeight="false" hidden="false" ht="12.8" outlineLevel="0" r="4">
      <c r="A4" s="11573" t="s">
        <v>141</v>
      </c>
      <c r="B4" s="11603" t="s">
        <v>5</v>
      </c>
      <c r="C4" s="11633" t="s">
        <v>91</v>
      </c>
      <c r="D4" s="11663" t="s">
        <v>20</v>
      </c>
      <c r="E4" s="11693" t="n">
        <v>2.96632930672E9</v>
      </c>
      <c r="F4" s="11723" t="n">
        <v>1.7549957799168E9</v>
      </c>
      <c r="G4" s="11753" t="n">
        <v>0.591638890510567</v>
      </c>
    </row>
    <row collapsed="false" customFormat="false" customHeight="false" hidden="false" ht="12.8" outlineLevel="0" r="5">
      <c r="A5" s="11574" t="s">
        <v>141</v>
      </c>
      <c r="B5" s="11604" t="s">
        <v>6</v>
      </c>
      <c r="C5" s="11634" t="s">
        <v>91</v>
      </c>
      <c r="D5" s="11664" t="s">
        <v>20</v>
      </c>
      <c r="E5" s="11694" t="n">
        <v>3.6199106521992E9</v>
      </c>
      <c r="F5" s="11724" t="n">
        <v>2.1915084598664E9</v>
      </c>
      <c r="G5" s="11754" t="n">
        <v>0.6054040197193804</v>
      </c>
    </row>
    <row collapsed="false" customFormat="false" customHeight="false" hidden="false" ht="12.8" outlineLevel="0" r="6">
      <c r="A6" s="11575" t="s">
        <v>141</v>
      </c>
      <c r="B6" s="11605" t="s">
        <v>7</v>
      </c>
      <c r="C6" s="11635" t="s">
        <v>91</v>
      </c>
      <c r="D6" s="11665" t="s">
        <v>20</v>
      </c>
      <c r="E6" s="11695" t="n">
        <v>3.7620042167488995E9</v>
      </c>
      <c r="F6" s="11725" t="n">
        <v>2.3958342930039E9</v>
      </c>
      <c r="G6" s="11755" t="n">
        <v>0.6368505070614634</v>
      </c>
    </row>
    <row collapsed="false" customFormat="false" customHeight="false" hidden="false" ht="12.8" outlineLevel="0" r="7">
      <c r="A7" s="11576" t="s">
        <v>141</v>
      </c>
      <c r="B7" s="11606" t="s">
        <v>8</v>
      </c>
      <c r="C7" s="11636" t="s">
        <v>91</v>
      </c>
      <c r="D7" s="11666" t="s">
        <v>20</v>
      </c>
      <c r="E7" s="11696" t="n">
        <v>3.6985997008178E9</v>
      </c>
      <c r="F7" s="11726" t="n">
        <v>2.8262201388673E9</v>
      </c>
      <c r="G7" s="11756" t="n">
        <v>0.76413247376903</v>
      </c>
    </row>
    <row collapsed="false" customFormat="false" customHeight="false" hidden="false" ht="12.8" outlineLevel="0" r="8">
      <c r="A8" s="11577" t="s">
        <v>141</v>
      </c>
      <c r="B8" s="11607" t="s">
        <v>3</v>
      </c>
      <c r="C8" s="11637" t="s">
        <v>88</v>
      </c>
      <c r="D8" s="11667" t="s">
        <v>13</v>
      </c>
      <c r="E8" s="11697" t="n">
        <v>6.0209807896891E9</v>
      </c>
      <c r="F8" s="11727" t="n">
        <v>5.6138770398289995E9</v>
      </c>
      <c r="G8" s="11757" t="n">
        <v>0.9323858082129636</v>
      </c>
    </row>
    <row collapsed="false" customFormat="false" customHeight="false" hidden="false" ht="12.8" outlineLevel="0" r="9">
      <c r="A9" s="11578" t="s">
        <v>141</v>
      </c>
      <c r="B9" s="11608" t="s">
        <v>4</v>
      </c>
      <c r="C9" s="11638" t="s">
        <v>88</v>
      </c>
      <c r="D9" s="11668" t="s">
        <v>13</v>
      </c>
      <c r="E9" s="11698" t="n">
        <v>7.3851139941573E9</v>
      </c>
      <c r="F9" s="11728" t="n">
        <v>7.2904300262003E9</v>
      </c>
      <c r="G9" s="11758" t="n">
        <v>0.9871790783416602</v>
      </c>
    </row>
    <row collapsed="false" customFormat="false" customHeight="false" hidden="false" ht="12.8" outlineLevel="0" r="10">
      <c r="A10" s="11579" t="s">
        <v>141</v>
      </c>
      <c r="B10" s="11609" t="s">
        <v>5</v>
      </c>
      <c r="C10" s="11639" t="s">
        <v>88</v>
      </c>
      <c r="D10" s="11669" t="s">
        <v>13</v>
      </c>
      <c r="E10" s="11699" t="n">
        <v>7.8907732336909E9</v>
      </c>
      <c r="F10" s="11729" t="n">
        <v>8.4039601193658E9</v>
      </c>
      <c r="G10" s="11759" t="n">
        <v>1.0650363241315526</v>
      </c>
    </row>
    <row collapsed="false" customFormat="false" customHeight="false" hidden="false" ht="12.8" outlineLevel="0" r="11">
      <c r="A11" s="11580" t="s">
        <v>141</v>
      </c>
      <c r="B11" s="11610" t="s">
        <v>6</v>
      </c>
      <c r="C11" s="11640" t="s">
        <v>88</v>
      </c>
      <c r="D11" s="11670" t="s">
        <v>13</v>
      </c>
      <c r="E11" s="11700" t="n">
        <v>7.5642083630065E9</v>
      </c>
      <c r="F11" s="11730" t="n">
        <v>9.2019905390028E9</v>
      </c>
      <c r="G11" s="11760" t="n">
        <v>1.2165173270485294</v>
      </c>
    </row>
    <row collapsed="false" customFormat="false" customHeight="false" hidden="false" ht="12.8" outlineLevel="0" r="12">
      <c r="A12" s="11581" t="s">
        <v>141</v>
      </c>
      <c r="B12" s="11611" t="s">
        <v>7</v>
      </c>
      <c r="C12" s="11641" t="s">
        <v>88</v>
      </c>
      <c r="D12" s="11671" t="s">
        <v>13</v>
      </c>
      <c r="E12" s="11701" t="n">
        <v>7.1401871950254E9</v>
      </c>
      <c r="F12" s="11731" t="n">
        <v>9.631831002649002E9</v>
      </c>
      <c r="G12" s="11761" t="n">
        <v>1.3489605719804574</v>
      </c>
    </row>
    <row collapsed="false" customFormat="false" customHeight="false" hidden="false" ht="12.8" outlineLevel="0" r="13">
      <c r="A13" s="11582" t="s">
        <v>141</v>
      </c>
      <c r="B13" s="11612" t="s">
        <v>8</v>
      </c>
      <c r="C13" s="11642" t="s">
        <v>88</v>
      </c>
      <c r="D13" s="11672" t="s">
        <v>13</v>
      </c>
      <c r="E13" s="11702" t="n">
        <v>4.3449212918341E9</v>
      </c>
      <c r="F13" s="11732" t="n">
        <v>1.0482247804985601E10</v>
      </c>
      <c r="G13" s="11762" t="n">
        <v>2.4125288125900166</v>
      </c>
    </row>
    <row collapsed="false" customFormat="false" customHeight="false" hidden="false" ht="12.8" outlineLevel="0" r="14">
      <c r="A14" s="11583" t="s">
        <v>141</v>
      </c>
      <c r="B14" s="11613" t="s">
        <v>3</v>
      </c>
      <c r="C14" s="11643" t="s">
        <v>92</v>
      </c>
      <c r="D14" s="11673" t="s">
        <v>16</v>
      </c>
      <c r="E14" s="11703" t="n">
        <v>3.7356450938281E9</v>
      </c>
      <c r="F14" s="11733" t="n">
        <v>1.9355321601835E9</v>
      </c>
      <c r="G14" s="11763" t="n">
        <v>0.5181252799901461</v>
      </c>
    </row>
    <row collapsed="false" customFormat="false" customHeight="false" hidden="false" ht="12.8" outlineLevel="0" r="15">
      <c r="A15" s="11584" t="s">
        <v>141</v>
      </c>
      <c r="B15" s="11614" t="s">
        <v>4</v>
      </c>
      <c r="C15" s="11644" t="s">
        <v>92</v>
      </c>
      <c r="D15" s="11674" t="s">
        <v>16</v>
      </c>
      <c r="E15" s="11704" t="n">
        <v>2.3842183568449E9</v>
      </c>
      <c r="F15" s="11734" t="n">
        <v>1.2366465713236E9</v>
      </c>
      <c r="G15" s="11764" t="n">
        <v>0.5186800813664095</v>
      </c>
    </row>
    <row collapsed="false" customFormat="false" customHeight="false" hidden="false" ht="12.8" outlineLevel="0" r="16">
      <c r="A16" s="11585" t="s">
        <v>141</v>
      </c>
      <c r="B16" s="11615" t="s">
        <v>5</v>
      </c>
      <c r="C16" s="11645" t="s">
        <v>92</v>
      </c>
      <c r="D16" s="11675" t="s">
        <v>16</v>
      </c>
      <c r="E16" s="11705" t="n">
        <v>1.1842976379626E9</v>
      </c>
      <c r="F16" s="11735" t="n">
        <v>6.180986830695E8</v>
      </c>
      <c r="G16" s="11765" t="n">
        <v>0.5219116067248455</v>
      </c>
    </row>
    <row collapsed="false" customFormat="false" customHeight="false" hidden="false" ht="12.8" outlineLevel="0" r="17">
      <c r="A17" s="11586" t="s">
        <v>141</v>
      </c>
      <c r="B17" s="11616" t="s">
        <v>6</v>
      </c>
      <c r="C17" s="11646" t="s">
        <v>92</v>
      </c>
      <c r="D17" s="11676" t="s">
        <v>16</v>
      </c>
      <c r="E17" s="11706" t="n">
        <v>2.975682110086E8</v>
      </c>
      <c r="F17" s="11736" t="n">
        <v>1.6186154844E8</v>
      </c>
      <c r="G17" s="11766" t="n">
        <v>0.5439477150175899</v>
      </c>
    </row>
    <row collapsed="false" customFormat="false" customHeight="false" hidden="false" ht="12.8" outlineLevel="0" r="18">
      <c r="A18" s="11587" t="s">
        <v>141</v>
      </c>
      <c r="B18" s="11617" t="s">
        <v>7</v>
      </c>
      <c r="C18" s="11647" t="s">
        <v>92</v>
      </c>
      <c r="D18" s="11677" t="s">
        <v>16</v>
      </c>
      <c r="E18" s="11707" t="n">
        <v>1.834366443585E8</v>
      </c>
      <c r="F18" s="11737" t="n">
        <v>1.027514425166E8</v>
      </c>
      <c r="G18" s="11767" t="n">
        <v>0.5601467628015883</v>
      </c>
    </row>
    <row collapsed="false" customFormat="false" customHeight="false" hidden="false" ht="12.8" outlineLevel="0" r="19">
      <c r="A19" s="11588" t="s">
        <v>141</v>
      </c>
      <c r="B19" s="11618" t="s">
        <v>8</v>
      </c>
      <c r="C19" s="11648" t="s">
        <v>92</v>
      </c>
      <c r="D19" s="11678" t="s">
        <v>16</v>
      </c>
      <c r="E19" s="11708" t="n">
        <v>5726690.1029</v>
      </c>
      <c r="F19" s="11738" t="n">
        <v>4219788.2729</v>
      </c>
      <c r="G19" s="11768" t="n">
        <v>0.7368633882883057</v>
      </c>
    </row>
    <row collapsed="false" customFormat="false" customHeight="false" hidden="false" ht="12.8" outlineLevel="0" r="20">
      <c r="A20" s="11589" t="s">
        <v>141</v>
      </c>
      <c r="B20" s="11619" t="s">
        <v>3</v>
      </c>
      <c r="C20" s="11649" t="s">
        <v>93</v>
      </c>
      <c r="D20" s="11679" t="s">
        <v>14</v>
      </c>
      <c r="E20" s="11709" t="n">
        <v>1.00079276468595E10</v>
      </c>
      <c r="F20" s="11739" t="n">
        <v>7.3237905829273E9</v>
      </c>
      <c r="G20" s="11769" t="n">
        <v>0.7317989139565286</v>
      </c>
    </row>
    <row collapsed="false" customFormat="false" customHeight="false" hidden="false" ht="12.8" outlineLevel="0" r="21">
      <c r="A21" s="11590" t="s">
        <v>141</v>
      </c>
      <c r="B21" s="11620" t="s">
        <v>4</v>
      </c>
      <c r="C21" s="11650" t="s">
        <v>93</v>
      </c>
      <c r="D21" s="11680" t="s">
        <v>14</v>
      </c>
      <c r="E21" s="11710" t="n">
        <v>8.82782839585E9</v>
      </c>
      <c r="F21" s="11740" t="n">
        <v>6.5378932264799E9</v>
      </c>
      <c r="G21" s="11770" t="n">
        <v>0.7406003983441037</v>
      </c>
    </row>
    <row collapsed="false" customFormat="false" customHeight="false" hidden="false" ht="12.8" outlineLevel="0" r="22">
      <c r="A22" s="11591" t="s">
        <v>141</v>
      </c>
      <c r="B22" s="11621" t="s">
        <v>5</v>
      </c>
      <c r="C22" s="11651" t="s">
        <v>93</v>
      </c>
      <c r="D22" s="11681" t="s">
        <v>14</v>
      </c>
      <c r="E22" s="11711" t="n">
        <v>7.6714521530586E9</v>
      </c>
      <c r="F22" s="11741" t="n">
        <v>5.7516094028709E9</v>
      </c>
      <c r="G22" s="11771" t="n">
        <v>0.7497419377865426</v>
      </c>
    </row>
    <row collapsed="false" customFormat="false" customHeight="false" hidden="false" ht="12.8" outlineLevel="0" r="23">
      <c r="A23" s="11592" t="s">
        <v>141</v>
      </c>
      <c r="B23" s="11622" t="s">
        <v>6</v>
      </c>
      <c r="C23" s="11652" t="s">
        <v>93</v>
      </c>
      <c r="D23" s="11682" t="s">
        <v>14</v>
      </c>
      <c r="E23" s="11712" t="n">
        <v>6.515052172294E9</v>
      </c>
      <c r="F23" s="11742" t="n">
        <v>4.9499699877153E9</v>
      </c>
      <c r="G23" s="11772" t="n">
        <v>0.7597744203439551</v>
      </c>
    </row>
    <row collapsed="false" customFormat="false" customHeight="false" hidden="false" ht="12.8" outlineLevel="0" r="24">
      <c r="A24" s="11593" t="s">
        <v>141</v>
      </c>
      <c r="B24" s="11623" t="s">
        <v>7</v>
      </c>
      <c r="C24" s="11653" t="s">
        <v>93</v>
      </c>
      <c r="D24" s="11683" t="s">
        <v>14</v>
      </c>
      <c r="E24" s="11713" t="n">
        <v>5.6061180545076E9</v>
      </c>
      <c r="F24" s="11743" t="n">
        <v>4.3703987902074995E9</v>
      </c>
      <c r="G24" s="11773" t="n">
        <v>0.779576660304804</v>
      </c>
    </row>
    <row collapsed="false" customFormat="false" customHeight="false" hidden="false" ht="12.8" outlineLevel="0" r="25">
      <c r="A25" s="11594" t="s">
        <v>141</v>
      </c>
      <c r="B25" s="11624" t="s">
        <v>8</v>
      </c>
      <c r="C25" s="11654" t="s">
        <v>93</v>
      </c>
      <c r="D25" s="11684" t="s">
        <v>14</v>
      </c>
      <c r="E25" s="11714" t="n">
        <v>3.1245588616923E9</v>
      </c>
      <c r="F25" s="11744" t="n">
        <v>2.6801732110104E9</v>
      </c>
      <c r="G25" s="11774" t="n">
        <v>0.857776514908983</v>
      </c>
    </row>
    <row collapsed="false" customFormat="false" customHeight="false" hidden="false" ht="12.8" outlineLevel="0" r="26">
      <c r="A26" s="11595" t="s">
        <v>141</v>
      </c>
      <c r="B26" s="11625" t="s">
        <v>3</v>
      </c>
      <c r="C26" s="11655" t="s">
        <v>94</v>
      </c>
      <c r="D26" s="11685" t="s">
        <v>18</v>
      </c>
      <c r="E26" s="11715" t="n">
        <v>1.1816864709462001E9</v>
      </c>
      <c r="F26" s="11745" t="n">
        <v>6.660933678383E8</v>
      </c>
      <c r="G26" s="11775" t="n">
        <v>0.5636802859433142</v>
      </c>
    </row>
    <row collapsed="false" customFormat="false" customHeight="false" hidden="false" ht="12.8" outlineLevel="0" r="27">
      <c r="A27" s="11596" t="s">
        <v>141</v>
      </c>
      <c r="B27" s="11626" t="s">
        <v>4</v>
      </c>
      <c r="C27" s="11656" t="s">
        <v>94</v>
      </c>
      <c r="D27" s="11686" t="s">
        <v>18</v>
      </c>
      <c r="E27" s="11716" t="n">
        <v>1.2369482773623002E9</v>
      </c>
      <c r="F27" s="11746" t="n">
        <v>7.088295719743E8</v>
      </c>
      <c r="G27" s="11776" t="n">
        <v>0.5730470585931258</v>
      </c>
    </row>
    <row collapsed="false" customFormat="false" customHeight="false" hidden="false" ht="12.8" outlineLevel="0" r="28">
      <c r="A28" s="11597" t="s">
        <v>141</v>
      </c>
      <c r="B28" s="11627" t="s">
        <v>5</v>
      </c>
      <c r="C28" s="11657" t="s">
        <v>94</v>
      </c>
      <c r="D28" s="11687" t="s">
        <v>18</v>
      </c>
      <c r="E28" s="11717" t="n">
        <v>1.2198272786648E9</v>
      </c>
      <c r="F28" s="11747" t="n">
        <v>7.14739302859E8</v>
      </c>
      <c r="G28" s="11777" t="n">
        <v>0.5859348412353429</v>
      </c>
    </row>
    <row collapsed="false" customFormat="false" customHeight="false" hidden="false" ht="12.8" outlineLevel="0" r="29">
      <c r="A29" s="11598" t="s">
        <v>141</v>
      </c>
      <c r="B29" s="11628" t="s">
        <v>6</v>
      </c>
      <c r="C29" s="11658" t="s">
        <v>94</v>
      </c>
      <c r="D29" s="11688" t="s">
        <v>18</v>
      </c>
      <c r="E29" s="11718" t="n">
        <v>1.1741026854751E9</v>
      </c>
      <c r="F29" s="11748" t="n">
        <v>7.102792448763001E8</v>
      </c>
      <c r="G29" s="11778" t="n">
        <v>0.6049549614894936</v>
      </c>
    </row>
    <row collapsed="false" customFormat="false" customHeight="false" hidden="false" ht="12.8" outlineLevel="0" r="30">
      <c r="A30" s="11599" t="s">
        <v>141</v>
      </c>
      <c r="B30" s="11629" t="s">
        <v>7</v>
      </c>
      <c r="C30" s="11659" t="s">
        <v>94</v>
      </c>
      <c r="D30" s="11689" t="s">
        <v>18</v>
      </c>
      <c r="E30" s="11719" t="n">
        <v>1.1132639498329E9</v>
      </c>
      <c r="F30" s="11749" t="n">
        <v>7.096095053738999E8</v>
      </c>
      <c r="G30" s="11779" t="n">
        <v>0.6374135311580077</v>
      </c>
    </row>
    <row collapsed="false" customFormat="false" customHeight="false" hidden="false" ht="12.8" outlineLevel="0" r="31">
      <c r="A31" s="11600" t="s">
        <v>141</v>
      </c>
      <c r="B31" s="11630" t="s">
        <v>8</v>
      </c>
      <c r="C31" s="11660" t="s">
        <v>94</v>
      </c>
      <c r="D31" s="11690" t="s">
        <v>18</v>
      </c>
      <c r="E31" s="11720" t="n">
        <v>8.959262951343E8</v>
      </c>
      <c r="F31" s="11750" t="n">
        <v>6.805920650407E8</v>
      </c>
      <c r="G31" s="11780" t="n">
        <v>0.7596518471853522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$E8</f>
        <v>6020980789.6891</v>
      </c>
      <c r="F38" s="19" t="n">
        <f aca="false">$F8</f>
        <v>5613877039.829</v>
      </c>
      <c r="G38" s="19" t="n">
        <f aca="false">$G8</f>
        <v>0.932385808212964</v>
      </c>
      <c r="H38" s="0" t="n">
        <v>0.06</v>
      </c>
      <c r="I38" s="0" t="n">
        <f aca="false">1-$H38</f>
        <v>0.94</v>
      </c>
      <c r="J38" s="0" t="n">
        <f aca="false">$F38/($F38*$H38/C34+$F38*$I38/C35)</f>
        <v>0.935940099833611</v>
      </c>
      <c r="K38" s="20" t="n">
        <f aca="false">$H38*E$38/10^9</f>
        <v>0.361258847381346</v>
      </c>
      <c r="L38" s="20" t="n">
        <f aca="false">$I38*E$38/10^9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$E9</f>
        <v>7385113994.1573</v>
      </c>
      <c r="F39" s="19" t="n">
        <f aca="false">$F9</f>
        <v>7290430026.2003</v>
      </c>
      <c r="G39" s="19" t="n">
        <f aca="false">$G9</f>
        <v>0.98717907834166</v>
      </c>
      <c r="H39" s="0" t="n">
        <v>0.135</v>
      </c>
      <c r="I39" s="0" t="n">
        <f aca="false">1-$H39</f>
        <v>0.865</v>
      </c>
      <c r="J39" s="0" t="n">
        <f aca="false">$F39/($F39*$H39/C34+$F39*$I39/C35)</f>
        <v>0.985113835376533</v>
      </c>
      <c r="K39" s="20" t="n">
        <f aca="false">$H39*E$39/10^9</f>
        <v>0.996990389211235</v>
      </c>
      <c r="L39" s="20" t="n">
        <f aca="false">$I39*E$39/10^9</f>
        <v>6.38812360494606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$E10</f>
        <v>7890773233.6909</v>
      </c>
      <c r="F40" s="19" t="n">
        <f aca="false">$F10</f>
        <v>8403960119.3658</v>
      </c>
      <c r="G40" s="19" t="n">
        <f aca="false">$G10</f>
        <v>1.06503632413155</v>
      </c>
      <c r="H40" s="0" t="n">
        <v>0.24</v>
      </c>
      <c r="I40" s="0" t="n">
        <f aca="false">1-$H40</f>
        <v>0.76</v>
      </c>
      <c r="J40" s="0" t="n">
        <f aca="false">$F40/($F40*$H40/C34+$F40*$I40/C35)</f>
        <v>1.06332703213611</v>
      </c>
      <c r="K40" s="20" t="n">
        <f aca="false">$H40*E$40/10^9</f>
        <v>1.89378557608582</v>
      </c>
      <c r="L40" s="20" t="n">
        <f aca="false">$I40*E$40/10^9</f>
        <v>5.99698765760508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$E11</f>
        <v>7564208363.0065</v>
      </c>
      <c r="F41" s="19" t="n">
        <f aca="false">$F11</f>
        <v>9201990539.0028</v>
      </c>
      <c r="G41" s="19" t="n">
        <f aca="false">$G11</f>
        <v>1.21651732704853</v>
      </c>
      <c r="H41" s="0" t="n">
        <v>0.4</v>
      </c>
      <c r="I41" s="0" t="n">
        <f aca="false">1-$H41</f>
        <v>0.6</v>
      </c>
      <c r="J41" s="0" t="n">
        <f aca="false">$F41/($F41*$H41/C34+$F41*$I41/C35)</f>
        <v>1.20967741935484</v>
      </c>
      <c r="K41" s="20" t="n">
        <f aca="false">$H41*E$41/10^9</f>
        <v>3.0256833452026</v>
      </c>
      <c r="L41" s="20" t="n">
        <f aca="false">$I41*E$41/10^9</f>
        <v>4.5385250178039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$E12</f>
        <v>7140187195.0254</v>
      </c>
      <c r="F42" s="19" t="n">
        <f aca="false">$F12</f>
        <v>9631831002.649</v>
      </c>
      <c r="G42" s="19" t="n">
        <f aca="false">$G12</f>
        <v>1.34896057198046</v>
      </c>
      <c r="H42" s="0" t="n">
        <v>0.5</v>
      </c>
      <c r="I42" s="0" t="n">
        <f aca="false">1-$H42</f>
        <v>0.5</v>
      </c>
      <c r="J42" s="0" t="n">
        <f aca="false">$F42/($F42*$H42/C34+$F42*$I42/C35)</f>
        <v>1.32352941176471</v>
      </c>
      <c r="K42" s="20" t="n">
        <f aca="false">$H42*E$42/10^9</f>
        <v>3.5700935975127</v>
      </c>
      <c r="L42" s="20" t="n">
        <f aca="false">$I42*E$42/10^9</f>
        <v>3.5700935975127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$E13</f>
        <v>4344921291.8341</v>
      </c>
      <c r="F43" s="19" t="n">
        <f aca="false">$F13</f>
        <v>10482247804.9856</v>
      </c>
      <c r="G43" s="19" t="n">
        <f aca="false">$G13</f>
        <v>2.41252881259002</v>
      </c>
      <c r="H43" s="0" t="n">
        <v>0.975</v>
      </c>
      <c r="I43" s="0" t="n">
        <f aca="false">1-$H43</f>
        <v>0.025</v>
      </c>
      <c r="J43" s="0" t="n">
        <f aca="false">$F43/($F43*$H43/C34+$F43*$I43/C35)</f>
        <v>2.3936170212766</v>
      </c>
      <c r="K43" s="20" t="n">
        <f aca="false">$K47</f>
        <v>3.5700935975127</v>
      </c>
      <c r="L43" s="20" t="n">
        <f aca="false">$I43*E$43/10^9</f>
        <v>0.108623032295853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$K38</f>
        <v>0.361258847381346</v>
      </c>
      <c r="G47" s="15" t="n">
        <f aca="false">$K39</f>
        <v>0.996990389211235</v>
      </c>
      <c r="H47" s="15" t="n">
        <f aca="false">$K40</f>
        <v>1.89378557608582</v>
      </c>
      <c r="I47" s="15" t="n">
        <f aca="false">$K41</f>
        <v>3.0256833452026</v>
      </c>
      <c r="J47" s="15" t="n">
        <f aca="false">$K42</f>
        <v>3.5700935975127</v>
      </c>
      <c r="K47" s="15" t="n">
        <f aca="false">$L42</f>
        <v>3.5700935975127</v>
      </c>
    </row>
    <row collapsed="false" customFormat="false" customHeight="false" hidden="false" ht="12.8" outlineLevel="0" r="48">
      <c r="E48" s="0" t="s">
        <v>102</v>
      </c>
      <c r="F48" s="15" t="n">
        <f aca="false">$L38</f>
        <v>5.65972194230775</v>
      </c>
      <c r="G48" s="15" t="n">
        <f aca="false">$L39</f>
        <v>6.38812360494606</v>
      </c>
      <c r="H48" s="15" t="n">
        <f aca="false">$L40</f>
        <v>5.99698765760508</v>
      </c>
      <c r="I48" s="15" t="n">
        <f aca="false">$L41</f>
        <v>4.5385250178039</v>
      </c>
      <c r="J48" s="15" t="n">
        <f aca="false">$L42</f>
        <v>3.5700935975127</v>
      </c>
      <c r="K48" s="15" t="n">
        <f aca="false">$L43</f>
        <v>0.108623032295853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$F47*(C34-1)</f>
        <v>0.541888271072019</v>
      </c>
      <c r="G50" s="15" t="n">
        <f aca="false">$G47*(C34-1)</f>
        <v>1.49548558381685</v>
      </c>
      <c r="H50" s="15" t="n">
        <f aca="false">$H47*(C34-1)</f>
        <v>2.84067836412872</v>
      </c>
      <c r="I50" s="15" t="n">
        <f aca="false">$I47*(C34-1)</f>
        <v>4.5385250178039</v>
      </c>
      <c r="J50" s="15" t="n">
        <f aca="false">$J47*(C34-1)</f>
        <v>5.35514039626905</v>
      </c>
      <c r="K50" s="15" t="n">
        <f aca="false">$K47*(C34-1)</f>
        <v>5.35514039626905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colorId="64" defaultGridColor="true" rightToLeft="false" showFormulas="false" showGridLines="true" showOutlineSymbols="true" showRowColHeaders="true" showZeros="true" tabSelected="true" topLeftCell="J31" view="normal" windowProtection="false" workbookViewId="0" zoomScale="80" zoomScaleNormal="80" zoomScalePageLayoutView="100">
      <selection activeCell="AA68" activeCellId="0" pane="topLeft" sqref="AA68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D$147</f>
        <v>12.5908751689788</v>
      </c>
      <c r="C3" s="27" t="n">
        <f aca="false">D$146</f>
        <v>5.4352135676662</v>
      </c>
      <c r="D3" s="27" t="n">
        <f aca="false">$D$104</f>
        <v>5.9991930101323</v>
      </c>
      <c r="E3" s="27"/>
      <c r="F3" s="27" t="n">
        <f aca="false">$D$105*0.8</f>
        <v>3.6941902103836</v>
      </c>
      <c r="G3" s="27" t="n">
        <f aca="false">$D$102</f>
        <v>55.3698637572265</v>
      </c>
      <c r="H3" s="27" t="n">
        <f aca="false">$D$103</f>
        <v>21.1518914033241</v>
      </c>
      <c r="I3" s="27" t="n">
        <f aca="false">$D$105*0.2</f>
        <v>0.9235475525959</v>
      </c>
      <c r="J3" s="28" t="n">
        <f aca="false">D$150</f>
        <v>8.0660520259083</v>
      </c>
      <c r="K3" s="29" t="n">
        <f aca="false">SUM($B$3:$I$3)</f>
        <v>105.164774670307</v>
      </c>
      <c r="L3" s="29" t="n">
        <f aca="false">SUM($B$3:$J$3)</f>
        <v>113.230826696216</v>
      </c>
    </row>
    <row collapsed="false" customFormat="false" customHeight="false" hidden="false" ht="13.8" outlineLevel="0" r="4">
      <c r="A4" s="0" t="s">
        <v>24</v>
      </c>
      <c r="B4" s="30" t="n">
        <f aca="false">D$157</f>
        <v>6.38812360494606</v>
      </c>
      <c r="C4" s="27" t="n">
        <f aca="false">D$156</f>
        <v>0.996990389211235</v>
      </c>
      <c r="D4" s="31" t="n">
        <f aca="false">D$124</f>
        <v>1.2369482773623</v>
      </c>
      <c r="E4" s="28" t="n">
        <f aca="false">D$125/2</f>
        <v>1.03287339877515</v>
      </c>
      <c r="F4" s="32" t="n">
        <v>0</v>
      </c>
      <c r="G4" s="30" t="n">
        <f aca="false">D$122</f>
        <v>8.82782839585</v>
      </c>
      <c r="H4" s="30" t="n">
        <f aca="false">D$123</f>
        <v>2.3842183568449</v>
      </c>
      <c r="I4" s="28" t="n">
        <f aca="false">D$125/2</f>
        <v>1.03287339877515</v>
      </c>
      <c r="J4" s="28" t="n">
        <f aca="false">D$159</f>
        <v>1.49548558381685</v>
      </c>
      <c r="K4" s="29" t="n">
        <f aca="false">SUM($B$4:$I$4)</f>
        <v>21.8998558217648</v>
      </c>
      <c r="L4" s="29" t="n">
        <f aca="false">SUM($B$4:$J$4)</f>
        <v>23.3953414055817</v>
      </c>
      <c r="M4" s="0" t="n">
        <f aca="false">SUM(D$121:D$125)</f>
        <v>21.8998558217648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D$111</f>
        <v>8.9358448577695</v>
      </c>
      <c r="C5" s="30" t="n">
        <v>0</v>
      </c>
      <c r="D5" s="31" t="n">
        <f aca="false">D$114</f>
        <v>0</v>
      </c>
      <c r="E5" s="31" t="n">
        <v>0</v>
      </c>
      <c r="F5" s="31" t="n">
        <v>0</v>
      </c>
      <c r="G5" s="31" t="n">
        <f aca="false">D$112</f>
        <v>4.1110418813422</v>
      </c>
      <c r="H5" s="28" t="n">
        <f aca="false">D$115</f>
        <v>1.4519370657969</v>
      </c>
      <c r="I5" s="31" t="n">
        <v>0</v>
      </c>
      <c r="J5" s="31" t="n">
        <v>0</v>
      </c>
      <c r="K5" s="29" t="n">
        <f aca="false">SUM($B$5:$I$5)</f>
        <v>14.4988238049086</v>
      </c>
      <c r="L5" s="29" t="n">
        <f aca="false">SUM($B$5:$J$5)</f>
        <v>14.4988238049086</v>
      </c>
      <c r="M5" s="0" t="n">
        <f aca="false">SUM(D$111:D$115)</f>
        <v>14.4988238049086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D$116</f>
        <v>24.9394624255693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SUM($B$6:$I$6)</f>
        <v>24.9394624255693</v>
      </c>
      <c r="L6" s="29" t="n">
        <f aca="false">SUM($B$6:$J$6)</f>
        <v>24.9394624255693</v>
      </c>
      <c r="M6" s="0" t="n">
        <f aca="false">SUM(D$116:D$120)</f>
        <v>24.9394624255693</v>
      </c>
    </row>
    <row collapsed="false" customFormat="false" customHeight="false" hidden="false" ht="13.8" outlineLevel="0" r="7">
      <c r="A7" s="0" t="s">
        <v>116</v>
      </c>
      <c r="B7" s="30" t="n">
        <f aca="false">D$86+D$91+D$96+D$126+D$131+D$136</f>
        <v>42.7416514585722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SUM($B$7:$I$7)</f>
        <v>42.7416514585722</v>
      </c>
      <c r="L7" s="29" t="n">
        <f aca="false">SUM($B$7:$J$7)</f>
        <v>42.7416514585722</v>
      </c>
      <c r="M7" s="0" t="n">
        <f aca="false">D$86+SUM(D$91:D$95)+SUM(D$96:D$100)+SUM(D$126:D$140)</f>
        <v>42.7416514585722</v>
      </c>
    </row>
    <row collapsed="false" customFormat="false" customHeight="false" hidden="false" ht="13.8" outlineLevel="0" r="8">
      <c r="A8" s="33" t="s">
        <v>21</v>
      </c>
      <c r="C8" s="30" t="n">
        <f aca="false">D$106</f>
        <v>5.9124335029058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D$165</f>
        <v>11.9437584749506</v>
      </c>
      <c r="K8" s="29" t="n">
        <f aca="false">SUM($B$8:$I$8)</f>
        <v>5.9124335029058</v>
      </c>
      <c r="L8" s="29" t="n">
        <f aca="false">SUM($B$8:$J$8)</f>
        <v>17.8561919778564</v>
      </c>
      <c r="M8" s="0" t="n">
        <f aca="false">SUM(D$106:D$110)</f>
        <v>5.9124335029058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D$90</f>
        <v>1.28668900065</v>
      </c>
      <c r="F9" s="31" t="n">
        <v>0</v>
      </c>
      <c r="G9" s="31" t="n">
        <f aca="false">D$87</f>
        <v>2.5572923947718</v>
      </c>
      <c r="H9" s="31" t="n">
        <v>0</v>
      </c>
      <c r="I9" s="31" t="n">
        <v>0</v>
      </c>
      <c r="J9" s="31" t="n">
        <v>0</v>
      </c>
      <c r="K9" s="29" t="n">
        <f aca="false">SUM($B$9:$I$9)</f>
        <v>3.8439813954218</v>
      </c>
      <c r="L9" s="29" t="n">
        <f aca="false">SUM($B$9:$J$9)</f>
        <v>3.8439813954218</v>
      </c>
      <c r="M9" s="0" t="n">
        <f aca="false">SUM(D$87:D$90)</f>
        <v>3.8439813954218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SUM($B$3:$B$9)</f>
        <v>95.5959575158359</v>
      </c>
      <c r="C10" s="30" t="n">
        <f aca="false">SUM($C$3:$C$9)</f>
        <v>12.3446374597832</v>
      </c>
      <c r="D10" s="30" t="n">
        <f aca="false">SUM($D$3:$D$9)</f>
        <v>7.2361412874946</v>
      </c>
      <c r="E10" s="30" t="n">
        <f aca="false">SUM($E$3:$E$9)</f>
        <v>2.31956239942515</v>
      </c>
      <c r="F10" s="30" t="n">
        <f aca="false">SUM($F$3:$F$9)</f>
        <v>3.6941902103836</v>
      </c>
      <c r="G10" s="30" t="n">
        <f aca="false">SUM($G$3:$G$9)</f>
        <v>70.8660264291905</v>
      </c>
      <c r="H10" s="30" t="n">
        <f aca="false">SUM($H$3:$H$9)</f>
        <v>24.9880468259659</v>
      </c>
      <c r="I10" s="30" t="n">
        <f aca="false">SUM($I$3:$I$9)</f>
        <v>1.95642095137105</v>
      </c>
      <c r="J10" s="30" t="n">
        <f aca="false">SUM($J$3:$J$9)</f>
        <v>21.5052960846758</v>
      </c>
      <c r="K10" s="29" t="n">
        <f aca="false">SUM($B$10:$I$10)</f>
        <v>219.00098307945</v>
      </c>
      <c r="L10" s="29" t="n">
        <f aca="false">SUM($B$10:$J$10)</f>
        <v>240.506279164126</v>
      </c>
    </row>
    <row collapsed="false" customFormat="false" customHeight="false" hidden="false" ht="13.8" outlineLevel="0" r="11">
      <c r="A11" s="33" t="s">
        <v>120</v>
      </c>
      <c r="B11" s="30" t="n">
        <f aca="false">B$80*11.63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SUM($B$11:$I$11)</f>
        <v>27.6799518849621</v>
      </c>
      <c r="L11" s="29" t="n">
        <f aca="false">SUM($B$11:$J$11)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$B$10+$B$11</f>
        <v>123.275909400798</v>
      </c>
      <c r="C12" s="31" t="n">
        <f aca="false">$C$10+$C$11</f>
        <v>12.3446374597832</v>
      </c>
      <c r="D12" s="31" t="n">
        <f aca="false">$D$10+$D$11</f>
        <v>7.2361412874946</v>
      </c>
      <c r="E12" s="31" t="n">
        <f aca="false">$E$10+$E$11</f>
        <v>2.31956239942515</v>
      </c>
      <c r="F12" s="31" t="n">
        <f aca="false">$F$10+$F$11</f>
        <v>3.6941902103836</v>
      </c>
      <c r="G12" s="31" t="n">
        <f aca="false">$G$10+$G$11</f>
        <v>70.8660264291905</v>
      </c>
      <c r="H12" s="31" t="n">
        <f aca="false">$H$10+$H$11</f>
        <v>24.9880468259659</v>
      </c>
      <c r="I12" s="31" t="n">
        <f aca="false">$I$10+$I$11</f>
        <v>1.95642095137105</v>
      </c>
      <c r="J12" s="31" t="n">
        <f aca="false">$J$10+$J$11</f>
        <v>21.5052960846758</v>
      </c>
      <c r="K12" s="29" t="n">
        <f aca="false">SUM($B$12:$I$12)</f>
        <v>246.680934964412</v>
      </c>
      <c r="L12" s="29" t="n">
        <f aca="false">SUM($B$12:$J$12)</f>
        <v>268.186231049088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E$147</f>
        <v>10.0616266344075</v>
      </c>
      <c r="C19" s="27" t="n">
        <f aca="false">E$146</f>
        <v>6.8359002135045</v>
      </c>
      <c r="D19" s="27" t="n">
        <f aca="false">$E$104</f>
        <v>4.2318089326339</v>
      </c>
      <c r="E19" s="27"/>
      <c r="F19" s="27" t="n">
        <f aca="false">$E$105*0.8</f>
        <v>3.91813986538048</v>
      </c>
      <c r="G19" s="27" t="n">
        <f aca="false">$E$102</f>
        <v>49.0388993692778</v>
      </c>
      <c r="H19" s="27" t="n">
        <f aca="false">$E$103</f>
        <v>14.2666569515686</v>
      </c>
      <c r="I19" s="28" t="n">
        <f aca="false">$E$105*0.2</f>
        <v>0.97953496634512</v>
      </c>
      <c r="J19" s="28" t="n">
        <f aca="false">E$150</f>
        <v>10.3423301346682</v>
      </c>
      <c r="K19" s="29" t="n">
        <f aca="false">SUM($B$19:$I$19)</f>
        <v>89.3325669331179</v>
      </c>
      <c r="L19" s="29" t="n">
        <f aca="false">SUM($B$19:$J$19)</f>
        <v>99.6748970677861</v>
      </c>
    </row>
    <row collapsed="false" customFormat="false" customHeight="false" hidden="false" ht="13.8" outlineLevel="0" r="20">
      <c r="A20" s="0" t="s">
        <v>24</v>
      </c>
      <c r="B20" s="30" t="n">
        <f aca="false">E$157</f>
        <v>5.99698765760508</v>
      </c>
      <c r="C20" s="27" t="n">
        <f aca="false">E$156</f>
        <v>1.89378557608582</v>
      </c>
      <c r="D20" s="31" t="n">
        <f aca="false">E$124</f>
        <v>1.2198272786648</v>
      </c>
      <c r="E20" s="28" t="n">
        <f aca="false">0.3*E$125</f>
        <v>0.889898792016</v>
      </c>
      <c r="F20" s="32" t="n">
        <v>0</v>
      </c>
      <c r="G20" s="30" t="n">
        <f aca="false">E$122</f>
        <v>7.6714521530586</v>
      </c>
      <c r="H20" s="30" t="n">
        <f aca="false">E$123</f>
        <v>1.1842976379626</v>
      </c>
      <c r="I20" s="28" t="n">
        <f aca="false">0.7*E$125</f>
        <v>2.076430514704</v>
      </c>
      <c r="J20" s="28" t="n">
        <f aca="false">E$159</f>
        <v>2.84067836412872</v>
      </c>
      <c r="K20" s="29" t="n">
        <f aca="false">SUM($B$20:$I$20)</f>
        <v>20.9326796100969</v>
      </c>
      <c r="L20" s="29" t="n">
        <f aca="false">SUM($B$20:$J$20)</f>
        <v>23.7733579742256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E$111</f>
        <v>10.5665419670327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E$112</f>
        <v>3.6341576116474</v>
      </c>
      <c r="H21" s="28" t="n">
        <f aca="false">E$115</f>
        <v>1.1159186733506</v>
      </c>
      <c r="I21" s="31" t="n">
        <v>0</v>
      </c>
      <c r="J21" s="31"/>
      <c r="K21" s="29" t="n">
        <f aca="false">SUM($B$21:$I$21)</f>
        <v>15.3166182520307</v>
      </c>
      <c r="L21" s="29" t="n">
        <f aca="false">SUM($B$21:$J$21)</f>
        <v>15.3166182520307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E$116</f>
        <v>23.3088473640533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SUM($B$22:$I$22)</f>
        <v>23.3088473640533</v>
      </c>
      <c r="L22" s="29" t="n">
        <f aca="false">SUM($B$22:$J$22)</f>
        <v>23.3088473640533</v>
      </c>
    </row>
    <row collapsed="false" customFormat="false" customHeight="false" hidden="false" ht="13.8" outlineLevel="0" r="23">
      <c r="A23" s="0" t="s">
        <v>116</v>
      </c>
      <c r="B23" s="30" t="n">
        <f aca="false">E$86+E$91+E$96+E$126+E$131+E$136</f>
        <v>44.9100314820101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SUM($B$23:$I$23)</f>
        <v>44.9100314820101</v>
      </c>
      <c r="L23" s="29" t="n">
        <f aca="false">SUM($B$23:$J$23)</f>
        <v>44.9100314820101</v>
      </c>
    </row>
    <row collapsed="false" customFormat="false" customHeight="false" hidden="false" ht="13.8" outlineLevel="0" r="24">
      <c r="A24" s="33" t="s">
        <v>21</v>
      </c>
      <c r="C24" s="30" t="n">
        <f aca="false">E$106</f>
        <v>6.1583936488452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E$165</f>
        <v>15.2460318700588</v>
      </c>
      <c r="K24" s="29" t="n">
        <f aca="false">SUM($B$24:$I$24)</f>
        <v>6.1583936488452</v>
      </c>
      <c r="L24" s="29" t="n">
        <f aca="false">SUM($B$24:$J$24)</f>
        <v>21.404425518904</v>
      </c>
    </row>
    <row collapsed="false" customFormat="false" customHeight="false" hidden="false" ht="13.8" outlineLevel="0" r="25">
      <c r="A25" s="33" t="s">
        <v>117</v>
      </c>
      <c r="B25" s="30" t="n">
        <f aca="false">0.2*E$90</f>
        <v>0.2264817503902</v>
      </c>
      <c r="C25" s="30" t="n">
        <v>0</v>
      </c>
      <c r="D25" s="31" t="n">
        <f aca="false">E$89</f>
        <v>0</v>
      </c>
      <c r="E25" s="31" t="n">
        <f aca="false">0.8*E$90</f>
        <v>0.9059270015608</v>
      </c>
      <c r="F25" s="31" t="n">
        <v>0</v>
      </c>
      <c r="G25" s="31" t="n">
        <f aca="false">E$87</f>
        <v>2.2537567943085</v>
      </c>
      <c r="H25" s="31" t="n">
        <v>0</v>
      </c>
      <c r="I25" s="31" t="n">
        <v>0</v>
      </c>
      <c r="J25" s="31"/>
      <c r="K25" s="29" t="n">
        <f aca="false">SUM($B$25:$I$25)</f>
        <v>3.3861655462595</v>
      </c>
      <c r="L25" s="29" t="n">
        <f aca="false">SUM($B$25:$J$25)</f>
        <v>3.3861655462595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SUM($B$19:$B$25)</f>
        <v>95.0705168554989</v>
      </c>
      <c r="C26" s="30" t="n">
        <f aca="false">SUM($C$19:$C$25)</f>
        <v>14.8880794384355</v>
      </c>
      <c r="D26" s="30" t="n">
        <f aca="false">SUM($D$19:$D$25)</f>
        <v>5.4516362112987</v>
      </c>
      <c r="E26" s="30" t="n">
        <f aca="false">SUM($E$19:$E$25)</f>
        <v>1.7958257935768</v>
      </c>
      <c r="F26" s="30" t="n">
        <f aca="false">SUM($F$19:$F$25)</f>
        <v>3.91813986538048</v>
      </c>
      <c r="G26" s="30" t="n">
        <f aca="false">SUM($G$19:$G$25)</f>
        <v>62.5982659282923</v>
      </c>
      <c r="H26" s="30" t="n">
        <f aca="false">SUM($H$19:$H$25)</f>
        <v>16.5668732628818</v>
      </c>
      <c r="I26" s="30" t="n">
        <f aca="false">SUM($I$19:$I$25)</f>
        <v>3.05596548104912</v>
      </c>
      <c r="J26" s="30" t="n">
        <f aca="false">SUM($J$19:$J$25)</f>
        <v>28.4290403688557</v>
      </c>
      <c r="K26" s="29" t="n">
        <f aca="false">SUM($B$26:$I$26)</f>
        <v>203.345302836414</v>
      </c>
      <c r="L26" s="29" t="n">
        <f aca="false">SUM($B$26:$J$26)</f>
        <v>231.774343205269</v>
      </c>
    </row>
    <row collapsed="false" customFormat="false" customHeight="false" hidden="false" ht="13.8" outlineLevel="0" r="27">
      <c r="A27" s="33" t="s">
        <v>120</v>
      </c>
      <c r="B27" s="30" t="n">
        <f aca="false">C$80*11.63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SUM($B$27:$I$27)</f>
        <v>34.388452213464</v>
      </c>
      <c r="L27" s="29" t="n">
        <f aca="false">SUM($B$27:$J$27)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$B$26+$B$27</f>
        <v>129.458969068963</v>
      </c>
      <c r="C28" s="31" t="n">
        <f aca="false">$C$26+$C$27</f>
        <v>14.8880794384355</v>
      </c>
      <c r="D28" s="31" t="n">
        <f aca="false">$D$26+$D$27</f>
        <v>5.4516362112987</v>
      </c>
      <c r="E28" s="31" t="n">
        <f aca="false">$E$26+$E$27</f>
        <v>1.7958257935768</v>
      </c>
      <c r="F28" s="31" t="n">
        <f aca="false">$F$26+$F$27</f>
        <v>3.91813986538048</v>
      </c>
      <c r="G28" s="31" t="n">
        <f aca="false">$G$26+$G$27</f>
        <v>62.5982659282923</v>
      </c>
      <c r="H28" s="31" t="n">
        <f aca="false">$H$26+$H$27</f>
        <v>16.5668732628818</v>
      </c>
      <c r="I28" s="31" t="n">
        <f aca="false">$I$26+$I$27</f>
        <v>3.05596548104912</v>
      </c>
      <c r="J28" s="31" t="n">
        <f aca="false">$J$26+$J$27</f>
        <v>28.4290403688557</v>
      </c>
      <c r="K28" s="29" t="n">
        <f aca="false">SUM($B$28:$I$28)</f>
        <v>237.733755049878</v>
      </c>
      <c r="L28" s="29" t="n">
        <f aca="false">SUM($B$28:$J$28)</f>
        <v>266.162795418733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F$147</f>
        <v>8.4153813176425</v>
      </c>
      <c r="C34" s="27" t="n">
        <f aca="false">F$146</f>
        <v>8.6757197265473</v>
      </c>
      <c r="D34" s="27" t="n">
        <f aca="false">$F$104</f>
        <v>2.9938423931931</v>
      </c>
      <c r="E34" s="27"/>
      <c r="F34" s="27" t="n">
        <f aca="false">$F$105*0.8</f>
        <v>3.9504523173784</v>
      </c>
      <c r="G34" s="27" t="n">
        <f aca="false">$F$102</f>
        <v>39.7340500467768</v>
      </c>
      <c r="H34" s="27" t="n">
        <f aca="false">$F$103</f>
        <v>8.8042353611496</v>
      </c>
      <c r="I34" s="28" t="n">
        <f aca="false">$F$105*0.2</f>
        <v>0.9876130793446</v>
      </c>
      <c r="J34" s="28" t="n">
        <f aca="false">F$150</f>
        <v>13.3006133657103</v>
      </c>
      <c r="K34" s="39" t="n">
        <f aca="false">SUM($B$34:$I$34)</f>
        <v>73.5612942420323</v>
      </c>
      <c r="L34" s="29" t="n">
        <f aca="false">SUM($B$34:$J$34)</f>
        <v>86.8619076077426</v>
      </c>
    </row>
    <row collapsed="false" customFormat="false" customHeight="false" hidden="false" ht="13.8" outlineLevel="0" r="35">
      <c r="A35" s="0" t="s">
        <v>24</v>
      </c>
      <c r="B35" s="30" t="n">
        <f aca="false">F$157</f>
        <v>4.5385250178039</v>
      </c>
      <c r="C35" s="27" t="n">
        <f aca="false">F$156</f>
        <v>3.0256833452026</v>
      </c>
      <c r="D35" s="31" t="n">
        <f aca="false">F$124</f>
        <v>1.1741026854751</v>
      </c>
      <c r="E35" s="28" t="n">
        <f aca="false">0.2*F$125</f>
        <v>0.72398213043984</v>
      </c>
      <c r="F35" s="32" t="n">
        <v>0</v>
      </c>
      <c r="G35" s="30" t="n">
        <f aca="false">F$122</f>
        <v>6.515052172294</v>
      </c>
      <c r="H35" s="30" t="n">
        <f aca="false">F$123</f>
        <v>0.2975682110086</v>
      </c>
      <c r="I35" s="28" t="n">
        <f aca="false">0.8*F$125</f>
        <v>2.89592852175936</v>
      </c>
      <c r="J35" s="28" t="n">
        <f aca="false">F$159</f>
        <v>4.5385250178039</v>
      </c>
      <c r="K35" s="29" t="n">
        <f aca="false">SUM($B$35:$I$35)</f>
        <v>19.1708420839834</v>
      </c>
      <c r="L35" s="29" t="n">
        <f aca="false">SUM($B$35:$J$35)</f>
        <v>23.7093671017873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F$111</f>
        <v>11.3653690830078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F$112</f>
        <v>3.0588226549508</v>
      </c>
      <c r="H36" s="28" t="n">
        <f aca="false">F$115</f>
        <v>0.8337316429149</v>
      </c>
      <c r="I36" s="31" t="n">
        <v>0</v>
      </c>
      <c r="J36" s="31"/>
      <c r="K36" s="29" t="n">
        <f aca="false">SUM($B$36:$I$36)</f>
        <v>15.2579233808735</v>
      </c>
      <c r="L36" s="29" t="n">
        <f aca="false">SUM($B$36:$J$36)</f>
        <v>15.2579233808735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F$116</f>
        <v>19.2841151269441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SUM($B$37:$I$37)</f>
        <v>19.2841151269441</v>
      </c>
      <c r="L37" s="29" t="n">
        <f aca="false">SUM($B$37:$J$37)</f>
        <v>19.2841151269441</v>
      </c>
    </row>
    <row collapsed="false" customFormat="false" customHeight="false" hidden="false" ht="13.8" outlineLevel="0" r="38">
      <c r="A38" s="0" t="s">
        <v>116</v>
      </c>
      <c r="B38" s="30" t="n">
        <f aca="false">F$86+F$91+F$96+F$126+F$131+F$136</f>
        <v>44.3441160560359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SUM($B$38:$I$38)</f>
        <v>44.3441160560359</v>
      </c>
      <c r="L38" s="29" t="n">
        <f aca="false">SUM($B$38:$J$38)</f>
        <v>44.3441160560359</v>
      </c>
    </row>
    <row collapsed="false" customFormat="false" customHeight="false" hidden="false" ht="13.8" outlineLevel="0" r="39">
      <c r="A39" s="33" t="s">
        <v>21</v>
      </c>
      <c r="C39" s="30" t="n">
        <f aca="false">F$106</f>
        <v>6.0227328615643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F$165</f>
        <v>14.9101831399618</v>
      </c>
      <c r="K39" s="29" t="n">
        <f aca="false">SUM($B$39:$I$39)</f>
        <v>6.0227328615643</v>
      </c>
      <c r="L39" s="29" t="n">
        <f aca="false">SUM($B$39:$J$39)</f>
        <v>20.9329160015261</v>
      </c>
    </row>
    <row collapsed="false" customFormat="false" customHeight="false" hidden="false" ht="13.8" outlineLevel="0" r="40">
      <c r="A40" s="33" t="s">
        <v>117</v>
      </c>
      <c r="B40" s="30" t="n">
        <f aca="false">0.6*F$90</f>
        <v>0.58314355076802</v>
      </c>
      <c r="C40" s="27"/>
      <c r="D40" s="31" t="n">
        <v>0</v>
      </c>
      <c r="E40" s="31" t="n">
        <f aca="false">0.4*F$90</f>
        <v>0.38876236717868</v>
      </c>
      <c r="F40" s="31" t="n">
        <v>0</v>
      </c>
      <c r="G40" s="31" t="n">
        <f aca="false">F$87</f>
        <v>1.9423623820598</v>
      </c>
      <c r="H40" s="31" t="n">
        <v>0</v>
      </c>
      <c r="I40" s="31" t="n">
        <v>0</v>
      </c>
      <c r="J40" s="31"/>
      <c r="K40" s="29" t="n">
        <f aca="false">SUM($B$40:$I$40)</f>
        <v>2.9142683000065</v>
      </c>
      <c r="L40" s="29" t="n">
        <f aca="false">SUM($B$40:$J$40)</f>
        <v>2.9142683000065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SUM($B$34:$B$40)</f>
        <v>88.5306501522022</v>
      </c>
      <c r="C41" s="30" t="n">
        <f aca="false">SUM($C$34:$C$40)</f>
        <v>17.7241359333142</v>
      </c>
      <c r="D41" s="30" t="n">
        <f aca="false">SUM($D$34:$D$40)</f>
        <v>4.1679450786682</v>
      </c>
      <c r="E41" s="30" t="n">
        <f aca="false">SUM($E$34:$E$40)</f>
        <v>1.11274449761852</v>
      </c>
      <c r="F41" s="30" t="n">
        <f aca="false">SUM($F$34:$F$40)</f>
        <v>3.9504523173784</v>
      </c>
      <c r="G41" s="30" t="n">
        <f aca="false">SUM($G$34:$G$40)</f>
        <v>51.2502872560814</v>
      </c>
      <c r="H41" s="30" t="n">
        <f aca="false">SUM($H$34:$H$40)</f>
        <v>9.9355352150731</v>
      </c>
      <c r="I41" s="30" t="n">
        <f aca="false">SUM($I$34:$I$40)</f>
        <v>3.88354160110396</v>
      </c>
      <c r="J41" s="30" t="n">
        <f aca="false">SUM($J$34:$J$40)</f>
        <v>32.749321523476</v>
      </c>
      <c r="K41" s="29" t="n">
        <f aca="false">SUM($B$41:$I$41)</f>
        <v>180.55529205144</v>
      </c>
      <c r="L41" s="29" t="n">
        <f aca="false">SUM($B$41:$J$41)</f>
        <v>213.304613574916</v>
      </c>
    </row>
    <row collapsed="false" customFormat="false" customHeight="false" hidden="false" ht="13.8" outlineLevel="0" r="42">
      <c r="A42" s="33" t="s">
        <v>120</v>
      </c>
      <c r="B42" s="30" t="n">
        <f aca="false">D$80*11.63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SUM($B$42:$I$42)</f>
        <v>39.8656411063733</v>
      </c>
      <c r="L42" s="29" t="n">
        <f aca="false">SUM($B$42:$J$42)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$B$41+$B$42</f>
        <v>128.396291258576</v>
      </c>
      <c r="C43" s="31" t="n">
        <f aca="false">$C$41+$C$42</f>
        <v>17.7241359333142</v>
      </c>
      <c r="D43" s="31" t="n">
        <f aca="false">$D$41+$D$42</f>
        <v>4.1679450786682</v>
      </c>
      <c r="E43" s="31" t="n">
        <f aca="false">$E$41+$E$42</f>
        <v>1.11274449761852</v>
      </c>
      <c r="F43" s="31" t="n">
        <f aca="false">$F$41+$F$42</f>
        <v>3.9504523173784</v>
      </c>
      <c r="G43" s="31" t="n">
        <f aca="false">$G$41+$G$42</f>
        <v>51.2502872560814</v>
      </c>
      <c r="H43" s="31" t="n">
        <f aca="false">$H$41+$H$42</f>
        <v>9.9355352150731</v>
      </c>
      <c r="I43" s="31" t="n">
        <f aca="false">$I$41+$I$42</f>
        <v>3.88354160110396</v>
      </c>
      <c r="J43" s="31" t="n">
        <f aca="false">$J$41+$J$42</f>
        <v>32.749321523476</v>
      </c>
      <c r="K43" s="29" t="n">
        <f aca="false">SUM($B$43:$I$43)</f>
        <v>220.420933157813</v>
      </c>
      <c r="L43" s="29" t="n">
        <f aca="false">SUM($B$43:$J$43)</f>
        <v>253.170254681289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G$147</f>
        <v>7.0337524003075</v>
      </c>
      <c r="C49" s="27" t="n">
        <f aca="false">G$146</f>
        <v>10.7707304837078</v>
      </c>
      <c r="D49" s="27" t="n">
        <f aca="false">$G$104</f>
        <v>2.506661915495</v>
      </c>
      <c r="E49" s="27"/>
      <c r="F49" s="27" t="n">
        <f aca="false">$G$105*0.8</f>
        <v>4.31672783046448</v>
      </c>
      <c r="G49" s="27" t="n">
        <f aca="false">$G$102</f>
        <v>27.2109395264191</v>
      </c>
      <c r="H49" s="27" t="n">
        <f aca="false">$G$103</f>
        <v>3.8887371182325</v>
      </c>
      <c r="I49" s="28" t="n">
        <f aca="false">$G$105*0.2</f>
        <v>1.07918195761612</v>
      </c>
      <c r="J49" s="28" t="n">
        <f aca="false">G$150</f>
        <v>16.611548353453</v>
      </c>
      <c r="K49" s="40" t="n">
        <f aca="false">SUM($B$49:$I$49)</f>
        <v>56.8067312322425</v>
      </c>
      <c r="L49" s="29" t="n">
        <f aca="false">SUM($B$49:$J$49)</f>
        <v>73.4182795856955</v>
      </c>
    </row>
    <row collapsed="false" customFormat="false" customHeight="false" hidden="false" ht="13.8" outlineLevel="0" r="50">
      <c r="A50" s="0" t="s">
        <v>24</v>
      </c>
      <c r="B50" s="30" t="n">
        <f aca="false">G$157</f>
        <v>3.5700935975127</v>
      </c>
      <c r="C50" s="27" t="n">
        <f aca="false">G$156</f>
        <v>3.5700935975127</v>
      </c>
      <c r="D50" s="31" t="n">
        <f aca="false">H$124</f>
        <v>0.8959262951343</v>
      </c>
      <c r="E50" s="28" t="n">
        <v>0</v>
      </c>
      <c r="F50" s="32" t="n">
        <v>0</v>
      </c>
      <c r="G50" s="30" t="n">
        <f aca="false">G$122</f>
        <v>5.6061180545076</v>
      </c>
      <c r="H50" s="30" t="n">
        <f aca="false">G$123</f>
        <v>0.1834366443585</v>
      </c>
      <c r="I50" s="28" t="n">
        <f aca="false">G$125</f>
        <v>3.7620042167489</v>
      </c>
      <c r="J50" s="28" t="n">
        <f aca="false">G$159</f>
        <v>5.35514039626905</v>
      </c>
      <c r="K50" s="40" t="n">
        <f aca="false">SUM($B$50:$I$50)</f>
        <v>17.5876724057747</v>
      </c>
      <c r="L50" s="29" t="n">
        <f aca="false">SUM($B$50:$J$50)</f>
        <v>22.9428128020437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G$111</f>
        <v>12.0022406034011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G$112</f>
        <v>2.581182074519</v>
      </c>
      <c r="H51" s="28" t="n">
        <f aca="false">G$115</f>
        <v>0.6259398332021</v>
      </c>
      <c r="I51" s="31" t="n">
        <v>0</v>
      </c>
      <c r="J51" s="31"/>
      <c r="K51" s="40" t="n">
        <f aca="false">SUM($B$51:$I$51)</f>
        <v>15.2093625111222</v>
      </c>
      <c r="L51" s="29" t="n">
        <f aca="false">SUM($B$51:$J$51)</f>
        <v>15.2093625111222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G$116</f>
        <v>15.2276035193133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SUM($B$52:$I$52)</f>
        <v>15.2276035193133</v>
      </c>
      <c r="L52" s="29" t="n">
        <f aca="false">SUM($B$52:$J$52)</f>
        <v>15.2276035193133</v>
      </c>
    </row>
    <row collapsed="false" customFormat="false" customHeight="false" hidden="false" ht="13.8" outlineLevel="0" r="53">
      <c r="A53" s="0" t="s">
        <v>116</v>
      </c>
      <c r="B53" s="30" t="n">
        <f aca="false">G$86+G$96+G$91+G$126+G$131+G$136</f>
        <v>43.7003511587508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SUM($B$53:$I$53)</f>
        <v>43.7003511587508</v>
      </c>
      <c r="L53" s="29" t="n">
        <f aca="false">SUM($B$53:$J$53)</f>
        <v>43.7003511587508</v>
      </c>
    </row>
    <row collapsed="false" customFormat="false" customHeight="false" hidden="false" ht="13.8" outlineLevel="0" r="54">
      <c r="A54" s="33" t="s">
        <v>21</v>
      </c>
      <c r="C54" s="30" t="n">
        <f aca="false">G$106</f>
        <v>6.1198075806705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G$165</f>
        <v>18.8881261359205</v>
      </c>
      <c r="K54" s="40" t="n">
        <f aca="false">SUM($B$54:$I$54)</f>
        <v>6.1198075806705</v>
      </c>
      <c r="L54" s="29" t="n">
        <f aca="false">SUM($B$54:$J$54)</f>
        <v>25.007933716591</v>
      </c>
    </row>
    <row collapsed="false" customFormat="false" customHeight="false" hidden="false" ht="13.8" outlineLevel="0" r="55">
      <c r="A55" s="33" t="s">
        <v>117</v>
      </c>
      <c r="B55" s="30" t="n">
        <f aca="false">G$90</f>
        <v>0.8364972767136</v>
      </c>
      <c r="C55" s="27"/>
      <c r="D55" s="31" t="n">
        <v>0</v>
      </c>
      <c r="E55" s="31" t="n">
        <v>0</v>
      </c>
      <c r="F55" s="31" t="n">
        <v>0</v>
      </c>
      <c r="G55" s="31" t="n">
        <f aca="false">G$87</f>
        <v>1.6795305615043</v>
      </c>
      <c r="H55" s="31" t="n">
        <v>0</v>
      </c>
      <c r="I55" s="31" t="n">
        <v>0</v>
      </c>
      <c r="J55" s="31"/>
      <c r="K55" s="40" t="n">
        <f aca="false">SUM($B$55:$I$55)</f>
        <v>2.5160278382179</v>
      </c>
      <c r="L55" s="29" t="n">
        <f aca="false">SUM($B$55:$J$55)</f>
        <v>2.5160278382179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SUM($B$49:$B$55)</f>
        <v>82.370538555999</v>
      </c>
      <c r="C56" s="30" t="n">
        <f aca="false">SUM($C$49:$C$55)</f>
        <v>20.460631661891</v>
      </c>
      <c r="D56" s="30" t="n">
        <f aca="false">SUM($D$49:$D$55)</f>
        <v>3.4025882106293</v>
      </c>
      <c r="E56" s="30" t="n">
        <f aca="false">SUM($E$49:$E$55)</f>
        <v>0</v>
      </c>
      <c r="F56" s="30" t="n">
        <f aca="false">SUM($F$49:$F$55)</f>
        <v>4.31672783046448</v>
      </c>
      <c r="G56" s="30" t="n">
        <f aca="false">SUM($G$49:$G$55)</f>
        <v>37.07777021695</v>
      </c>
      <c r="H56" s="30" t="n">
        <f aca="false">SUM($H$49:$H$55)</f>
        <v>4.6981135957931</v>
      </c>
      <c r="I56" s="30" t="n">
        <f aca="false">SUM($I$49:$I$55)</f>
        <v>4.84118617436502</v>
      </c>
      <c r="J56" s="30" t="n">
        <f aca="false">SUM($J$49:$J$55)</f>
        <v>40.8548148856426</v>
      </c>
      <c r="K56" s="40" t="n">
        <f aca="false">SUM($B$56:$I$56)</f>
        <v>157.167556246092</v>
      </c>
      <c r="L56" s="29" t="n">
        <f aca="false">SUM($B$56:$J$56)</f>
        <v>198.022371131734</v>
      </c>
    </row>
    <row collapsed="false" customFormat="false" customHeight="false" hidden="false" ht="13.8" outlineLevel="0" r="57">
      <c r="A57" s="33" t="s">
        <v>120</v>
      </c>
      <c r="B57" s="30" t="n">
        <f aca="false">E$80*11.63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SUM($B$57:$I$57)</f>
        <v>44.0148890528076</v>
      </c>
      <c r="L57" s="29" t="n">
        <f aca="false">SUM($B$57:$J$57)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$B$56+$B$57</f>
        <v>126.385427608807</v>
      </c>
      <c r="C58" s="31" t="n">
        <f aca="false">$C$56+$C$57</f>
        <v>20.460631661891</v>
      </c>
      <c r="D58" s="31" t="n">
        <f aca="false">$D$56+$D$57</f>
        <v>3.4025882106293</v>
      </c>
      <c r="E58" s="31" t="n">
        <f aca="false">$E$56+$E$57</f>
        <v>0</v>
      </c>
      <c r="F58" s="31" t="n">
        <f aca="false">$F$56+$F$57</f>
        <v>4.31672783046448</v>
      </c>
      <c r="G58" s="31" t="n">
        <f aca="false">$G$56+$G$57</f>
        <v>37.07777021695</v>
      </c>
      <c r="H58" s="31" t="n">
        <f aca="false">$H$56+$H$57</f>
        <v>4.6981135957931</v>
      </c>
      <c r="I58" s="31" t="n">
        <f aca="false">$I$56+$I$57</f>
        <v>4.84118617436502</v>
      </c>
      <c r="J58" s="31" t="n">
        <f aca="false">$J$56+$J$57</f>
        <v>40.8548148856426</v>
      </c>
      <c r="K58" s="40" t="n">
        <f aca="false">SUM($B$58:$I$58)</f>
        <v>201.182445298899</v>
      </c>
      <c r="L58" s="29" t="n">
        <f aca="false">SUM($B$58:$J$58)</f>
        <v>242.037260184542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54.1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</row>
    <row collapsed="false" customFormat="false" customHeight="false" hidden="false" ht="13.8" outlineLevel="0" r="64">
      <c r="A64" s="0" t="s">
        <v>19</v>
      </c>
      <c r="B64" s="27" t="n">
        <f aca="false">H$147</f>
        <v>3.3636132100523</v>
      </c>
      <c r="C64" s="27" t="n">
        <f aca="false">H$146</f>
        <v>11.6473544489193</v>
      </c>
      <c r="D64" s="27" t="n">
        <f aca="false">$H$104</f>
        <v>10.4677035583051</v>
      </c>
      <c r="E64" s="27"/>
      <c r="F64" s="27" t="n">
        <f aca="false">$H$105*0.8</f>
        <v>3.60211453946296</v>
      </c>
      <c r="G64" s="27" t="n">
        <f aca="false">$H$102</f>
        <v>2.3263299278698</v>
      </c>
      <c r="H64" s="27" t="n">
        <f aca="false">$H$103</f>
        <v>0.0079239730116</v>
      </c>
      <c r="I64" s="28" t="n">
        <f aca="false">$H$105*0.2</f>
        <v>0.90052863486574</v>
      </c>
      <c r="J64" s="28" t="n">
        <f aca="false">H$150</f>
        <v>18.2482787244816</v>
      </c>
      <c r="K64" s="29" t="n">
        <f aca="false">SUM($B$64:$I$64)</f>
        <v>32.3155682924868</v>
      </c>
      <c r="L64" s="29" t="n">
        <f aca="false">SUM($B$64:$J$64)</f>
        <v>50.5638470169684</v>
      </c>
      <c r="M64" s="42" t="n">
        <f aca="false">$K$64/$K$3-1</f>
        <v>-0.692714900081359</v>
      </c>
      <c r="N64" s="42" t="n">
        <f aca="false">$L$64/$L$3 -1</f>
        <v>-0.553444512485765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$L$64</f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H$157</f>
        <v>0.108623032295853</v>
      </c>
      <c r="C65" s="27" t="n">
        <f aca="false">H$156</f>
        <v>3.5700935975127</v>
      </c>
      <c r="D65" s="31" t="n">
        <f aca="false">H$124</f>
        <v>0.8959262951343</v>
      </c>
      <c r="E65" s="28" t="n">
        <v>0</v>
      </c>
      <c r="F65" s="32" t="n">
        <v>0</v>
      </c>
      <c r="G65" s="30" t="n">
        <f aca="false">H$122</f>
        <v>3.1245588616923</v>
      </c>
      <c r="H65" s="30" t="n">
        <f aca="false">H$123</f>
        <v>0.0057266901029</v>
      </c>
      <c r="I65" s="28" t="n">
        <f aca="false">H$125</f>
        <v>3.6985997008178</v>
      </c>
      <c r="J65" s="28" t="n">
        <f aca="false">H$159</f>
        <v>5.35514039626905</v>
      </c>
      <c r="K65" s="29" t="n">
        <f aca="false">SUM($B$65:$I$65)</f>
        <v>11.4035281775559</v>
      </c>
      <c r="L65" s="29" t="n">
        <f aca="false">SUM($B$65:$J$65)</f>
        <v>16.7586685738249</v>
      </c>
      <c r="M65" s="42" t="n">
        <f aca="false">$K$65/$K$4-1</f>
        <v>-0.479287522695805</v>
      </c>
      <c r="N65" s="42" t="n">
        <f aca="false">$L$65/$L$4 -1</f>
        <v>-0.283674972581224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$L$65</f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H$111</f>
        <v>12.4604688265881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H$112</f>
        <v>1.4389085055322</v>
      </c>
      <c r="H66" s="28" t="n">
        <f aca="false">H$115</f>
        <v>0.2590004152361</v>
      </c>
      <c r="I66" s="31" t="n">
        <v>0</v>
      </c>
      <c r="J66" s="31"/>
      <c r="K66" s="29" t="n">
        <f aca="false">SUM($B$66:$I$66)</f>
        <v>14.1583777473564</v>
      </c>
      <c r="L66" s="29" t="n">
        <f aca="false">SUM($B$66:$J$66)</f>
        <v>14.1583777473564</v>
      </c>
      <c r="M66" s="42" t="n">
        <f aca="false">$K$66/$K$5-1</f>
        <v>-0.0234809431532604</v>
      </c>
      <c r="N66" s="42" t="n">
        <f aca="false">$L$66/$L$5 -1</f>
        <v>-0.0234809431532604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$L$66</f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H$116</f>
        <v>10.1043927213133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SUM($B$67:$I$67)</f>
        <v>10.1043927213133</v>
      </c>
      <c r="L67" s="29" t="n">
        <f aca="false">SUM($B$67:$J$67)</f>
        <v>10.1043927213133</v>
      </c>
      <c r="M67" s="42" t="n">
        <f aca="false">$K$67/$K$6-1</f>
        <v>-0.594843202756699</v>
      </c>
      <c r="N67" s="42" t="n">
        <f aca="false">$L$67/$L$6 -1</f>
        <v>-0.594843202756699</v>
      </c>
      <c r="S67" s="33" t="s">
        <v>134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$L$67+$L$68+$L$69+$L$70</f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H$86+H$91+H$96+H$126+H$131+H$136</f>
        <v>40.3484227309439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SUM($B$68:$I$68)</f>
        <v>40.3484227309439</v>
      </c>
      <c r="L68" s="29" t="n">
        <f aca="false">SUM($B$68:$J$68)</f>
        <v>40.3484227309439</v>
      </c>
      <c r="M68" s="42" t="n">
        <f aca="false">$K$68/$K$7-1</f>
        <v>-0.0559928932542059</v>
      </c>
      <c r="N68" s="42" t="n">
        <f aca="false">$L$68/$L$7 -1</f>
        <v>-0.0559928932542059</v>
      </c>
      <c r="S68" s="0" t="s">
        <v>119</v>
      </c>
      <c r="T68" s="15" t="n">
        <f aca="false">SUM($T$64:$T$67)</f>
        <v>100.086</v>
      </c>
      <c r="U68" s="15" t="n">
        <f aca="false">SUM($U$64:$U$67)</f>
        <v>13.114</v>
      </c>
      <c r="V68" s="15" t="n">
        <f aca="false">SUM($V$64:$V$67)</f>
        <v>21.58</v>
      </c>
      <c r="W68" s="15" t="n">
        <f aca="false">SUM($W$64:$W$67)</f>
        <v>6.474</v>
      </c>
      <c r="X68" s="15" t="n">
        <f aca="false">SUM($X$64:$X$67)</f>
        <v>8.798</v>
      </c>
      <c r="Y68" s="15" t="n">
        <f aca="false">SUM($Y$64:$Y$67)</f>
        <v>6.308</v>
      </c>
      <c r="Z68" s="15" t="n">
        <f aca="false">SUM($Z$64:$Z$67)</f>
        <v>166.36</v>
      </c>
      <c r="AA68" s="15" t="n">
        <f aca="false">$L$71</f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H$106</f>
        <v>6.4414246641458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H$165</f>
        <v>23.8903162998984</v>
      </c>
      <c r="K69" s="29" t="n">
        <f aca="false">SUM($B$69:$I$69)</f>
        <v>6.4414246641458</v>
      </c>
      <c r="L69" s="29" t="n">
        <f aca="false">SUM($B$69:$J$69)</f>
        <v>30.3317409640442</v>
      </c>
      <c r="M69" s="42" t="n">
        <f aca="false">$K$69/$K$8-1</f>
        <v>0.0894709701140852</v>
      </c>
      <c r="N69" s="42" t="n">
        <f aca="false">$L$69/$L$8 -1</f>
        <v>0.698667946763723</v>
      </c>
    </row>
    <row collapsed="false" customFormat="false" customHeight="false" hidden="false" ht="13.8" outlineLevel="0" r="70">
      <c r="A70" s="33" t="s">
        <v>117</v>
      </c>
      <c r="B70" s="30" t="n">
        <f aca="false">H$90</f>
        <v>0.4903194390724</v>
      </c>
      <c r="C70" s="27"/>
      <c r="D70" s="31" t="n">
        <v>0</v>
      </c>
      <c r="E70" s="31" t="n">
        <v>0</v>
      </c>
      <c r="F70" s="31" t="n">
        <v>0</v>
      </c>
      <c r="G70" s="31" t="n">
        <f aca="false">H$87</f>
        <v>1.0245015203148</v>
      </c>
      <c r="H70" s="31" t="n">
        <v>0</v>
      </c>
      <c r="I70" s="31" t="n">
        <v>0</v>
      </c>
      <c r="J70" s="31"/>
      <c r="K70" s="29" t="n">
        <f aca="false">SUM($B$70:$I$70)</f>
        <v>1.5148209593872</v>
      </c>
      <c r="L70" s="29" t="n">
        <f aca="false">SUM($B$70:$J$70)</f>
        <v>1.5148209593872</v>
      </c>
      <c r="M70" s="42" t="n">
        <f aca="false">$K$70/$K$9-1</f>
        <v>-0.60592396175711</v>
      </c>
      <c r="N70" s="42" t="n">
        <f aca="false">$L$70/$L$9 -1</f>
        <v>-0.60592396175711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SUM($B$64:$B$70)</f>
        <v>66.8758399602659</v>
      </c>
      <c r="C71" s="30" t="n">
        <f aca="false">SUM($C$64:$C$70)</f>
        <v>21.6588727105778</v>
      </c>
      <c r="D71" s="30" t="n">
        <f aca="false">SUM($D$64:$D$70)</f>
        <v>11.3636298534394</v>
      </c>
      <c r="E71" s="30" t="n">
        <f aca="false">SUM($E$64:$E$70)</f>
        <v>0</v>
      </c>
      <c r="F71" s="30" t="n">
        <f aca="false">SUM($F$64:$F$70)</f>
        <v>3.60211453946296</v>
      </c>
      <c r="G71" s="30" t="n">
        <f aca="false">SUM($G$64:$G$70)</f>
        <v>7.9142988154091</v>
      </c>
      <c r="H71" s="30" t="n">
        <f aca="false">SUM($H$64:$H$70)</f>
        <v>0.2726510783506</v>
      </c>
      <c r="I71" s="30" t="n">
        <f aca="false">SUM($I$64:$I$70)</f>
        <v>4.59912833568354</v>
      </c>
      <c r="J71" s="30" t="n">
        <f aca="false">SUM($J$64:$J$70)</f>
        <v>47.4937354206491</v>
      </c>
      <c r="K71" s="29" t="n">
        <f aca="false">SUM($B$71:$I$71)</f>
        <v>116.286535293189</v>
      </c>
      <c r="L71" s="29" t="n">
        <f aca="false">SUM($B$71:$J$71)</f>
        <v>163.780270713838</v>
      </c>
      <c r="M71" s="42" t="n">
        <f aca="false">$K$71/$K$10-1</f>
        <v>-0.469013637938774</v>
      </c>
      <c r="N71" s="42" t="n">
        <f aca="false">$L$71/$L$10 -1</f>
        <v>-0.319018732970079</v>
      </c>
    </row>
    <row collapsed="false" customFormat="false" customHeight="false" hidden="false" ht="13.8" outlineLevel="0" r="72">
      <c r="A72" s="33" t="s">
        <v>120</v>
      </c>
      <c r="B72" s="30" t="n">
        <f aca="false">F$80*11.63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SUM($B$72:$I$72)</f>
        <v>65.4038097722956</v>
      </c>
      <c r="L72" s="29" t="n">
        <f aca="false">SUM($B$72:$J$72)</f>
        <v>65.4038097722956</v>
      </c>
      <c r="M72" s="42" t="n">
        <f aca="false">$K$72/$K$11-1</f>
        <v>1.36285850655065</v>
      </c>
      <c r="N72" s="42" t="n">
        <f aca="false">$L$72/$L$11 -1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$B$71+$B$72</f>
        <v>132.279649732561</v>
      </c>
      <c r="C73" s="31" t="n">
        <f aca="false">$C$71+$C$72</f>
        <v>21.6588727105778</v>
      </c>
      <c r="D73" s="31" t="n">
        <f aca="false">$D$71+$D$72</f>
        <v>11.3636298534394</v>
      </c>
      <c r="E73" s="31" t="n">
        <f aca="false">$E$71+$E$72</f>
        <v>0</v>
      </c>
      <c r="F73" s="31" t="n">
        <f aca="false">$F$71+$F$72</f>
        <v>3.60211453946296</v>
      </c>
      <c r="G73" s="31" t="n">
        <f aca="false">$G$71+$G$72</f>
        <v>7.9142988154091</v>
      </c>
      <c r="H73" s="31" t="n">
        <f aca="false">$H$71+$H$72</f>
        <v>0.2726510783506</v>
      </c>
      <c r="I73" s="31" t="n">
        <f aca="false">$I$71+$I$72</f>
        <v>4.59912833568354</v>
      </c>
      <c r="J73" s="31" t="n">
        <f aca="false">$J$71+$J$72</f>
        <v>47.4937354206491</v>
      </c>
      <c r="K73" s="29" t="n">
        <f aca="false">SUM($B$73:$I$73)</f>
        <v>181.690345065485</v>
      </c>
      <c r="L73" s="29" t="n">
        <f aca="false">SUM($B$73:$J$73)</f>
        <v>229.184080486134</v>
      </c>
      <c r="M73" s="42" t="n">
        <f aca="false">$K$73/$K$12-1</f>
        <v>-0.263460124749013</v>
      </c>
      <c r="N73" s="42" t="n">
        <f aca="false">$L$73/$L$12 -1</f>
        <v>-0.145429354856831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/>
      <c r="C75" s="26"/>
      <c r="D75" s="26"/>
      <c r="E75" s="26"/>
      <c r="F75" s="26"/>
      <c r="G75" s="26"/>
      <c r="H75" s="26"/>
      <c r="I75" s="26"/>
      <c r="J75" s="26"/>
      <c r="K75" s="37"/>
      <c r="L75" s="37"/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135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136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137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Conso_energie_usage!B$2</f>
        <v>Autre</v>
      </c>
      <c r="B86" s="51" t="str">
        <f aca="false">Conso_energie_usage!C$2</f>
        <v>Electricité</v>
      </c>
      <c r="C86" s="51" t="n">
        <f aca="false">Conso_energie_usage!D$2</f>
        <v>6.0791570898897</v>
      </c>
      <c r="D86" s="51" t="n">
        <f aca="false">Conso_energie_usage!E$2</f>
        <v>7.7053092995749</v>
      </c>
      <c r="E86" s="51" t="n">
        <f aca="false">Conso_energie_usage!F$2</f>
        <v>8.5415084639357</v>
      </c>
      <c r="F86" s="51" t="n">
        <f aca="false">Conso_energie_usage!G$2</f>
        <v>8.8932246982521</v>
      </c>
      <c r="G86" s="51" t="n">
        <f aca="false">Conso_energie_usage!H$2</f>
        <v>9.1856791499272</v>
      </c>
      <c r="H86" s="51" t="n">
        <f aca="false">Conso_energie_usage!I$2</f>
        <v>9.5210179923222</v>
      </c>
      <c r="J86" s="4" t="s">
        <v>12</v>
      </c>
      <c r="K86" s="0" t="n">
        <f aca="false">SUMIFS($C86:$C140,A$86:A$140,J86)</f>
        <v>15.303179490221</v>
      </c>
      <c r="L86" s="0" t="n">
        <f aca="false">SUMIFS($D86:$D140,A$86:A$140,J86)</f>
        <v>11.5492906949967</v>
      </c>
      <c r="M86" s="0" t="n">
        <f aca="false">SUMIFS($E86:$E140,A$86:A$140,J86)</f>
        <v>11.9276740101952</v>
      </c>
      <c r="N86" s="0" t="n">
        <f aca="false">SUMIFS($F86:$F140,A$86:A$140,J86)</f>
        <v>11.8074929982586</v>
      </c>
      <c r="O86" s="0" t="n">
        <f aca="false">SUMIFS($G86:$G140,A$86:A$140,J86)</f>
        <v>11.7017069881451</v>
      </c>
      <c r="P86" s="0" t="n">
        <f aca="false">SUMIFS($H86:$H140,A$86:A$140,J86)</f>
        <v>11.0358389517094</v>
      </c>
    </row>
    <row collapsed="false" customFormat="false" customHeight="false" hidden="false" ht="13.4" outlineLevel="0" r="87">
      <c r="A87" s="51" t="str">
        <f aca="false">Conso_energie_usage!B$3</f>
        <v>Autre</v>
      </c>
      <c r="B87" s="51" t="str">
        <f aca="false">Conso_energie_usage!C$3</f>
        <v>Gaz</v>
      </c>
      <c r="C87" s="51" t="n">
        <f aca="false">Conso_energie_usage!D$3</f>
        <v>3.0083180403482</v>
      </c>
      <c r="D87" s="51" t="n">
        <f aca="false">Conso_energie_usage!E$3</f>
        <v>2.5572923947718</v>
      </c>
      <c r="E87" s="51" t="n">
        <f aca="false">Conso_energie_usage!F$3</f>
        <v>2.2537567943085</v>
      </c>
      <c r="F87" s="51" t="n">
        <f aca="false">Conso_energie_usage!G$3</f>
        <v>1.9423623820598</v>
      </c>
      <c r="G87" s="51" t="n">
        <f aca="false">Conso_energie_usage!H$3</f>
        <v>1.6795305615043</v>
      </c>
      <c r="H87" s="51" t="n">
        <f aca="false">Conso_energie_usage!I$3</f>
        <v>1.0245015203148</v>
      </c>
      <c r="J87" s="4" t="s">
        <v>15</v>
      </c>
      <c r="K87" s="0" t="n">
        <f aca="false">SUMIFS($C86:$C140,A$86:A$140,J87)</f>
        <v>4.9206550760369</v>
      </c>
      <c r="L87" s="0" t="n">
        <f aca="false">SUMIFS($D86:$D140,A$86:A$140,J87)</f>
        <v>5.6930448781425</v>
      </c>
      <c r="M87" s="0" t="n">
        <f aca="false">SUMIFS($E86:$E140,A$86:A$140,J87)</f>
        <v>5.8697583335742</v>
      </c>
      <c r="N87" s="0" t="n">
        <f aca="false">SUMIFS($F86:$F140,A$86:A$140,J87)</f>
        <v>5.9461018151191</v>
      </c>
      <c r="O87" s="0" t="n">
        <f aca="false">SUMIFS($G86:$G140,A$86:A$140,J87)</f>
        <v>5.8232472164799</v>
      </c>
      <c r="P87" s="0" t="n">
        <f aca="false">SUMIFS($H86:$H140,A$86:A$140,J87)</f>
        <v>4.4016530710467</v>
      </c>
    </row>
    <row collapsed="false" customFormat="false" customHeight="false" hidden="false" ht="13.4" outlineLevel="0" r="88">
      <c r="A88" s="51" t="str">
        <f aca="false">Conso_energie_usage!B$4</f>
        <v>Autre</v>
      </c>
      <c r="B88" s="51" t="str">
        <f aca="false">Conso_energie_usage!C$4</f>
        <v>Fioul</v>
      </c>
      <c r="C88" s="51" t="n">
        <f aca="false">Conso_energie_usage!D$4</f>
        <v>4.7065148885455</v>
      </c>
      <c r="D88" s="51" t="n">
        <f aca="false">Conso_energie_usage!E$4</f>
        <v>0</v>
      </c>
      <c r="E88" s="51" t="n">
        <f aca="false">Conso_energie_usage!F$4</f>
        <v>0</v>
      </c>
      <c r="F88" s="51" t="n">
        <f aca="false">Conso_energie_usage!G$4</f>
        <v>0</v>
      </c>
      <c r="G88" s="51" t="n">
        <f aca="false">Conso_energie_usage!H$4</f>
        <v>0</v>
      </c>
      <c r="H88" s="51" t="n">
        <f aca="false">Conso_energie_usage!I$4</f>
        <v>0</v>
      </c>
      <c r="J88" s="4" t="s">
        <v>17</v>
      </c>
      <c r="K88" s="0" t="n">
        <f aca="false">SUMIFS($C86:$C140,A$86:A$140,J88)</f>
        <v>9.1684083833807</v>
      </c>
      <c r="L88" s="0" t="n">
        <f aca="false">SUMIFS($D86:$D140,A$86:A$140,J88)</f>
        <v>10.5406312908719</v>
      </c>
      <c r="M88" s="0" t="n">
        <f aca="false">SUMIFS($E86:$E140,A$86:A$140,J88)</f>
        <v>11.4845410152308</v>
      </c>
      <c r="N88" s="0" t="n">
        <f aca="false">SUMIFS($F86:$F140,A$86:A$140,J88)</f>
        <v>10.6814177648298</v>
      </c>
      <c r="O88" s="0" t="n">
        <f aca="false">SUMIFS($G86:$G140,A$86:A$140,J88)</f>
        <v>9.9507425944623</v>
      </c>
      <c r="P88" s="0" t="n">
        <f aca="false">SUMIFS($H86:$H140,A$86:A$140,J88)</f>
        <v>8.1569990971677</v>
      </c>
    </row>
    <row collapsed="false" customFormat="false" customHeight="false" hidden="false" ht="13.4" outlineLevel="0" r="89">
      <c r="A89" s="51" t="str">
        <f aca="false">Conso_energie_usage!B$5</f>
        <v>Autre</v>
      </c>
      <c r="B89" s="51" t="str">
        <f aca="false">Conso_energie_usage!C$5</f>
        <v>Urbain</v>
      </c>
      <c r="C89" s="51" t="n">
        <f aca="false">Conso_energie_usage!D$5</f>
        <v>0</v>
      </c>
      <c r="D89" s="51" t="n">
        <f aca="false">Conso_energie_usage!E$5</f>
        <v>0</v>
      </c>
      <c r="E89" s="51" t="n">
        <f aca="false">Conso_energie_usage!F$5</f>
        <v>0</v>
      </c>
      <c r="F89" s="51" t="n">
        <f aca="false">Conso_energie_usage!G$5</f>
        <v>0</v>
      </c>
      <c r="G89" s="51" t="n">
        <f aca="false">Conso_energie_usage!H$5</f>
        <v>0</v>
      </c>
      <c r="H89" s="51" t="n">
        <f aca="false">Conso_energie_usage!I$5</f>
        <v>0</v>
      </c>
      <c r="J89" s="4" t="s">
        <v>19</v>
      </c>
      <c r="K89" s="0" t="n">
        <f aca="false">SUMIFS($C86:$C140,A$86:A$140,J89)</f>
        <v>111.71019013645</v>
      </c>
      <c r="L89" s="0" t="n">
        <f aca="false">SUMIFS($D86:$D140,A$86:A$140,J89)</f>
        <v>105.164774670307</v>
      </c>
      <c r="M89" s="0" t="n">
        <f aca="false">SUMIFS($E86:$E140,A$86:A$140,J89)</f>
        <v>89.3325669331179</v>
      </c>
      <c r="N89" s="0" t="n">
        <f aca="false">SUMIFS($F86:$F140,A$86:A$140,J89)</f>
        <v>73.5612942420323</v>
      </c>
      <c r="O89" s="0" t="n">
        <f aca="false">SUMIFS($G86:$G140,A$86:A$140,J89)</f>
        <v>56.8067312322425</v>
      </c>
      <c r="P89" s="0" t="n">
        <f aca="false">SUMIFS($H86:$H140,A$86:A$140,J89)</f>
        <v>32.3155682924868</v>
      </c>
    </row>
    <row collapsed="false" customFormat="false" customHeight="false" hidden="false" ht="14.9" outlineLevel="0" r="90">
      <c r="A90" s="51" t="str">
        <f aca="false">Conso_energie_usage!B$6</f>
        <v>Autre</v>
      </c>
      <c r="B90" s="51" t="str">
        <f aca="false">Conso_energie_usage!C$6</f>
        <v>Autres</v>
      </c>
      <c r="C90" s="51" t="n">
        <f aca="false">Conso_energie_usage!D$6</f>
        <v>1.5091894714376</v>
      </c>
      <c r="D90" s="51" t="n">
        <f aca="false">Conso_energie_usage!E$6</f>
        <v>1.28668900065</v>
      </c>
      <c r="E90" s="51" t="n">
        <f aca="false">Conso_energie_usage!F$6</f>
        <v>1.132408751951</v>
      </c>
      <c r="F90" s="51" t="n">
        <f aca="false">Conso_energie_usage!G$6</f>
        <v>0.9719059179467</v>
      </c>
      <c r="G90" s="51" t="n">
        <f aca="false">Conso_energie_usage!H$6</f>
        <v>0.8364972767136</v>
      </c>
      <c r="H90" s="51" t="n">
        <f aca="false">Conso_energie_usage!I$6</f>
        <v>0.4903194390724</v>
      </c>
      <c r="J90" s="4" t="s">
        <v>21</v>
      </c>
      <c r="K90" s="0" t="n">
        <f aca="false">SUMIFS($C86:$C140,A$86:A$140,J90)</f>
        <v>5.4238186881371</v>
      </c>
      <c r="L90" s="0" t="n">
        <f aca="false">SUMIFS($D86:$D140,A$86:A$140,J90)</f>
        <v>5.9124335029058</v>
      </c>
      <c r="M90" s="0" t="n">
        <f aca="false">SUMIFS($E86:$E140,A$86:A$140,J90)</f>
        <v>6.1583936488452</v>
      </c>
      <c r="N90" s="0" t="n">
        <f aca="false">SUMIFS($F86:$F140,A$86:A$140,J90)</f>
        <v>6.0227328615643</v>
      </c>
      <c r="O90" s="0" t="n">
        <f aca="false">SUMIFS($G86:$G140,A$86:A$140,J90)</f>
        <v>6.1198075806705</v>
      </c>
      <c r="P90" s="0" t="n">
        <f aca="false">SUMIFS($H86:$H140,A$86:A$140,J90)</f>
        <v>6.4414246641458</v>
      </c>
    </row>
    <row collapsed="false" customFormat="false" customHeight="false" hidden="false" ht="13.4" outlineLevel="0" r="91">
      <c r="A91" s="51" t="str">
        <f aca="false">Conso_energie_usage!B$7</f>
        <v>Auxiliaires</v>
      </c>
      <c r="B91" s="51" t="str">
        <f aca="false">Conso_energie_usage!C$7</f>
        <v>Electricité</v>
      </c>
      <c r="C91" s="51" t="n">
        <f aca="false">Conso_energie_usage!D$7</f>
        <v>4.9206550760369</v>
      </c>
      <c r="D91" s="51" t="n">
        <f aca="false">Conso_energie_usage!E$7</f>
        <v>5.6930448781425</v>
      </c>
      <c r="E91" s="51" t="n">
        <f aca="false">Conso_energie_usage!F$7</f>
        <v>5.8697583335742</v>
      </c>
      <c r="F91" s="51" t="n">
        <f aca="false">Conso_energie_usage!G$7</f>
        <v>5.9461018151191</v>
      </c>
      <c r="G91" s="51" t="n">
        <f aca="false">Conso_energie_usage!H$7</f>
        <v>5.8232472164799</v>
      </c>
      <c r="H91" s="51" t="n">
        <f aca="false">Conso_energie_usage!I$7</f>
        <v>4.4016530710467</v>
      </c>
      <c r="J91" s="4" t="s">
        <v>22</v>
      </c>
      <c r="K91" s="0" t="n">
        <f aca="false">SUMIFS($C86:$C140,A$86:A$140,J91)</f>
        <v>13.7919529816168</v>
      </c>
      <c r="L91" s="0" t="n">
        <f aca="false">SUMIFS($D86:$D140,A$86:A$140,J91)</f>
        <v>14.4988238049086</v>
      </c>
      <c r="M91" s="0" t="n">
        <f aca="false">SUMIFS($E86:$E140,A$86:A$140,J91)</f>
        <v>15.3166182520307</v>
      </c>
      <c r="N91" s="0" t="n">
        <f aca="false">SUMIFS($F86:$F140,A$86:A$140,J91)</f>
        <v>15.2579233808735</v>
      </c>
      <c r="O91" s="0" t="n">
        <f aca="false">SUMIFS($G86:$G140,A$86:A$140,J91)</f>
        <v>15.2093625111222</v>
      </c>
      <c r="P91" s="0" t="n">
        <f aca="false">SUMIFS($H86:$H140,A$86:A$140,J91)</f>
        <v>14.1583777473564</v>
      </c>
    </row>
    <row collapsed="false" customFormat="false" customHeight="false" hidden="false" ht="13.4" outlineLevel="0" r="92">
      <c r="A92" s="51" t="str">
        <f aca="false">Conso_energie_usage!B$8</f>
        <v>Auxiliaires</v>
      </c>
      <c r="B92" s="51" t="str">
        <f aca="false">Conso_energie_usage!C$8</f>
        <v>Gaz</v>
      </c>
      <c r="C92" s="51" t="n">
        <f aca="false">Conso_energie_usage!D$8</f>
        <v>0</v>
      </c>
      <c r="D92" s="51" t="n">
        <f aca="false">Conso_energie_usage!E$8</f>
        <v>0</v>
      </c>
      <c r="E92" s="51" t="n">
        <f aca="false">Conso_energie_usage!F$8</f>
        <v>0</v>
      </c>
      <c r="F92" s="51" t="n">
        <f aca="false">Conso_energie_usage!G$8</f>
        <v>0</v>
      </c>
      <c r="G92" s="51" t="n">
        <f aca="false">Conso_energie_usage!H$8</f>
        <v>0</v>
      </c>
      <c r="H92" s="51" t="n">
        <f aca="false">Conso_energie_usage!I$8</f>
        <v>0</v>
      </c>
      <c r="J92" s="4" t="s">
        <v>23</v>
      </c>
      <c r="K92" s="0" t="n">
        <f aca="false">SUMIFS($C86:$C140,A$86:A$140,J92)</f>
        <v>24.6721905629085</v>
      </c>
      <c r="L92" s="0" t="n">
        <f aca="false">SUMIFS($D86:$D140,A$86:A$140,J92)</f>
        <v>24.9394624255693</v>
      </c>
      <c r="M92" s="0" t="n">
        <f aca="false">SUMIFS($E86:$E140,A$86:A$140,J92)</f>
        <v>23.3088473640533</v>
      </c>
      <c r="N92" s="0" t="n">
        <f aca="false">SUMIFS($F86:$F140,A$86:A$140,J92)</f>
        <v>19.2841151269441</v>
      </c>
      <c r="O92" s="0" t="n">
        <f aca="false">SUMIFS($G86:$G140,A$86:A$140,J92)</f>
        <v>15.2276035193133</v>
      </c>
      <c r="P92" s="0" t="n">
        <f aca="false">SUMIFS($H86:$H140,A$86:A$140,J92)</f>
        <v>10.1043927213133</v>
      </c>
    </row>
    <row collapsed="false" customFormat="false" customHeight="false" hidden="false" ht="13.4" outlineLevel="0" r="93">
      <c r="A93" s="51" t="str">
        <f aca="false">Conso_energie_usage!B$9</f>
        <v>Auxiliaires</v>
      </c>
      <c r="B93" s="51" t="str">
        <f aca="false">Conso_energie_usage!C$9</f>
        <v>Fioul</v>
      </c>
      <c r="C93" s="51" t="n">
        <f aca="false">Conso_energie_usage!D$9</f>
        <v>0</v>
      </c>
      <c r="D93" s="51" t="n">
        <f aca="false">Conso_energie_usage!E$9</f>
        <v>0</v>
      </c>
      <c r="E93" s="51" t="n">
        <f aca="false">Conso_energie_usage!F$9</f>
        <v>0</v>
      </c>
      <c r="F93" s="51" t="n">
        <f aca="false">Conso_energie_usage!G$9</f>
        <v>0</v>
      </c>
      <c r="G93" s="51" t="n">
        <f aca="false">Conso_energie_usage!H$9</f>
        <v>0</v>
      </c>
      <c r="H93" s="51" t="n">
        <f aca="false">Conso_energie_usage!I$9</f>
        <v>0</v>
      </c>
      <c r="J93" s="4" t="s">
        <v>24</v>
      </c>
      <c r="K93" s="0" t="n">
        <f aca="false">SUMIFS($C86:$C140,A$86:A$140,J93)</f>
        <v>21.7172314310581</v>
      </c>
      <c r="L93" s="0" t="n">
        <f aca="false">SUMIFS($D86:$D140,A$86:A$140,J93)</f>
        <v>21.8998558217648</v>
      </c>
      <c r="M93" s="0" t="n">
        <f aca="false">SUMIFS($E86:$E140,A$86:A$140,J93)</f>
        <v>20.9326796100969</v>
      </c>
      <c r="N93" s="0" t="n">
        <f aca="false">SUMIFS($F86:$F140,A$86:A$140,J93)</f>
        <v>19.1708420839834</v>
      </c>
      <c r="O93" s="0" t="n">
        <f aca="false">SUMIFS($G86:$G140,A$86:A$140,J93)</f>
        <v>17.8050100604733</v>
      </c>
      <c r="P93" s="0" t="n">
        <f aca="false">SUMIFS($H86:$H140,A$86:A$140,J93)</f>
        <v>12.0697328395814</v>
      </c>
    </row>
    <row collapsed="false" customFormat="false" customHeight="false" hidden="false" ht="25.35" outlineLevel="0" r="94">
      <c r="A94" s="51" t="str">
        <f aca="false">Conso_energie_usage!B$10</f>
        <v>Auxiliaires</v>
      </c>
      <c r="B94" s="51" t="str">
        <f aca="false">Conso_energie_usage!C$10</f>
        <v>Urbain</v>
      </c>
      <c r="C94" s="51" t="n">
        <f aca="false">Conso_energie_usage!D$10</f>
        <v>0</v>
      </c>
      <c r="D94" s="51" t="n">
        <f aca="false">Conso_energie_usage!E$10</f>
        <v>0</v>
      </c>
      <c r="E94" s="51" t="n">
        <f aca="false">Conso_energie_usage!F$10</f>
        <v>0</v>
      </c>
      <c r="F94" s="51" t="n">
        <f aca="false">Conso_energie_usage!G$10</f>
        <v>0</v>
      </c>
      <c r="G94" s="51" t="n">
        <f aca="false">Conso_energie_usage!H$10</f>
        <v>0</v>
      </c>
      <c r="H94" s="51" t="n">
        <f aca="false">Conso_energie_usage!I$10</f>
        <v>0</v>
      </c>
      <c r="J94" s="4" t="s">
        <v>25</v>
      </c>
      <c r="K94" s="0" t="n">
        <f aca="false">SUMIFS($C86:$C140,A$86:A$140,J94)</f>
        <v>7.8370158116684</v>
      </c>
      <c r="L94" s="0" t="n">
        <f aca="false">SUMIFS($D86:$D140,A$86:A$140,J94)</f>
        <v>7.6079973320481</v>
      </c>
      <c r="M94" s="0" t="n">
        <f aca="false">SUMIFS($E86:$E140,A$86:A$140,J94)</f>
        <v>7.3638503542403</v>
      </c>
      <c r="N94" s="0" t="n">
        <f aca="false">SUMIFS($F86:$F140,A$86:A$140,J94)</f>
        <v>6.9985824309648</v>
      </c>
      <c r="O94" s="0" t="n">
        <f aca="false">SUMIFS($G86:$G140,A$86:A$140,J94)</f>
        <v>6.6659989998231</v>
      </c>
      <c r="P94" s="0" t="n">
        <f aca="false">SUMIFS($H86:$H140,A$86:A$140,J94)</f>
        <v>5.6519098492761</v>
      </c>
    </row>
    <row collapsed="false" customFormat="false" customHeight="false" hidden="false" ht="13.4" outlineLevel="0" r="95">
      <c r="A95" s="51" t="str">
        <f aca="false">Conso_energie_usage!B$11</f>
        <v>Auxiliaires</v>
      </c>
      <c r="B95" s="51" t="str">
        <f aca="false">Conso_energie_usage!C$11</f>
        <v>Autres</v>
      </c>
      <c r="C95" s="51" t="n">
        <f aca="false">Conso_energie_usage!D$11</f>
        <v>0</v>
      </c>
      <c r="D95" s="51" t="n">
        <f aca="false">Conso_energie_usage!E$11</f>
        <v>0</v>
      </c>
      <c r="E95" s="51" t="n">
        <f aca="false">Conso_energie_usage!F$11</f>
        <v>0</v>
      </c>
      <c r="F95" s="51" t="n">
        <f aca="false">Conso_energie_usage!G$11</f>
        <v>0</v>
      </c>
      <c r="G95" s="51" t="n">
        <f aca="false">Conso_energie_usage!H$11</f>
        <v>0</v>
      </c>
      <c r="H95" s="51" t="n">
        <f aca="false">Conso_energie_usage!I$11</f>
        <v>0</v>
      </c>
      <c r="J95" s="4" t="s">
        <v>26</v>
      </c>
      <c r="K95" s="0" t="n">
        <f aca="false">SUMIFS($C86:$C140,A$86:A$140,J95)</f>
        <v>4.0699795790205</v>
      </c>
      <c r="L95" s="0" t="n">
        <f aca="false">SUMIFS($D86:$D140,A$86:A$140,J95)</f>
        <v>4.2312853037413</v>
      </c>
      <c r="M95" s="0" t="n">
        <f aca="false">SUMIFS($E86:$E140,A$86:A$140,J95)</f>
        <v>4.371988256655</v>
      </c>
      <c r="N95" s="0" t="n">
        <f aca="false">SUMIFS($F86:$F140,A$86:A$140,J95)</f>
        <v>4.3051668107287</v>
      </c>
      <c r="O95" s="0" t="n">
        <f aca="false">SUMIFS($G86:$G140,A$86:A$140,J95)</f>
        <v>4.2439010099788</v>
      </c>
      <c r="P95" s="0" t="n">
        <f aca="false">SUMIFS($H86:$H140,A$86:A$140,J95)</f>
        <v>3.9860298936682</v>
      </c>
    </row>
    <row collapsed="false" customFormat="false" customHeight="false" hidden="false" ht="13.4" outlineLevel="0" r="96">
      <c r="A96" s="51" t="str">
        <f aca="false">Conso_energie_usage!B$12</f>
        <v>Bureautique</v>
      </c>
      <c r="B96" s="51" t="str">
        <f aca="false">Conso_energie_usage!C$12</f>
        <v>Electricité</v>
      </c>
      <c r="C96" s="51" t="n">
        <f aca="false">Conso_energie_usage!D$12</f>
        <v>9.1684083833807</v>
      </c>
      <c r="D96" s="51" t="n">
        <f aca="false">Conso_energie_usage!E$12</f>
        <v>10.5406312908719</v>
      </c>
      <c r="E96" s="51" t="n">
        <f aca="false">Conso_energie_usage!F$12</f>
        <v>11.4845410152308</v>
      </c>
      <c r="F96" s="51" t="n">
        <f aca="false">Conso_energie_usage!G$12</f>
        <v>10.6814177648298</v>
      </c>
      <c r="G96" s="51" t="n">
        <f aca="false">Conso_energie_usage!H$12</f>
        <v>9.9507425944623</v>
      </c>
      <c r="H96" s="51" t="n">
        <f aca="false">Conso_energie_usage!I$12</f>
        <v>8.1569990971677</v>
      </c>
      <c r="J96" s="4" t="s">
        <v>27</v>
      </c>
      <c r="K96" s="0" t="n">
        <f aca="false">SUMIFS($C86:$C140,A$86:A$140,J96)</f>
        <v>6.5991087150315</v>
      </c>
      <c r="L96" s="0" t="n">
        <f aca="false">SUMIFS($D86:$D140,A$86:A$140,J96)</f>
        <v>6.9633833541935</v>
      </c>
      <c r="M96" s="0" t="n">
        <f aca="false">SUMIFS($E86:$E140,A$86:A$140,J96)</f>
        <v>7.2783850583741</v>
      </c>
      <c r="N96" s="0" t="n">
        <f aca="false">SUMIFS($F86:$F140,A$86:A$140,J96)</f>
        <v>7.5196225361414</v>
      </c>
      <c r="O96" s="0" t="n">
        <f aca="false">SUMIFS($G86:$G140,A$86:A$140,J96)</f>
        <v>7.8307821880795</v>
      </c>
      <c r="P96" s="0" t="n">
        <f aca="false">SUMIFS($H86:$H140,A$86:A$140,J96)</f>
        <v>8.630812827463</v>
      </c>
    </row>
    <row collapsed="false" customFormat="false" customHeight="false" hidden="false" ht="13.4" outlineLevel="0" r="97">
      <c r="A97" s="51" t="str">
        <f aca="false">Conso_energie_usage!B$13</f>
        <v>Bureautique</v>
      </c>
      <c r="B97" s="51" t="str">
        <f aca="false">Conso_energie_usage!C$13</f>
        <v>Gaz</v>
      </c>
      <c r="C97" s="51" t="n">
        <f aca="false">Conso_energie_usage!D$13</f>
        <v>0</v>
      </c>
      <c r="D97" s="51" t="n">
        <f aca="false">Conso_energie_usage!E$13</f>
        <v>0</v>
      </c>
      <c r="E97" s="51" t="n">
        <f aca="false">Conso_energie_usage!F$13</f>
        <v>0</v>
      </c>
      <c r="F97" s="51" t="n">
        <f aca="false">Conso_energie_usage!G$13</f>
        <v>0</v>
      </c>
      <c r="G97" s="51" t="n">
        <f aca="false">Conso_energie_usage!H$13</f>
        <v>0</v>
      </c>
      <c r="H97" s="51" t="n">
        <f aca="false">Conso_energie_usage!I$13</f>
        <v>0</v>
      </c>
    </row>
    <row collapsed="false" customFormat="false" customHeight="false" hidden="false" ht="13.4" outlineLevel="0" r="98">
      <c r="A98" s="51" t="str">
        <f aca="false">Conso_energie_usage!B$14</f>
        <v>Bureautique</v>
      </c>
      <c r="B98" s="51" t="str">
        <f aca="false">Conso_energie_usage!C$14</f>
        <v>Fioul</v>
      </c>
      <c r="C98" s="51" t="n">
        <f aca="false">Conso_energie_usage!D$14</f>
        <v>0</v>
      </c>
      <c r="D98" s="51" t="n">
        <f aca="false">Conso_energie_usage!E$14</f>
        <v>0</v>
      </c>
      <c r="E98" s="51" t="n">
        <f aca="false">Conso_energie_usage!F$14</f>
        <v>0</v>
      </c>
      <c r="F98" s="51" t="n">
        <f aca="false">Conso_energie_usage!G$14</f>
        <v>0</v>
      </c>
      <c r="G98" s="51" t="n">
        <f aca="false">Conso_energie_usage!H$14</f>
        <v>0</v>
      </c>
      <c r="H98" s="51" t="n">
        <f aca="false">Conso_energie_usage!I$14</f>
        <v>0</v>
      </c>
    </row>
    <row collapsed="false" customFormat="false" customHeight="false" hidden="false" ht="13.4" outlineLevel="0" r="99">
      <c r="A99" s="51" t="str">
        <f aca="false">Conso_energie_usage!B$15</f>
        <v>Bureautique</v>
      </c>
      <c r="B99" s="51" t="str">
        <f aca="false">Conso_energie_usage!C$15</f>
        <v>Urbain</v>
      </c>
      <c r="C99" s="51" t="n">
        <f aca="false">Conso_energie_usage!D$15</f>
        <v>0</v>
      </c>
      <c r="D99" s="51" t="n">
        <f aca="false">Conso_energie_usage!E$15</f>
        <v>0</v>
      </c>
      <c r="E99" s="51" t="n">
        <f aca="false">Conso_energie_usage!F$15</f>
        <v>0</v>
      </c>
      <c r="F99" s="51" t="n">
        <f aca="false">Conso_energie_usage!G$15</f>
        <v>0</v>
      </c>
      <c r="G99" s="51" t="n">
        <f aca="false">Conso_energie_usage!H$15</f>
        <v>0</v>
      </c>
      <c r="H99" s="51" t="n">
        <f aca="false">Conso_energie_usage!I$15</f>
        <v>0</v>
      </c>
    </row>
    <row collapsed="false" customFormat="false" customHeight="false" hidden="false" ht="13.4" outlineLevel="0" r="100">
      <c r="A100" s="51" t="str">
        <f aca="false">Conso_energie_usage!B$16</f>
        <v>Bureautique</v>
      </c>
      <c r="B100" s="51" t="str">
        <f aca="false">Conso_energie_usage!C$16</f>
        <v>Autres</v>
      </c>
      <c r="C100" s="51" t="n">
        <f aca="false">Conso_energie_usage!D$16</f>
        <v>0</v>
      </c>
      <c r="D100" s="51" t="n">
        <f aca="false">Conso_energie_usage!E$16</f>
        <v>0</v>
      </c>
      <c r="E100" s="51" t="n">
        <f aca="false">Conso_energie_usage!F$16</f>
        <v>0</v>
      </c>
      <c r="F100" s="51" t="n">
        <f aca="false">Conso_energie_usage!G$16</f>
        <v>0</v>
      </c>
      <c r="G100" s="51" t="n">
        <f aca="false">Conso_energie_usage!H$16</f>
        <v>0</v>
      </c>
      <c r="H100" s="51" t="n">
        <f aca="false">Conso_energie_usage!I$16</f>
        <v>0</v>
      </c>
    </row>
    <row collapsed="false" customFormat="false" customHeight="false" hidden="false" ht="13.4" outlineLevel="0" r="101">
      <c r="A101" s="51" t="str">
        <f aca="false">Conso_energie_usage!B$17</f>
        <v>Chauffage</v>
      </c>
      <c r="B101" s="51" t="str">
        <f aca="false">Conso_energie_usage!C$17</f>
        <v>Electricité</v>
      </c>
      <c r="C101" s="51" t="n">
        <f aca="false">Conso_energie_usage!D$17</f>
        <v>18.1231218519064</v>
      </c>
      <c r="D101" s="51" t="n">
        <f aca="false">Conso_energie_usage!E$17</f>
        <v>18.026088736645</v>
      </c>
      <c r="E101" s="51" t="n">
        <f aca="false">Conso_energie_usage!F$17</f>
        <v>16.897526847912</v>
      </c>
      <c r="F101" s="51" t="n">
        <f aca="false">Conso_energie_usage!G$17</f>
        <v>17.0911010441898</v>
      </c>
      <c r="G101" s="51" t="n">
        <f aca="false">Conso_energie_usage!H$17</f>
        <v>17.8044828840153</v>
      </c>
      <c r="H101" s="51" t="n">
        <f aca="false">Conso_energie_usage!I$17</f>
        <v>15.0109676589716</v>
      </c>
    </row>
    <row collapsed="false" customFormat="false" customHeight="false" hidden="false" ht="13.4" outlineLevel="0" r="102">
      <c r="A102" s="51" t="str">
        <f aca="false">Conso_energie_usage!B$18</f>
        <v>Chauffage</v>
      </c>
      <c r="B102" s="51" t="str">
        <f aca="false">Conso_energie_usage!C$18</f>
        <v>Gaz</v>
      </c>
      <c r="C102" s="51" t="n">
        <f aca="false">Conso_energie_usage!D$18</f>
        <v>53.814126684671</v>
      </c>
      <c r="D102" s="51" t="n">
        <f aca="false">Conso_energie_usage!E$18</f>
        <v>55.3698637572265</v>
      </c>
      <c r="E102" s="51" t="n">
        <f aca="false">Conso_energie_usage!F$18</f>
        <v>49.0388993692778</v>
      </c>
      <c r="F102" s="51" t="n">
        <f aca="false">Conso_energie_usage!G$18</f>
        <v>39.7340500467768</v>
      </c>
      <c r="G102" s="51" t="n">
        <f aca="false">Conso_energie_usage!H$18</f>
        <v>27.2109395264191</v>
      </c>
      <c r="H102" s="51" t="n">
        <f aca="false">Conso_energie_usage!I$18</f>
        <v>2.3263299278698</v>
      </c>
    </row>
    <row collapsed="false" customFormat="false" customHeight="false" hidden="false" ht="13.4" outlineLevel="0" r="103">
      <c r="A103" s="51" t="str">
        <f aca="false">Conso_energie_usage!B$19</f>
        <v>Chauffage</v>
      </c>
      <c r="B103" s="51" t="str">
        <f aca="false">Conso_energie_usage!C$19</f>
        <v>Fioul</v>
      </c>
      <c r="C103" s="51" t="n">
        <f aca="false">Conso_energie_usage!D$19</f>
        <v>28.560264679199</v>
      </c>
      <c r="D103" s="51" t="n">
        <f aca="false">Conso_energie_usage!E$19</f>
        <v>21.1518914033241</v>
      </c>
      <c r="E103" s="51" t="n">
        <f aca="false">Conso_energie_usage!F$19</f>
        <v>14.2666569515686</v>
      </c>
      <c r="F103" s="51" t="n">
        <f aca="false">Conso_energie_usage!G$19</f>
        <v>8.8042353611496</v>
      </c>
      <c r="G103" s="51" t="n">
        <f aca="false">Conso_energie_usage!H$19</f>
        <v>3.8887371182325</v>
      </c>
      <c r="H103" s="51" t="n">
        <f aca="false">Conso_energie_usage!I$19</f>
        <v>0.0079239730116</v>
      </c>
    </row>
    <row collapsed="false" customFormat="false" customHeight="false" hidden="false" ht="13.4" outlineLevel="0" r="104">
      <c r="A104" s="51" t="str">
        <f aca="false">Conso_energie_usage!B$20</f>
        <v>Chauffage</v>
      </c>
      <c r="B104" s="51" t="str">
        <f aca="false">Conso_energie_usage!C$20</f>
        <v>Urbain</v>
      </c>
      <c r="C104" s="51" t="n">
        <f aca="false">Conso_energie_usage!D$20</f>
        <v>7.898782779317</v>
      </c>
      <c r="D104" s="51" t="n">
        <f aca="false">Conso_energie_usage!E$20</f>
        <v>5.9991930101323</v>
      </c>
      <c r="E104" s="51" t="n">
        <f aca="false">Conso_energie_usage!F$20</f>
        <v>4.2318089326339</v>
      </c>
      <c r="F104" s="51" t="n">
        <f aca="false">Conso_energie_usage!G$20</f>
        <v>2.9938423931931</v>
      </c>
      <c r="G104" s="51" t="n">
        <f aca="false">Conso_energie_usage!H$20</f>
        <v>2.506661915495</v>
      </c>
      <c r="H104" s="51" t="n">
        <f aca="false">Conso_energie_usage!I$20</f>
        <v>10.4677035583051</v>
      </c>
    </row>
    <row collapsed="false" customFormat="false" customHeight="false" hidden="false" ht="13.4" outlineLevel="0" r="105">
      <c r="A105" s="51" t="str">
        <f aca="false">Conso_energie_usage!B$21</f>
        <v>Chauffage</v>
      </c>
      <c r="B105" s="51" t="str">
        <f aca="false">Conso_energie_usage!C$21</f>
        <v>Autres</v>
      </c>
      <c r="C105" s="51" t="n">
        <f aca="false">Conso_energie_usage!D$21</f>
        <v>3.313894141357</v>
      </c>
      <c r="D105" s="51" t="n">
        <f aca="false">Conso_energie_usage!E$21</f>
        <v>4.6177377629795</v>
      </c>
      <c r="E105" s="51" t="n">
        <f aca="false">Conso_energie_usage!F$21</f>
        <v>4.8976748317256</v>
      </c>
      <c r="F105" s="51" t="n">
        <f aca="false">Conso_energie_usage!G$21</f>
        <v>4.938065396723</v>
      </c>
      <c r="G105" s="51" t="n">
        <f aca="false">Conso_energie_usage!H$21</f>
        <v>5.3959097880806</v>
      </c>
      <c r="H105" s="51" t="n">
        <f aca="false">Conso_energie_usage!I$21</f>
        <v>4.5026431743287</v>
      </c>
    </row>
    <row collapsed="false" customFormat="false" customHeight="false" hidden="false" ht="13.4" outlineLevel="0" r="106">
      <c r="A106" s="51" t="str">
        <f aca="false">Conso_energie_usage!B$22</f>
        <v>Climatisation</v>
      </c>
      <c r="B106" s="51" t="str">
        <f aca="false">Conso_energie_usage!C$22</f>
        <v>Electricité</v>
      </c>
      <c r="C106" s="51" t="n">
        <f aca="false">Conso_energie_usage!D$22</f>
        <v>5.4238186881371</v>
      </c>
      <c r="D106" s="51" t="n">
        <f aca="false">Conso_energie_usage!E$22</f>
        <v>5.9124335029058</v>
      </c>
      <c r="E106" s="51" t="n">
        <f aca="false">Conso_energie_usage!F$22</f>
        <v>6.1583936488452</v>
      </c>
      <c r="F106" s="51" t="n">
        <f aca="false">Conso_energie_usage!G$22</f>
        <v>6.0227328615643</v>
      </c>
      <c r="G106" s="51" t="n">
        <f aca="false">Conso_energie_usage!H$22</f>
        <v>6.1198075806705</v>
      </c>
      <c r="H106" s="51" t="n">
        <f aca="false">Conso_energie_usage!I$22</f>
        <v>6.4414246641458</v>
      </c>
    </row>
    <row collapsed="false" customFormat="false" customHeight="false" hidden="false" ht="13.4" outlineLevel="0" r="107">
      <c r="A107" s="51" t="str">
        <f aca="false">Conso_energie_usage!B$23</f>
        <v>Climatisation</v>
      </c>
      <c r="B107" s="51" t="str">
        <f aca="false">Conso_energie_usage!C$23</f>
        <v>Gaz</v>
      </c>
      <c r="C107" s="51" t="n">
        <f aca="false">Conso_energie_usage!D$23</f>
        <v>0</v>
      </c>
      <c r="D107" s="51" t="n">
        <f aca="false">Conso_energie_usage!E$23</f>
        <v>0</v>
      </c>
      <c r="E107" s="51" t="n">
        <f aca="false">Conso_energie_usage!F$23</f>
        <v>0</v>
      </c>
      <c r="F107" s="51" t="n">
        <f aca="false">Conso_energie_usage!G$23</f>
        <v>0</v>
      </c>
      <c r="G107" s="51" t="n">
        <f aca="false">Conso_energie_usage!H$23</f>
        <v>0</v>
      </c>
      <c r="H107" s="51" t="n">
        <f aca="false">Conso_energie_usage!I$23</f>
        <v>0</v>
      </c>
    </row>
    <row collapsed="false" customFormat="false" customHeight="false" hidden="false" ht="13.4" outlineLevel="0" r="108">
      <c r="A108" s="51" t="str">
        <f aca="false">Conso_energie_usage!B$24</f>
        <v>Climatisation</v>
      </c>
      <c r="B108" s="51" t="str">
        <f aca="false">Conso_energie_usage!C$24</f>
        <v>Fioul</v>
      </c>
      <c r="C108" s="51" t="n">
        <f aca="false">Conso_energie_usage!D$24</f>
        <v>0</v>
      </c>
      <c r="D108" s="51" t="n">
        <f aca="false">Conso_energie_usage!E$24</f>
        <v>0</v>
      </c>
      <c r="E108" s="51" t="n">
        <f aca="false">Conso_energie_usage!F$24</f>
        <v>0</v>
      </c>
      <c r="F108" s="51" t="n">
        <f aca="false">Conso_energie_usage!G$24</f>
        <v>0</v>
      </c>
      <c r="G108" s="51" t="n">
        <f aca="false">Conso_energie_usage!H$24</f>
        <v>0</v>
      </c>
      <c r="H108" s="51" t="n">
        <f aca="false">Conso_energie_usage!I$24</f>
        <v>0</v>
      </c>
    </row>
    <row collapsed="false" customFormat="false" customHeight="false" hidden="false" ht="13.4" outlineLevel="0" r="109">
      <c r="A109" s="51" t="str">
        <f aca="false">Conso_energie_usage!B$25</f>
        <v>Climatisation</v>
      </c>
      <c r="B109" s="51" t="str">
        <f aca="false">Conso_energie_usage!C$25</f>
        <v>Urbain</v>
      </c>
      <c r="C109" s="51" t="n">
        <f aca="false">Conso_energie_usage!D$25</f>
        <v>0</v>
      </c>
      <c r="D109" s="51" t="n">
        <f aca="false">Conso_energie_usage!E$25</f>
        <v>0</v>
      </c>
      <c r="E109" s="51" t="n">
        <f aca="false">Conso_energie_usage!F$25</f>
        <v>0</v>
      </c>
      <c r="F109" s="51" t="n">
        <f aca="false">Conso_energie_usage!G$25</f>
        <v>0</v>
      </c>
      <c r="G109" s="51" t="n">
        <f aca="false">Conso_energie_usage!H$25</f>
        <v>0</v>
      </c>
      <c r="H109" s="51" t="n">
        <f aca="false">Conso_energie_usage!I$25</f>
        <v>0</v>
      </c>
    </row>
    <row collapsed="false" customFormat="false" customHeight="false" hidden="false" ht="13.4" outlineLevel="0" r="110">
      <c r="A110" s="51" t="str">
        <f aca="false">Conso_energie_usage!B$26</f>
        <v>Climatisation</v>
      </c>
      <c r="B110" s="51" t="str">
        <f aca="false">Conso_energie_usage!C$26</f>
        <v>Autres</v>
      </c>
      <c r="C110" s="51" t="n">
        <f aca="false">Conso_energie_usage!D$26</f>
        <v>0</v>
      </c>
      <c r="D110" s="51" t="n">
        <f aca="false">Conso_energie_usage!E$26</f>
        <v>0</v>
      </c>
      <c r="E110" s="51" t="n">
        <f aca="false">Conso_energie_usage!F$26</f>
        <v>0</v>
      </c>
      <c r="F110" s="51" t="n">
        <f aca="false">Conso_energie_usage!G$26</f>
        <v>0</v>
      </c>
      <c r="G110" s="51" t="n">
        <f aca="false">Conso_energie_usage!H$26</f>
        <v>0</v>
      </c>
      <c r="H110" s="51" t="n">
        <f aca="false">Conso_energie_usage!I$26</f>
        <v>0</v>
      </c>
    </row>
    <row collapsed="false" customFormat="false" customHeight="false" hidden="false" ht="13.4" outlineLevel="0" r="111">
      <c r="A111" s="51" t="str">
        <f aca="false">Conso_energie_usage!B$27</f>
        <v>Cuisson</v>
      </c>
      <c r="B111" s="51" t="str">
        <f aca="false">Conso_energie_usage!C$27</f>
        <v>Electricité</v>
      </c>
      <c r="C111" s="51" t="n">
        <f aca="false">Conso_energie_usage!D$27</f>
        <v>6.651089238429</v>
      </c>
      <c r="D111" s="51" t="n">
        <f aca="false">Conso_energie_usage!E$27</f>
        <v>8.9358448577695</v>
      </c>
      <c r="E111" s="51" t="n">
        <f aca="false">Conso_energie_usage!F$27</f>
        <v>10.5665419670327</v>
      </c>
      <c r="F111" s="51" t="n">
        <f aca="false">Conso_energie_usage!G$27</f>
        <v>11.3653690830078</v>
      </c>
      <c r="G111" s="51" t="n">
        <f aca="false">Conso_energie_usage!H$27</f>
        <v>12.0022406034011</v>
      </c>
      <c r="H111" s="51" t="n">
        <f aca="false">Conso_energie_usage!I$27</f>
        <v>12.4604688265881</v>
      </c>
    </row>
    <row collapsed="false" customFormat="false" customHeight="false" hidden="false" ht="13.4" outlineLevel="0" r="112">
      <c r="A112" s="51" t="str">
        <f aca="false">Conso_energie_usage!B$28</f>
        <v>Cuisson</v>
      </c>
      <c r="B112" s="51" t="str">
        <f aca="false">Conso_energie_usage!C$28</f>
        <v>Gaz</v>
      </c>
      <c r="C112" s="51" t="n">
        <f aca="false">Conso_energie_usage!D$28</f>
        <v>4.9291756450348</v>
      </c>
      <c r="D112" s="51" t="n">
        <f aca="false">Conso_energie_usage!E$28</f>
        <v>4.1110418813422</v>
      </c>
      <c r="E112" s="51" t="n">
        <f aca="false">Conso_energie_usage!F$28</f>
        <v>3.6341576116474</v>
      </c>
      <c r="F112" s="51" t="n">
        <f aca="false">Conso_energie_usage!G$28</f>
        <v>3.0588226549508</v>
      </c>
      <c r="G112" s="51" t="n">
        <f aca="false">Conso_energie_usage!H$28</f>
        <v>2.581182074519</v>
      </c>
      <c r="H112" s="51" t="n">
        <f aca="false">Conso_energie_usage!I$28</f>
        <v>1.4389085055322</v>
      </c>
    </row>
    <row collapsed="false" customFormat="false" customHeight="false" hidden="false" ht="13.4" outlineLevel="0" r="113">
      <c r="A113" s="51" t="str">
        <f aca="false">Conso_energie_usage!B$29</f>
        <v>Cuisson</v>
      </c>
      <c r="B113" s="51" t="str">
        <f aca="false">Conso_energie_usage!C$29</f>
        <v>Fioul</v>
      </c>
      <c r="C113" s="51" t="n">
        <f aca="false">Conso_energie_usage!D$29</f>
        <v>0.1311633673827</v>
      </c>
      <c r="D113" s="51" t="n">
        <f aca="false">Conso_energie_usage!E$29</f>
        <v>0</v>
      </c>
      <c r="E113" s="51" t="n">
        <f aca="false">Conso_energie_usage!F$29</f>
        <v>0</v>
      </c>
      <c r="F113" s="51" t="n">
        <f aca="false">Conso_energie_usage!G$29</f>
        <v>0</v>
      </c>
      <c r="G113" s="51" t="n">
        <f aca="false">Conso_energie_usage!H$29</f>
        <v>0</v>
      </c>
      <c r="H113" s="51" t="n">
        <f aca="false">Conso_energie_usage!I$29</f>
        <v>0</v>
      </c>
    </row>
    <row collapsed="false" customFormat="false" customHeight="false" hidden="false" ht="13.4" outlineLevel="0" r="114">
      <c r="A114" s="51" t="str">
        <f aca="false">Conso_energie_usage!B$30</f>
        <v>Cuisson</v>
      </c>
      <c r="B114" s="51" t="str">
        <f aca="false">Conso_energie_usage!C$30</f>
        <v>Urbain</v>
      </c>
      <c r="C114" s="51" t="n">
        <f aca="false">Conso_energie_usage!D$30</f>
        <v>0</v>
      </c>
      <c r="D114" s="51" t="n">
        <f aca="false">Conso_energie_usage!E$30</f>
        <v>0</v>
      </c>
      <c r="E114" s="51" t="n">
        <f aca="false">Conso_energie_usage!F$30</f>
        <v>0</v>
      </c>
      <c r="F114" s="51" t="n">
        <f aca="false">Conso_energie_usage!G$30</f>
        <v>0</v>
      </c>
      <c r="G114" s="51" t="n">
        <f aca="false">Conso_energie_usage!H$30</f>
        <v>0</v>
      </c>
      <c r="H114" s="51" t="n">
        <f aca="false">Conso_energie_usage!I$30</f>
        <v>0</v>
      </c>
    </row>
    <row collapsed="false" customFormat="false" customHeight="false" hidden="false" ht="13.4" outlineLevel="0" r="115">
      <c r="A115" s="51" t="str">
        <f aca="false">Conso_energie_usage!B$31</f>
        <v>Cuisson</v>
      </c>
      <c r="B115" s="51" t="str">
        <f aca="false">Conso_energie_usage!C$31</f>
        <v>Autres</v>
      </c>
      <c r="C115" s="51" t="n">
        <f aca="false">Conso_energie_usage!D$31</f>
        <v>2.0805247307703</v>
      </c>
      <c r="D115" s="51" t="n">
        <f aca="false">Conso_energie_usage!E$31</f>
        <v>1.4519370657969</v>
      </c>
      <c r="E115" s="51" t="n">
        <f aca="false">Conso_energie_usage!F$31</f>
        <v>1.1159186733506</v>
      </c>
      <c r="F115" s="51" t="n">
        <f aca="false">Conso_energie_usage!G$31</f>
        <v>0.8337316429149</v>
      </c>
      <c r="G115" s="51" t="n">
        <f aca="false">Conso_energie_usage!H$31</f>
        <v>0.6259398332021</v>
      </c>
      <c r="H115" s="51" t="n">
        <f aca="false">Conso_energie_usage!I$31</f>
        <v>0.2590004152361</v>
      </c>
    </row>
    <row collapsed="false" customFormat="false" customHeight="false" hidden="false" ht="13.4" outlineLevel="0" r="116">
      <c r="A116" s="51" t="str">
        <f aca="false">Conso_energie_usage!B$32</f>
        <v>Eclairage</v>
      </c>
      <c r="B116" s="51" t="str">
        <f aca="false">Conso_energie_usage!C$32</f>
        <v>Electricité</v>
      </c>
      <c r="C116" s="51" t="n">
        <f aca="false">Conso_energie_usage!D$32</f>
        <v>24.6721905629085</v>
      </c>
      <c r="D116" s="51" t="n">
        <f aca="false">Conso_energie_usage!E$32</f>
        <v>24.9394624255693</v>
      </c>
      <c r="E116" s="51" t="n">
        <f aca="false">Conso_energie_usage!F$32</f>
        <v>23.3088473640533</v>
      </c>
      <c r="F116" s="51" t="n">
        <f aca="false">Conso_energie_usage!G$32</f>
        <v>19.2841151269441</v>
      </c>
      <c r="G116" s="51" t="n">
        <f aca="false">Conso_energie_usage!H$32</f>
        <v>15.2276035193133</v>
      </c>
      <c r="H116" s="51" t="n">
        <f aca="false">Conso_energie_usage!I$32</f>
        <v>10.1043927213133</v>
      </c>
    </row>
    <row collapsed="false" customFormat="false" customHeight="false" hidden="false" ht="13.4" outlineLevel="0" r="117">
      <c r="A117" s="51" t="str">
        <f aca="false">Conso_energie_usage!B$33</f>
        <v>Eclairage</v>
      </c>
      <c r="B117" s="51" t="str">
        <f aca="false">Conso_energie_usage!C$33</f>
        <v>Gaz</v>
      </c>
      <c r="C117" s="51" t="n">
        <f aca="false">Conso_energie_usage!D$33</f>
        <v>0</v>
      </c>
      <c r="D117" s="51" t="n">
        <f aca="false">Conso_energie_usage!E$33</f>
        <v>0</v>
      </c>
      <c r="E117" s="51" t="n">
        <f aca="false">Conso_energie_usage!F$33</f>
        <v>0</v>
      </c>
      <c r="F117" s="51" t="n">
        <f aca="false">Conso_energie_usage!G$33</f>
        <v>0</v>
      </c>
      <c r="G117" s="51" t="n">
        <f aca="false">Conso_energie_usage!H$33</f>
        <v>0</v>
      </c>
      <c r="H117" s="51" t="n">
        <f aca="false">Conso_energie_usage!I$33</f>
        <v>0</v>
      </c>
    </row>
    <row collapsed="false" customFormat="false" customHeight="false" hidden="false" ht="13.4" outlineLevel="0" r="118">
      <c r="A118" s="51" t="str">
        <f aca="false">Conso_energie_usage!B$34</f>
        <v>Eclairage</v>
      </c>
      <c r="B118" s="51" t="str">
        <f aca="false">Conso_energie_usage!C$34</f>
        <v>Fioul</v>
      </c>
      <c r="C118" s="51" t="n">
        <f aca="false">Conso_energie_usage!D$34</f>
        <v>0</v>
      </c>
      <c r="D118" s="51" t="n">
        <f aca="false">Conso_energie_usage!E$34</f>
        <v>0</v>
      </c>
      <c r="E118" s="51" t="n">
        <f aca="false">Conso_energie_usage!F$34</f>
        <v>0</v>
      </c>
      <c r="F118" s="51" t="n">
        <f aca="false">Conso_energie_usage!G$34</f>
        <v>0</v>
      </c>
      <c r="G118" s="51" t="n">
        <f aca="false">Conso_energie_usage!H$34</f>
        <v>0</v>
      </c>
      <c r="H118" s="51" t="n">
        <f aca="false">Conso_energie_usage!I$34</f>
        <v>0</v>
      </c>
    </row>
    <row collapsed="false" customFormat="false" customHeight="false" hidden="false" ht="13.4" outlineLevel="0" r="119">
      <c r="A119" s="51" t="str">
        <f aca="false">Conso_energie_usage!B$35</f>
        <v>Eclairage</v>
      </c>
      <c r="B119" s="51" t="str">
        <f aca="false">Conso_energie_usage!C$35</f>
        <v>Urbain</v>
      </c>
      <c r="C119" s="51" t="n">
        <f aca="false">Conso_energie_usage!D$35</f>
        <v>0</v>
      </c>
      <c r="D119" s="51" t="n">
        <f aca="false">Conso_energie_usage!E$35</f>
        <v>0</v>
      </c>
      <c r="E119" s="51" t="n">
        <f aca="false">Conso_energie_usage!F$35</f>
        <v>0</v>
      </c>
      <c r="F119" s="51" t="n">
        <f aca="false">Conso_energie_usage!G$35</f>
        <v>0</v>
      </c>
      <c r="G119" s="51" t="n">
        <f aca="false">Conso_energie_usage!H$35</f>
        <v>0</v>
      </c>
      <c r="H119" s="51" t="n">
        <f aca="false">Conso_energie_usage!I$35</f>
        <v>0</v>
      </c>
    </row>
    <row collapsed="false" customFormat="false" customHeight="false" hidden="false" ht="13.4" outlineLevel="0" r="120">
      <c r="A120" s="51" t="str">
        <f aca="false">Conso_energie_usage!B$36</f>
        <v>Eclairage</v>
      </c>
      <c r="B120" s="51" t="str">
        <f aca="false">Conso_energie_usage!C$36</f>
        <v>Autres</v>
      </c>
      <c r="C120" s="51" t="n">
        <f aca="false">Conso_energie_usage!D$36</f>
        <v>0</v>
      </c>
      <c r="D120" s="51" t="n">
        <f aca="false">Conso_energie_usage!E$36</f>
        <v>0</v>
      </c>
      <c r="E120" s="51" t="n">
        <f aca="false">Conso_energie_usage!F$36</f>
        <v>0</v>
      </c>
      <c r="F120" s="51" t="n">
        <f aca="false">Conso_energie_usage!G$36</f>
        <v>0</v>
      </c>
      <c r="G120" s="51" t="n">
        <f aca="false">Conso_energie_usage!H$36</f>
        <v>0</v>
      </c>
      <c r="H120" s="51" t="n">
        <f aca="false">Conso_energie_usage!I$36</f>
        <v>0</v>
      </c>
    </row>
    <row collapsed="false" customFormat="false" customHeight="false" hidden="false" ht="13.4" outlineLevel="0" r="121">
      <c r="A121" s="51" t="str">
        <f aca="false">Conso_energie_usage!B$37</f>
        <v>ECS</v>
      </c>
      <c r="B121" s="51" t="str">
        <f aca="false">Conso_energie_usage!C$37</f>
        <v>Electricité</v>
      </c>
      <c r="C121" s="51" t="n">
        <f aca="false">Conso_energie_usage!D$37</f>
        <v>6.0209807896891</v>
      </c>
      <c r="D121" s="51" t="n">
        <f aca="false">Conso_energie_usage!E$37</f>
        <v>7.3851139941573</v>
      </c>
      <c r="E121" s="51" t="n">
        <f aca="false">Conso_energie_usage!F$37</f>
        <v>7.8907732336909</v>
      </c>
      <c r="F121" s="51" t="n">
        <f aca="false">Conso_energie_usage!G$37</f>
        <v>7.5642083630065</v>
      </c>
      <c r="G121" s="51" t="n">
        <f aca="false">Conso_energie_usage!H$37</f>
        <v>7.1401871950254</v>
      </c>
      <c r="H121" s="51" t="n">
        <f aca="false">Conso_energie_usage!I$37</f>
        <v>4.3449212918341</v>
      </c>
    </row>
    <row collapsed="false" customFormat="false" customHeight="false" hidden="false" ht="13.4" outlineLevel="0" r="122">
      <c r="A122" s="51" t="str">
        <f aca="false">Conso_energie_usage!B$38</f>
        <v>ECS</v>
      </c>
      <c r="B122" s="51" t="str">
        <f aca="false">Conso_energie_usage!C$38</f>
        <v>Gaz</v>
      </c>
      <c r="C122" s="51" t="n">
        <f aca="false">Conso_energie_usage!D$38</f>
        <v>10.0079276468595</v>
      </c>
      <c r="D122" s="51" t="n">
        <f aca="false">Conso_energie_usage!E$38</f>
        <v>8.82782839585</v>
      </c>
      <c r="E122" s="51" t="n">
        <f aca="false">Conso_energie_usage!F$38</f>
        <v>7.6714521530586</v>
      </c>
      <c r="F122" s="51" t="n">
        <f aca="false">Conso_energie_usage!G$38</f>
        <v>6.515052172294</v>
      </c>
      <c r="G122" s="51" t="n">
        <f aca="false">Conso_energie_usage!H$38</f>
        <v>5.6061180545076</v>
      </c>
      <c r="H122" s="51" t="n">
        <f aca="false">Conso_energie_usage!I$38</f>
        <v>3.1245588616923</v>
      </c>
    </row>
    <row collapsed="false" customFormat="false" customHeight="false" hidden="false" ht="13.4" outlineLevel="0" r="123">
      <c r="A123" s="51" t="str">
        <f aca="false">Conso_energie_usage!B$39</f>
        <v>ECS</v>
      </c>
      <c r="B123" s="51" t="str">
        <f aca="false">Conso_energie_usage!C$39</f>
        <v>Fioul</v>
      </c>
      <c r="C123" s="51" t="n">
        <f aca="false">Conso_energie_usage!D$39</f>
        <v>3.7356450938281</v>
      </c>
      <c r="D123" s="51" t="n">
        <f aca="false">Conso_energie_usage!E$39</f>
        <v>2.3842183568449</v>
      </c>
      <c r="E123" s="51" t="n">
        <f aca="false">Conso_energie_usage!F$39</f>
        <v>1.1842976379626</v>
      </c>
      <c r="F123" s="51" t="n">
        <f aca="false">Conso_energie_usage!G$39</f>
        <v>0.2975682110086</v>
      </c>
      <c r="G123" s="51" t="n">
        <f aca="false">Conso_energie_usage!H$39</f>
        <v>0.1834366443585</v>
      </c>
      <c r="H123" s="51" t="n">
        <f aca="false">Conso_energie_usage!I$39</f>
        <v>0.0057266901029</v>
      </c>
    </row>
    <row collapsed="false" customFormat="false" customHeight="false" hidden="false" ht="13.4" outlineLevel="0" r="124">
      <c r="A124" s="51" t="str">
        <f aca="false">Conso_energie_usage!B$40</f>
        <v>ECS</v>
      </c>
      <c r="B124" s="51" t="str">
        <f aca="false">Conso_energie_usage!C$40</f>
        <v>Urbain</v>
      </c>
      <c r="C124" s="51" t="n">
        <f aca="false">Conso_energie_usage!D$40</f>
        <v>1.1816864709462</v>
      </c>
      <c r="D124" s="51" t="n">
        <f aca="false">Conso_energie_usage!E$40</f>
        <v>1.2369482773623</v>
      </c>
      <c r="E124" s="51" t="n">
        <f aca="false">Conso_energie_usage!F$40</f>
        <v>1.2198272786648</v>
      </c>
      <c r="F124" s="51" t="n">
        <f aca="false">Conso_energie_usage!G$40</f>
        <v>1.1741026854751</v>
      </c>
      <c r="G124" s="51" t="n">
        <f aca="false">Conso_energie_usage!H$40</f>
        <v>1.1132639498329</v>
      </c>
      <c r="H124" s="51" t="n">
        <f aca="false">Conso_energie_usage!I$40</f>
        <v>0.8959262951343</v>
      </c>
    </row>
    <row collapsed="false" customFormat="false" customHeight="false" hidden="false" ht="13.4" outlineLevel="0" r="125">
      <c r="A125" s="51" t="str">
        <f aca="false">Conso_energie_usage!B$41</f>
        <v>ECS</v>
      </c>
      <c r="B125" s="51" t="str">
        <f aca="false">Conso_energie_usage!C$41</f>
        <v>Autres</v>
      </c>
      <c r="C125" s="51" t="n">
        <f aca="false">Conso_energie_usage!D$41</f>
        <v>0.7709914297352</v>
      </c>
      <c r="D125" s="51" t="n">
        <f aca="false">Conso_energie_usage!E$41</f>
        <v>2.0657467975503</v>
      </c>
      <c r="E125" s="51" t="n">
        <f aca="false">Conso_energie_usage!F$41</f>
        <v>2.96632930672</v>
      </c>
      <c r="F125" s="51" t="n">
        <f aca="false">Conso_energie_usage!G$41</f>
        <v>3.6199106521992</v>
      </c>
      <c r="G125" s="51" t="n">
        <f aca="false">Conso_energie_usage!H$41</f>
        <v>3.7620042167489</v>
      </c>
      <c r="H125" s="51" t="n">
        <f aca="false">Conso_energie_usage!I$41</f>
        <v>3.6985997008178</v>
      </c>
    </row>
    <row collapsed="false" customFormat="false" customHeight="false" hidden="false" ht="13.4" outlineLevel="0" r="126">
      <c r="A126" s="51" t="str">
        <f aca="false">Conso_energie_usage!B$42</f>
        <v>Froid_alimentaire</v>
      </c>
      <c r="B126" s="51" t="str">
        <f aca="false">Conso_energie_usage!C$42</f>
        <v>Electricité</v>
      </c>
      <c r="C126" s="51" t="n">
        <f aca="false">Conso_energie_usage!D$42</f>
        <v>7.8370158116684</v>
      </c>
      <c r="D126" s="51" t="n">
        <f aca="false">Conso_energie_usage!E$42</f>
        <v>7.6079973320481</v>
      </c>
      <c r="E126" s="51" t="n">
        <f aca="false">Conso_energie_usage!F$42</f>
        <v>7.3638503542403</v>
      </c>
      <c r="F126" s="51" t="n">
        <f aca="false">Conso_energie_usage!G$42</f>
        <v>6.9985824309648</v>
      </c>
      <c r="G126" s="51" t="n">
        <f aca="false">Conso_energie_usage!H$42</f>
        <v>6.6659989998231</v>
      </c>
      <c r="H126" s="51" t="n">
        <f aca="false">Conso_energie_usage!I$42</f>
        <v>5.6519098492761</v>
      </c>
    </row>
    <row collapsed="false" customFormat="false" customHeight="false" hidden="false" ht="13.4" outlineLevel="0" r="127">
      <c r="A127" s="51" t="str">
        <f aca="false">Conso_energie_usage!B$43</f>
        <v>Froid_alimentaire</v>
      </c>
      <c r="B127" s="51" t="str">
        <f aca="false">Conso_energie_usage!C$43</f>
        <v>Gaz</v>
      </c>
      <c r="C127" s="51" t="n">
        <f aca="false">Conso_energie_usage!D$43</f>
        <v>0</v>
      </c>
      <c r="D127" s="51" t="n">
        <f aca="false">Conso_energie_usage!E$43</f>
        <v>0</v>
      </c>
      <c r="E127" s="51" t="n">
        <f aca="false">Conso_energie_usage!F$43</f>
        <v>0</v>
      </c>
      <c r="F127" s="51" t="n">
        <f aca="false">Conso_energie_usage!G$43</f>
        <v>0</v>
      </c>
      <c r="G127" s="51" t="n">
        <f aca="false">Conso_energie_usage!H$43</f>
        <v>0</v>
      </c>
      <c r="H127" s="51" t="n">
        <f aca="false">Conso_energie_usage!I$43</f>
        <v>0</v>
      </c>
    </row>
    <row collapsed="false" customFormat="false" customHeight="false" hidden="false" ht="13.4" outlineLevel="0" r="128">
      <c r="A128" s="51" t="str">
        <f aca="false">Conso_energie_usage!B$44</f>
        <v>Froid_alimentaire</v>
      </c>
      <c r="B128" s="51" t="str">
        <f aca="false">Conso_energie_usage!C$44</f>
        <v>Fioul</v>
      </c>
      <c r="C128" s="51" t="n">
        <f aca="false">Conso_energie_usage!D$44</f>
        <v>0</v>
      </c>
      <c r="D128" s="51" t="n">
        <f aca="false">Conso_energie_usage!E$44</f>
        <v>0</v>
      </c>
      <c r="E128" s="51" t="n">
        <f aca="false">Conso_energie_usage!F$44</f>
        <v>0</v>
      </c>
      <c r="F128" s="51" t="n">
        <f aca="false">Conso_energie_usage!G$44</f>
        <v>0</v>
      </c>
      <c r="G128" s="51" t="n">
        <f aca="false">Conso_energie_usage!H$44</f>
        <v>0</v>
      </c>
      <c r="H128" s="51" t="n">
        <f aca="false">Conso_energie_usage!I$44</f>
        <v>0</v>
      </c>
    </row>
    <row collapsed="false" customFormat="false" customHeight="false" hidden="false" ht="13.4" outlineLevel="0" r="129">
      <c r="A129" s="51" t="str">
        <f aca="false">Conso_energie_usage!B$45</f>
        <v>Froid_alimentaire</v>
      </c>
      <c r="B129" s="51" t="str">
        <f aca="false">Conso_energie_usage!C$45</f>
        <v>Urbain</v>
      </c>
      <c r="C129" s="51" t="n">
        <f aca="false">Conso_energie_usage!D$45</f>
        <v>0</v>
      </c>
      <c r="D129" s="51" t="n">
        <f aca="false">Conso_energie_usage!E$45</f>
        <v>0</v>
      </c>
      <c r="E129" s="51" t="n">
        <f aca="false">Conso_energie_usage!F$45</f>
        <v>0</v>
      </c>
      <c r="F129" s="51" t="n">
        <f aca="false">Conso_energie_usage!G$45</f>
        <v>0</v>
      </c>
      <c r="G129" s="51" t="n">
        <f aca="false">Conso_energie_usage!H$45</f>
        <v>0</v>
      </c>
      <c r="H129" s="51" t="n">
        <f aca="false">Conso_energie_usage!I$45</f>
        <v>0</v>
      </c>
    </row>
    <row collapsed="false" customFormat="false" customHeight="false" hidden="false" ht="13.4" outlineLevel="0" r="130">
      <c r="A130" s="51" t="str">
        <f aca="false">Conso_energie_usage!B$46</f>
        <v>Froid_alimentaire</v>
      </c>
      <c r="B130" s="51" t="str">
        <f aca="false">Conso_energie_usage!C$46</f>
        <v>Autres</v>
      </c>
      <c r="C130" s="51" t="n">
        <f aca="false">Conso_energie_usage!D$46</f>
        <v>0</v>
      </c>
      <c r="D130" s="51" t="n">
        <f aca="false">Conso_energie_usage!E$46</f>
        <v>0</v>
      </c>
      <c r="E130" s="51" t="n">
        <f aca="false">Conso_energie_usage!F$46</f>
        <v>0</v>
      </c>
      <c r="F130" s="51" t="n">
        <f aca="false">Conso_energie_usage!G$46</f>
        <v>0</v>
      </c>
      <c r="G130" s="51" t="n">
        <f aca="false">Conso_energie_usage!H$46</f>
        <v>0</v>
      </c>
      <c r="H130" s="51" t="n">
        <f aca="false">Conso_energie_usage!I$46</f>
        <v>0</v>
      </c>
    </row>
    <row collapsed="false" customFormat="false" customHeight="false" hidden="false" ht="13.4" outlineLevel="0" r="131">
      <c r="A131" s="51" t="str">
        <f aca="false">Conso_energie_usage!B$47</f>
        <v>Process</v>
      </c>
      <c r="B131" s="51" t="str">
        <f aca="false">Conso_energie_usage!C$47</f>
        <v>Electricité</v>
      </c>
      <c r="C131" s="51" t="n">
        <f aca="false">Conso_energie_usage!D$47</f>
        <v>4.0699795790205</v>
      </c>
      <c r="D131" s="51" t="n">
        <f aca="false">Conso_energie_usage!E$47</f>
        <v>4.2312853037413</v>
      </c>
      <c r="E131" s="51" t="n">
        <f aca="false">Conso_energie_usage!F$47</f>
        <v>4.371988256655</v>
      </c>
      <c r="F131" s="51" t="n">
        <f aca="false">Conso_energie_usage!G$47</f>
        <v>4.3051668107287</v>
      </c>
      <c r="G131" s="51" t="n">
        <f aca="false">Conso_energie_usage!H$47</f>
        <v>4.2439010099788</v>
      </c>
      <c r="H131" s="51" t="n">
        <f aca="false">Conso_energie_usage!I$47</f>
        <v>3.9860298936682</v>
      </c>
    </row>
    <row collapsed="false" customFormat="false" customHeight="false" hidden="false" ht="13.4" outlineLevel="0" r="132">
      <c r="A132" s="51" t="str">
        <f aca="false">Conso_energie_usage!B$48</f>
        <v>Process</v>
      </c>
      <c r="B132" s="51" t="str">
        <f aca="false">Conso_energie_usage!C$48</f>
        <v>Gaz</v>
      </c>
      <c r="C132" s="51" t="n">
        <f aca="false">Conso_energie_usage!D$48</f>
        <v>0</v>
      </c>
      <c r="D132" s="51" t="n">
        <f aca="false">Conso_energie_usage!E$48</f>
        <v>0</v>
      </c>
      <c r="E132" s="51" t="n">
        <f aca="false">Conso_energie_usage!F$48</f>
        <v>0</v>
      </c>
      <c r="F132" s="51" t="n">
        <f aca="false">Conso_energie_usage!G$48</f>
        <v>0</v>
      </c>
      <c r="G132" s="51" t="n">
        <f aca="false">Conso_energie_usage!H$48</f>
        <v>0</v>
      </c>
      <c r="H132" s="51" t="n">
        <f aca="false">Conso_energie_usage!I$48</f>
        <v>0</v>
      </c>
    </row>
    <row collapsed="false" customFormat="false" customHeight="false" hidden="false" ht="13.4" outlineLevel="0" r="133">
      <c r="A133" s="51" t="str">
        <f aca="false">Conso_energie_usage!B$49</f>
        <v>Process</v>
      </c>
      <c r="B133" s="51" t="str">
        <f aca="false">Conso_energie_usage!C$49</f>
        <v>Fioul</v>
      </c>
      <c r="C133" s="51" t="n">
        <f aca="false">Conso_energie_usage!D$49</f>
        <v>0</v>
      </c>
      <c r="D133" s="51" t="n">
        <f aca="false">Conso_energie_usage!E$49</f>
        <v>0</v>
      </c>
      <c r="E133" s="51" t="n">
        <f aca="false">Conso_energie_usage!F$49</f>
        <v>0</v>
      </c>
      <c r="F133" s="51" t="n">
        <f aca="false">Conso_energie_usage!G$49</f>
        <v>0</v>
      </c>
      <c r="G133" s="51" t="n">
        <f aca="false">Conso_energie_usage!H$49</f>
        <v>0</v>
      </c>
      <c r="H133" s="51" t="n">
        <f aca="false">Conso_energie_usage!I$49</f>
        <v>0</v>
      </c>
    </row>
    <row collapsed="false" customFormat="false" customHeight="false" hidden="false" ht="13.4" outlineLevel="0" r="134">
      <c r="A134" s="51" t="str">
        <f aca="false">Conso_energie_usage!B$50</f>
        <v>Process</v>
      </c>
      <c r="B134" s="51" t="str">
        <f aca="false">Conso_energie_usage!C$50</f>
        <v>Urbain</v>
      </c>
      <c r="C134" s="51" t="n">
        <f aca="false">Conso_energie_usage!D$50</f>
        <v>0</v>
      </c>
      <c r="D134" s="51" t="n">
        <f aca="false">Conso_energie_usage!E$50</f>
        <v>0</v>
      </c>
      <c r="E134" s="51" t="n">
        <f aca="false">Conso_energie_usage!F$50</f>
        <v>0</v>
      </c>
      <c r="F134" s="51" t="n">
        <f aca="false">Conso_energie_usage!G$50</f>
        <v>0</v>
      </c>
      <c r="G134" s="51" t="n">
        <f aca="false">Conso_energie_usage!H$50</f>
        <v>0</v>
      </c>
      <c r="H134" s="51" t="n">
        <f aca="false">Conso_energie_usage!I$50</f>
        <v>0</v>
      </c>
    </row>
    <row collapsed="false" customFormat="false" customHeight="false" hidden="false" ht="13.4" outlineLevel="0" r="135">
      <c r="A135" s="51" t="str">
        <f aca="false">Conso_energie_usage!B$51</f>
        <v>Process</v>
      </c>
      <c r="B135" s="51" t="str">
        <f aca="false">Conso_energie_usage!C$51</f>
        <v>Autres</v>
      </c>
      <c r="C135" s="51" t="n">
        <f aca="false">Conso_energie_usage!D$51</f>
        <v>0</v>
      </c>
      <c r="D135" s="51" t="n">
        <f aca="false">Conso_energie_usage!E$51</f>
        <v>0</v>
      </c>
      <c r="E135" s="51" t="n">
        <f aca="false">Conso_energie_usage!F$51</f>
        <v>0</v>
      </c>
      <c r="F135" s="51" t="n">
        <f aca="false">Conso_energie_usage!G$51</f>
        <v>0</v>
      </c>
      <c r="G135" s="51" t="n">
        <f aca="false">Conso_energie_usage!H$51</f>
        <v>0</v>
      </c>
      <c r="H135" s="51" t="n">
        <f aca="false">Conso_energie_usage!I$51</f>
        <v>0</v>
      </c>
    </row>
    <row collapsed="false" customFormat="false" customHeight="false" hidden="false" ht="13.4" outlineLevel="0" r="136">
      <c r="A136" s="51" t="str">
        <f aca="false">Conso_energie_usage!B$52</f>
        <v>Ventilation</v>
      </c>
      <c r="B136" s="51" t="str">
        <f aca="false">Conso_energie_usage!C$52</f>
        <v>Electricité</v>
      </c>
      <c r="C136" s="51" t="n">
        <f aca="false">Conso_energie_usage!D$52</f>
        <v>6.5991087150315</v>
      </c>
      <c r="D136" s="51" t="n">
        <f aca="false">Conso_energie_usage!E$52</f>
        <v>6.9633833541935</v>
      </c>
      <c r="E136" s="51" t="n">
        <f aca="false">Conso_energie_usage!F$52</f>
        <v>7.2783850583741</v>
      </c>
      <c r="F136" s="51" t="n">
        <f aca="false">Conso_energie_usage!G$52</f>
        <v>7.5196225361414</v>
      </c>
      <c r="G136" s="51" t="n">
        <f aca="false">Conso_energie_usage!H$52</f>
        <v>7.8307821880795</v>
      </c>
      <c r="H136" s="51" t="n">
        <f aca="false">Conso_energie_usage!I$52</f>
        <v>8.630812827463</v>
      </c>
    </row>
    <row collapsed="false" customFormat="false" customHeight="false" hidden="false" ht="13.4" outlineLevel="0" r="137">
      <c r="A137" s="51" t="str">
        <f aca="false">Conso_energie_usage!B$53</f>
        <v>Ventilation</v>
      </c>
      <c r="B137" s="51" t="str">
        <f aca="false">Conso_energie_usage!C$53</f>
        <v>Gaz</v>
      </c>
      <c r="C137" s="51" t="n">
        <f aca="false">Conso_energie_usage!D$53</f>
        <v>0</v>
      </c>
      <c r="D137" s="51" t="n">
        <f aca="false">Conso_energie_usage!E$53</f>
        <v>0</v>
      </c>
      <c r="E137" s="51" t="n">
        <f aca="false">Conso_energie_usage!F$53</f>
        <v>0</v>
      </c>
      <c r="F137" s="51" t="n">
        <f aca="false">Conso_energie_usage!G$53</f>
        <v>0</v>
      </c>
      <c r="G137" s="51" t="n">
        <f aca="false">Conso_energie_usage!H$53</f>
        <v>0</v>
      </c>
      <c r="H137" s="51" t="n">
        <f aca="false">Conso_energie_usage!I$53</f>
        <v>0</v>
      </c>
    </row>
    <row collapsed="false" customFormat="false" customHeight="false" hidden="false" ht="13.4" outlineLevel="0" r="138">
      <c r="A138" s="51" t="str">
        <f aca="false">Conso_energie_usage!B$54</f>
        <v>Ventilation</v>
      </c>
      <c r="B138" s="51" t="str">
        <f aca="false">Conso_energie_usage!C$54</f>
        <v>Fioul</v>
      </c>
      <c r="C138" s="51" t="n">
        <f aca="false">Conso_energie_usage!D$54</f>
        <v>0</v>
      </c>
      <c r="D138" s="51" t="n">
        <f aca="false">Conso_energie_usage!E$54</f>
        <v>0</v>
      </c>
      <c r="E138" s="51" t="n">
        <f aca="false">Conso_energie_usage!F$54</f>
        <v>0</v>
      </c>
      <c r="F138" s="51" t="n">
        <f aca="false">Conso_energie_usage!G$54</f>
        <v>0</v>
      </c>
      <c r="G138" s="51" t="n">
        <f aca="false">Conso_energie_usage!H$54</f>
        <v>0</v>
      </c>
      <c r="H138" s="51" t="n">
        <f aca="false">Conso_energie_usage!I$54</f>
        <v>0</v>
      </c>
    </row>
    <row collapsed="false" customFormat="false" customHeight="false" hidden="false" ht="13.4" outlineLevel="0" r="139">
      <c r="A139" s="51" t="str">
        <f aca="false">Conso_energie_usage!B$55</f>
        <v>Ventilation</v>
      </c>
      <c r="B139" s="51" t="str">
        <f aca="false">Conso_energie_usage!C$55</f>
        <v>Urbain</v>
      </c>
      <c r="C139" s="51" t="n">
        <f aca="false">Conso_energie_usage!D$55</f>
        <v>0</v>
      </c>
      <c r="D139" s="51" t="n">
        <f aca="false">Conso_energie_usage!E$55</f>
        <v>0</v>
      </c>
      <c r="E139" s="51" t="n">
        <f aca="false">Conso_energie_usage!F$55</f>
        <v>0</v>
      </c>
      <c r="F139" s="51" t="n">
        <f aca="false">Conso_energie_usage!G$55</f>
        <v>0</v>
      </c>
      <c r="G139" s="51" t="n">
        <f aca="false">Conso_energie_usage!H$55</f>
        <v>0</v>
      </c>
      <c r="H139" s="51" t="n">
        <f aca="false">Conso_energie_usage!I$55</f>
        <v>0</v>
      </c>
    </row>
    <row collapsed="false" customFormat="false" customHeight="false" hidden="false" ht="13.4" outlineLevel="0" r="140">
      <c r="A140" s="51" t="str">
        <f aca="false">Conso_energie_usage!B$56</f>
        <v>Ventilation</v>
      </c>
      <c r="B140" s="51" t="str">
        <f aca="false">Conso_energie_usage!C$56</f>
        <v>Autres</v>
      </c>
      <c r="C140" s="51" t="n">
        <f aca="false">Conso_energie_usage!D$56</f>
        <v>0</v>
      </c>
      <c r="D140" s="51" t="n">
        <f aca="false">Conso_energie_usage!E$56</f>
        <v>0</v>
      </c>
      <c r="E140" s="51" t="n">
        <f aca="false">Conso_energie_usage!F$56</f>
        <v>0</v>
      </c>
      <c r="F140" s="51" t="n">
        <f aca="false">Conso_energie_usage!G$56</f>
        <v>0</v>
      </c>
      <c r="G140" s="51" t="n">
        <f aca="false">Conso_energie_usage!H$56</f>
        <v>0</v>
      </c>
      <c r="H140" s="51" t="n">
        <f aca="false">Conso_energie_usage!I$56</f>
        <v>0</v>
      </c>
    </row>
    <row collapsed="false" customFormat="false" customHeight="false" hidden="false" ht="12.8" outlineLevel="0" r="141">
      <c r="C141" s="0" t="n">
        <f aca="false">SUM($C$86:$C$140)</f>
        <v>225.21373085553</v>
      </c>
      <c r="D141" s="0" t="n">
        <f aca="false">SUM($D$86:$D$140)</f>
        <v>219.00098307945</v>
      </c>
      <c r="E141" s="0" t="n">
        <f aca="false">SUM($E$86:$E$140)</f>
        <v>203.345302836414</v>
      </c>
      <c r="F141" s="0" t="n">
        <f aca="false">SUM($F$86:$F$140)</f>
        <v>180.55529205144</v>
      </c>
      <c r="G141" s="0" t="n">
        <f aca="false">SUM($G$86:$G$140)</f>
        <v>157.384893900791</v>
      </c>
      <c r="H141" s="0" t="n">
        <f aca="false">SUM($H$86:$H$140)</f>
        <v>116.952739955215</v>
      </c>
    </row>
    <row collapsed="false" customFormat="false" customHeight="false" hidden="false" ht="12.8" outlineLevel="0" r="144">
      <c r="A144" s="52" t="s">
        <v>138</v>
      </c>
    </row>
    <row collapsed="false" customFormat="false" customHeight="false" hidden="false" ht="12.8" outlineLevel="0" r="145">
      <c r="B145" s="0" t="str">
        <f aca="false">Conso_chauff_syst_energie!C$28</f>
        <v>ENERGIE</v>
      </c>
      <c r="C145" s="0" t="str">
        <f aca="false">Conso_chauff_syst_energie!D$28</f>
        <v>2010</v>
      </c>
      <c r="D145" s="0" t="str">
        <f aca="false">Conso_chauff_syst_energie!E$28</f>
        <v>2015</v>
      </c>
      <c r="E145" s="0" t="str">
        <f aca="false">Conso_chauff_syst_energie!F$28</f>
        <v>2020</v>
      </c>
      <c r="F145" s="0" t="str">
        <f aca="false">Conso_chauff_syst_energie!G$28</f>
        <v>2025</v>
      </c>
      <c r="G145" s="0" t="str">
        <f aca="false">Conso_chauff_syst_energie!H$28</f>
        <v>2030</v>
      </c>
      <c r="H145" s="0" t="str">
        <f aca="false">Conso_chauff_syst_energie!I$28</f>
        <v>2050</v>
      </c>
    </row>
    <row collapsed="false" customFormat="false" customHeight="false" hidden="false" ht="12.8" outlineLevel="0" r="146">
      <c r="A146" s="0" t="str">
        <f aca="false">Conso_chauff_syst_energie!B$29</f>
        <v>PAC/DRV/Rooftop</v>
      </c>
      <c r="C146" s="11" t="n">
        <f aca="false">Conso_chauff_syst_energie!D$29</f>
        <v>4.1642017003169</v>
      </c>
      <c r="D146" s="11" t="n">
        <f aca="false">Conso_chauff_syst_energie!E$29</f>
        <v>5.4352135676662</v>
      </c>
      <c r="E146" s="11" t="n">
        <f aca="false">Conso_chauff_syst_energie!F$29</f>
        <v>6.8359002135045</v>
      </c>
      <c r="F146" s="11" t="n">
        <f aca="false">Conso_chauff_syst_energie!G$29</f>
        <v>8.6757197265473</v>
      </c>
      <c r="G146" s="11" t="n">
        <f aca="false">Conso_chauff_syst_energie!H$29</f>
        <v>10.7707304837078</v>
      </c>
      <c r="H146" s="12" t="n">
        <f aca="false">Conso_chauff_syst_energie!I$29</f>
        <v>11.6473544489193</v>
      </c>
    </row>
    <row collapsed="false" customFormat="false" customHeight="false" hidden="false" ht="12.8" outlineLevel="0" r="147">
      <c r="A147" s="0" t="str">
        <f aca="false">Conso_chauff_syst_energie!B$30</f>
        <v>Electrique Joule</v>
      </c>
      <c r="C147" s="11" t="n">
        <f aca="false">Conso_chauff_syst_energie!D$30</f>
        <v>13.8945513670117</v>
      </c>
      <c r="D147" s="11" t="n">
        <f aca="false">Conso_chauff_syst_energie!E$30</f>
        <v>12.5908751689788</v>
      </c>
      <c r="E147" s="11" t="n">
        <f aca="false">Conso_chauff_syst_energie!F$30</f>
        <v>10.0616266344075</v>
      </c>
      <c r="F147" s="11" t="n">
        <f aca="false">Conso_chauff_syst_energie!G$30</f>
        <v>8.4153813176425</v>
      </c>
      <c r="G147" s="11" t="n">
        <f aca="false">Conso_chauff_syst_energie!H$30</f>
        <v>7.0337524003075</v>
      </c>
      <c r="H147" s="11" t="n">
        <f aca="false">Conso_chauff_syst_energie!I$30</f>
        <v>3.3636132100523</v>
      </c>
    </row>
    <row collapsed="false" customFormat="false" customHeight="false" hidden="false" ht="12.8" outlineLevel="0" r="148">
      <c r="A148" s="0" t="str">
        <f aca="false">Conso_chauff_syst_energie!B$31</f>
        <v>Electricité</v>
      </c>
      <c r="C148" s="11" t="n">
        <f aca="false">Conso_chauff_syst_energie!D$31</f>
        <v>18.0587530673286</v>
      </c>
      <c r="D148" s="11" t="n">
        <f aca="false">Conso_chauff_syst_energie!E$31</f>
        <v>18.026088736645</v>
      </c>
      <c r="E148" s="11" t="n">
        <f aca="false">Conso_chauff_syst_energie!F$31</f>
        <v>16.897526847912</v>
      </c>
      <c r="F148" s="11" t="n">
        <f aca="false">Conso_chauff_syst_energie!G$31</f>
        <v>17.0911010441898</v>
      </c>
      <c r="G148" s="11" t="n">
        <f aca="false">Conso_chauff_syst_energie!H$31</f>
        <v>17.8044828840153</v>
      </c>
      <c r="H148" s="11" t="n">
        <f aca="false">Conso_chauff_syst_energie!I$31</f>
        <v>15.0109676589716</v>
      </c>
    </row>
    <row collapsed="false" customFormat="false" customHeight="false" hidden="false" ht="12.8" outlineLevel="0" r="150">
      <c r="A150" s="0" t="str">
        <f aca="false">Conso_chauff_syst_energie!B$33</f>
        <v>Chaleur environnement</v>
      </c>
      <c r="C150" s="15" t="n">
        <f aca="false">Conso_chauff_syst_energie!D$33</f>
        <v>6.0488033232984</v>
      </c>
      <c r="D150" s="15" t="n">
        <f aca="false">Conso_chauff_syst_energie!E$33</f>
        <v>8.0660520259083</v>
      </c>
      <c r="E150" s="15" t="n">
        <f aca="false">Conso_chauff_syst_energie!F$33</f>
        <v>10.3423301346682</v>
      </c>
      <c r="F150" s="15" t="n">
        <f aca="false">Conso_chauff_syst_energie!G$33</f>
        <v>13.3006133657103</v>
      </c>
      <c r="G150" s="15" t="n">
        <f aca="false">Conso_chauff_syst_energie!H$33</f>
        <v>16.611548353453</v>
      </c>
      <c r="H150" s="15" t="n">
        <f aca="false">Conso_chauff_syst_energie!I$33</f>
        <v>18.2482787244816</v>
      </c>
    </row>
    <row collapsed="false" customFormat="false" customHeight="false" hidden="false" ht="12.8" outlineLevel="0" r="155">
      <c r="A155" s="53" t="s">
        <v>139</v>
      </c>
      <c r="C155" s="0" t="n">
        <f aca="false">RDT_ECS!F$46</f>
        <v>2009</v>
      </c>
      <c r="D155" s="0" t="n">
        <f aca="false">RDT_ECS!G$46</f>
        <v>2015</v>
      </c>
      <c r="E155" s="0" t="n">
        <f aca="false">RDT_ECS!H$46</f>
        <v>2020</v>
      </c>
      <c r="F155" s="0" t="n">
        <f aca="false">RDT_ECS!I$46</f>
        <v>2025</v>
      </c>
      <c r="G155" s="0" t="n">
        <f aca="false">RDT_ECS!J$46</f>
        <v>2030</v>
      </c>
      <c r="H155" s="0" t="n">
        <f aca="false">RDT_ECS!K$46</f>
        <v>2050</v>
      </c>
    </row>
    <row collapsed="false" customFormat="false" customHeight="false" hidden="false" ht="12.8" outlineLevel="0" r="156">
      <c r="B156" s="0" t="str">
        <f aca="false">RDT_ECS!E$47</f>
        <v>CONSO CET</v>
      </c>
      <c r="C156" s="15" t="n">
        <f aca="false">RDT_ECS!F$47</f>
        <v>0.361258847381346</v>
      </c>
      <c r="D156" s="15" t="n">
        <f aca="false">RDT_ECS!G$47</f>
        <v>0.996990389211235</v>
      </c>
      <c r="E156" s="15" t="n">
        <f aca="false">RDT_ECS!H$47</f>
        <v>1.89378557608582</v>
      </c>
      <c r="F156" s="15" t="n">
        <f aca="false">RDT_ECS!I$47</f>
        <v>3.0256833452026</v>
      </c>
      <c r="G156" s="15" t="n">
        <f aca="false">RDT_ECS!J$47</f>
        <v>3.5700935975127</v>
      </c>
      <c r="H156" s="15" t="n">
        <f aca="false">RDT_ECS!K$47</f>
        <v>3.5700935975127</v>
      </c>
    </row>
    <row collapsed="false" customFormat="false" customHeight="false" hidden="false" ht="12.8" outlineLevel="0" r="157">
      <c r="B157" s="0" t="str">
        <f aca="false">RDT_ECS!E$48</f>
        <v>CONSO ECS classique</v>
      </c>
      <c r="C157" s="15" t="n">
        <f aca="false">RDT_ECS!F$48</f>
        <v>5.65972194230775</v>
      </c>
      <c r="D157" s="15" t="n">
        <f aca="false">RDT_ECS!G$48</f>
        <v>6.38812360494606</v>
      </c>
      <c r="E157" s="15" t="n">
        <f aca="false">RDT_ECS!H$48</f>
        <v>5.99698765760508</v>
      </c>
      <c r="F157" s="15" t="n">
        <f aca="false">RDT_ECS!I$48</f>
        <v>4.5385250178039</v>
      </c>
      <c r="G157" s="15" t="n">
        <f aca="false">RDT_ECS!J$48</f>
        <v>3.5700935975127</v>
      </c>
      <c r="H157" s="15" t="n">
        <f aca="false">RDT_ECS!K$48</f>
        <v>0.108623032295853</v>
      </c>
    </row>
    <row collapsed="false" customFormat="false" customHeight="false" hidden="false" ht="12.8" outlineLevel="0" r="159">
      <c r="B159" s="0" t="str">
        <f aca="false">RDT_ECS!E$50</f>
        <v>Chaleur environnement</v>
      </c>
      <c r="C159" s="15" t="n">
        <f aca="false">RDT_ECS!F$50</f>
        <v>0.541888271072019</v>
      </c>
      <c r="D159" s="15" t="n">
        <f aca="false">RDT_ECS!G$50</f>
        <v>1.49548558381685</v>
      </c>
      <c r="E159" s="15" t="n">
        <f aca="false">RDT_ECS!H$50</f>
        <v>2.84067836412872</v>
      </c>
      <c r="F159" s="15" t="n">
        <f aca="false">RDT_ECS!I$50</f>
        <v>4.5385250178039</v>
      </c>
      <c r="G159" s="15" t="n">
        <f aca="false">RDT_ECS!J$50</f>
        <v>5.35514039626905</v>
      </c>
      <c r="H159" s="15" t="n">
        <f aca="false">RDT_ECS!K$50</f>
        <v>5.35514039626905</v>
      </c>
    </row>
    <row collapsed="false" customFormat="false" customHeight="false" hidden="false" ht="12.8" outlineLevel="0" r="162">
      <c r="A162" s="52" t="s">
        <v>21</v>
      </c>
      <c r="C162" s="0" t="str">
        <f aca="false">RDT_CLIM!B$10</f>
        <v>2009</v>
      </c>
      <c r="D162" s="0" t="str">
        <f aca="false">RDT_CLIM!C$10</f>
        <v>2015</v>
      </c>
      <c r="E162" s="0" t="str">
        <f aca="false">RDT_CLIM!D$10</f>
        <v>2020</v>
      </c>
      <c r="F162" s="0" t="str">
        <f aca="false">RDT_CLIM!E$10</f>
        <v>2025</v>
      </c>
      <c r="G162" s="0" t="str">
        <f aca="false">RDT_CLIM!F$10</f>
        <v>2030</v>
      </c>
      <c r="H162" s="0" t="str">
        <f aca="false">RDT_CLIM!G$10</f>
        <v>2050</v>
      </c>
    </row>
    <row collapsed="false" customFormat="false" customHeight="false" hidden="false" ht="12.8" outlineLevel="0" r="163">
      <c r="B163" s="0" t="str">
        <f aca="false">RDT_CLIM!A$11</f>
        <v>Conso climatisation PAC/DRV/Rooftop</v>
      </c>
      <c r="C163" s="0" t="n">
        <f aca="false">RDT_CLIM!B$11</f>
        <v>5.4238186881371</v>
      </c>
      <c r="D163" s="0" t="n">
        <f aca="false">RDT_CLIM!C$11</f>
        <v>5.4238186881371</v>
      </c>
      <c r="E163" s="0" t="n">
        <f aca="false">RDT_CLIM!D$11</f>
        <v>6.1583936488452</v>
      </c>
      <c r="F163" s="0" t="n">
        <f aca="false">RDT_CLIM!E$11</f>
        <v>6.0227328615643</v>
      </c>
      <c r="G163" s="0" t="n">
        <f aca="false">RDT_CLIM!F$11</f>
        <v>6.1198075806705</v>
      </c>
      <c r="H163" s="0" t="n">
        <f aca="false">RDT_CLIM!G$11</f>
        <v>6.4414246641458</v>
      </c>
    </row>
    <row collapsed="false" customFormat="false" customHeight="false" hidden="false" ht="12.8" outlineLevel="0" r="164">
      <c r="B164" s="0" t="str">
        <f aca="false">RDT_CLIM!A$12</f>
        <v>RDT climatisation</v>
      </c>
      <c r="C164" s="0" t="n">
        <f aca="false">RDT_CLIM!B$12</f>
        <v>3.05790913979661</v>
      </c>
      <c r="D164" s="0" t="n">
        <f aca="false">RDT_CLIM!C$12</f>
        <v>3.20209397874487</v>
      </c>
      <c r="E164" s="0" t="n">
        <f aca="false">RDT_CLIM!D$12</f>
        <v>3.4756507523545</v>
      </c>
      <c r="F164" s="0" t="n">
        <f aca="false">RDT_CLIM!E$12</f>
        <v>3.4756507523545</v>
      </c>
      <c r="G164" s="0" t="n">
        <f aca="false">RDT_CLIM!F$12</f>
        <v>4.08639215971086</v>
      </c>
      <c r="H164" s="0" t="n">
        <f aca="false">RDT_CLIM!G$12</f>
        <v>4.70885596673613</v>
      </c>
    </row>
    <row collapsed="false" customFormat="false" customHeight="false" hidden="false" ht="12.8" outlineLevel="0" r="165">
      <c r="B165" s="0" t="str">
        <f aca="false">RDT_CLIM!A$13</f>
        <v>Chaleur environnement</v>
      </c>
      <c r="C165" s="0" t="n">
        <f aca="false">RDT_CLIM!B$13</f>
        <v>11.161726050917</v>
      </c>
      <c r="D165" s="0" t="n">
        <f aca="false">RDT_CLIM!C$13</f>
        <v>11.9437584749506</v>
      </c>
      <c r="E165" s="0" t="n">
        <f aca="false">RDT_CLIM!D$13</f>
        <v>15.2460318700588</v>
      </c>
      <c r="F165" s="0" t="n">
        <f aca="false">RDT_CLIM!E$13</f>
        <v>14.9101831399618</v>
      </c>
      <c r="G165" s="0" t="n">
        <f aca="false">RDT_CLIM!F$13</f>
        <v>18.8881261359205</v>
      </c>
      <c r="H165" s="0" t="n">
        <f aca="false">RDT_CLIM!G$13</f>
        <v>23.8903162998984</v>
      </c>
    </row>
    <row collapsed="false" customFormat="false" customHeight="false" hidden="false" ht="12.8" outlineLevel="0" r="167">
      <c r="B167" s="0" t="s">
        <v>140</v>
      </c>
      <c r="C167" s="0" t="n">
        <f aca="false">C$150+C$159+C$165</f>
        <v>17.7524176452874</v>
      </c>
      <c r="D167" s="0" t="n">
        <f aca="false">D$150+D$159+D$165</f>
        <v>21.5052960846758</v>
      </c>
      <c r="E167" s="0" t="n">
        <f aca="false">E$150+E$159+E$165</f>
        <v>28.4290403688557</v>
      </c>
      <c r="F167" s="0" t="n">
        <f aca="false">F$150+F$159+F$165</f>
        <v>32.749321523476</v>
      </c>
      <c r="G167" s="0" t="n">
        <f aca="false">G$150+G$159+G$165</f>
        <v>40.8548148856426</v>
      </c>
      <c r="H167" s="0" t="n">
        <f aca="false">H$150+H$159+H$165</f>
        <v>47.4937354206491</v>
      </c>
    </row>
    <row collapsed="false" customFormat="false" customHeight="false" hidden="false" ht="12.8" outlineLevel="0" r="169">
      <c r="B169" s="0" t="s">
        <v>119</v>
      </c>
      <c r="C169" s="0" t="n">
        <f aca="false">$C$167+$C$141</f>
        <v>242.966148500817</v>
      </c>
      <c r="D169" s="0" t="n">
        <f aca="false">$D$167+$D$141</f>
        <v>240.506279164126</v>
      </c>
      <c r="E169" s="0" t="n">
        <f aca="false">$E$167+$E$141</f>
        <v>231.774343205269</v>
      </c>
      <c r="F169" s="0" t="n">
        <f aca="false">$F$167+$F$141</f>
        <v>213.304613574916</v>
      </c>
      <c r="G169" s="0" t="n">
        <f aca="false">$G$167+$G$141</f>
        <v>198.239708786433</v>
      </c>
      <c r="H169" s="0" t="n">
        <f aca="false">$H$167+$H$141</f>
        <v>164.446475375864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2018-04-30T17:46:17Z</dcterms:modified>
  <cp:revision>36</cp:revision>
</cp:coreProperties>
</file>