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hypothèses hors modèles" r:id="rId2" sheetId="1" state="visible"/>
    <sheet name="sorties_modele_sanstitre" r:id="rId3" sheetId="2" state="visible"/>
    <sheet name="Sorties_modele_tertiaire" r:id="rId4" sheetId="3" state="visible"/>
    <sheet name="tertiaire indicateur DGEC" r:id="rId5" sheetId="4" state="visible"/>
    <sheet name="tertiaire inputs MEDPRO" r:id="rId6" sheetId="5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<sst xmlns="http://schemas.openxmlformats.org/spreadsheetml/2006/main" count="5225" uniqueCount="345">
  <si>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</si>
  <si>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</si>
  <si>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</si>
  <si>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</si>
  <si>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</si>
  <si>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</si>
  <si>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</si>
  <si>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</si>
  <si>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</si>
  <si>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Branche_MEDPRO</t>
  </si>
  <si>
    <t>Commerce</t>
  </si>
  <si>
    <t>Santé</t>
  </si>
  <si>
    <t>Autre</t>
  </si>
  <si>
    <t>Projections surfaces totales (Mm2)</t>
  </si>
  <si>
    <t>neuf</t>
  </si>
  <si>
    <t>individualisation des frais de chauffage</t>
  </si>
  <si>
    <t>Part du parc à chauffage collectif</t>
  </si>
  <si>
    <t>part du parc éligible équipé</t>
  </si>
  <si>
    <t>Part d’impossibilité technique</t>
  </si>
  <si>
    <t>Part du parc équipé</t>
  </si>
  <si>
    <t>gain moyen sur le besoin de chauffage</t>
  </si>
  <si>
    <t>Evolution du besoin de chauffage (valeurs incluses dans le modèle)</t>
  </si>
  <si>
    <t>CEE</t>
  </si>
  <si>
    <t>tertiaire (TWh économisé annuellement)</t>
  </si>
  <si>
    <t>Total 3ème et 4ème période</t>
  </si>
  <si>
    <t>valeurs à retirer aux consommations (hors modèle)</t>
  </si>
  <si>
    <t>scenario</t>
  </si>
  <si>
    <t>periodeconsDGEC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</si>
  <si>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</si>
  <si>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</si>
  <si>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</si>
  <si>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</si>
  <si>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</si>
  <si>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</si>
  <si>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</si>
  <si>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</si>
  <si>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</si>
  <si>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S4</t>
  </si>
  <si>
    <t>Parc &lt; 2009</t>
  </si>
  <si>
    <t>Parc &gt; 2009</t>
  </si>
  <si>
    <t>Total</t>
  </si>
  <si>
    <t>S1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</si>
  <si>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</si>
  <si>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</si>
  <si>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</si>
  <si>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</si>
  <si>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</si>
  <si>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</si>
  <si>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</si>
  <si>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</si>
  <si>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</si>
  <si>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</si>
  <si>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</si>
  <si>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</si>
  <si>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</si>
  <si>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</si>
  <si>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</si>
  <si>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2011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</si>
  <si>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</si>
  <si>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</si>
  <si>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</si>
  <si>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</si>
  <si>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</si>
  <si>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</si>
  <si>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</si>
  <si>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</si>
  <si>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</si>
  <si>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</si>
  <si>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</si>
  <si>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</si>
  <si>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</si>
  <si>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</si>
  <si>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</si>
  <si>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</si>
  <si>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</si>
  <si>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</si>
  <si>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</si>
  <si>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</si>
  <si>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</si>
  <si>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</si>
  <si>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</si>
  <si>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</si>
  <si>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</si>
  <si>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</si>
  <si>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</si>
  <si>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</si>
  <si>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</si>
  <si>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</si>
  <si>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</si>
  <si>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</si>
  <si>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</si>
  <si>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</si>
  <si>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</si>
  <si>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</si>
  <si>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</si>
  <si>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</si>
  <si>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</si>
  <si>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</si>
  <si>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</si>
  <si>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</si>
  <si>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</si>
  <si>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</si>
  <si>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</si>
  <si>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</si>
  <si>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</si>
  <si>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</si>
  <si>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</si>
  <si>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</si>
  <si>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</si>
  <si>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</si>
  <si>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</si>
  <si>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</si>
  <si>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</si>
  <si>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</si>
  <si>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</si>
  <si>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</si>
  <si>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</si>
  <si>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</si>
  <si>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</si>
  <si>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</si>
  <si>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</si>
  <si>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</si>
  <si>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</si>
  <si>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</si>
  <si>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</si>
  <si>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</si>
  <si>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</si>
  <si>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</si>
  <si>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</si>
  <si>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</si>
  <si>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</si>
  <si>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</si>
  <si>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</si>
  <si>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</si>
  <si>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AME 2017-2018</t>
  </si>
  <si>
    <t>Evolution du parc (surfaces en millions de m²)</t>
  </si>
  <si>
    <t>Parc &lt;2009</t>
  </si>
  <si>
    <t>Parc&gt;2009</t>
  </si>
  <si>
    <t>II.A. Parc Tertiaire neuf</t>
  </si>
  <si>
    <t>II.A.1. Construction</t>
  </si>
  <si>
    <t>Surfaces tertaires (Mm2)</t>
  </si>
  <si>
    <t>II.A.2. Performance du bâti</t>
  </si>
  <si>
    <t>2010-2015</t>
  </si>
  <si>
    <t>2015-2020</t>
  </si>
  <si>
    <t>2020-2025</t>
  </si>
  <si>
    <t>2025-2030</t>
  </si>
  <si>
    <t>2030-2035</t>
  </si>
  <si>
    <t>2035-2050</t>
  </si>
  <si>
    <t>RT2005</t>
  </si>
  <si>
    <t>RT2012</t>
  </si>
  <si>
    <t>RT2020</t>
  </si>
  <si>
    <t>Bâtiment exemplaire de l’État, de ses établissements publics et des collectivités territoriales</t>
  </si>
  <si>
    <t>Part des bâtiments neufs selon le niveau de performance</t>
  </si>
  <si>
    <t>Baisse du besoin unitaire pour les usages RT par rapport à la RT 2012</t>
  </si>
  <si>
    <t>BEPOS 1</t>
  </si>
  <si>
    <t>BEPOS 2</t>
  </si>
  <si>
    <t>Electrique recup chaleur</t>
  </si>
  <si>
    <t>BEPOS 3</t>
  </si>
  <si>
    <t>BEPOS 4</t>
  </si>
  <si>
    <t>Autres + urbain</t>
  </si>
  <si>
    <t>coefficient appliqué aux besoins unitaires des usages RT pour les bâtiments neufs entrants de l’État</t>
  </si>
  <si>
    <t>II.A.3. Mix chauffage, parc neuf</t>
  </si>
  <si>
    <t>Calage en 2008  sur les parts de marchés observées (données CEREN) puis évolution modèle CGDD</t>
  </si>
  <si>
    <t>Gaz naturel</t>
  </si>
  <si>
    <t>Chauffage urbain</t>
  </si>
  <si>
    <t>Electricité (PAC, Rooftop et DRV)</t>
  </si>
  <si>
    <t>Electricité (Joule)</t>
  </si>
  <si>
    <t>Les performances moyennes des systèmes sont définies via les choix de renouvellement automatiquement générés par l'outil CGDD (fonction de la rentabilité et performance à atteindre). Les équipements sont séparés entre  systèmes "classiques" et "performants".</t>
  </si>
  <si>
    <t>"classique"</t>
  </si>
  <si>
    <t>"performant"</t>
  </si>
  <si>
    <t>chaudière gaz</t>
  </si>
  <si>
    <t>II.A.4. Climatisation dans le neuf</t>
  </si>
  <si>
    <t>Part des m2 climatisés</t>
  </si>
  <si>
    <t>Commerces</t>
  </si>
  <si>
    <t>II.B. Parc Tertiaire existant</t>
  </si>
  <si>
    <t>II.B.1. Parc touché par niveaux de rénovations</t>
  </si>
  <si>
    <t>Le modèle CGDD gère différent les bouquets. On considère ici :
- rénovation faible = changement des fenêtres et fenêtres + murs performance faible
- rénovation moyenne = murs+fenêtres performant + ensemble moyen
- rénovation importante = ensemble du bâti rénové niveau BBC
Ces niveaux n'intègrent pas les travaux supplémentaires générés par les CEE 3ème période (de 2016 à 2020)</t>
  </si>
  <si>
    <t>Rénovation moyenne (RT Element)</t>
  </si>
  <si>
    <t>GTB (fait partie des rénovations faibles)</t>
  </si>
  <si>
    <t>Investissements dans la rénovation (milliards d’euros)</t>
  </si>
  <si>
    <t>Changement de système de chauffage seul</t>
  </si>
  <si>
    <t>Geste sur le bâti et Changement de système chauffage</t>
  </si>
  <si>
    <t>II.B.2. Performance de la rénovation</t>
  </si>
  <si>
    <t>II.B.2.a Gains sur le besoin énergétique de chauffage (enveloppe)</t>
  </si>
  <si>
    <t>Administration</t>
  </si>
  <si>
    <t>Il s'agit de valeurs moyennes. Les gains peuvent être plus ou moins importants selon la cible.</t>
  </si>
  <si>
    <t>Cafés-Hotels-Restaurants (Cahore)</t>
  </si>
  <si>
    <t>Enseignement Recherche</t>
  </si>
  <si>
    <t>santé et social</t>
  </si>
  <si>
    <t>II.B.2.a Evolution de la performance des systèmes de production de chaleur</t>
  </si>
  <si>
    <t>L'outil de simulation considère 2 niveaux de performance pour chaque système dont les coûts évoluent de manière différentiée ( les systèmes performants  et les PACS voyant leur coût diminuer).
Le gain de rendement entre une chaudière gaz "classique" et "condensation" est de 27%
Le gain de rendement entre une PAC "classique" et une PAC "performante" est de 13%</t>
  </si>
  <si>
    <t>II.B.3. Evolution mix énergétique existant (chauffage seul)</t>
  </si>
  <si>
    <t>Chauffage seul - parc existant</t>
  </si>
  <si>
    <t>% des surfaces équipées, parc existant</t>
  </si>
  <si>
    <t>Chauffage Urbain</t>
  </si>
  <si>
    <t>Ensemble des usages thermiques - tout bâtiment neuf+existant</t>
  </si>
  <si>
    <t>II.B.4. Climatisation dans le parc existant</t>
  </si>
  <si>
    <t>II.B.6. Evolution de la Valeur Ajoutée (VA) (sortie ThreeME) et de l'Emploi (hypothèses CGDD d’après INSEE et BIPE )</t>
  </si>
  <si>
    <t>VA (anciennes valeurs AME 2016)</t>
  </si>
  <si>
    <t>VA</t>
  </si>
  <si>
    <t>Emploi</t>
  </si>
  <si>
    <t>II.C. Autres hypothèses</t>
  </si>
  <si>
    <t>Directive européenne "patrimoine de l'Etat"</t>
  </si>
  <si>
    <t>Surfaces rénovées du parc de l'Etat (Mm²) du fait de la réglementation</t>
  </si>
  <si>
    <t>Obligation de rénovation de 3 % par an à partir de 2014 et maintenue jusqu’en 2050</t>
  </si>
  <si>
    <t>Décret d'obligation de rénovation du parc tertiaire</t>
  </si>
  <si>
    <t>pas dans l’AME</t>
  </si>
  <si>
    <t>II.C.1. Fonds chaleur</t>
  </si>
  <si>
    <t>II.C.2. Individualisation des charges de chauffage</t>
  </si>
  <si>
    <t>Les chiffres de l’étude d’impact de la DHUP sont utilisés</t>
  </si>
  <si>
    <t>La part du parc à chauffage collectif est estimée à 30 %, on prend une part d’impossibilité technique de 15 % sur les surfaces chauffées collectivement</t>
  </si>
  <si>
    <t>Le gain attendu pour la cible est évalué à 7,5% des besoins de chauffage</t>
  </si>
  <si>
    <t>On suppose que le parc cible est équipé en 3 ans. Cela conduit à diminuer le besoin unitaire de chauffage du parc comme suit</t>
  </si>
  <si>
    <t>Part du parc total équipé</t>
  </si>
  <si>
    <t>Les gains sont maintenus jusqu’en 2050</t>
  </si>
  <si>
    <t>II.C.3. CEE</t>
  </si>
  <si>
    <t>remarque </t>
  </si>
  <si>
    <t>Total 3ème et 4ème période 2,4</t>
  </si>
  <si>
    <t>Ecart de consommations totales entre un scenario avec et sans CEE</t>
  </si>
  <si>
    <t>Ventilation et auxiliaires ??? froid alimentaire ???</t>
  </si>
  <si>
    <t>II.C.4. Consommation d'électricité hors usages thermiques et hors climatisation, i.e.  liée à l'activité tertiaire (ordinateurs, imprimantes, éclairage, etc…)</t>
  </si>
  <si>
    <t>Consommation d'elec (kWh/employé/an)</t>
  </si>
  <si>
    <t>II.C.5. Travaux embarqués</t>
  </si>
  <si>
    <t>II.C.6. RT existant 2018</t>
  </si>
  <si>
    <t>Le modèle permet d’imposer un niveau minimal lors de geste de rénovation choisi entre les deux niveaux de performance du modèle : modéré ou BBC</t>
  </si>
  <si>
    <t>Le niveau BBC étant plus performant que le niveau de la nouvelle RT par élément, celle-ci a été modélisée en augmentant les gains des gestes modérés de 6 % (hypothèse DHUP) et en augmentant les rendements des systèmes de chauffage classiques de 10 % (à défaut d’hypothèses précises par systèmes)  à partir de 2018</t>
  </si>
  <si>
    <t>Les coûts des gestes ont été augmenté de 9 % et le coût des systèmes de 15 %</t>
  </si>
  <si>
    <t>III Autres indicateurs</t>
  </si>
  <si>
    <t>Consommations totales par énergie en mtep</t>
  </si>
  <si>
    <t>Consommations  par usage en mtep</t>
  </si>
  <si>
    <t>baisse total</t>
  </si>
  <si>
    <t>baisse chauffage</t>
  </si>
  <si>
    <t>Indicateurs bâtiment de la SNBC</t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</si>
  <si>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des secteurs résidentiel et tertiaire, en distinguant l’usage chauffage et la part électricité spécifique (en Mtep)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</si>
  <si>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Investissements publics et privés dédiés à la transition énergétique (volet Bâtiment) en distinguant les investissements dans l'efficacité énergétique et dans les énergies renouvelables (Md€)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</si>
  <si>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du parc privé rénovés, selon la performance (il serait pertinent de considérer les critères de performance de l’enquête OPEN qui sert à alimenter les indicateurs SNBC), en distinguant le parc social, et en distinguant la part de ceux ayant au départ la plus mauvaise performance énergétique (étiquettes F et G),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</si>
  <si>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Nombre de logements rénovés dans le cadre du programme « Habiter Mieux » de l’Anah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</si>
  <si>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Consommation d’énergie par vecteurs (charbon, pétrôle, gaz, électricité, ENR et déchets) des secteurs résidentiels et  tertiaire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</si>
  <si>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consommé par le secteur de la construction (Mm</t>
    </r>
    <r>
      <rPr>
        <vertAlign val="superscript"/>
        <sz val="11"/>
        <color rgb="FF000000"/>
        <rFont val="Arial"/>
        <family val="2"/>
        <charset val="1"/>
      </rPr>
      <t>3</t>
    </r>
    <r>
      <rPr>
        <sz val="11"/>
        <color rgb="FF000000"/>
        <rFont val="Arial"/>
        <family val="2"/>
        <charset val="1"/>
      </rPr>
      <t>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</si>
  <si>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Volume de bois incorporé dans les bâtiments (Mm³)</t>
    </r>
  </si>
  <si>
    <r>
      <t>◦</t>
    </r>
    <r>
      <rPr>
        <sz val="7"/>
        <color rgb="FF000000"/>
        <rFont val="Times New Roman"/>
        <family val="1"/>
        <charset val="1"/>
      </rPr>
      <t>  </t>
    </r>
    <r>
      <rPr>
        <sz val="11"/>
        <color rgb="FF000000"/>
        <rFont val="Arial"/>
        <family val="2"/>
        <charset val="1"/>
      </rPr>
      <t>Part des déchets minéraux du BTP valorisés/recyclés</t>
    </r>
  </si>
  <si>
    <r>
      <t>◦</t>
    </r>
    <r>
      <rPr>
        <sz val="7"/>
        <color rgb="FFFF0000"/>
        <rFont val="Times New Roman"/>
        <family val="1"/>
        <charset val="1"/>
      </rPr>
      <t>  </t>
    </r>
    <r>
      <rPr>
        <sz val="11"/>
        <color rgb="FFFF0000"/>
        <rFont val="Arial"/>
        <family val="2"/>
        <charset val="1"/>
      </rPr>
      <t>Evolution de la climatisation d’été</t>
    </r>
  </si>
  <si>
    <t>Variable Med-Pro</t>
  </si>
  <si>
    <t>Commentaire</t>
  </si>
  <si>
    <t>Commentaire BV</t>
  </si>
  <si>
    <t>format AME 2017-2018</t>
  </si>
  <si>
    <t>Nombre d'employés</t>
  </si>
  <si>
    <t>Hypothèses note Enerdata</t>
  </si>
  <si>
    <r>
      <t>Ces deux hypothèses permettent de calculer le Taux de croissance annuel de la productivité (variable d'entrée de MedPro :</t>
    </r>
    <r>
      <rPr>
        <sz val="11"/>
        <color rgb="FFFF0000"/>
        <rFont val="Calibri"/>
        <family val="2"/>
        <charset val="1"/>
      </rPr>
      <t>PRLCY _ productivité par branche, non trouvée dans Med-Pro).</t>
    </r>
  </si>
  <si>
    <t>BV Inversion du nom de variable entre Nombre d’employés et valeur ajoutée ? 1,4 millions d’mployés dans le tertiaire ce n’est pas possible. 20 millions plus proche des statistiques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</si>
  <si>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</si>
  <si>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</si>
  <si>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</si>
  <si>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</si>
  <si>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</si>
  <si>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</si>
  <si>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Existe-t-il des détails sur les secteurs inclus dans les branches du modèle ??</t>
  </si>
  <si>
    <t>Superficie au sol par employé (m2)</t>
  </si>
  <si>
    <t>AREAL</t>
  </si>
  <si>
    <t>BV les valeurs sont très faibles pour des m² par employé. Est ce que c’est l’indice d’évolution des surfaces par employé ?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</si>
  <si>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</si>
  <si>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</si>
  <si>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</si>
  <si>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</si>
  <si>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Part des besoins ou des consommations finales ? i.e avant ou après calcul des consommations avec le rendement des systèmes de chauffage ?</t>
  </si>
  <si>
    <t>- le gaz:</t>
  </si>
  <si>
    <t>PCBTCY</t>
  </si>
  <si>
    <t>usages thermiques dans le modèle tertiaire = chauffage ECS cuisson +autres usages thermiques dans le modèle tertiaire. Est-ce pareil dans MEDPRO ?</t>
  </si>
  <si>
    <t>- la chaleur:</t>
  </si>
  <si>
    <t>- l'énergie solaire:</t>
  </si>
  <si>
    <t>part du solaire dans autres énergies</t>
  </si>
  <si>
    <t>Énergie solaire non disponible de manière individualisée dans le modèle. Inclus dans autres énergies</t>
  </si>
  <si>
    <t>PSVSOL</t>
  </si>
  <si>
    <t>- l'électricité:</t>
  </si>
  <si>
    <t>PSVEL</t>
  </si>
  <si>
    <t>- la biomasse:</t>
  </si>
  <si>
    <t>part de la biomasse  dans autres énergies</t>
  </si>
  <si>
    <t>Biomasse non disponible de manière individualisée dans le modèle. Inclus dans autres énergies</t>
  </si>
  <si>
    <t>PSVET</t>
  </si>
  <si>
    <t>- le fioul:</t>
  </si>
  <si>
    <t>Total (verification):</t>
  </si>
  <si>
    <t>Pourquoi  la somme est supérieure à 1 ? Il manque le fioul et les autres énergies minoritaires (Charbon, GPL)</t>
  </si>
  <si>
    <t>- dont chauffage</t>
  </si>
  <si>
    <t>Gain d'efficacité par rapport à 2010 (Evolution du besoin unitaire de chauffage)</t>
  </si>
  <si>
    <t>Indice d’évolution des consommations unitiares ou des besoins unitaires de chauffage ?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</si>
  <si>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</si>
  <si>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</si>
  <si>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t>Le niveau de détail sur les rénovations thermiques est donc assez faible.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</si>
  <si>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</si>
  <si>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</si>
  <si>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</si>
  <si>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</si>
  <si>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</si>
  <si>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</si>
  <si>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</si>
  <si>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</si>
  <si>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</si>
  <si>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</si>
  <si>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</si>
  <si>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</si>
  <si>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</si>
  <si>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</si>
  <si>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</si>
  <si>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d'effiicacité = baisse des consommations unitaires en climatisation? Pour l'instant, j'obtiens des valeurs bien plus faibles en sortie de mon modèle</t>
  </si>
  <si>
    <t>Gain d'efficacité par rapport à 2010</t>
  </si>
  <si>
    <t>CSELACY</t>
  </si>
  <si>
    <t>Eclairage public</t>
  </si>
  <si>
    <t>hors modèle</t>
  </si>
  <si>
    <t>CSELPUCY</t>
  </si>
  <si>
    <t>non présent dans le modèle</t>
  </si>
  <si>
    <t>2009</t>
  </si>
  <si>
    <t>2012</t>
  </si>
  <si>
    <t>2013</t>
  </si>
  <si>
    <t>2014</t>
  </si>
  <si>
    <t>2016</t>
  </si>
  <si>
    <t>2017</t>
  </si>
  <si>
    <t>2018</t>
  </si>
  <si>
    <t>2019</t>
  </si>
  <si>
    <t>2021</t>
  </si>
  <si>
    <t>2022</t>
  </si>
  <si>
    <t>2023</t>
  </si>
  <si>
    <t>2024</t>
  </si>
  <si>
    <t>2026</t>
  </si>
  <si>
    <t>2027</t>
  </si>
  <si>
    <t>2028</t>
  </si>
  <si>
    <t>2029</t>
  </si>
  <si>
    <t>2031</t>
  </si>
  <si>
    <t>2032</t>
  </si>
  <si>
    <t>2033</t>
  </si>
  <si>
    <t>2034</t>
  </si>
  <si>
    <t>2036</t>
  </si>
  <si>
    <t>2037</t>
  </si>
  <si>
    <t>2038</t>
  </si>
  <si>
    <t>2039</t>
  </si>
  <si>
    <t>2041</t>
  </si>
  <si>
    <t>2042</t>
  </si>
  <si>
    <t>2043</t>
  </si>
  <si>
    <t>2044</t>
  </si>
  <si>
    <t>2046</t>
  </si>
  <si>
    <t>2047</t>
  </si>
  <si>
    <t>2048</t>
  </si>
  <si>
    <t>2049</t>
  </si>
  <si>
    <t>S2</t>
  </si>
  <si>
    <t>S3</t>
  </si>
  <si>
    <t>AMS2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</si>
</sst>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"/>
    <numFmt numFmtId="166" formatCode="#,##0"/>
    <numFmt numFmtId="167" formatCode="0.0"/>
    <numFmt numFmtId="168" formatCode="@"/>
    <numFmt numFmtId="169" formatCode="0.00%"/>
    <numFmt numFmtId="170" formatCode="0%"/>
    <numFmt numFmtId="171" formatCode="0.00"/>
    <numFmt numFmtId="172" formatCode="0.0%"/>
    <numFmt numFmtId="173" formatCode="#,##0.00"/>
    <numFmt numFmtId="174" formatCode="0.000"/>
    <numFmt numFmtId="175" formatCode="0.0000"/>
    <numFmt numFmtId="176" formatCode="0.000%"/>
    <numFmt numFmtId="177" formatCode="mm/dd/yyyy hh:mm:ss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FF3333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6"/>
      <color rgb="FFFF0000"/>
      <name val="Calibri"/>
      <family val="2"/>
      <charset val="1"/>
    </font>
    <font>
      <sz val="11"/>
      <color rgb="FFFF0000"/>
      <name val="OpenSymbol"/>
      <family val="0"/>
      <charset val="1"/>
    </font>
    <font>
      <sz val="7"/>
      <color rgb="FFFF0000"/>
      <name val="Times New Roman"/>
      <family val="1"/>
      <charset val="1"/>
    </font>
    <font>
      <sz val="11"/>
      <color rgb="FFFF0000"/>
      <name val="Arial"/>
      <family val="2"/>
      <charset val="1"/>
    </font>
    <font>
      <sz val="11"/>
      <color rgb="FF000000"/>
      <name val="OpenSymbol"/>
      <family val="0"/>
      <charset val="1"/>
    </font>
    <font>
      <sz val="7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58F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666699"/>
      </patternFill>
    </fill>
    <fill>
      <patternFill patternType="solid"/>
    </fill>
    <fill>
      <patternFill patternType="solid">
        <fgColor indexed="22"/>
      </patternFill>
    </fill>
  </fills>
  <borders count="21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medium">
        <color rgb="FF00758F"/>
      </left>
      <right/>
      <top style="medium">
        <color rgb="FF00758F"/>
      </top>
      <bottom style="medium">
        <color rgb="FF00758F"/>
      </bottom>
      <diagonal/>
    </border>
    <border diagonalDown="false" diagonalUp="false">
      <left/>
      <right/>
      <top style="medium">
        <color rgb="FF00758F"/>
      </top>
      <bottom style="medium">
        <color rgb="FF00758F"/>
      </bottom>
      <diagonal/>
    </border>
    <border diagonalDown="false" diagonalUp="false">
      <left/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 style="hair"/>
      <right style="thin"/>
      <top style="hair"/>
      <bottom style="hair"/>
      <diagonal/>
    </border>
    <border diagonalDown="false" diagonalUp="false">
      <left style="medium">
        <color rgb="FF00758F"/>
      </left>
      <right style="medium">
        <color rgb="FF00758F"/>
      </right>
      <top style="medium">
        <color rgb="FF00758F"/>
      </top>
      <bottom style="medium">
        <color rgb="FF00758F"/>
      </bottom>
      <diagonal/>
    </border>
    <border diagonalDown="false" diagonalUp="false">
      <left/>
      <right/>
      <top/>
      <bottom style="medium">
        <color rgb="FF00758F"/>
      </bottom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/>
      <right style="hair">
        <color rgb="FF4BACC6"/>
      </right>
      <top style="hair">
        <color rgb="FF4BACC6"/>
      </top>
      <bottom style="hair">
        <color rgb="FF4BACC6"/>
      </bottom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Fill="true" applyNumberFormat="true" borderId="0" fillId="7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0">
      <alignment wrapText="true"/>
    </xf>
    <xf applyNumberFormat="true" borderId="0" fillId="0" fontId="0" numFmtId="177">
      <alignment wrapText="true"/>
    </xf>
  </cellStyleXfs>
  <cellXfs count="129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justify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5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5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3" fontId="7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70" xfId="26">
      <alignment horizontal="justify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70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9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top" wrapText="tru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10" fillId="2" fontId="0" numFmtId="171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71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2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9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1" fillId="3" fontId="7" numFmtId="164" xfId="26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9" fillId="2" fontId="13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1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0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14" numFmtId="170" xfId="26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15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2" fontId="4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4" fillId="2" fontId="4" numFmtId="164" xfId="26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9" fillId="2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5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6" fillId="0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2" xfId="19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0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0" fontId="0" numFmtId="173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7" numFmtId="164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1" fillId="3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73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general" indent="0" shrinkToFit="false" textRotation="0" vertical="center" wrapText="true"/>
      <protection hidden="false" locked="true"/>
    </xf>
    <xf applyAlignment="true" applyBorder="true" applyFont="false" applyProtection="false" borderId="10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1" fillId="2" fontId="0" numFmtId="171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9" fillId="2" fontId="0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72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3" fontId="7" numFmtId="164" xfId="26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7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70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9" fillId="2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2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7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6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4" numFmtId="167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18" numFmtId="164" xfId="0">
      <alignment horizontal="justify" indent="0" shrinkToFit="false" textRotation="0" vertical="center" wrapText="false"/>
      <protection hidden="false" locked="true"/>
    </xf>
    <xf applyAlignment="true" applyBorder="false" applyFont="true" applyProtection="false" borderId="0" fillId="0" fontId="21" numFmtId="164" xfId="0">
      <alignment horizontal="justify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5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5" fontId="26" numFmtId="164" xfId="26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7" fillId="5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5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6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4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8" fillId="2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6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27" numFmtId="164" xfId="26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4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4" xfId="26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4" xfId="26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4" fontId="0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4" fontId="0" numFmtId="167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0" fillId="2" fontId="0" numFmtId="165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20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7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27" numFmtId="164" xfId="26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20" fillId="4" fontId="0" numFmtId="165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9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8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9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26" numFmtId="175" xfId="26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9" fillId="4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9" fillId="2" fontId="0" numFmtId="164" xfId="26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5" fontId="26" numFmtId="170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9" fillId="2" fontId="4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30" numFmtId="164" xfId="26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30" numFmtId="170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6" xfId="26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4" fontId="0" numFmtId="164" xfId="0">
      <alignment horizontal="general" indent="0" shrinkToFit="false" textRotation="0" vertical="bottom" wrapText="false"/>
      <protection hidden="false" locked="true"/>
    </xf>
    <xf borderId="0" fillId="7" fontId="0" numFmtId="0" xfId="27"/>
    <xf borderId="0" fillId="0" fontId="0" numFmtId="0" xfId="28"/>
    <xf borderId="0" fillId="0" fontId="0" numFmtId="0" xfId="29"/>
    <xf borderId="0" fillId="0" fontId="0" numFmtId="0" xfId="30"/>
    <xf borderId="0" fillId="0" fontId="0" numFmtId="177" xfId="31"/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7" fontId="0" numFmtId="0" xfId="27">
      <alignment wrapText="true"/>
    </xf>
    <xf borderId="0" fillId="0" fontId="0" numFmtId="0" xfId="28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borderId="0" fillId="0" fontId="0" numFmt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7" borderId="0" xfId="27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8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  <xf numFmtId="0" fontId="0" fillId="0" borderId="0" xfId="29">
      <alignment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XLConnect.Header" xfId="20"/>
    <cellStyle builtinId="54" customBuiltin="true" name="Excel Built-in XLConnect.String" xfId="21"/>
    <cellStyle builtinId="54" customBuiltin="true" name="Excel Built-in XLConnect.Numeric" xfId="22"/>
    <cellStyle builtinId="54" customBuiltin="true" name="Excel Built-in Excel Built-in Excel Built-in XLConnect.Header" xfId="23"/>
    <cellStyle builtinId="54" customBuiltin="true" name="Excel Built-in Excel Built-in Excel Built-in XLConnect.String" xfId="24"/>
    <cellStyle builtinId="54" customBuiltin="true" name="Excel Built-in Excel Built-in Excel Built-in XLConnect.Numeric" xfId="25"/>
    <cellStyle builtinId="54" customBuiltin="true" name="Excel Built-in Excel Built-in Excel Built-in TableStyleLight1" xfId="26"/>
    <cellStyle name="XLConnect.Header" xfId="27"/>
    <cellStyle name="XLConnect.String" xfId="28"/>
    <cellStyle name="XLConnect.Numeric" xfId="29"/>
    <cellStyle name="XLConnect.Boolean" xfId="30"/>
    <cellStyle name="XLConnect.DateTime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60"/>
  <sheetViews>
    <sheetView colorId="64" defaultGridColor="true" rightToLeft="false" showFormulas="false" showGridLines="true" showOutlineSymbols="true" showRowColHeaders="true" showZeros="true" tabSelected="true" topLeftCell="AL7" view="normal" windowProtection="false" workbookViewId="0" zoomScale="75" zoomScaleNormal="75" zoomScalePageLayoutView="100">
      <selection activeCell="J28" activeCellId="0" pane="topLeft" sqref="J28:AZ32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5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K2" s="0" t="n">
        <v>2009</v>
      </c>
      <c r="L2" s="0" t="n">
        <v>2010</v>
      </c>
      <c r="M2" s="0" t="n">
        <v>2011</v>
      </c>
      <c r="N2" s="0" t="n">
        <v>2012</v>
      </c>
      <c r="O2" s="0" t="n">
        <v>2013</v>
      </c>
      <c r="P2" s="0" t="n">
        <v>2014</v>
      </c>
      <c r="Q2" s="0" t="n">
        <v>2015</v>
      </c>
      <c r="R2" s="0" t="n">
        <v>2016</v>
      </c>
      <c r="S2" s="0" t="n">
        <v>2017</v>
      </c>
      <c r="T2" s="0" t="n">
        <v>2018</v>
      </c>
      <c r="U2" s="0" t="n">
        <v>2019</v>
      </c>
      <c r="V2" s="0" t="n">
        <v>2020</v>
      </c>
      <c r="W2" s="0" t="n">
        <v>2021</v>
      </c>
      <c r="X2" s="0" t="n">
        <v>2022</v>
      </c>
      <c r="Y2" s="0" t="n">
        <v>2023</v>
      </c>
      <c r="Z2" s="0" t="n">
        <v>2024</v>
      </c>
      <c r="AA2" s="0" t="n">
        <v>2025</v>
      </c>
      <c r="AB2" s="0" t="n">
        <v>2026</v>
      </c>
      <c r="AC2" s="0" t="n">
        <v>2027</v>
      </c>
      <c r="AD2" s="0" t="n">
        <v>2028</v>
      </c>
      <c r="AE2" s="0" t="n">
        <v>2029</v>
      </c>
      <c r="AF2" s="0" t="n">
        <v>2030</v>
      </c>
      <c r="AG2" s="0" t="n">
        <v>2031</v>
      </c>
      <c r="AH2" s="0" t="n">
        <v>2032</v>
      </c>
      <c r="AI2" s="0" t="n">
        <v>2033</v>
      </c>
      <c r="AJ2" s="0" t="n">
        <v>2034</v>
      </c>
      <c r="AK2" s="0" t="n">
        <v>2035</v>
      </c>
      <c r="AL2" s="0" t="n">
        <v>2036</v>
      </c>
      <c r="AM2" s="0" t="n">
        <v>2037</v>
      </c>
      <c r="AN2" s="0" t="n">
        <v>2038</v>
      </c>
      <c r="AO2" s="0" t="n">
        <v>2039</v>
      </c>
      <c r="AP2" s="0" t="n">
        <v>2040</v>
      </c>
      <c r="AQ2" s="0" t="n">
        <v>2041</v>
      </c>
      <c r="AR2" s="0" t="n">
        <v>2042</v>
      </c>
      <c r="AS2" s="0" t="n">
        <v>2043</v>
      </c>
      <c r="AT2" s="0" t="n">
        <v>2044</v>
      </c>
      <c r="AU2" s="0" t="n">
        <v>2045</v>
      </c>
      <c r="AV2" s="0" t="n">
        <v>2046</v>
      </c>
      <c r="AW2" s="0" t="n">
        <v>2047</v>
      </c>
      <c r="AX2" s="0" t="n">
        <v>2048</v>
      </c>
      <c r="AY2" s="0" t="n">
        <v>2049</v>
      </c>
      <c r="AZ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SUM(C3:C6)</f>
        <v>17.8</v>
      </c>
      <c r="D11" s="8" t="n">
        <f aca="false">SUM(D3:D6)</f>
        <v>20.2</v>
      </c>
      <c r="E11" s="8" t="n">
        <f aca="false">SUM(E3:E6)</f>
        <v>20.7</v>
      </c>
      <c r="F11" s="8" t="n">
        <f aca="false">SUM(F3:F6)</f>
        <v>20.9</v>
      </c>
      <c r="G11" s="8" t="n">
        <f aca="false">SUM(G3:G6)</f>
        <v>21.5</v>
      </c>
      <c r="H11" s="8" t="n">
        <f aca="false">SUM(H3:H6)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 t="s">
        <v>9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4.9" outlineLevel="0" r="17">
      <c r="A17" s="5" t="s">
        <v>2</v>
      </c>
      <c r="C17" s="12" t="n">
        <f aca="false">C30/C3</f>
        <v>23.1081081081081</v>
      </c>
      <c r="D17" s="12" t="n">
        <f aca="false">D30/D3</f>
        <v>26.9512195121951</v>
      </c>
      <c r="E17" s="12" t="n">
        <f aca="false">E30/E3</f>
        <v>26.9411764705882</v>
      </c>
      <c r="F17" s="12" t="n">
        <f aca="false">F30/F3</f>
        <v>27.4712643678161</v>
      </c>
      <c r="G17" s="12" t="n">
        <f aca="false">G30/G3</f>
        <v>27.5555555555556</v>
      </c>
      <c r="H17" s="12" t="n">
        <f aca="false">H30/H3</f>
        <v>28.6315789473684</v>
      </c>
      <c r="J17" s="13" t="s">
        <v>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4.9" outlineLevel="0" r="18">
      <c r="A18" s="5" t="s">
        <v>3</v>
      </c>
      <c r="C18" s="12" t="n">
        <f aca="false">C31/C4</f>
        <v>61.3333333333333</v>
      </c>
      <c r="D18" s="12" t="n">
        <f aca="false">D31/D4</f>
        <v>62.0588235294118</v>
      </c>
      <c r="E18" s="12" t="n">
        <f aca="false">E31/E4</f>
        <v>65.1515151515152</v>
      </c>
      <c r="F18" s="12" t="n">
        <f aca="false">F31/F4</f>
        <v>68.4375</v>
      </c>
      <c r="G18" s="12" t="n">
        <f aca="false">G31/G4</f>
        <v>69.6875</v>
      </c>
      <c r="H18" s="12" t="n">
        <f aca="false">H31/H4</f>
        <v>73.4375</v>
      </c>
      <c r="J18" s="13" t="s">
        <v>10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4.9" outlineLevel="0" r="19">
      <c r="A19" s="5" t="s">
        <v>4</v>
      </c>
      <c r="C19" s="12" t="n">
        <f aca="false">C32/C5</f>
        <v>65.7142857142857</v>
      </c>
      <c r="D19" s="12" t="n">
        <f aca="false">D32/D5</f>
        <v>67.0588235294118</v>
      </c>
      <c r="E19" s="12" t="n">
        <f aca="false">E32/E5</f>
        <v>71.7647058823529</v>
      </c>
      <c r="F19" s="12" t="n">
        <f aca="false">F32/F5</f>
        <v>76.4705882352941</v>
      </c>
      <c r="G19" s="12" t="n">
        <f aca="false">G32/G5</f>
        <v>76.6666666666667</v>
      </c>
      <c r="H19" s="12" t="n">
        <f aca="false">H32/H5</f>
        <v>91.0526315789474</v>
      </c>
      <c r="J19" s="13" t="s">
        <v>11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4.9" outlineLevel="0" r="20">
      <c r="A20" s="5" t="s">
        <v>5</v>
      </c>
      <c r="C20" s="12" t="n">
        <f aca="false">C33/C6</f>
        <v>59</v>
      </c>
      <c r="D20" s="12" t="n">
        <f aca="false">D33/D6</f>
        <v>60.8695652173913</v>
      </c>
      <c r="E20" s="12" t="n">
        <f aca="false">E33/E6</f>
        <v>60.8333333333333</v>
      </c>
      <c r="F20" s="12" t="n">
        <f aca="false">F33/F6</f>
        <v>61.3698630136986</v>
      </c>
      <c r="G20" s="12" t="n">
        <f aca="false">G33/G6</f>
        <v>60.9333333333333</v>
      </c>
      <c r="H20" s="12" t="n">
        <f aca="false">H33/H6</f>
        <v>60.8641975308642</v>
      </c>
      <c r="J20" s="13" t="s">
        <v>12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13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3.8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2718" t="s">
        <v>9</v>
      </c>
      <c r="K29" s="12719" t="s">
        <v>310</v>
      </c>
      <c r="L29" s="12720" t="s">
        <v>28</v>
      </c>
      <c r="M29" s="12721" t="s">
        <v>57</v>
      </c>
      <c r="N29" s="12722" t="s">
        <v>311</v>
      </c>
      <c r="O29" s="12723" t="s">
        <v>312</v>
      </c>
      <c r="P29" s="12724" t="s">
        <v>313</v>
      </c>
      <c r="Q29" s="12725" t="s">
        <v>29</v>
      </c>
      <c r="R29" s="12726" t="s">
        <v>314</v>
      </c>
      <c r="S29" s="12727" t="s">
        <v>315</v>
      </c>
      <c r="T29" s="12728" t="s">
        <v>316</v>
      </c>
      <c r="U29" s="12729" t="s">
        <v>317</v>
      </c>
      <c r="V29" s="12730" t="s">
        <v>30</v>
      </c>
      <c r="W29" s="12731" t="s">
        <v>318</v>
      </c>
      <c r="X29" s="12732" t="s">
        <v>319</v>
      </c>
      <c r="Y29" s="12733" t="s">
        <v>320</v>
      </c>
      <c r="Z29" s="12734" t="s">
        <v>321</v>
      </c>
      <c r="AA29" s="12735" t="s">
        <v>31</v>
      </c>
      <c r="AB29" s="12736" t="s">
        <v>322</v>
      </c>
      <c r="AC29" s="12737" t="s">
        <v>323</v>
      </c>
      <c r="AD29" s="12738" t="s">
        <v>324</v>
      </c>
      <c r="AE29" s="12739" t="s">
        <v>325</v>
      </c>
      <c r="AF29" s="12740" t="s">
        <v>32</v>
      </c>
      <c r="AG29" s="12741" t="s">
        <v>326</v>
      </c>
      <c r="AH29" s="12742" t="s">
        <v>327</v>
      </c>
      <c r="AI29" s="12743" t="s">
        <v>328</v>
      </c>
      <c r="AJ29" s="12744" t="s">
        <v>329</v>
      </c>
      <c r="AK29" s="12745" t="s">
        <v>33</v>
      </c>
      <c r="AL29" s="12746" t="s">
        <v>330</v>
      </c>
      <c r="AM29" s="12747" t="s">
        <v>331</v>
      </c>
      <c r="AN29" s="12748" t="s">
        <v>332</v>
      </c>
      <c r="AO29" s="12749" t="s">
        <v>333</v>
      </c>
      <c r="AP29" s="12750" t="s">
        <v>34</v>
      </c>
      <c r="AQ29" s="12751" t="s">
        <v>334</v>
      </c>
      <c r="AR29" s="12752" t="s">
        <v>335</v>
      </c>
      <c r="AS29" s="12753" t="s">
        <v>336</v>
      </c>
      <c r="AT29" s="12754" t="s">
        <v>337</v>
      </c>
      <c r="AU29" s="12755" t="s">
        <v>35</v>
      </c>
      <c r="AV29" s="12756" t="s">
        <v>338</v>
      </c>
      <c r="AW29" s="12757" t="s">
        <v>339</v>
      </c>
      <c r="AX29" s="12758" t="s">
        <v>340</v>
      </c>
      <c r="AY29" s="12759" t="s">
        <v>341</v>
      </c>
      <c r="AZ29" s="12760" t="s">
        <v>36</v>
      </c>
      <c r="AMJ29" s="6"/>
    </row>
    <row collapsed="false" customFormat="false" customHeight="false" hidden="false" ht="13.8" outlineLevel="0" r="30">
      <c r="A30" s="5" t="s">
        <v>2</v>
      </c>
      <c r="C30" s="12" t="n">
        <v>171</v>
      </c>
      <c r="D30" s="12" t="n">
        <v>221</v>
      </c>
      <c r="E30" s="12" t="n">
        <v>229</v>
      </c>
      <c r="F30" s="12" t="n">
        <v>239</v>
      </c>
      <c r="G30" s="12" t="n">
        <v>248</v>
      </c>
      <c r="H30" s="12" t="n">
        <v>272</v>
      </c>
      <c r="J30" s="12761" t="s">
        <v>2</v>
      </c>
      <c r="K30" s="12765" t="n">
        <v>2.0363059898049998E8</v>
      </c>
      <c r="L30" s="12769" t="n">
        <v>2.066830954348E8</v>
      </c>
      <c r="M30" s="12773" t="n">
        <v>2.097861550365E8</v>
      </c>
      <c r="N30" s="12777" t="n">
        <v>2.1294061524289998E8</v>
      </c>
      <c r="O30" s="12781" t="n">
        <v>2.161473243761E8</v>
      </c>
      <c r="P30" s="12785" t="n">
        <v>2.194071362977E8</v>
      </c>
      <c r="Q30" s="12789" t="n">
        <v>2.2272093143420002E8</v>
      </c>
      <c r="R30" s="12793" t="n">
        <v>2.24485790299E8</v>
      </c>
      <c r="S30" s="12797" t="n">
        <v>2.262690084472E8</v>
      </c>
      <c r="T30" s="12801" t="n">
        <v>2.280707693449E8</v>
      </c>
      <c r="U30" s="12805" t="n">
        <v>2.298912559433E8</v>
      </c>
      <c r="V30" s="12809" t="n">
        <v>2.317306319002E8</v>
      </c>
      <c r="W30" s="12813" t="n">
        <v>2.333681715044E8</v>
      </c>
      <c r="X30" s="12817" t="n">
        <v>2.350212400365E8</v>
      </c>
      <c r="Y30" s="12821" t="n">
        <v>2.366900190624E8</v>
      </c>
      <c r="Z30" s="12825" t="n">
        <v>2.383746079891E8</v>
      </c>
      <c r="AA30" s="12829" t="n">
        <v>2.400751372054E8</v>
      </c>
      <c r="AB30" s="12833" t="n">
        <v>2.417943203728E8</v>
      </c>
      <c r="AC30" s="12837" t="n">
        <v>2.435271502554E8</v>
      </c>
      <c r="AD30" s="12841" t="n">
        <v>2.452762971209E8</v>
      </c>
      <c r="AE30" s="12845" t="n">
        <v>2.4704271192299998E8</v>
      </c>
      <c r="AF30" s="12849" t="n">
        <v>2.488249359684E8</v>
      </c>
      <c r="AG30" s="12853" t="n">
        <v>2.499713120299E8</v>
      </c>
      <c r="AH30" s="12857" t="n">
        <v>2.511250736703E8</v>
      </c>
      <c r="AI30" s="12861" t="n">
        <v>2.522874502628E8</v>
      </c>
      <c r="AJ30" s="12865" t="n">
        <v>2.535062229399E8</v>
      </c>
      <c r="AK30" s="12869" t="n">
        <v>2.546924023741E8</v>
      </c>
      <c r="AL30" s="12873" t="n">
        <v>2.558855124491E8</v>
      </c>
      <c r="AM30" s="12877" t="n">
        <v>2.570863835766E8</v>
      </c>
      <c r="AN30" s="12881" t="n">
        <v>2.582947111411E8</v>
      </c>
      <c r="AO30" s="12885" t="n">
        <v>2.595105424727E8</v>
      </c>
      <c r="AP30" s="12889" t="n">
        <v>2.60734494205E8</v>
      </c>
      <c r="AQ30" s="12893" t="n">
        <v>2.619800516245E8</v>
      </c>
      <c r="AR30" s="12897" t="n">
        <v>2.632311050969E8</v>
      </c>
      <c r="AS30" s="12901" t="n">
        <v>2.644913234158E8</v>
      </c>
      <c r="AT30" s="12905" t="n">
        <v>2.657601297319E8</v>
      </c>
      <c r="AU30" s="12909" t="n">
        <v>2.670379125526E8</v>
      </c>
      <c r="AV30" s="12913" t="n">
        <v>2.683298297425E8</v>
      </c>
      <c r="AW30" s="12917" t="n">
        <v>2.696301659367E8</v>
      </c>
      <c r="AX30" s="12921" t="n">
        <v>2.709395356818E8</v>
      </c>
      <c r="AY30" s="12925" t="n">
        <v>2.722564139625E8</v>
      </c>
      <c r="AZ30" s="12929" t="n">
        <v>2.735822245784E8</v>
      </c>
      <c r="AMJ30" s="6"/>
    </row>
    <row collapsed="false" customFormat="false" customHeight="false" hidden="false" ht="13.8" outlineLevel="0" r="31">
      <c r="A31" s="5" t="s">
        <v>3</v>
      </c>
      <c r="C31" s="12" t="n">
        <v>184</v>
      </c>
      <c r="D31" s="12" t="n">
        <v>211</v>
      </c>
      <c r="E31" s="12" t="n">
        <v>215</v>
      </c>
      <c r="F31" s="12" t="n">
        <v>219</v>
      </c>
      <c r="G31" s="12" t="n">
        <v>223</v>
      </c>
      <c r="H31" s="12" t="n">
        <v>235</v>
      </c>
      <c r="J31" s="12762" t="s">
        <v>10</v>
      </c>
      <c r="K31" s="12766" t="n">
        <v>2.033942389669E8</v>
      </c>
      <c r="L31" s="12770" t="n">
        <v>2.045165261276E8</v>
      </c>
      <c r="M31" s="12774" t="n">
        <v>2.0565040474760002E8</v>
      </c>
      <c r="N31" s="12778" t="n">
        <v>2.067959897982E8</v>
      </c>
      <c r="O31" s="12782" t="n">
        <v>2.079533757625E8</v>
      </c>
      <c r="P31" s="12786" t="n">
        <v>2.0912265692990002E8</v>
      </c>
      <c r="Q31" s="12790" t="n">
        <v>2.1030392634570003E8</v>
      </c>
      <c r="R31" s="12794" t="n">
        <v>2.112658832239E8</v>
      </c>
      <c r="S31" s="12798" t="n">
        <v>2.122407633217E8</v>
      </c>
      <c r="T31" s="12802" t="n">
        <v>2.1322868399840003E8</v>
      </c>
      <c r="U31" s="12806" t="n">
        <v>2.1422973219799998E8</v>
      </c>
      <c r="V31" s="12810" t="n">
        <v>2.152439925938E8</v>
      </c>
      <c r="W31" s="12814" t="n">
        <v>2.1593422274220002E8</v>
      </c>
      <c r="X31" s="12818" t="n">
        <v>2.1663375040139997E8</v>
      </c>
      <c r="Y31" s="12822" t="n">
        <v>2.1734264752119997E8</v>
      </c>
      <c r="Z31" s="12826" t="n">
        <v>2.180609304586E8</v>
      </c>
      <c r="AA31" s="12830" t="n">
        <v>2.18788687697E8</v>
      </c>
      <c r="AB31" s="12834" t="n">
        <v>2.1952589538570002E8</v>
      </c>
      <c r="AC31" s="12838" t="n">
        <v>2.2027262577179998E8</v>
      </c>
      <c r="AD31" s="12842" t="n">
        <v>2.210289316471E8</v>
      </c>
      <c r="AE31" s="12846" t="n">
        <v>2.217948156455E8</v>
      </c>
      <c r="AF31" s="12850" t="n">
        <v>2.225703595049E8</v>
      </c>
      <c r="AG31" s="12854" t="n">
        <v>2.2316343519469997E8</v>
      </c>
      <c r="AH31" s="12858" t="n">
        <v>2.23764172523E8</v>
      </c>
      <c r="AI31" s="12862" t="n">
        <v>2.2437209225989997E8</v>
      </c>
      <c r="AJ31" s="12866" t="n">
        <v>2.25012828368E8</v>
      </c>
      <c r="AK31" s="12870" t="n">
        <v>2.256716053399E8</v>
      </c>
      <c r="AL31" s="12874" t="n">
        <v>2.263460303771E8</v>
      </c>
      <c r="AM31" s="12878" t="n">
        <v>2.2703566889599997E8</v>
      </c>
      <c r="AN31" s="12882" t="n">
        <v>2.2773065481789997E8</v>
      </c>
      <c r="AO31" s="12886" t="n">
        <v>2.2842846138329995E8</v>
      </c>
      <c r="AP31" s="12890" t="n">
        <v>2.2913105231030002E8</v>
      </c>
      <c r="AQ31" s="12894" t="n">
        <v>2.29855353135E8</v>
      </c>
      <c r="AR31" s="12898" t="n">
        <v>2.3058846294700003E8</v>
      </c>
      <c r="AS31" s="12902" t="n">
        <v>2.313288776168E8</v>
      </c>
      <c r="AT31" s="12906" t="n">
        <v>2.320769615819E8</v>
      </c>
      <c r="AU31" s="12910" t="n">
        <v>2.328327861215E8</v>
      </c>
      <c r="AV31" s="12914" t="n">
        <v>2.3359567855040002E8</v>
      </c>
      <c r="AW31" s="12918" t="n">
        <v>2.3436637406370002E8</v>
      </c>
      <c r="AX31" s="12922" t="n">
        <v>2.3514527446599996E8</v>
      </c>
      <c r="AY31" s="12926" t="n">
        <v>2.359326800909E8</v>
      </c>
      <c r="AZ31" s="12930" t="n">
        <v>2.3672882237109998E8</v>
      </c>
      <c r="AMJ31" s="6"/>
    </row>
    <row collapsed="false" customFormat="false" customHeight="false" hidden="false" ht="13.8" outlineLevel="0" r="32">
      <c r="A32" s="5" t="s">
        <v>4</v>
      </c>
      <c r="C32" s="12" t="n">
        <v>92</v>
      </c>
      <c r="D32" s="12" t="n">
        <v>114</v>
      </c>
      <c r="E32" s="12" t="n">
        <v>122</v>
      </c>
      <c r="F32" s="12" t="n">
        <v>130</v>
      </c>
      <c r="G32" s="12" t="n">
        <v>138</v>
      </c>
      <c r="H32" s="12" t="n">
        <v>173</v>
      </c>
      <c r="J32" s="12763" t="s">
        <v>11</v>
      </c>
      <c r="K32" s="12767" t="n">
        <v>1.055068068209E8</v>
      </c>
      <c r="L32" s="12771" t="n">
        <v>1.068876295475E8</v>
      </c>
      <c r="M32" s="12775" t="n">
        <v>1.082892167924E8</v>
      </c>
      <c r="N32" s="12779" t="n">
        <v>1.09711875074E8</v>
      </c>
      <c r="O32" s="12783" t="n">
        <v>1.111559168881E8</v>
      </c>
      <c r="P32" s="12787" t="n">
        <v>1.126216598833E8</v>
      </c>
      <c r="Q32" s="12791" t="n">
        <v>1.141094246485E8</v>
      </c>
      <c r="R32" s="12795" t="n">
        <v>1.15637550735E8</v>
      </c>
      <c r="S32" s="12799" t="n">
        <v>1.171904449509E8</v>
      </c>
      <c r="T32" s="12803" t="n">
        <v>1.187685039851E8</v>
      </c>
      <c r="U32" s="12807" t="n">
        <v>1.20372121663E8</v>
      </c>
      <c r="V32" s="12811" t="n">
        <v>1.2200169385479999E8</v>
      </c>
      <c r="W32" s="12815" t="n">
        <v>1.233903746841E8</v>
      </c>
      <c r="X32" s="12819" t="n">
        <v>1.247985868503E8</v>
      </c>
      <c r="Y32" s="12823" t="n">
        <v>1.262265334111E8</v>
      </c>
      <c r="Z32" s="12827" t="n">
        <v>1.276745451182E8</v>
      </c>
      <c r="AA32" s="12831" t="n">
        <v>1.291428578518E8</v>
      </c>
      <c r="AB32" s="12835" t="n">
        <v>1.306317531289E8</v>
      </c>
      <c r="AC32" s="12839" t="n">
        <v>1.3214152868820001E8</v>
      </c>
      <c r="AD32" s="12843" t="n">
        <v>1.336724406207E8</v>
      </c>
      <c r="AE32" s="12847" t="n">
        <v>1.352247770894E8</v>
      </c>
      <c r="AF32" s="12851" t="n">
        <v>1.367990218344E8</v>
      </c>
      <c r="AG32" s="12855" t="n">
        <v>1.382923491681E8</v>
      </c>
      <c r="AH32" s="12859" t="n">
        <v>1.398065266447E8</v>
      </c>
      <c r="AI32" s="12863" t="n">
        <v>1.413394167964E8</v>
      </c>
      <c r="AJ32" s="12867" t="n">
        <v>1.428952239305E8</v>
      </c>
      <c r="AK32" s="12871" t="n">
        <v>1.444687918394E8</v>
      </c>
      <c r="AL32" s="12875" t="n">
        <v>1.460633108623E8</v>
      </c>
      <c r="AM32" s="12879" t="n">
        <v>1.476787735231E8</v>
      </c>
      <c r="AN32" s="12883" t="n">
        <v>1.493155679146E8</v>
      </c>
      <c r="AO32" s="12887" t="n">
        <v>1.50973925828E8</v>
      </c>
      <c r="AP32" s="12891" t="n">
        <v>1.526541714343E8</v>
      </c>
      <c r="AQ32" s="12895" t="n">
        <v>1.543789400438E8</v>
      </c>
      <c r="AR32" s="12899" t="n">
        <v>1.561266996226E8</v>
      </c>
      <c r="AS32" s="12903" t="n">
        <v>1.578978725584E8</v>
      </c>
      <c r="AT32" s="12907" t="n">
        <v>1.596925695954E8</v>
      </c>
      <c r="AU32" s="12911" t="n">
        <v>1.615112434689E8</v>
      </c>
      <c r="AV32" s="12915" t="n">
        <v>1.633619579368E8</v>
      </c>
      <c r="AW32" s="12919" t="n">
        <v>1.652361941228E8</v>
      </c>
      <c r="AX32" s="12923" t="n">
        <v>1.67136010187E8</v>
      </c>
      <c r="AY32" s="12927" t="n">
        <v>1.690606453082E8</v>
      </c>
      <c r="AZ32" s="12931" t="n">
        <v>1.710109985213E8</v>
      </c>
      <c r="AMJ32" s="6"/>
    </row>
    <row collapsed="false" customFormat="false" customHeight="false" hidden="false" ht="15" outlineLevel="0" r="33">
      <c r="A33" s="5" t="s">
        <v>5</v>
      </c>
      <c r="C33" s="12" t="n">
        <v>354</v>
      </c>
      <c r="D33" s="12" t="n">
        <v>420</v>
      </c>
      <c r="E33" s="12" t="n">
        <v>438</v>
      </c>
      <c r="F33" s="12" t="n">
        <v>448</v>
      </c>
      <c r="G33" s="12" t="n">
        <v>457</v>
      </c>
      <c r="H33" s="12" t="n">
        <v>493</v>
      </c>
      <c r="J33" s="12764" t="s">
        <v>12</v>
      </c>
      <c r="K33" s="12768" t="n">
        <v>4.003291564746E8</v>
      </c>
      <c r="L33" s="12772" t="n">
        <v>4.032667594389E8</v>
      </c>
      <c r="M33" s="12776" t="n">
        <v>4.062312262215E8</v>
      </c>
      <c r="N33" s="12780" t="n">
        <v>4.0922301915779996E8</v>
      </c>
      <c r="O33" s="12784" t="n">
        <v>4.122423672078E8</v>
      </c>
      <c r="P33" s="12788" t="n">
        <v>4.152895000135E8</v>
      </c>
      <c r="Q33" s="12792" t="n">
        <v>4.183646686784E8</v>
      </c>
      <c r="R33" s="12796" t="n">
        <v>4.219911496538E8</v>
      </c>
      <c r="S33" s="12800" t="n">
        <v>4.256593842071E8</v>
      </c>
      <c r="T33" s="12804" t="n">
        <v>4.293695469071E8</v>
      </c>
      <c r="U33" s="12808" t="n">
        <v>4.3312246434639996E8</v>
      </c>
      <c r="V33" s="12812" t="n">
        <v>4.369181854706E8</v>
      </c>
      <c r="W33" s="12816" t="n">
        <v>4.386097890211E8</v>
      </c>
      <c r="X33" s="12820" t="n">
        <v>4.403144198714E8</v>
      </c>
      <c r="Y33" s="12824" t="n">
        <v>4.4203178987490004E8</v>
      </c>
      <c r="Z33" s="12828" t="n">
        <v>4.4376061638509995E8</v>
      </c>
      <c r="AA33" s="12832" t="n">
        <v>4.455026504295E8</v>
      </c>
      <c r="AB33" s="12836" t="n">
        <v>4.472560063516E8</v>
      </c>
      <c r="AC33" s="12840" t="n">
        <v>4.490218544673E8</v>
      </c>
      <c r="AD33" s="12844" t="n">
        <v>4.5079933227040005E8</v>
      </c>
      <c r="AE33" s="12848" t="n">
        <v>4.525890688407E8</v>
      </c>
      <c r="AF33" s="12852" t="n">
        <v>4.543914560809E8</v>
      </c>
      <c r="AG33" s="12856" t="n">
        <v>4.560193042212E8</v>
      </c>
      <c r="AH33" s="12860" t="n">
        <v>4.576446815051E8</v>
      </c>
      <c r="AI33" s="12864" t="n">
        <v>4.592755517228E8</v>
      </c>
      <c r="AJ33" s="12868" t="n">
        <v>4.609797751976E8</v>
      </c>
      <c r="AK33" s="12872" t="n">
        <v>4.6268961431170005E8</v>
      </c>
      <c r="AL33" s="12876" t="n">
        <v>4.6440976481729996E8</v>
      </c>
      <c r="AM33" s="12880" t="n">
        <v>4.6614292655300003E8</v>
      </c>
      <c r="AN33" s="12884" t="n">
        <v>4.678820995655E8</v>
      </c>
      <c r="AO33" s="12888" t="n">
        <v>4.696258038326E8</v>
      </c>
      <c r="AP33" s="12892" t="n">
        <v>4.713792479687E8</v>
      </c>
      <c r="AQ33" s="12896" t="n">
        <v>4.7316016037160003E8</v>
      </c>
      <c r="AR33" s="12900" t="n">
        <v>4.74950398823E8</v>
      </c>
      <c r="AS33" s="12904" t="n">
        <v>4.767511207144E8</v>
      </c>
      <c r="AT33" s="12908" t="n">
        <v>4.785661130736E8</v>
      </c>
      <c r="AU33" s="12912" t="n">
        <v>4.803966661325E8</v>
      </c>
      <c r="AV33" s="12916" t="n">
        <v>4.822392899021E8</v>
      </c>
      <c r="AW33" s="12920" t="n">
        <v>4.840959279446E8</v>
      </c>
      <c r="AX33" s="12924" t="n">
        <v>4.859743078687E8</v>
      </c>
      <c r="AY33" s="12928" t="n">
        <v>4.878587852732E8</v>
      </c>
      <c r="AZ33" s="12932" t="n">
        <v>4.897553385118E8</v>
      </c>
      <c r="AMJ33" s="6"/>
    </row>
    <row collapsed="false" customFormat="false" customHeight="false" hidden="false" ht="15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5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5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5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5" outlineLevel="0" r="38" s="8">
      <c r="A38" s="7" t="s">
        <v>6</v>
      </c>
      <c r="C38" s="12" t="n">
        <f aca="false">SUM(C30:C33)</f>
        <v>801</v>
      </c>
      <c r="D38" s="12" t="n">
        <f aca="false">SUM(D30:D33)</f>
        <v>966</v>
      </c>
      <c r="E38" s="12" t="n">
        <f aca="false">SUM(E30:E33)</f>
        <v>1004</v>
      </c>
      <c r="F38" s="12" t="n">
        <f aca="false">SUM(F30:F33)</f>
        <v>1036</v>
      </c>
      <c r="G38" s="12" t="n">
        <f aca="false">SUM(G30:G33)</f>
        <v>1066</v>
      </c>
      <c r="H38" s="12" t="n">
        <f aca="false">SUM(H30:H33)</f>
        <v>1173</v>
      </c>
      <c r="L38" s="19" t="n">
        <v>922200</v>
      </c>
      <c r="M38" s="19" t="n">
        <v>930777.885802727</v>
      </c>
      <c r="N38" s="19" t="n">
        <v>939448.220125971</v>
      </c>
      <c r="O38" s="19" t="n">
        <v>948212.127758683</v>
      </c>
      <c r="P38" s="19" t="n">
        <v>957070.748341599</v>
      </c>
      <c r="Q38" s="19" t="n">
        <v>966025.236573091</v>
      </c>
      <c r="R38" s="19" t="n">
        <v>973744.506043105</v>
      </c>
      <c r="S38" s="19" t="n">
        <v>981531.492012985</v>
      </c>
      <c r="T38" s="19" t="n">
        <v>989386.837770952</v>
      </c>
      <c r="U38" s="19" t="n">
        <v>997311.193159445</v>
      </c>
      <c r="V38" s="19" t="n">
        <v>1005305.21464614</v>
      </c>
      <c r="W38" s="19" t="n">
        <v>1011348.5900918</v>
      </c>
      <c r="X38" s="19" t="n">
        <v>1017436.65658566</v>
      </c>
      <c r="Y38" s="19" t="n">
        <v>1023569.81446662</v>
      </c>
      <c r="Z38" s="19" t="n">
        <v>1029748.46818494</v>
      </c>
      <c r="AA38" s="19" t="n">
        <v>1035973.02634816</v>
      </c>
      <c r="AB38" s="19" t="n">
        <v>1042006.22686227</v>
      </c>
      <c r="AC38" s="19" t="n">
        <v>1048083.08925067</v>
      </c>
      <c r="AD38" s="19" t="n">
        <v>1054203.99759124</v>
      </c>
      <c r="AE38" s="19" t="n">
        <v>1060369.33983068</v>
      </c>
      <c r="AF38" s="19" t="n">
        <v>1066579.50782673</v>
      </c>
      <c r="AG38" s="19" t="n">
        <v>1071612.35939489</v>
      </c>
      <c r="AH38" s="19" t="n">
        <v>1076676.56669175</v>
      </c>
      <c r="AI38" s="19" t="n">
        <v>1081772.3875516</v>
      </c>
      <c r="AJ38" s="19" t="n">
        <v>1086900.08234923</v>
      </c>
      <c r="AK38" s="19" t="n">
        <v>1092059.91402715</v>
      </c>
      <c r="AL38" s="19" t="n">
        <v>1097252.14812325</v>
      </c>
      <c r="AM38" s="19" t="n">
        <v>1102477.05279862</v>
      </c>
      <c r="AN38" s="19" t="n">
        <v>1107734.89886581</v>
      </c>
      <c r="AO38" s="19" t="n">
        <v>1113025.95981734</v>
      </c>
      <c r="AP38" s="19" t="n">
        <v>1118350.51185455</v>
      </c>
      <c r="AQ38" s="19" t="n">
        <v>1123708.83391671</v>
      </c>
      <c r="AR38" s="19" t="n">
        <v>1129101.20771057</v>
      </c>
      <c r="AS38" s="19" t="n">
        <v>1134527.91774014</v>
      </c>
      <c r="AT38" s="19" t="n">
        <v>1139989.25133682</v>
      </c>
      <c r="AU38" s="19" t="n">
        <v>1145485.49868993</v>
      </c>
      <c r="AV38" s="19" t="n">
        <v>1151016.95287748</v>
      </c>
      <c r="AW38" s="19" t="n">
        <v>1156583.90989735</v>
      </c>
      <c r="AX38" s="19" t="n">
        <v>1162186.66869881</v>
      </c>
      <c r="AY38" s="19" t="n">
        <v>1167825.53121439</v>
      </c>
      <c r="AZ38" s="19" t="n">
        <v>1173500.80239206</v>
      </c>
      <c r="AMJ38" s="9"/>
    </row>
    <row collapsed="false" customFormat="false" customHeight="false" hidden="false" ht="15" outlineLevel="0" r="39">
      <c r="A39" s="0" t="s">
        <v>14</v>
      </c>
    </row>
    <row collapsed="false" customFormat="true" customHeight="false" hidden="false" ht="15" outlineLevel="0" r="43" s="3">
      <c r="A43" s="1" t="s">
        <v>15</v>
      </c>
      <c r="E43" s="3" t="n">
        <v>2016</v>
      </c>
      <c r="F43" s="3" t="n">
        <v>2017</v>
      </c>
      <c r="G43" s="3" t="n">
        <v>2018</v>
      </c>
      <c r="H43" s="3" t="n">
        <v>2019</v>
      </c>
      <c r="AMJ43" s="4"/>
    </row>
    <row collapsed="false" customFormat="false" customHeight="false" hidden="false" ht="15" outlineLevel="0" r="44">
      <c r="A44" s="5" t="s">
        <v>16</v>
      </c>
      <c r="B44" s="0" t="n">
        <v>0.3</v>
      </c>
      <c r="D44" s="0" t="s">
        <v>17</v>
      </c>
      <c r="E44" s="0" t="n">
        <v>0</v>
      </c>
      <c r="F44" s="0" t="n">
        <f aca="false">1/3</f>
        <v>0.333333333333333</v>
      </c>
      <c r="G44" s="0" t="n">
        <f aca="false">2/3</f>
        <v>0.666666666666667</v>
      </c>
      <c r="H44" s="0" t="n">
        <v>1</v>
      </c>
      <c r="AMJ44" s="6"/>
    </row>
    <row collapsed="false" customFormat="false" customHeight="false" hidden="false" ht="15" outlineLevel="0" r="45">
      <c r="A45" s="5" t="s">
        <v>18</v>
      </c>
      <c r="B45" s="0" t="n">
        <v>0.15</v>
      </c>
      <c r="D45" s="0" t="s">
        <v>19</v>
      </c>
      <c r="E45" s="0" t="n">
        <v>0</v>
      </c>
      <c r="F45" s="0" t="n">
        <f aca="false">F44*$B$44*(1-$B$45)</f>
        <v>0.085</v>
      </c>
      <c r="G45" s="0" t="n">
        <f aca="false">G44*$B$44*(1-$B$45)</f>
        <v>0.17</v>
      </c>
      <c r="H45" s="0" t="n">
        <f aca="false">H44*$B$44*(1-$B$45)</f>
        <v>0.255</v>
      </c>
      <c r="AMJ45" s="6"/>
    </row>
    <row collapsed="false" customFormat="true" customHeight="false" hidden="false" ht="45" outlineLevel="0" r="46" s="8">
      <c r="A46" s="7" t="s">
        <v>20</v>
      </c>
      <c r="B46" s="8" t="n">
        <v>0.075</v>
      </c>
      <c r="D46" s="20" t="s">
        <v>21</v>
      </c>
      <c r="E46" s="21" t="n">
        <v>1</v>
      </c>
      <c r="F46" s="21" t="n">
        <f aca="false">F45*(1-$B46)*$E46 + (1-F45)*$E46</f>
        <v>0.993625</v>
      </c>
      <c r="G46" s="21" t="n">
        <f aca="false">G45*(1-$B46)*$E46 + (1-G45)*$E46</f>
        <v>0.98725</v>
      </c>
      <c r="H46" s="21" t="n">
        <f aca="false">H45*(1-$B46)*$E46 + (1-H45)*$E46</f>
        <v>0.980875</v>
      </c>
      <c r="AMJ46" s="9"/>
    </row>
    <row collapsed="false" customFormat="true" customHeight="false" hidden="false" ht="15" outlineLevel="0" r="49" s="3">
      <c r="A49" s="1" t="s">
        <v>22</v>
      </c>
      <c r="AMJ49" s="4"/>
    </row>
    <row collapsed="false" customFormat="false" customHeight="false" hidden="false" ht="15" outlineLevel="0" r="50">
      <c r="A50" s="16"/>
      <c r="B50" s="0" t="n">
        <v>2015</v>
      </c>
      <c r="C50" s="0" t="n">
        <v>2016</v>
      </c>
      <c r="D50" s="0" t="n">
        <v>2017</v>
      </c>
      <c r="E50" s="0" t="n">
        <v>2018</v>
      </c>
      <c r="F50" s="0" t="n">
        <v>2019</v>
      </c>
      <c r="G50" s="0" t="n">
        <v>2020</v>
      </c>
      <c r="H50" s="0" t="n">
        <v>2021</v>
      </c>
      <c r="I50" s="0" t="n">
        <v>2022</v>
      </c>
      <c r="J50" s="0" t="n">
        <v>2023</v>
      </c>
      <c r="K50" s="0" t="n">
        <v>2024</v>
      </c>
      <c r="L50" s="0" t="n">
        <v>2025</v>
      </c>
      <c r="M50" s="0" t="n">
        <v>2026</v>
      </c>
      <c r="N50" s="0" t="n">
        <v>2027</v>
      </c>
      <c r="O50" s="0" t="n">
        <v>2028</v>
      </c>
      <c r="P50" s="0" t="n">
        <v>2029</v>
      </c>
      <c r="Q50" s="0" t="n">
        <v>2030</v>
      </c>
      <c r="R50" s="0" t="n">
        <v>2031</v>
      </c>
      <c r="S50" s="0" t="n">
        <v>2032</v>
      </c>
      <c r="T50" s="0" t="n">
        <v>2033</v>
      </c>
      <c r="U50" s="0" t="n">
        <v>2034</v>
      </c>
      <c r="V50" s="0" t="n">
        <v>2035</v>
      </c>
      <c r="W50" s="0" t="n">
        <v>2036</v>
      </c>
      <c r="X50" s="0" t="n">
        <v>2037</v>
      </c>
      <c r="Y50" s="0" t="n">
        <v>2038</v>
      </c>
      <c r="Z50" s="0" t="n">
        <v>2039</v>
      </c>
      <c r="AA50" s="0" t="n">
        <v>2040</v>
      </c>
      <c r="AB50" s="0" t="n">
        <v>2041</v>
      </c>
      <c r="AC50" s="0" t="n">
        <v>2042</v>
      </c>
      <c r="AD50" s="0" t="n">
        <v>2043</v>
      </c>
      <c r="AE50" s="0" t="n">
        <v>2044</v>
      </c>
      <c r="AF50" s="0" t="n">
        <v>2045</v>
      </c>
      <c r="AG50" s="0" t="n">
        <v>2046</v>
      </c>
      <c r="AH50" s="0" t="n">
        <v>2047</v>
      </c>
      <c r="AI50" s="0" t="n">
        <v>2048</v>
      </c>
      <c r="AJ50" s="0" t="n">
        <v>2049</v>
      </c>
      <c r="AK50" s="0" t="n">
        <v>2050</v>
      </c>
      <c r="AMJ50" s="6"/>
    </row>
    <row collapsed="false" customFormat="false" customHeight="false" hidden="false" ht="15" outlineLevel="0" r="51">
      <c r="A51" s="16"/>
      <c r="AMJ51" s="6"/>
    </row>
    <row collapsed="false" customFormat="false" customHeight="false" hidden="false" ht="15" outlineLevel="0" r="52">
      <c r="A52" s="16" t="s">
        <v>23</v>
      </c>
      <c r="AMJ52" s="6"/>
    </row>
    <row collapsed="false" customFormat="false" customHeight="false" hidden="false" ht="15" outlineLevel="0" r="53">
      <c r="A53" s="16"/>
      <c r="B53" s="22" t="n">
        <v>2.37313432835821</v>
      </c>
      <c r="C53" s="22" t="n">
        <v>2.37313432835821</v>
      </c>
      <c r="D53" s="22" t="n">
        <v>2.37313432835821</v>
      </c>
      <c r="E53" s="22" t="n">
        <v>8.26616915422886</v>
      </c>
      <c r="F53" s="22" t="n">
        <v>8.26616915422886</v>
      </c>
      <c r="G53" s="22" t="n">
        <v>8.26616915422886</v>
      </c>
      <c r="H53" s="22" t="n">
        <v>8.26616915422886</v>
      </c>
      <c r="I53" s="22" t="n">
        <v>8.26616915422886</v>
      </c>
      <c r="J53" s="22" t="n">
        <v>8.26616915422886</v>
      </c>
      <c r="K53" s="22" t="n">
        <v>8.26616915422886</v>
      </c>
      <c r="L53" s="22" t="n">
        <v>8.26616915422886</v>
      </c>
      <c r="M53" s="22" t="n">
        <v>8.26616915422886</v>
      </c>
      <c r="N53" s="22" t="n">
        <v>8.26616915422886</v>
      </c>
      <c r="O53" s="22" t="n">
        <v>5.89303482587065</v>
      </c>
      <c r="P53" s="22" t="n">
        <v>5.89303482587065</v>
      </c>
      <c r="Q53" s="22" t="n">
        <v>5.89303482587065</v>
      </c>
      <c r="R53" s="22" t="n">
        <v>0</v>
      </c>
      <c r="S53" s="22" t="n">
        <v>0</v>
      </c>
      <c r="T53" s="22" t="n">
        <v>0</v>
      </c>
      <c r="U53" s="22" t="n">
        <v>0</v>
      </c>
      <c r="V53" s="22" t="n">
        <v>0</v>
      </c>
      <c r="W53" s="22" t="n">
        <v>0</v>
      </c>
      <c r="X53" s="22" t="n">
        <v>0</v>
      </c>
      <c r="Y53" s="22" t="n">
        <v>0</v>
      </c>
      <c r="Z53" s="22" t="n">
        <v>0</v>
      </c>
      <c r="AA53" s="22" t="n">
        <v>0</v>
      </c>
      <c r="AB53" s="22" t="n">
        <v>0</v>
      </c>
      <c r="AC53" s="22" t="n">
        <v>0</v>
      </c>
      <c r="AD53" s="22" t="n">
        <v>0</v>
      </c>
      <c r="AE53" s="22" t="n">
        <v>0</v>
      </c>
      <c r="AF53" s="22" t="n">
        <v>0</v>
      </c>
      <c r="AG53" s="22" t="n">
        <v>0</v>
      </c>
      <c r="AH53" s="22" t="n">
        <v>0</v>
      </c>
      <c r="AI53" s="22" t="n">
        <v>0</v>
      </c>
      <c r="AJ53" s="22" t="n">
        <v>0</v>
      </c>
      <c r="AK53" s="22" t="n">
        <v>0</v>
      </c>
      <c r="AMJ53" s="6"/>
    </row>
    <row collapsed="false" customFormat="false" customHeight="false" hidden="false" ht="15" outlineLevel="0" r="54">
      <c r="A54" s="16"/>
      <c r="B54" s="22"/>
      <c r="C54" s="22" t="n">
        <v>2.37313432835821</v>
      </c>
      <c r="D54" s="22" t="n">
        <v>2.37313432835821</v>
      </c>
      <c r="E54" s="22" t="n">
        <v>2.37313432835821</v>
      </c>
      <c r="F54" s="22" t="n">
        <v>8.26616915422886</v>
      </c>
      <c r="G54" s="22" t="n">
        <v>8.26616915422886</v>
      </c>
      <c r="H54" s="22" t="n">
        <v>8.26616915422886</v>
      </c>
      <c r="I54" s="22" t="n">
        <v>8.26616915422886</v>
      </c>
      <c r="J54" s="22" t="n">
        <v>8.26616915422886</v>
      </c>
      <c r="K54" s="22" t="n">
        <v>8.26616915422886</v>
      </c>
      <c r="L54" s="22" t="n">
        <v>8.26616915422886</v>
      </c>
      <c r="M54" s="22" t="n">
        <v>8.26616915422886</v>
      </c>
      <c r="N54" s="22" t="n">
        <v>8.26616915422886</v>
      </c>
      <c r="O54" s="22" t="n">
        <v>8.26616915422886</v>
      </c>
      <c r="P54" s="22" t="n">
        <v>5.89303482587065</v>
      </c>
      <c r="Q54" s="22" t="n">
        <v>5.89303482587065</v>
      </c>
      <c r="R54" s="22" t="n">
        <v>5.89303482587065</v>
      </c>
      <c r="S54" s="22" t="n">
        <v>0</v>
      </c>
      <c r="T54" s="22" t="n">
        <v>0</v>
      </c>
      <c r="U54" s="22" t="n">
        <v>0</v>
      </c>
      <c r="V54" s="22" t="n">
        <v>0</v>
      </c>
      <c r="W54" s="22" t="n">
        <v>0</v>
      </c>
      <c r="X54" s="22" t="n">
        <v>0</v>
      </c>
      <c r="Y54" s="22" t="n">
        <v>0</v>
      </c>
      <c r="Z54" s="22" t="n">
        <v>0</v>
      </c>
      <c r="AA54" s="22" t="n">
        <v>0</v>
      </c>
      <c r="AB54" s="22" t="n">
        <v>0</v>
      </c>
      <c r="AC54" s="22" t="n">
        <v>0</v>
      </c>
      <c r="AD54" s="22" t="n">
        <v>0</v>
      </c>
      <c r="AE54" s="22" t="n">
        <v>0</v>
      </c>
      <c r="AF54" s="22" t="n">
        <v>0</v>
      </c>
      <c r="AG54" s="22" t="n">
        <v>0</v>
      </c>
      <c r="AH54" s="22" t="n">
        <v>0</v>
      </c>
      <c r="AI54" s="22" t="n">
        <v>0</v>
      </c>
      <c r="AJ54" s="22" t="n">
        <v>0</v>
      </c>
      <c r="AK54" s="22" t="n">
        <v>0</v>
      </c>
      <c r="AMJ54" s="6"/>
    </row>
    <row collapsed="false" customFormat="false" customHeight="false" hidden="false" ht="15" outlineLevel="0" r="55">
      <c r="A55" s="16"/>
      <c r="B55" s="22"/>
      <c r="C55" s="22" t="n">
        <v>0</v>
      </c>
      <c r="D55" s="22" t="n">
        <v>2.37313432835821</v>
      </c>
      <c r="E55" s="22" t="n">
        <v>2.37313432835821</v>
      </c>
      <c r="F55" s="22" t="n">
        <v>8.26616915422886</v>
      </c>
      <c r="G55" s="22" t="n">
        <v>8.26616915422886</v>
      </c>
      <c r="H55" s="22" t="n">
        <v>8.26616915422886</v>
      </c>
      <c r="I55" s="22" t="n">
        <v>8.26616915422886</v>
      </c>
      <c r="J55" s="22" t="n">
        <v>8.26616915422886</v>
      </c>
      <c r="K55" s="22" t="n">
        <v>8.26616915422886</v>
      </c>
      <c r="L55" s="22" t="n">
        <v>8.26616915422886</v>
      </c>
      <c r="M55" s="22" t="n">
        <v>8.26616915422886</v>
      </c>
      <c r="N55" s="22" t="n">
        <v>8.26616915422886</v>
      </c>
      <c r="O55" s="22" t="n">
        <v>8.26616915422886</v>
      </c>
      <c r="P55" s="22" t="n">
        <v>8.26616915422886</v>
      </c>
      <c r="Q55" s="22" t="n">
        <v>5.89303482587065</v>
      </c>
      <c r="R55" s="22" t="n">
        <v>5.89303482587065</v>
      </c>
      <c r="S55" s="22" t="n">
        <v>5.89303482587065</v>
      </c>
      <c r="T55" s="22" t="n">
        <v>0</v>
      </c>
      <c r="U55" s="22" t="n">
        <v>0</v>
      </c>
      <c r="V55" s="22" t="n">
        <v>0</v>
      </c>
      <c r="W55" s="22" t="n">
        <v>0</v>
      </c>
      <c r="X55" s="22" t="n">
        <v>0</v>
      </c>
      <c r="Y55" s="22" t="n">
        <v>0</v>
      </c>
      <c r="Z55" s="22" t="n">
        <v>0</v>
      </c>
      <c r="AA55" s="22" t="n">
        <v>0</v>
      </c>
      <c r="AB55" s="22" t="n">
        <v>0</v>
      </c>
      <c r="AC55" s="22" t="n">
        <v>0</v>
      </c>
      <c r="AD55" s="22" t="n">
        <v>0</v>
      </c>
      <c r="AE55" s="22" t="n">
        <v>0</v>
      </c>
      <c r="AF55" s="22" t="n">
        <v>0</v>
      </c>
      <c r="AG55" s="22" t="n">
        <v>0</v>
      </c>
      <c r="AH55" s="22" t="n">
        <v>0</v>
      </c>
      <c r="AI55" s="22" t="n">
        <v>0</v>
      </c>
      <c r="AJ55" s="22" t="n">
        <v>0</v>
      </c>
      <c r="AK55" s="22" t="n">
        <v>0</v>
      </c>
      <c r="AMJ55" s="6"/>
    </row>
    <row collapsed="false" customFormat="false" customHeight="false" hidden="false" ht="15" outlineLevel="0" r="56">
      <c r="A56" s="16"/>
      <c r="AMJ56" s="6"/>
    </row>
    <row collapsed="false" customFormat="false" customHeight="false" hidden="false" ht="15" outlineLevel="0" r="57">
      <c r="A57" s="16" t="s">
        <v>24</v>
      </c>
      <c r="B57" s="22" t="n">
        <v>2.37313432835821</v>
      </c>
      <c r="C57" s="22" t="n">
        <v>4.74626865671642</v>
      </c>
      <c r="D57" s="22" t="n">
        <v>7.11940298507463</v>
      </c>
      <c r="E57" s="22" t="n">
        <v>13.0124378109453</v>
      </c>
      <c r="F57" s="22" t="n">
        <v>24.7985074626866</v>
      </c>
      <c r="G57" s="22" t="n">
        <v>24.7985074626866</v>
      </c>
      <c r="H57" s="22" t="n">
        <v>24.7985074626866</v>
      </c>
      <c r="I57" s="22" t="n">
        <v>24.7985074626866</v>
      </c>
      <c r="J57" s="22" t="n">
        <v>24.7985074626866</v>
      </c>
      <c r="K57" s="22" t="n">
        <v>24.7985074626866</v>
      </c>
      <c r="L57" s="22" t="n">
        <v>24.7985074626866</v>
      </c>
      <c r="M57" s="22" t="n">
        <v>24.7985074626866</v>
      </c>
      <c r="N57" s="22" t="n">
        <v>24.7985074626866</v>
      </c>
      <c r="O57" s="22" t="n">
        <v>22.4253731343284</v>
      </c>
      <c r="P57" s="22" t="n">
        <v>20.0522388059701</v>
      </c>
      <c r="Q57" s="22" t="n">
        <v>17.6791044776119</v>
      </c>
      <c r="R57" s="22" t="n">
        <v>11.7860696517413</v>
      </c>
      <c r="S57" s="22" t="n">
        <v>5.89303482587065</v>
      </c>
      <c r="T57" s="22" t="n">
        <v>0</v>
      </c>
      <c r="U57" s="22" t="n">
        <v>0</v>
      </c>
      <c r="V57" s="22" t="n">
        <v>0</v>
      </c>
      <c r="W57" s="22" t="n">
        <v>0</v>
      </c>
      <c r="X57" s="22" t="n">
        <v>0</v>
      </c>
      <c r="Y57" s="22" t="n">
        <v>0</v>
      </c>
      <c r="Z57" s="22" t="n">
        <v>0</v>
      </c>
      <c r="AA57" s="22" t="n">
        <v>0</v>
      </c>
      <c r="AB57" s="22" t="n">
        <v>0</v>
      </c>
      <c r="AC57" s="22" t="n">
        <v>0</v>
      </c>
      <c r="AD57" s="22" t="n">
        <v>0</v>
      </c>
      <c r="AE57" s="22" t="n">
        <v>0</v>
      </c>
      <c r="AF57" s="22" t="n">
        <v>0</v>
      </c>
      <c r="AG57" s="22" t="n">
        <v>0</v>
      </c>
      <c r="AH57" s="22" t="n">
        <v>0</v>
      </c>
      <c r="AI57" s="22" t="n">
        <v>0</v>
      </c>
      <c r="AJ57" s="22" t="n">
        <v>0</v>
      </c>
      <c r="AK57" s="22" t="n">
        <v>0</v>
      </c>
      <c r="AMJ57" s="6"/>
    </row>
    <row collapsed="false" customFormat="false" customHeight="false" hidden="false" ht="15" outlineLevel="0" r="58">
      <c r="A58" s="16"/>
      <c r="AMJ58" s="6"/>
    </row>
    <row collapsed="false" customFormat="false" customHeight="false" hidden="false" ht="15" outlineLevel="0" r="59">
      <c r="A59" s="16"/>
      <c r="AMJ59" s="6"/>
    </row>
    <row collapsed="false" customFormat="true" customHeight="false" hidden="false" ht="15" outlineLevel="0" r="60" s="8">
      <c r="A60" s="7" t="s">
        <v>25</v>
      </c>
      <c r="B60" s="8" t="n">
        <v>2.4</v>
      </c>
      <c r="C60" s="8" t="n">
        <v>4.7</v>
      </c>
      <c r="D60" s="8" t="n">
        <v>7.1</v>
      </c>
      <c r="E60" s="8" t="n">
        <v>13</v>
      </c>
      <c r="F60" s="8" t="n">
        <v>24.8</v>
      </c>
      <c r="G60" s="8" t="n">
        <f aca="false">F60</f>
        <v>24.8</v>
      </c>
      <c r="H60" s="8" t="n">
        <f aca="false">G60</f>
        <v>24.8</v>
      </c>
      <c r="I60" s="8" t="n">
        <f aca="false">H60</f>
        <v>24.8</v>
      </c>
      <c r="J60" s="8" t="n">
        <f aca="false">I60</f>
        <v>24.8</v>
      </c>
      <c r="K60" s="8" t="n">
        <f aca="false">J60</f>
        <v>24.8</v>
      </c>
      <c r="L60" s="8" t="n">
        <f aca="false">K60</f>
        <v>24.8</v>
      </c>
      <c r="M60" s="8" t="n">
        <f aca="false">L60</f>
        <v>24.8</v>
      </c>
      <c r="N60" s="8" t="n">
        <f aca="false">M60</f>
        <v>24.8</v>
      </c>
      <c r="O60" s="8" t="n">
        <f aca="false">N60</f>
        <v>24.8</v>
      </c>
      <c r="P60" s="8" t="n">
        <f aca="false">O60</f>
        <v>24.8</v>
      </c>
      <c r="Q60" s="8" t="n">
        <f aca="false">P60</f>
        <v>24.8</v>
      </c>
      <c r="R60" s="8" t="n">
        <f aca="false">Q60</f>
        <v>24.8</v>
      </c>
      <c r="S60" s="8" t="n">
        <f aca="false">R60</f>
        <v>24.8</v>
      </c>
      <c r="T60" s="8" t="n">
        <f aca="false">S60</f>
        <v>24.8</v>
      </c>
      <c r="U60" s="8" t="n">
        <f aca="false">T60</f>
        <v>24.8</v>
      </c>
      <c r="V60" s="8" t="n">
        <f aca="false">U60</f>
        <v>24.8</v>
      </c>
      <c r="W60" s="8" t="n">
        <f aca="false">V60</f>
        <v>24.8</v>
      </c>
      <c r="X60" s="8" t="n">
        <f aca="false">W60</f>
        <v>24.8</v>
      </c>
      <c r="Y60" s="8" t="n">
        <f aca="false">X60</f>
        <v>24.8</v>
      </c>
      <c r="Z60" s="8" t="n">
        <f aca="false">Y60</f>
        <v>24.8</v>
      </c>
      <c r="AA60" s="8" t="n">
        <f aca="false">Z60</f>
        <v>24.8</v>
      </c>
      <c r="AB60" s="8" t="n">
        <f aca="false">AA60</f>
        <v>24.8</v>
      </c>
      <c r="AC60" s="8" t="n">
        <f aca="false">AB60</f>
        <v>24.8</v>
      </c>
      <c r="AD60" s="8" t="n">
        <f aca="false">AC60</f>
        <v>24.8</v>
      </c>
      <c r="AE60" s="8" t="n">
        <f aca="false">AD60</f>
        <v>24.8</v>
      </c>
      <c r="AF60" s="8" t="n">
        <f aca="false">AE60</f>
        <v>24.8</v>
      </c>
      <c r="AG60" s="8" t="n">
        <f aca="false">AF60</f>
        <v>24.8</v>
      </c>
      <c r="AH60" s="8" t="n">
        <f aca="false">AG60</f>
        <v>24.8</v>
      </c>
      <c r="AI60" s="8" t="n">
        <f aca="false">AH60</f>
        <v>24.8</v>
      </c>
      <c r="AJ60" s="8" t="n">
        <f aca="false">AI60</f>
        <v>24.8</v>
      </c>
      <c r="AK60" s="8" t="n">
        <f aca="false">AJ60</f>
        <v>24.8</v>
      </c>
      <c r="AMJ60" s="9"/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178" view="normal" windowProtection="false" workbookViewId="0" zoomScale="75" zoomScaleNormal="75" zoomScalePageLayoutView="100">
      <selection activeCell="D13" activeCellId="1" pane="topLeft" sqref="J28:AZ32 D13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21" t="s">
        <v>26</v>
      </c>
      <c r="B4" s="11122" t="s">
        <v>27</v>
      </c>
      <c r="C4" s="11123" t="s">
        <v>28</v>
      </c>
      <c r="D4" s="11124" t="s">
        <v>29</v>
      </c>
      <c r="E4" s="11125" t="s">
        <v>30</v>
      </c>
      <c r="F4" s="11126" t="s">
        <v>31</v>
      </c>
      <c r="G4" s="11127" t="s">
        <v>32</v>
      </c>
      <c r="H4" s="11128" t="s">
        <v>33</v>
      </c>
      <c r="I4" s="11129" t="s">
        <v>34</v>
      </c>
      <c r="J4" s="11130" t="s">
        <v>35</v>
      </c>
      <c r="K4" s="11131" t="s">
        <v>36</v>
      </c>
    </row>
    <row collapsed="false" customFormat="false" customHeight="false" hidden="false" ht="15" outlineLevel="0" r="5">
      <c r="A5" s="11132" t="s">
        <v>344</v>
      </c>
      <c r="B5" s="11135" t="s">
        <v>38</v>
      </c>
      <c r="C5" s="11138" t="n">
        <v>911.1369494637</v>
      </c>
      <c r="D5" s="11141" t="n">
        <v>902.5711174854999</v>
      </c>
      <c r="E5" s="11144" t="n">
        <v>889.8815869063001</v>
      </c>
      <c r="F5" s="11147" t="n">
        <v>877.3919635466</v>
      </c>
      <c r="G5" s="11150" t="n">
        <v>865.0916710712</v>
      </c>
      <c r="H5" s="11153" t="n">
        <v>853.230882036</v>
      </c>
      <c r="I5" s="11156" t="n">
        <v>841.7773113978</v>
      </c>
      <c r="J5" s="11159" t="n">
        <v>830.4392762287999</v>
      </c>
      <c r="K5" s="11162" t="n">
        <v>819.3488013632999</v>
      </c>
    </row>
    <row collapsed="false" customFormat="false" customHeight="false" hidden="false" ht="15" outlineLevel="0" r="6">
      <c r="A6" s="11133" t="s">
        <v>344</v>
      </c>
      <c r="B6" s="11136" t="s">
        <v>39</v>
      </c>
      <c r="C6" s="11139" t="n">
        <v>10.217061085100001</v>
      </c>
      <c r="D6" s="11142" t="n">
        <v>62.9278336213</v>
      </c>
      <c r="E6" s="11145" t="n">
        <v>116.0129169131</v>
      </c>
      <c r="F6" s="11148" t="n">
        <v>156.1173696371</v>
      </c>
      <c r="G6" s="11151" t="n">
        <v>197.4941023174</v>
      </c>
      <c r="H6" s="11154" t="n">
        <v>234.29153182910002</v>
      </c>
      <c r="I6" s="11157" t="n">
        <v>272.1216545205</v>
      </c>
      <c r="J6" s="11160" t="n">
        <v>311.3393320467</v>
      </c>
      <c r="K6" s="11163" t="n">
        <v>351.7285826193</v>
      </c>
    </row>
    <row collapsed="false" customFormat="false" customHeight="false" hidden="false" ht="15" outlineLevel="0" r="7">
      <c r="A7" s="11134" t="s">
        <v>344</v>
      </c>
      <c r="B7" s="11137" t="s">
        <v>40</v>
      </c>
      <c r="C7" s="11140" t="n">
        <v>921.3540105488</v>
      </c>
      <c r="D7" s="11143" t="n">
        <v>965.4989511068</v>
      </c>
      <c r="E7" s="11146" t="n">
        <v>1005.8945038194</v>
      </c>
      <c r="F7" s="11149" t="n">
        <v>1033.5093331837</v>
      </c>
      <c r="G7" s="11152" t="n">
        <v>1062.5857733886</v>
      </c>
      <c r="H7" s="11155" t="n">
        <v>1087.5224138651</v>
      </c>
      <c r="I7" s="11158" t="n">
        <v>1113.8989659182998</v>
      </c>
      <c r="J7" s="11161" t="n">
        <v>1141.7786082755001</v>
      </c>
      <c r="K7" s="11164" t="n">
        <v>1171.0773839826</v>
      </c>
    </row>
    <row collapsed="false" customFormat="false" customHeight="false" hidden="false" ht="15" outlineLevel="0" r="8">
      <c r="A8" s="24" t="s">
        <v>41</v>
      </c>
      <c r="B8" s="24" t="s">
        <v>38</v>
      </c>
      <c r="C8" s="25" t="n">
        <v>911.5108047712</v>
      </c>
      <c r="D8" s="25" t="n">
        <v>902.9391676972</v>
      </c>
      <c r="E8" s="25" t="n">
        <v>890.2529837271</v>
      </c>
      <c r="F8" s="25" t="n">
        <v>878.0867264533</v>
      </c>
      <c r="G8" s="25" t="n">
        <v>865.9291555854</v>
      </c>
      <c r="H8" s="25" t="n">
        <v>853.9058914393</v>
      </c>
      <c r="I8" s="25" t="n">
        <v>842.0383782497</v>
      </c>
      <c r="J8" s="25" t="n">
        <v>830.3709711175</v>
      </c>
      <c r="K8" s="25" t="n">
        <v>818.8764377296</v>
      </c>
    </row>
    <row collapsed="false" customFormat="false" customHeight="false" hidden="false" ht="15" outlineLevel="0" r="9">
      <c r="A9" s="24" t="s">
        <v>41</v>
      </c>
      <c r="B9" s="24" t="s">
        <v>39</v>
      </c>
      <c r="C9" s="25" t="n">
        <v>10.2252991205</v>
      </c>
      <c r="D9" s="25" t="n">
        <v>62.979398818</v>
      </c>
      <c r="E9" s="25" t="n">
        <v>111.3750261634</v>
      </c>
      <c r="F9" s="25" t="n">
        <v>150.8281033073</v>
      </c>
      <c r="G9" s="25" t="n">
        <v>191.5727396083</v>
      </c>
      <c r="H9" s="25" t="n">
        <v>226.7776173285</v>
      </c>
      <c r="I9" s="25" t="n">
        <v>262.9530024887</v>
      </c>
      <c r="J9" s="25" t="n">
        <v>300.1523641891</v>
      </c>
      <c r="K9" s="25" t="n">
        <v>338.4333240726</v>
      </c>
    </row>
    <row collapsed="false" customFormat="false" customHeight="false" hidden="false" ht="15" outlineLevel="0" r="10">
      <c r="A10" s="11165" t="s">
        <v>26</v>
      </c>
      <c r="B10" s="11166" t="s">
        <v>42</v>
      </c>
      <c r="C10" s="11167" t="s">
        <v>43</v>
      </c>
      <c r="D10" s="11168" t="s">
        <v>44</v>
      </c>
      <c r="E10" s="11169" t="s">
        <v>45</v>
      </c>
      <c r="F10" s="11170" t="s">
        <v>46</v>
      </c>
      <c r="G10" s="11171" t="s">
        <v>47</v>
      </c>
      <c r="H10" s="11172" t="s">
        <v>48</v>
      </c>
      <c r="I10" s="25" t="n">
        <v>1104.9913807384</v>
      </c>
      <c r="J10" s="25" t="n">
        <v>1130.5233353066</v>
      </c>
      <c r="K10" s="25" t="n">
        <v>1157.3097618022</v>
      </c>
    </row>
    <row collapsed="false" customFormat="false" customHeight="false" hidden="false" ht="15" outlineLevel="0" r="11">
      <c r="A11" s="11173" t="s">
        <v>344</v>
      </c>
      <c r="B11" s="11174" t="s">
        <v>49</v>
      </c>
      <c r="C11" s="11175" t="s">
        <v>40</v>
      </c>
      <c r="D11" s="11176" t="n">
        <v>62.927833982399996</v>
      </c>
      <c r="E11" s="11177" t="n">
        <v>53.085083408</v>
      </c>
      <c r="F11" s="11178" t="n">
        <v>81.48118543950001</v>
      </c>
      <c r="G11" s="11179" t="n">
        <v>74.6275520886</v>
      </c>
      <c r="H11" s="11180" t="n">
        <v>79.6069277008</v>
      </c>
    </row>
    <row collapsed="false" customFormat="false" customHeight="false" hidden="false" ht="15" outlineLevel="0" r="14">
      <c r="A14" s="11181" t="s">
        <v>26</v>
      </c>
      <c r="B14" s="11182" t="s">
        <v>50</v>
      </c>
      <c r="C14" s="11183" t="s">
        <v>28</v>
      </c>
      <c r="D14" s="11184" t="s">
        <v>29</v>
      </c>
      <c r="E14" s="11185" t="s">
        <v>30</v>
      </c>
      <c r="F14" s="11186" t="s">
        <v>31</v>
      </c>
      <c r="G14" s="11187" t="s">
        <v>32</v>
      </c>
      <c r="H14" s="11188" t="s">
        <v>33</v>
      </c>
      <c r="I14" s="11189" t="s">
        <v>34</v>
      </c>
      <c r="J14" s="11190" t="s">
        <v>35</v>
      </c>
      <c r="K14" s="11191" t="s">
        <v>36</v>
      </c>
    </row>
    <row collapsed="false" customFormat="false" customHeight="false" hidden="false" ht="15" outlineLevel="0" r="15">
      <c r="A15" s="11192" t="s">
        <v>344</v>
      </c>
      <c r="B15" s="11197" t="s">
        <v>51</v>
      </c>
      <c r="C15" s="11202" t="n">
        <v>0.043945728381206535</v>
      </c>
      <c r="D15" s="11207" t="n">
        <v>0.06618833930571207</v>
      </c>
      <c r="E15" s="11212" t="n">
        <v>0.06903031648448883</v>
      </c>
      <c r="F15" s="11217" t="n">
        <v>0.07583798568616422</v>
      </c>
      <c r="G15" s="11222" t="n">
        <v>0.08814003348679422</v>
      </c>
      <c r="H15" s="11227" t="n">
        <v>0.09906081908768896</v>
      </c>
      <c r="I15" s="11232" t="n">
        <v>0.10307224058380483</v>
      </c>
      <c r="J15" s="11237" t="n">
        <v>0.10522468228808948</v>
      </c>
      <c r="K15" s="11242" t="n">
        <v>0.10866517018342188</v>
      </c>
    </row>
    <row collapsed="false" customFormat="false" customHeight="false" hidden="false" ht="15" outlineLevel="0" r="16">
      <c r="A16" s="11193" t="s">
        <v>344</v>
      </c>
      <c r="B16" s="11198" t="s">
        <v>52</v>
      </c>
      <c r="C16" s="11203" t="n">
        <v>0.4090341366358872</v>
      </c>
      <c r="D16" s="11208" t="n">
        <v>0.3709841880922154</v>
      </c>
      <c r="E16" s="11213" t="n">
        <v>0.34274486109667024</v>
      </c>
      <c r="F16" s="11218" t="n">
        <v>0.34447340249588754</v>
      </c>
      <c r="G16" s="11223" t="n">
        <v>0.3649517747540851</v>
      </c>
      <c r="H16" s="11228" t="n">
        <v>0.39652052963939544</v>
      </c>
      <c r="I16" s="11233" t="n">
        <v>0.47304508129838146</v>
      </c>
      <c r="J16" s="11238" t="n">
        <v>0.5293786580443297</v>
      </c>
      <c r="K16" s="11243" t="n">
        <v>0.5434238768752025</v>
      </c>
    </row>
    <row collapsed="false" customFormat="false" customHeight="false" hidden="false" ht="15" outlineLevel="0" r="17">
      <c r="A17" s="11194" t="s">
        <v>344</v>
      </c>
      <c r="B17" s="11199" t="s">
        <v>53</v>
      </c>
      <c r="C17" s="11204" t="n">
        <v>0.0018170884998499831</v>
      </c>
      <c r="D17" s="11209" t="n">
        <v>0.004630192872258309</v>
      </c>
      <c r="E17" s="11214" t="n">
        <v>0.016625105977162196</v>
      </c>
      <c r="F17" s="11219" t="n">
        <v>0.016076278555256736</v>
      </c>
      <c r="G17" s="11224" t="n">
        <v>0.013617940921484658</v>
      </c>
      <c r="H17" s="11229" t="n">
        <v>0.011740785965352345</v>
      </c>
      <c r="I17" s="11234" t="n">
        <v>0.00919400182138582</v>
      </c>
      <c r="J17" s="11239" t="n">
        <v>0.0028646631639404306</v>
      </c>
      <c r="K17" s="11244" t="n">
        <v>9.025364996952654E-4</v>
      </c>
    </row>
    <row collapsed="false" customFormat="false" customHeight="false" hidden="false" ht="15" outlineLevel="0" r="18">
      <c r="A18" s="11195" t="s">
        <v>344</v>
      </c>
      <c r="B18" s="11200" t="s">
        <v>54</v>
      </c>
      <c r="C18" s="11205" t="n">
        <v>0.5007473856020237</v>
      </c>
      <c r="D18" s="11210" t="n">
        <v>0.5102411897401131</v>
      </c>
      <c r="E18" s="11215" t="n">
        <v>0.5183318932998042</v>
      </c>
      <c r="F18" s="11220" t="n">
        <v>0.5042785034195917</v>
      </c>
      <c r="G18" s="11225" t="n">
        <v>0.46249846866719585</v>
      </c>
      <c r="H18" s="11230" t="n">
        <v>0.4033382125310039</v>
      </c>
      <c r="I18" s="11235" t="n">
        <v>0.27309274575427656</v>
      </c>
      <c r="J18" s="11240" t="n">
        <v>0.16693749935007898</v>
      </c>
      <c r="K18" s="11245" t="n">
        <v>0.10350055354614913</v>
      </c>
    </row>
    <row collapsed="false" customFormat="false" customHeight="false" hidden="false" ht="15" outlineLevel="0" r="19">
      <c r="A19" s="11196" t="s">
        <v>344</v>
      </c>
      <c r="B19" s="11201" t="s">
        <v>55</v>
      </c>
      <c r="C19" s="11206" t="n">
        <v>0.04445566088103255</v>
      </c>
      <c r="D19" s="11211" t="n">
        <v>0.047956089989701085</v>
      </c>
      <c r="E19" s="11216" t="n">
        <v>0.05326782314187457</v>
      </c>
      <c r="F19" s="11221" t="n">
        <v>0.05933382984309976</v>
      </c>
      <c r="G19" s="11226" t="n">
        <v>0.07079178217044015</v>
      </c>
      <c r="H19" s="11231" t="n">
        <v>0.08933965277655935</v>
      </c>
      <c r="I19" s="11236" t="n">
        <v>0.14159593054215125</v>
      </c>
      <c r="J19" s="11241" t="n">
        <v>0.19559449715356148</v>
      </c>
      <c r="K19" s="11246" t="n">
        <v>0.24350786289553114</v>
      </c>
    </row>
    <row collapsed="false" customFormat="false" customHeight="false" hidden="false" ht="15" outlineLevel="0" r="22">
      <c r="A22" s="11247" t="s">
        <v>26</v>
      </c>
      <c r="B22" s="11248" t="s">
        <v>50</v>
      </c>
      <c r="C22" s="11249" t="s">
        <v>28</v>
      </c>
      <c r="D22" s="11250" t="s">
        <v>29</v>
      </c>
      <c r="E22" s="11251" t="s">
        <v>30</v>
      </c>
      <c r="F22" s="11252" t="s">
        <v>31</v>
      </c>
      <c r="G22" s="11253" t="s">
        <v>32</v>
      </c>
      <c r="H22" s="11254" t="s">
        <v>33</v>
      </c>
      <c r="I22" s="11255" t="s">
        <v>34</v>
      </c>
      <c r="J22" s="11256" t="s">
        <v>35</v>
      </c>
      <c r="K22" s="11257" t="s">
        <v>36</v>
      </c>
    </row>
    <row collapsed="false" customFormat="false" customHeight="false" hidden="false" ht="15" outlineLevel="0" r="23">
      <c r="A23" s="11258" t="s">
        <v>344</v>
      </c>
      <c r="B23" s="11263" t="s">
        <v>51</v>
      </c>
      <c r="C23" s="11268" t="n">
        <v>448996.19129999995</v>
      </c>
      <c r="D23" s="11273" t="n">
        <v>4165088.8035</v>
      </c>
      <c r="E23" s="11278" t="n">
        <v>8008408.3708</v>
      </c>
      <c r="F23" s="11283" t="n">
        <v>1.1839626843899999E7</v>
      </c>
      <c r="G23" s="11288" t="n">
        <v>1.74071367917E7</v>
      </c>
      <c r="H23" s="11293" t="n">
        <v>2.3209111048299998E7</v>
      </c>
      <c r="I23" s="11298" t="n">
        <v>2.80481886428E7</v>
      </c>
      <c r="J23" s="11303" t="n">
        <v>3.2760582298400003E7</v>
      </c>
      <c r="K23" s="11308" t="n">
        <v>3.82206462887E7</v>
      </c>
    </row>
    <row collapsed="false" customFormat="false" customHeight="false" hidden="false" ht="15" outlineLevel="0" r="24">
      <c r="A24" s="11259" t="s">
        <v>344</v>
      </c>
      <c r="B24" s="11264" t="s">
        <v>52</v>
      </c>
      <c r="C24" s="11269" t="n">
        <v>4179126.7599</v>
      </c>
      <c r="D24" s="11274" t="n">
        <v>2.3345231264399998E7</v>
      </c>
      <c r="E24" s="11279" t="n">
        <v>3.97628310928E7</v>
      </c>
      <c r="F24" s="11284" t="n">
        <v>5.37782815076E7</v>
      </c>
      <c r="G24" s="11289" t="n">
        <v>7.20758231442E7</v>
      </c>
      <c r="H24" s="11294" t="n">
        <v>9.29014022909E7</v>
      </c>
      <c r="I24" s="11299" t="n">
        <v>1.287258101857E8</v>
      </c>
      <c r="J24" s="11304" t="n">
        <v>1.648163977953E8</v>
      </c>
      <c r="K24" s="11309" t="n">
        <v>1.911377099748E8</v>
      </c>
    </row>
    <row collapsed="false" customFormat="false" customHeight="false" hidden="false" ht="15" outlineLevel="0" r="25">
      <c r="A25" s="11260" t="s">
        <v>344</v>
      </c>
      <c r="B25" s="11265" t="s">
        <v>53</v>
      </c>
      <c r="C25" s="11270" t="n">
        <v>18565.304200000002</v>
      </c>
      <c r="D25" s="11275" t="n">
        <v>291368.0067</v>
      </c>
      <c r="E25" s="11280" t="n">
        <v>1928727.0384</v>
      </c>
      <c r="F25" s="11285" t="n">
        <v>2509786.3216</v>
      </c>
      <c r="G25" s="11290" t="n">
        <v>2689463.0176999997</v>
      </c>
      <c r="H25" s="11295" t="n">
        <v>2750766.7287</v>
      </c>
      <c r="I25" s="11300" t="n">
        <v>2501886.9873</v>
      </c>
      <c r="J25" s="11305" t="n">
        <v>891882.316</v>
      </c>
      <c r="K25" s="11310" t="n">
        <v>317447.8838</v>
      </c>
    </row>
    <row collapsed="false" customFormat="false" customHeight="false" hidden="false" ht="15" outlineLevel="0" r="26">
      <c r="A26" s="11261" t="s">
        <v>344</v>
      </c>
      <c r="B26" s="11266" t="s">
        <v>54</v>
      </c>
      <c r="C26" s="11271" t="n">
        <v>5116166.6269000005</v>
      </c>
      <c r="D26" s="11276" t="n">
        <v>3.2108372694700003E7</v>
      </c>
      <c r="E26" s="11281" t="n">
        <v>6.0133194870799996E7</v>
      </c>
      <c r="F26" s="11286" t="n">
        <v>7.87266335184E7</v>
      </c>
      <c r="G26" s="11291" t="n">
        <v>9.13407198926E7</v>
      </c>
      <c r="H26" s="11296" t="n">
        <v>9.44987276591E7</v>
      </c>
      <c r="I26" s="11301" t="n">
        <v>7.43144498122E7</v>
      </c>
      <c r="J26" s="11306" t="n">
        <v>5.1974209541200005E7</v>
      </c>
      <c r="K26" s="11311" t="n">
        <v>3.64041029991E7</v>
      </c>
    </row>
    <row collapsed="false" customFormat="false" customHeight="false" hidden="false" ht="15" outlineLevel="0" r="27">
      <c r="A27" s="11262" t="s">
        <v>344</v>
      </c>
      <c r="B27" s="11267" t="s">
        <v>55</v>
      </c>
      <c r="C27" s="11272" t="n">
        <v>454206.2028</v>
      </c>
      <c r="D27" s="11277" t="n">
        <v>3017772.8520000004</v>
      </c>
      <c r="E27" s="11282" t="n">
        <v>6179755.5402999995</v>
      </c>
      <c r="F27" s="11287" t="n">
        <v>9263041.445600001</v>
      </c>
      <c r="G27" s="11292" t="n">
        <v>1.39809594712E7</v>
      </c>
      <c r="H27" s="11297" t="n">
        <v>2.09315241021E7</v>
      </c>
      <c r="I27" s="11302" t="n">
        <v>3.85313188925E7</v>
      </c>
      <c r="J27" s="11307" t="n">
        <v>6.08962600958E7</v>
      </c>
      <c r="K27" s="11312" t="n">
        <v>8.56486754729E7</v>
      </c>
    </row>
    <row collapsed="false" customFormat="false" customHeight="false" hidden="false" ht="15" outlineLevel="0" r="30">
      <c r="A30" s="11313" t="s">
        <v>26</v>
      </c>
      <c r="B30" s="11314" t="s">
        <v>56</v>
      </c>
      <c r="C30" s="11315" t="s">
        <v>28</v>
      </c>
      <c r="D30" s="11316" t="s">
        <v>57</v>
      </c>
      <c r="E30" s="11317" t="s">
        <v>29</v>
      </c>
      <c r="F30" s="11318" t="s">
        <v>30</v>
      </c>
      <c r="G30" s="11319" t="s">
        <v>31</v>
      </c>
      <c r="H30" s="11320" t="s">
        <v>32</v>
      </c>
      <c r="I30" s="11321" t="s">
        <v>33</v>
      </c>
      <c r="J30" s="11322" t="s">
        <v>34</v>
      </c>
      <c r="K30" s="11323" t="s">
        <v>35</v>
      </c>
      <c r="L30" s="11324" t="s">
        <v>36</v>
      </c>
    </row>
    <row collapsed="false" customFormat="false" customHeight="false" hidden="false" ht="15" outlineLevel="0" r="31">
      <c r="A31" s="11325" t="s">
        <v>344</v>
      </c>
      <c r="B31" s="11344" t="s">
        <v>58</v>
      </c>
      <c r="C31" s="11363" t="n">
        <v>0.33840941518322726</v>
      </c>
      <c r="D31" s="11381" t="n">
        <v>0.2912186221915239</v>
      </c>
      <c r="E31" s="2316"/>
      <c r="F31" s="11399" t="n">
        <v>0.37124938190160917</v>
      </c>
      <c r="G31" s="11417" t="n">
        <v>0.2966791914895877</v>
      </c>
      <c r="H31" s="11435" t="n">
        <v>0.15088425248093537</v>
      </c>
      <c r="I31" s="11453" t="n">
        <v>0.11231921895704872</v>
      </c>
      <c r="J31" s="11470" t="n">
        <v>0.062375845712934065</v>
      </c>
      <c r="K31" s="11487" t="n">
        <v>0.0596370482672424</v>
      </c>
      <c r="L31" s="11504" t="n">
        <v>0.03618524874231153</v>
      </c>
    </row>
    <row collapsed="false" customFormat="false" customHeight="false" hidden="false" ht="15" outlineLevel="0" r="32">
      <c r="A32" s="11326" t="s">
        <v>344</v>
      </c>
      <c r="B32" s="11345" t="s">
        <v>59</v>
      </c>
      <c r="C32" s="11364" t="n">
        <v>0.1300928868320445</v>
      </c>
      <c r="D32" s="11382" t="n">
        <v>0.12981332323552164</v>
      </c>
      <c r="E32" s="2317"/>
      <c r="F32" s="11400" t="n">
        <v>0.09392978272436989</v>
      </c>
      <c r="G32" s="11418" t="n">
        <v>0.09845022740880408</v>
      </c>
      <c r="H32" s="11436" t="n">
        <v>0.06447937592279758</v>
      </c>
      <c r="I32" s="11454" t="n">
        <v>0.04662015188256726</v>
      </c>
      <c r="J32" s="11471" t="n">
        <v>0.0280391196688768</v>
      </c>
      <c r="K32" s="11488" t="n">
        <v>0.025929852189595693</v>
      </c>
      <c r="L32" s="11505" t="n">
        <v>0.016444495816253353</v>
      </c>
    </row>
    <row collapsed="false" customFormat="false" customHeight="false" hidden="false" ht="15" outlineLevel="0" r="33">
      <c r="A33" s="11327" t="s">
        <v>344</v>
      </c>
      <c r="B33" s="11346" t="s">
        <v>60</v>
      </c>
      <c r="C33" s="11365" t="n">
        <v>0.010241181307273738</v>
      </c>
      <c r="D33" s="11383" t="n">
        <v>0.008302661774758966</v>
      </c>
      <c r="E33" s="2318"/>
      <c r="F33" s="11401" t="n">
        <v>0.013281809816187743</v>
      </c>
      <c r="G33" s="11419" t="n">
        <v>0.007350285839596503</v>
      </c>
      <c r="H33" s="11437" t="n">
        <v>0.0033587511209539136</v>
      </c>
      <c r="I33" s="11455" t="n">
        <v>0.0027850516331366882</v>
      </c>
      <c r="J33" s="11472" t="n">
        <v>0.0014411239304687293</v>
      </c>
      <c r="K33" s="11489" t="n">
        <v>0.001670420584385909</v>
      </c>
      <c r="L33" s="11506" t="n">
        <v>0.001069028596061192</v>
      </c>
    </row>
    <row collapsed="false" customFormat="false" customHeight="false" hidden="false" ht="15" outlineLevel="0" r="34">
      <c r="A34" s="11328" t="s">
        <v>344</v>
      </c>
      <c r="B34" s="11347" t="s">
        <v>61</v>
      </c>
      <c r="C34" s="11366" t="n">
        <v>0.005173049731206799</v>
      </c>
      <c r="D34" s="11384" t="n">
        <v>0.0051206324565372325</v>
      </c>
      <c r="E34" s="2319"/>
      <c r="F34" s="11402" t="n">
        <v>0.004818468947206642</v>
      </c>
      <c r="G34" s="11420" t="n">
        <v>0.003577544335510801</v>
      </c>
      <c r="H34" s="11438" t="n">
        <v>0.0026064676458119186</v>
      </c>
      <c r="I34" s="11456" t="n">
        <v>0.0022910344029421635</v>
      </c>
      <c r="J34" s="11473" t="n">
        <v>0.001497708879772579</v>
      </c>
      <c r="K34" s="11490" t="n">
        <v>0.0015829463153387573</v>
      </c>
      <c r="L34" s="11507" t="n">
        <v>0.0012050948415539633</v>
      </c>
    </row>
    <row collapsed="false" customFormat="false" customHeight="false" hidden="false" ht="15" outlineLevel="0" r="35">
      <c r="A35" s="11329" t="s">
        <v>344</v>
      </c>
      <c r="B35" s="11348" t="s">
        <v>62</v>
      </c>
      <c r="C35" s="11367" t="n">
        <v>0.0013451537957468796</v>
      </c>
      <c r="D35" s="11385" t="n">
        <v>3.524000864852731E-19</v>
      </c>
      <c r="E35"/>
      <c r="F35" s="11403" t="n">
        <v>0.018815238685661397</v>
      </c>
      <c r="G35" s="11421" t="n">
        <v>0.0077881301010090335</v>
      </c>
      <c r="H35" s="11439" t="n">
        <v>0.0021931947605878174</v>
      </c>
      <c r="I35" s="11457" t="n">
        <v>0.0013506128667612667</v>
      </c>
      <c r="J35" s="11474" t="n">
        <v>2.3204911394538255E-4</v>
      </c>
      <c r="K35" s="11491" t="n">
        <v>2.5369745030220047E-4</v>
      </c>
      <c r="L35" s="11508" t="n">
        <v>6.823032194103812E-5</v>
      </c>
    </row>
    <row collapsed="false" customFormat="false" customHeight="false" hidden="false" ht="15" outlineLevel="0" r="36">
      <c r="A36" s="11330" t="s">
        <v>344</v>
      </c>
      <c r="B36" s="11349" t="s">
        <v>63</v>
      </c>
      <c r="C36" s="2284"/>
      <c r="D36" s="2302"/>
      <c r="E36" s="2320"/>
      <c r="F36" s="11404" t="n">
        <v>0.0014289947184821846</v>
      </c>
      <c r="G36" s="11422" t="n">
        <v>2.856400888265688E-4</v>
      </c>
      <c r="H36" s="11440" t="n">
        <v>-8.681966638821777E-19</v>
      </c>
      <c r="I36" s="25"/>
      <c r="J36" s="25"/>
      <c r="K36" s="26"/>
      <c r="L36" s="26"/>
    </row>
    <row collapsed="false" customFormat="false" customHeight="false" hidden="false" ht="15" outlineLevel="0" r="37">
      <c r="A37" s="11331" t="s">
        <v>344</v>
      </c>
      <c r="B37" s="11350" t="s">
        <v>64</v>
      </c>
      <c r="C37" s="11368" t="n">
        <v>0.16155669779709889</v>
      </c>
      <c r="D37" s="11386" t="n">
        <v>0.1687169803225675</v>
      </c>
      <c r="E37" s="2321"/>
      <c r="F37" s="11405" t="n">
        <v>0.044480105899836274</v>
      </c>
      <c r="G37" s="11423" t="n">
        <v>0.05172372052936069</v>
      </c>
      <c r="H37" s="11441" t="n">
        <v>0.05792176118967331</v>
      </c>
      <c r="I37" s="11458" t="n">
        <v>0.0606430748018182</v>
      </c>
      <c r="J37" s="11475" t="n">
        <v>0.0549091411479557</v>
      </c>
      <c r="K37" s="11492" t="n">
        <v>0.052889249732416196</v>
      </c>
      <c r="L37" s="11509" t="n">
        <v>0.037744734445702754</v>
      </c>
    </row>
    <row collapsed="false" customFormat="false" customHeight="false" hidden="false" ht="15" outlineLevel="0" r="38">
      <c r="A38" s="11332" t="s">
        <v>344</v>
      </c>
      <c r="B38" s="11351" t="s">
        <v>65</v>
      </c>
      <c r="C38" s="11369" t="n">
        <v>0.0568741265868934</v>
      </c>
      <c r="D38" s="11387" t="n">
        <v>0.06260059138108902</v>
      </c>
      <c r="E38" s="2322"/>
      <c r="F38" s="11406" t="n">
        <v>0.019999722961777162</v>
      </c>
      <c r="G38" s="11424" t="n">
        <v>0.023374127208806602</v>
      </c>
      <c r="H38" s="11442" t="n">
        <v>0.026092369455974786</v>
      </c>
      <c r="I38" s="11459" t="n">
        <v>0.026530074808407193</v>
      </c>
      <c r="J38" s="11476" t="n">
        <v>0.024634706387069605</v>
      </c>
      <c r="K38" s="11493" t="n">
        <v>0.022556386655111324</v>
      </c>
      <c r="L38" s="11510" t="n">
        <v>0.016181334020060976</v>
      </c>
    </row>
    <row collapsed="false" customFormat="false" customHeight="false" hidden="false" ht="15" outlineLevel="0" r="39">
      <c r="A39" s="11333" t="s">
        <v>344</v>
      </c>
      <c r="B39" s="11352" t="s">
        <v>66</v>
      </c>
      <c r="C39" s="11370" t="n">
        <v>0.0015195618065395996</v>
      </c>
      <c r="D39" s="11388" t="n">
        <v>0.0015401956455168126</v>
      </c>
      <c r="E39" s="2323"/>
      <c r="F39" s="11407" t="n">
        <v>8.147553871869147E-4</v>
      </c>
      <c r="G39" s="11425" t="n">
        <v>7.595452114529325E-4</v>
      </c>
      <c r="H39" s="11443" t="n">
        <v>0.0010408958381230382</v>
      </c>
      <c r="I39" s="11460" t="n">
        <v>0.001277468292686205</v>
      </c>
      <c r="J39" s="11477" t="n">
        <v>0.0013081787241275235</v>
      </c>
      <c r="K39" s="11494" t="n">
        <v>0.0013977103265525937</v>
      </c>
      <c r="L39" s="11511" t="n">
        <v>0.0012018180968949787</v>
      </c>
    </row>
    <row collapsed="false" customFormat="false" customHeight="false" hidden="false" ht="15" outlineLevel="0" r="40">
      <c r="A40" s="11334" t="s">
        <v>344</v>
      </c>
      <c r="B40" s="11353" t="s">
        <v>67</v>
      </c>
      <c r="C40" s="11371" t="n">
        <v>5.976852295525089E-4</v>
      </c>
      <c r="D40" s="11389" t="n">
        <v>7.275216627843235E-4</v>
      </c>
      <c r="E40" s="2324"/>
      <c r="F40" s="11408" t="n">
        <v>2.814429435043142E-4</v>
      </c>
      <c r="G40" s="11426" t="n">
        <v>2.4407299315249751E-4</v>
      </c>
      <c r="H40" s="11444" t="n">
        <v>4.797144203773198E-4</v>
      </c>
      <c r="I40" s="11461" t="n">
        <v>5.77310217420309E-4</v>
      </c>
      <c r="J40" s="11478" t="n">
        <v>6.397300080184671E-4</v>
      </c>
      <c r="K40" s="11495" t="n">
        <v>6.413602483537169E-4</v>
      </c>
      <c r="L40" s="11512" t="n">
        <v>6.125773005128463E-4</v>
      </c>
    </row>
    <row collapsed="false" customFormat="false" customHeight="false" hidden="false" ht="15" outlineLevel="0" r="41">
      <c r="A41" s="11335" t="s">
        <v>344</v>
      </c>
      <c r="B41" s="11354" t="s">
        <v>68</v>
      </c>
      <c r="C41" s="11372" t="n">
        <v>0.08368141841168522</v>
      </c>
      <c r="D41" s="11390" t="n">
        <v>0.10534187354285819</v>
      </c>
      <c r="E41" s="2325"/>
      <c r="F41" s="11409" t="n">
        <v>0.12137680066930259</v>
      </c>
      <c r="G41" s="11427" t="n">
        <v>0.1610983852687577</v>
      </c>
      <c r="H41" s="11445" t="n">
        <v>0.24744474247084816</v>
      </c>
      <c r="I41" s="11462" t="n">
        <v>0.25976084286837525</v>
      </c>
      <c r="J41" s="11479" t="n">
        <v>0.2841263727388379</v>
      </c>
      <c r="K41" s="11496" t="n">
        <v>0.2396987361288894</v>
      </c>
      <c r="L41" s="11513" t="n">
        <v>0.22752864307681178</v>
      </c>
    </row>
    <row collapsed="false" customFormat="false" customHeight="false" hidden="false" ht="15" outlineLevel="0" r="42">
      <c r="A42" s="11336" t="s">
        <v>344</v>
      </c>
      <c r="B42" s="11355" t="s">
        <v>69</v>
      </c>
      <c r="C42" s="11373" t="n">
        <v>0.002997103486506197</v>
      </c>
      <c r="D42" s="11391" t="n">
        <v>0.0043334337775102864</v>
      </c>
      <c r="E42" s="2326"/>
      <c r="F42" s="11410" t="n">
        <v>0.002205688030630824</v>
      </c>
      <c r="G42" s="11428" t="n">
        <v>0.0032573538997042644</v>
      </c>
      <c r="H42" s="11446" t="n">
        <v>0.007216908863874795</v>
      </c>
      <c r="I42" s="11463" t="n">
        <v>0.007479924062987058</v>
      </c>
      <c r="J42" s="11480" t="n">
        <v>0.009244311885498546</v>
      </c>
      <c r="K42" s="11497" t="n">
        <v>0.0064747327338210295</v>
      </c>
      <c r="L42" s="11514" t="n">
        <v>0.007504106271869762</v>
      </c>
    </row>
    <row collapsed="false" customFormat="false" customHeight="false" hidden="false" ht="15" outlineLevel="0" r="43">
      <c r="A43" s="11337" t="s">
        <v>344</v>
      </c>
      <c r="B43" s="11356" t="s">
        <v>70</v>
      </c>
      <c r="C43" s="11374" t="n">
        <v>0.08725474544730828</v>
      </c>
      <c r="D43" s="11392" t="n">
        <v>0.09530592481938205</v>
      </c>
      <c r="E43" s="2327"/>
      <c r="F43" s="11411" t="n">
        <v>0.12318042955296579</v>
      </c>
      <c r="G43" s="11429" t="n">
        <v>0.12192861997456667</v>
      </c>
      <c r="H43" s="11447" t="n">
        <v>0.1278918867885756</v>
      </c>
      <c r="I43" s="11464" t="n">
        <v>0.13039711596216425</v>
      </c>
      <c r="J43" s="11481" t="n">
        <v>0.12535180460866882</v>
      </c>
      <c r="K43" s="11498" t="n">
        <v>0.11592045445049984</v>
      </c>
      <c r="L43" s="11515" t="n">
        <v>0.10431485389048992</v>
      </c>
    </row>
    <row collapsed="false" customFormat="false" customHeight="false" hidden="false" ht="15" outlineLevel="0" r="44">
      <c r="A44" s="11338" t="s">
        <v>344</v>
      </c>
      <c r="B44" s="11357" t="s">
        <v>71</v>
      </c>
      <c r="C44" s="11375" t="n">
        <v>0.009930387325173451</v>
      </c>
      <c r="D44" s="11393" t="n">
        <v>0.010865355162753075</v>
      </c>
      <c r="E44" s="2328"/>
      <c r="F44" s="11412" t="n">
        <v>0.008239991251127529</v>
      </c>
      <c r="G44" s="11430" t="n">
        <v>0.006210664854353655</v>
      </c>
      <c r="H44" s="11448" t="n">
        <v>0.006531152467290956</v>
      </c>
      <c r="I44" s="11465" t="n">
        <v>0.00642412365469738</v>
      </c>
      <c r="J44" s="11482" t="n">
        <v>0.006681826642627307</v>
      </c>
      <c r="K44" s="11499" t="n">
        <v>0.005905429642425199</v>
      </c>
      <c r="L44" s="11516" t="n">
        <v>0.006406624769732421</v>
      </c>
    </row>
    <row collapsed="false" customFormat="false" customHeight="false" hidden="false" ht="15" outlineLevel="0" r="45">
      <c r="A45" s="11339" t="s">
        <v>344</v>
      </c>
      <c r="B45" s="11358" t="s">
        <v>72</v>
      </c>
      <c r="C45" s="11376" t="n">
        <v>0.004395943885027716</v>
      </c>
      <c r="D45" s="11394" t="n">
        <v>0.0053599575061659315</v>
      </c>
      <c r="E45" s="2329"/>
      <c r="F45" s="11413" t="n">
        <v>0.006090842670281557</v>
      </c>
      <c r="G45" s="11431" t="n">
        <v>0.008434842411377206</v>
      </c>
      <c r="H45" s="11449" t="n">
        <v>0.011293701063820777</v>
      </c>
      <c r="I45" s="11466" t="n">
        <v>0.00908394496255615</v>
      </c>
      <c r="J45" s="11483" t="n">
        <v>0.009541090270863901</v>
      </c>
      <c r="K45" s="11500" t="n">
        <v>0.007485816104896503</v>
      </c>
      <c r="L45" s="11517" t="n">
        <v>0.007115352326474233</v>
      </c>
    </row>
    <row collapsed="false" customFormat="false" customHeight="false" hidden="false" ht="15" outlineLevel="0" r="46">
      <c r="A46" s="11340" t="s">
        <v>344</v>
      </c>
      <c r="B46" s="11359" t="s">
        <v>73</v>
      </c>
      <c r="C46" s="11377" t="n">
        <v>1.3281999478098628E-6</v>
      </c>
      <c r="D46" s="11395" t="n">
        <v>1.5685188680289443E-6</v>
      </c>
      <c r="E46" s="2330"/>
      <c r="F46" s="2348"/>
      <c r="G46" s="2366"/>
      <c r="H46" s="2384"/>
      <c r="I46" s="2401"/>
      <c r="J46" s="2418"/>
      <c r="K46" s="2434"/>
      <c r="L46" s="2450"/>
    </row>
    <row collapsed="false" customFormat="false" customHeight="false" hidden="false" ht="15" outlineLevel="0" r="47">
      <c r="A47" s="11341" t="s">
        <v>344</v>
      </c>
      <c r="B47" s="11360" t="s">
        <v>74</v>
      </c>
      <c r="C47" s="11378" t="n">
        <v>0.07332190012962692</v>
      </c>
      <c r="D47" s="11396" t="n">
        <v>0.07762343541643976</v>
      </c>
      <c r="E47" s="2331"/>
      <c r="F47" s="11414" t="n">
        <v>0.12850595422755234</v>
      </c>
      <c r="G47" s="11432" t="n">
        <v>0.16853923681792116</v>
      </c>
      <c r="H47" s="11450" t="n">
        <v>0.23242337907228725</v>
      </c>
      <c r="I47" s="11467" t="n">
        <v>0.26352122188649607</v>
      </c>
      <c r="J47" s="11484" t="n">
        <v>0.3041496555406584</v>
      </c>
      <c r="K47" s="11501" t="n">
        <v>0.35732728891034704</v>
      </c>
      <c r="L47" s="11518" t="n">
        <v>0.4086549964158475</v>
      </c>
    </row>
    <row collapsed="false" customFormat="false" customHeight="false" hidden="false" ht="15" outlineLevel="0" r="48">
      <c r="A48" s="11342" t="s">
        <v>344</v>
      </c>
      <c r="B48" s="11361" t="s">
        <v>75</v>
      </c>
      <c r="C48" s="11379" t="n">
        <v>0.010491308489514708</v>
      </c>
      <c r="D48" s="11397" t="n">
        <v>0.011079081926335338</v>
      </c>
      <c r="E48" s="2332"/>
      <c r="F48" s="11415" t="n">
        <v>0.013477982961660277</v>
      </c>
      <c r="G48" s="11433" t="n">
        <v>0.019183365865096915</v>
      </c>
      <c r="H48" s="11451" t="n">
        <v>0.03727418686981147</v>
      </c>
      <c r="I48" s="11468" t="n">
        <v>0.04671737547032171</v>
      </c>
      <c r="J48" s="11485" t="n">
        <v>0.0638171587450375</v>
      </c>
      <c r="K48" s="11502" t="n">
        <v>0.07887281766115348</v>
      </c>
      <c r="L48" s="11519" t="n">
        <v>0.10623121078255063</v>
      </c>
    </row>
    <row collapsed="false" customFormat="false" customHeight="false" hidden="false" ht="15" outlineLevel="0" r="49">
      <c r="A49" s="11343" t="s">
        <v>344</v>
      </c>
      <c r="B49" s="11362" t="s">
        <v>76</v>
      </c>
      <c r="C49" s="11380" t="n">
        <v>0.022116106355626074</v>
      </c>
      <c r="D49" s="11398" t="n">
        <v>0.022048840659387857</v>
      </c>
      <c r="E49" s="2333"/>
      <c r="F49" s="11416" t="n">
        <v>0.027822606650657344</v>
      </c>
      <c r="G49" s="11434" t="n">
        <v>0.021115045702115056</v>
      </c>
      <c r="H49" s="11452" t="n">
        <v>0.02086725956825593</v>
      </c>
      <c r="I49" s="11469" t="n">
        <v>0.02222145326961411</v>
      </c>
      <c r="J49" s="11486" t="n">
        <v>0.02201017599463882</v>
      </c>
      <c r="K49" s="11503" t="n">
        <v>0.021756052598668658</v>
      </c>
      <c r="L49" s="11520" t="n">
        <v>0.021531650284931092</v>
      </c>
    </row>
    <row collapsed="false" customFormat="false" customHeight="false" hidden="false" ht="15" outlineLevel="0" r="51">
      <c r="A51" s="11521" t="s">
        <v>26</v>
      </c>
      <c r="B51" s="11522" t="s">
        <v>56</v>
      </c>
      <c r="C51" s="11523" t="s">
        <v>28</v>
      </c>
      <c r="D51" s="11524" t="s">
        <v>29</v>
      </c>
      <c r="E51" s="11525" t="s">
        <v>30</v>
      </c>
      <c r="F51" s="11526" t="s">
        <v>31</v>
      </c>
      <c r="G51" s="11527" t="s">
        <v>32</v>
      </c>
      <c r="H51" s="11528" t="s">
        <v>33</v>
      </c>
      <c r="I51" s="11529" t="s">
        <v>34</v>
      </c>
      <c r="J51" s="11530" t="s">
        <v>35</v>
      </c>
      <c r="K51" s="11531" t="s">
        <v>36</v>
      </c>
    </row>
    <row collapsed="false" customFormat="false" customHeight="false" hidden="false" ht="15" outlineLevel="0" r="52">
      <c r="A52" s="11532" t="s">
        <v>344</v>
      </c>
      <c r="B52" s="11551" t="s">
        <v>58</v>
      </c>
      <c r="C52" s="11570" t="n">
        <v>3457549.6667000004</v>
      </c>
      <c r="D52" s="11588" t="n">
        <v>4390704.385000002</v>
      </c>
      <c r="E52" s="11606" t="n">
        <v>4009789.7381000035</v>
      </c>
      <c r="F52" s="11624" t="n">
        <v>2409157.676999999</v>
      </c>
      <c r="G52" s="11642" t="n">
        <v>1264491.6427000016</v>
      </c>
      <c r="H52" s="11660" t="n">
        <v>835661.6977999993</v>
      </c>
      <c r="I52" s="11677" t="n">
        <v>477265.10210000165</v>
      </c>
      <c r="J52" s="11694" t="n">
        <v>473230.8692999999</v>
      </c>
      <c r="K52" s="11711" t="n">
        <v>295804.60679999925</v>
      </c>
    </row>
    <row collapsed="false" customFormat="false" customHeight="false" hidden="false" ht="15" outlineLevel="0" r="53">
      <c r="A53" s="11533" t="s">
        <v>344</v>
      </c>
      <c r="B53" s="11552" t="s">
        <v>59</v>
      </c>
      <c r="C53" s="11571" t="n">
        <v>1329166.9715000002</v>
      </c>
      <c r="D53" s="11589" t="n">
        <v>1664038.9982999992</v>
      </c>
      <c r="E53" s="11607" t="n">
        <v>1014516.6489999988</v>
      </c>
      <c r="F53" s="11625" t="n">
        <v>799456.5442000008</v>
      </c>
      <c r="G53" s="11643" t="n">
        <v>540372.0444000028</v>
      </c>
      <c r="H53" s="11661" t="n">
        <v>346856.7146000003</v>
      </c>
      <c r="I53" s="11678" t="n">
        <v>214539.66929999925</v>
      </c>
      <c r="J53" s="11695" t="n">
        <v>205758.11259999964</v>
      </c>
      <c r="K53" s="11712" t="n">
        <v>134429.29890000029</v>
      </c>
    </row>
    <row collapsed="false" customFormat="false" customHeight="false" hidden="false" ht="15" outlineLevel="0" r="54">
      <c r="A54" s="11534" t="s">
        <v>344</v>
      </c>
      <c r="B54" s="11553" t="s">
        <v>60</v>
      </c>
      <c r="C54" s="11572" t="n">
        <v>104634.77500000005</v>
      </c>
      <c r="D54" s="11590" t="n">
        <v>102988.54529999982</v>
      </c>
      <c r="E54" s="11608" t="n">
        <v>143454.15050000022</v>
      </c>
      <c r="F54" s="11626" t="n">
        <v>59687.35949999979</v>
      </c>
      <c r="G54" s="11644" t="n">
        <v>28148.150999999954</v>
      </c>
      <c r="H54" s="11662" t="n">
        <v>20720.950499999977</v>
      </c>
      <c r="I54" s="11679" t="n">
        <v>11026.674700000003</v>
      </c>
      <c r="J54" s="11696" t="n">
        <v>13255.092399999994</v>
      </c>
      <c r="K54" s="11713" t="n">
        <v>8739.019199999995</v>
      </c>
    </row>
    <row collapsed="false" customFormat="false" customHeight="false" hidden="false" ht="15" outlineLevel="0" r="55">
      <c r="A55" s="11535" t="s">
        <v>344</v>
      </c>
      <c r="B55" s="11554" t="s">
        <v>61</v>
      </c>
      <c r="C55" s="11573" t="n">
        <v>52853.3651</v>
      </c>
      <c r="D55" s="11591" t="n">
        <v>57077.23709999991</v>
      </c>
      <c r="E55" s="11609" t="n">
        <v>52043.311799999996</v>
      </c>
      <c r="F55" s="11627" t="n">
        <v>29051.13889999999</v>
      </c>
      <c r="G55" s="11645" t="n">
        <v>21843.60859999992</v>
      </c>
      <c r="H55" s="11663" t="n">
        <v>17045.432799999966</v>
      </c>
      <c r="I55" s="11680" t="n">
        <v>11459.63109999997</v>
      </c>
      <c r="J55" s="11697" t="n">
        <v>12560.968099999998</v>
      </c>
      <c r="K55" s="11714" t="n">
        <v>9851.323899999974</v>
      </c>
    </row>
    <row collapsed="false" customFormat="false" customHeight="false" hidden="false" ht="15" outlineLevel="0" r="56">
      <c r="A56" s="11536" t="s">
        <v>344</v>
      </c>
      <c r="B56" s="11555" t="s">
        <v>62</v>
      </c>
      <c r="C56" s="11574" t="n">
        <v>13743.518499999998</v>
      </c>
      <c r="D56" s="11592" t="n">
        <v>178974.26270000002</v>
      </c>
      <c r="E56" s="11610" t="n">
        <v>203219.60030000051</v>
      </c>
      <c r="F56" s="11628" t="n">
        <v>63242.835900000064</v>
      </c>
      <c r="G56" s="11646" t="n">
        <v>18380.158299999777</v>
      </c>
      <c r="H56" s="11664" t="n">
        <v>10048.64039999999</v>
      </c>
      <c r="I56" s="11681" t="n">
        <v>1775.5101000000286</v>
      </c>
      <c r="J56" s="11698" t="n">
        <v>2013.1355999999978</v>
      </c>
      <c r="K56" s="11715" t="n">
        <v>557.7644</v>
      </c>
    </row>
    <row collapsed="false" customFormat="false" customHeight="false" hidden="false" ht="15" outlineLevel="0" r="57">
      <c r="A57" s="11537" t="s">
        <v>344</v>
      </c>
      <c r="B57" s="11556" t="s">
        <v>63</v>
      </c>
      <c r="C57" s="2507"/>
      <c r="D57" s="2525"/>
      <c r="E57" s="11611" t="n">
        <v>15434.283900000024</v>
      </c>
      <c r="F57" s="11629" t="n">
        <v>2319.5156000000134</v>
      </c>
      <c r="G57" s="11647" t="n">
        <v>-7.275957614183426E-12</v>
      </c>
      <c r="H57" s="25"/>
      <c r="I57" s="25"/>
      <c r="J57" s="26"/>
      <c r="K57" s="26"/>
    </row>
    <row collapsed="false" customFormat="false" customHeight="false" hidden="false" ht="15" outlineLevel="0" r="58">
      <c r="A58" s="11538" t="s">
        <v>344</v>
      </c>
      <c r="B58" s="11557" t="s">
        <v>64</v>
      </c>
      <c r="C58" s="11575" t="n">
        <v>1650634.6501</v>
      </c>
      <c r="D58" s="11593" t="n">
        <v>116729.21290000062</v>
      </c>
      <c r="E58" s="11612" t="n">
        <v>480420.65760000073</v>
      </c>
      <c r="F58" s="11630" t="n">
        <v>420017.9923999999</v>
      </c>
      <c r="G58" s="11648" t="n">
        <v>485415.6861999994</v>
      </c>
      <c r="H58" s="11665" t="n">
        <v>451188.0986999995</v>
      </c>
      <c r="I58" s="11682" t="n">
        <v>420134.0527999997</v>
      </c>
      <c r="J58" s="11699" t="n">
        <v>419685.85559999966</v>
      </c>
      <c r="K58" s="11716" t="n">
        <v>308552.98000000045</v>
      </c>
    </row>
    <row collapsed="false" customFormat="false" customHeight="false" hidden="false" ht="15" outlineLevel="0" r="59">
      <c r="A59" s="11539" t="s">
        <v>344</v>
      </c>
      <c r="B59" s="11558" t="s">
        <v>65</v>
      </c>
      <c r="C59" s="11576" t="n">
        <v>581086.4254999999</v>
      </c>
      <c r="D59" s="11594" t="n">
        <v>73158.21999999974</v>
      </c>
      <c r="E59" s="11613" t="n">
        <v>216012.97620000015</v>
      </c>
      <c r="F59" s="11631" t="n">
        <v>189807.5754000001</v>
      </c>
      <c r="G59" s="11649" t="n">
        <v>218668.16830000025</v>
      </c>
      <c r="H59" s="11666" t="n">
        <v>197385.3411999998</v>
      </c>
      <c r="I59" s="11683" t="n">
        <v>188491.00199999986</v>
      </c>
      <c r="J59" s="11700" t="n">
        <v>178989.0475000001</v>
      </c>
      <c r="K59" s="11717" t="n">
        <v>132278.0225000002</v>
      </c>
    </row>
    <row collapsed="false" customFormat="false" customHeight="false" hidden="false" ht="15" outlineLevel="0" r="60">
      <c r="A60" s="11540" t="s">
        <v>344</v>
      </c>
      <c r="B60" s="11559" t="s">
        <v>66</v>
      </c>
      <c r="C60" s="11577" t="n">
        <v>15525.4558</v>
      </c>
      <c r="D60" s="11595" t="n">
        <v>2392.366700000013</v>
      </c>
      <c r="E60" s="11614" t="n">
        <v>8800.008700000006</v>
      </c>
      <c r="F60" s="11632" t="n">
        <v>6167.821100000001</v>
      </c>
      <c r="G60" s="11650" t="n">
        <v>8723.270100000009</v>
      </c>
      <c r="H60" s="11667" t="n">
        <v>9504.440400000007</v>
      </c>
      <c r="I60" s="11684" t="n">
        <v>10009.45229999999</v>
      </c>
      <c r="J60" s="11701" t="n">
        <v>11091.086700000007</v>
      </c>
      <c r="K60" s="11718" t="n">
        <v>9824.537400000001</v>
      </c>
    </row>
    <row collapsed="false" customFormat="false" customHeight="false" hidden="false" ht="15" outlineLevel="0" r="61">
      <c r="A61" s="11541" t="s">
        <v>344</v>
      </c>
      <c r="B61" s="11560" t="s">
        <v>67</v>
      </c>
      <c r="C61" s="11578" t="n">
        <v>6106.586499999999</v>
      </c>
      <c r="D61" s="11596" t="n">
        <v>1389.7715000000135</v>
      </c>
      <c r="E61" s="11615" t="n">
        <v>3039.808500000001</v>
      </c>
      <c r="F61" s="11633" t="n">
        <v>1981.9736000000003</v>
      </c>
      <c r="G61" s="11651" t="n">
        <v>4020.266300000003</v>
      </c>
      <c r="H61" s="11668" t="n">
        <v>4295.2225</v>
      </c>
      <c r="I61" s="11685" t="n">
        <v>4894.8564000000115</v>
      </c>
      <c r="J61" s="11702" t="n">
        <v>5089.310700000002</v>
      </c>
      <c r="K61" s="11719" t="n">
        <v>5007.653500000015</v>
      </c>
    </row>
    <row collapsed="false" customFormat="false" customHeight="false" hidden="false" ht="15" outlineLevel="0" r="62">
      <c r="A62" s="11542" t="s">
        <v>344</v>
      </c>
      <c r="B62" s="11561" t="s">
        <v>68</v>
      </c>
      <c r="C62" s="11579" t="n">
        <v>854978.1635999997</v>
      </c>
      <c r="D62" s="11597" t="n">
        <v>1294789.2974000005</v>
      </c>
      <c r="E62" s="11616" t="n">
        <v>1310966.3570999997</v>
      </c>
      <c r="F62" s="11634" t="n">
        <v>1308185.4836999997</v>
      </c>
      <c r="G62" s="11652" t="n">
        <v>2073720.7742999978</v>
      </c>
      <c r="H62" s="11669" t="n">
        <v>1932636.1863000002</v>
      </c>
      <c r="I62" s="11686" t="n">
        <v>2173976.1721</v>
      </c>
      <c r="J62" s="11703" t="n">
        <v>1902053.2465000004</v>
      </c>
      <c r="K62" s="11720" t="n">
        <v>1859985.0254000016</v>
      </c>
    </row>
    <row collapsed="false" customFormat="false" customHeight="false" hidden="false" ht="15" outlineLevel="0" r="63">
      <c r="A63" s="11543" t="s">
        <v>344</v>
      </c>
      <c r="B63" s="11562" t="s">
        <v>69</v>
      </c>
      <c r="C63" s="11580" t="n">
        <v>30621.5894</v>
      </c>
      <c r="D63" s="11598" t="n">
        <v>53465.59309999994</v>
      </c>
      <c r="E63" s="11617" t="n">
        <v>23823.1918</v>
      </c>
      <c r="F63" s="11635" t="n">
        <v>26451.060200000007</v>
      </c>
      <c r="G63" s="11653" t="n">
        <v>60481.599600000016</v>
      </c>
      <c r="H63" s="11670" t="n">
        <v>55651.08180000004</v>
      </c>
      <c r="I63" s="11687" t="n">
        <v>70732.30680000008</v>
      </c>
      <c r="J63" s="11704" t="n">
        <v>51378.18669999999</v>
      </c>
      <c r="K63" s="11721" t="n">
        <v>61344.03610000014</v>
      </c>
    </row>
    <row collapsed="false" customFormat="false" customHeight="false" hidden="false" ht="15" outlineLevel="0" r="64">
      <c r="A64" s="11544" t="s">
        <v>344</v>
      </c>
      <c r="B64" s="11563" t="s">
        <v>70</v>
      </c>
      <c r="C64" s="11581" t="n">
        <v>891487.0641999999</v>
      </c>
      <c r="D64" s="11599" t="n">
        <v>998651.6630000016</v>
      </c>
      <c r="E64" s="11618" t="n">
        <v>1330446.9891000018</v>
      </c>
      <c r="F64" s="11636" t="n">
        <v>990110.7973999991</v>
      </c>
      <c r="G64" s="11654" t="n">
        <v>1071803.1826000009</v>
      </c>
      <c r="H64" s="11671" t="n">
        <v>970162.3313000002</v>
      </c>
      <c r="I64" s="11688" t="n">
        <v>959121.9348000027</v>
      </c>
      <c r="J64" s="11705" t="n">
        <v>919849.9761999985</v>
      </c>
      <c r="K64" s="11722" t="n">
        <v>852745.6743000019</v>
      </c>
    </row>
    <row collapsed="false" customFormat="false" customHeight="false" hidden="false" ht="15" outlineLevel="0" r="65">
      <c r="A65" s="11545" t="s">
        <v>344</v>
      </c>
      <c r="B65" s="11564" t="s">
        <v>71</v>
      </c>
      <c r="C65" s="11582" t="n">
        <v>101459.37389999996</v>
      </c>
      <c r="D65" s="11600" t="n">
        <v>124663.86159999995</v>
      </c>
      <c r="E65" s="11619" t="n">
        <v>88998.48450000008</v>
      </c>
      <c r="F65" s="11637" t="n">
        <v>50433.166000000085</v>
      </c>
      <c r="G65" s="11655" t="n">
        <v>54734.59010000003</v>
      </c>
      <c r="H65" s="11672" t="n">
        <v>47795.86369999993</v>
      </c>
      <c r="I65" s="11689" t="n">
        <v>51125.60219999985</v>
      </c>
      <c r="J65" s="11706" t="n">
        <v>46860.662699999986</v>
      </c>
      <c r="K65" s="11723" t="n">
        <v>52372.422100000025</v>
      </c>
    </row>
    <row collapsed="false" customFormat="false" customHeight="false" hidden="false" ht="15" outlineLevel="0" r="66">
      <c r="A66" s="11546" t="s">
        <v>344</v>
      </c>
      <c r="B66" s="11565" t="s">
        <v>72</v>
      </c>
      <c r="C66" s="11583" t="n">
        <v>44913.627199999995</v>
      </c>
      <c r="D66" s="11601" t="n">
        <v>103079.48259999987</v>
      </c>
      <c r="E66" s="11620" t="n">
        <v>65785.96390000009</v>
      </c>
      <c r="F66" s="11638" t="n">
        <v>68494.40719999996</v>
      </c>
      <c r="G66" s="11656" t="n">
        <v>94647.32319999998</v>
      </c>
      <c r="H66" s="11673" t="n">
        <v>67585.0931</v>
      </c>
      <c r="I66" s="11690" t="n">
        <v>73003.08910000022</v>
      </c>
      <c r="J66" s="11707" t="n">
        <v>59401.317900000024</v>
      </c>
      <c r="K66" s="11724" t="n">
        <v>58166.07790000003</v>
      </c>
    </row>
    <row collapsed="false" customFormat="false" customHeight="false" hidden="false" ht="15" outlineLevel="0" r="67">
      <c r="A67" s="11547" t="s">
        <v>344</v>
      </c>
      <c r="B67" s="11566" t="s">
        <v>73</v>
      </c>
      <c r="C67" s="11584" t="n">
        <v>13.570300000000001</v>
      </c>
      <c r="D67" s="11602" t="n">
        <v>224.53950000000003</v>
      </c>
      <c r="E67" s="2553"/>
      <c r="F67" s="2571"/>
      <c r="G67" s="2589"/>
      <c r="H67" s="2606"/>
      <c r="I67" s="2623"/>
      <c r="J67" s="2639"/>
      <c r="K67" s="2655"/>
    </row>
    <row collapsed="false" customFormat="false" customHeight="false" hidden="false" ht="15" outlineLevel="0" r="68">
      <c r="A68" s="11548" t="s">
        <v>344</v>
      </c>
      <c r="B68" s="11567" t="s">
        <v>74</v>
      </c>
      <c r="C68" s="11585" t="n">
        <v>749134.3324999999</v>
      </c>
      <c r="D68" s="11603" t="n">
        <v>1150242.5763000008</v>
      </c>
      <c r="E68" s="11621" t="n">
        <v>1387966.9076000005</v>
      </c>
      <c r="F68" s="11639" t="n">
        <v>1368608.274199999</v>
      </c>
      <c r="G68" s="11657" t="n">
        <v>1947833.6245999988</v>
      </c>
      <c r="H68" s="11674" t="n">
        <v>1960613.6308000013</v>
      </c>
      <c r="I68" s="11691" t="n">
        <v>2327183.138699997</v>
      </c>
      <c r="J68" s="11708" t="n">
        <v>2835457.294899998</v>
      </c>
      <c r="K68" s="11725" t="n">
        <v>3340643.901399996</v>
      </c>
    </row>
    <row collapsed="false" customFormat="false" customHeight="false" hidden="false" ht="15" outlineLevel="0" r="69">
      <c r="A69" s="11549" t="s">
        <v>344</v>
      </c>
      <c r="B69" s="11568" t="s">
        <v>75</v>
      </c>
      <c r="C69" s="11586" t="n">
        <v>107190.3397</v>
      </c>
      <c r="D69" s="11604" t="n">
        <v>176447.0142000001</v>
      </c>
      <c r="E69" s="11622" t="n">
        <v>145572.9770999999</v>
      </c>
      <c r="F69" s="11640" t="n">
        <v>155776.86089999997</v>
      </c>
      <c r="G69" s="11658" t="n">
        <v>312377.8459999999</v>
      </c>
      <c r="H69" s="11675" t="n">
        <v>347580.06389999995</v>
      </c>
      <c r="I69" s="11692" t="n">
        <v>488293.22369999904</v>
      </c>
      <c r="J69" s="11709" t="n">
        <v>625870.2123999998</v>
      </c>
      <c r="K69" s="11726" t="n">
        <v>868411.3728</v>
      </c>
    </row>
    <row collapsed="false" customFormat="false" customHeight="false" hidden="false" ht="15" outlineLevel="0" r="70">
      <c r="A70" s="11550" t="s">
        <v>344</v>
      </c>
      <c r="B70" s="11569" t="s">
        <v>76</v>
      </c>
      <c r="C70" s="11587" t="n">
        <v>225961.60959999997</v>
      </c>
      <c r="D70" s="11605" t="n">
        <v>234409.19299999997</v>
      </c>
      <c r="E70" s="11623" t="n">
        <v>300506.3659999999</v>
      </c>
      <c r="F70" s="11641" t="n">
        <v>171462.89970000018</v>
      </c>
      <c r="G70" s="11659" t="n">
        <v>174878.9214000001</v>
      </c>
      <c r="H70" s="11676" t="n">
        <v>165328.93959999993</v>
      </c>
      <c r="I70" s="11693" t="n">
        <v>168409.56259999983</v>
      </c>
      <c r="J70" s="11710" t="n">
        <v>172638.25060000003</v>
      </c>
      <c r="K70" s="11727" t="n">
        <v>176015.40870000026</v>
      </c>
    </row>
    <row collapsed="false" customFormat="false" customHeight="false" hidden="false" ht="15" outlineLevel="0" r="81">
      <c r="A81" s="11728" t="s">
        <v>26</v>
      </c>
      <c r="B81" s="11729" t="s">
        <v>9</v>
      </c>
      <c r="C81" s="11730" t="s">
        <v>29</v>
      </c>
      <c r="D81" s="11731" t="s">
        <v>30</v>
      </c>
      <c r="E81" s="11732" t="s">
        <v>31</v>
      </c>
      <c r="F81" s="11733" t="s">
        <v>32</v>
      </c>
      <c r="G81" s="11734" t="s">
        <v>36</v>
      </c>
    </row>
    <row collapsed="false" customFormat="false" customHeight="false" hidden="false" ht="15" outlineLevel="0" r="82">
      <c r="A82" s="11735" t="s">
        <v>344</v>
      </c>
      <c r="B82" s="11739" t="s">
        <v>2</v>
      </c>
      <c r="C82" s="11743" t="n">
        <v>0.47378075485992743</v>
      </c>
      <c r="D82" s="11747" t="n">
        <v>0.5088979051488292</v>
      </c>
      <c r="E82" s="11751" t="n">
        <v>0.5314586803130258</v>
      </c>
      <c r="F82" s="11755" t="n">
        <v>0.5471611610442116</v>
      </c>
      <c r="G82" s="11759" t="n">
        <v>0.5739614927929653</v>
      </c>
    </row>
    <row collapsed="false" customFormat="false" customHeight="false" hidden="false" ht="15" outlineLevel="0" r="83">
      <c r="A83" s="11736" t="s">
        <v>344</v>
      </c>
      <c r="B83" s="11740" t="s">
        <v>10</v>
      </c>
      <c r="C83" s="11744" t="n">
        <v>0.32300507130958017</v>
      </c>
      <c r="D83" s="11748" t="n">
        <v>0.35618752985582364</v>
      </c>
      <c r="E83" s="11752" t="n">
        <v>0.37363057222881374</v>
      </c>
      <c r="F83" s="11756" t="n">
        <v>0.3865052819331187</v>
      </c>
      <c r="G83" s="11760" t="n">
        <v>0.40451164794639266</v>
      </c>
    </row>
    <row collapsed="false" customFormat="false" customHeight="false" hidden="false" ht="15" outlineLevel="0" r="84">
      <c r="A84" s="11737" t="s">
        <v>344</v>
      </c>
      <c r="B84" s="11741" t="s">
        <v>11</v>
      </c>
      <c r="C84" s="11745" t="n">
        <v>0.27751921441860705</v>
      </c>
      <c r="D84" s="11749" t="n">
        <v>0.30904605385476747</v>
      </c>
      <c r="E84" s="11753" t="n">
        <v>0.32472977642920947</v>
      </c>
      <c r="F84" s="11757" t="n">
        <v>0.3365401407413114</v>
      </c>
      <c r="G84" s="11761" t="n">
        <v>0.35051228587294603</v>
      </c>
    </row>
    <row collapsed="false" customFormat="false" customHeight="false" hidden="false" ht="15" outlineLevel="0" r="85">
      <c r="A85" s="11738" t="s">
        <v>344</v>
      </c>
      <c r="B85" s="11742" t="s">
        <v>12</v>
      </c>
      <c r="C85" s="11746" t="n">
        <v>0.2433873801618527</v>
      </c>
      <c r="D85" s="11750" t="n">
        <v>0.27330258659328605</v>
      </c>
      <c r="E85" s="11754" t="n">
        <v>0.28876979088597016</v>
      </c>
      <c r="F85" s="11758" t="n">
        <v>0.30145904996018447</v>
      </c>
      <c r="G85" s="11762" t="n">
        <v>0.31543858200141356</v>
      </c>
    </row>
    <row collapsed="false" customFormat="false" customHeight="false" hidden="false" ht="15" outlineLevel="0" r="88">
      <c r="A88" s="11763" t="s">
        <v>26</v>
      </c>
      <c r="B88" s="11764" t="s">
        <v>9</v>
      </c>
      <c r="C88" s="11765" t="s">
        <v>29</v>
      </c>
      <c r="D88" s="11766" t="s">
        <v>30</v>
      </c>
      <c r="E88" s="11767" t="s">
        <v>31</v>
      </c>
      <c r="F88" s="11768" t="s">
        <v>32</v>
      </c>
      <c r="G88" s="11769" t="s">
        <v>36</v>
      </c>
    </row>
    <row collapsed="false" customFormat="false" customHeight="false" hidden="false" ht="15" outlineLevel="0" r="89">
      <c r="A89" s="11770" t="s">
        <v>344</v>
      </c>
      <c r="B89" s="11774" t="s">
        <v>2</v>
      </c>
      <c r="C89" s="11778" t="n">
        <v>0.4250632167429139</v>
      </c>
      <c r="D89" s="11782" t="n">
        <v>0.4447750923643472</v>
      </c>
      <c r="E89" s="11786" t="n">
        <v>0.45482976631447514</v>
      </c>
      <c r="F89" s="11790" t="n">
        <v>0.4651503306261988</v>
      </c>
      <c r="G89" s="11794" t="n">
        <v>0.4824153194133284</v>
      </c>
    </row>
    <row collapsed="false" customFormat="false" customHeight="false" hidden="false" ht="15" outlineLevel="0" r="90">
      <c r="A90" s="11771" t="s">
        <v>344</v>
      </c>
      <c r="B90" s="11775" t="s">
        <v>10</v>
      </c>
      <c r="C90" s="11779" t="n">
        <v>0.30709248123928473</v>
      </c>
      <c r="D90" s="11783" t="n">
        <v>0.3390082458699512</v>
      </c>
      <c r="E90" s="11787" t="n">
        <v>0.3543143119998393</v>
      </c>
      <c r="F90" s="11791" t="n">
        <v>0.36921172923681084</v>
      </c>
      <c r="G90" s="11795" t="n">
        <v>0.3921409506631088</v>
      </c>
    </row>
    <row collapsed="false" customFormat="false" customHeight="false" hidden="false" ht="15" outlineLevel="0" r="91">
      <c r="A91" s="11772" t="s">
        <v>344</v>
      </c>
      <c r="B91" s="11776" t="s">
        <v>11</v>
      </c>
      <c r="C91" s="11780" t="n">
        <v>0.2439196472483363</v>
      </c>
      <c r="D91" s="11784" t="n">
        <v>0.25900166290119014</v>
      </c>
      <c r="E91" s="11788" t="n">
        <v>0.26622759945320484</v>
      </c>
      <c r="F91" s="11792" t="n">
        <v>0.2732693070091284</v>
      </c>
      <c r="G91" s="11796" t="n">
        <v>0.2842306562520743</v>
      </c>
    </row>
    <row collapsed="false" customFormat="false" customHeight="false" hidden="false" ht="15" outlineLevel="0" r="92">
      <c r="A92" s="11773" t="s">
        <v>344</v>
      </c>
      <c r="B92" s="11777" t="s">
        <v>12</v>
      </c>
      <c r="C92" s="11781" t="n">
        <v>0.2664464542156393</v>
      </c>
      <c r="D92" s="11785" t="n">
        <v>0.27910340985522925</v>
      </c>
      <c r="E92" s="11789" t="n">
        <v>0.2850697406806815</v>
      </c>
      <c r="F92" s="11793" t="n">
        <v>0.29084349082045197</v>
      </c>
      <c r="G92" s="11797" t="n">
        <v>0.29938369371791657</v>
      </c>
    </row>
    <row collapsed="false" customFormat="false" customHeight="false" hidden="false" ht="15" outlineLevel="0" r="95">
      <c r="A95" s="11798" t="s">
        <v>26</v>
      </c>
      <c r="B95" s="11799" t="s">
        <v>77</v>
      </c>
      <c r="C95" s="11800" t="s">
        <v>28</v>
      </c>
      <c r="D95" s="11801" t="s">
        <v>29</v>
      </c>
      <c r="E95" s="11802" t="s">
        <v>30</v>
      </c>
      <c r="F95" s="11803" t="s">
        <v>31</v>
      </c>
      <c r="G95" s="11804" t="s">
        <v>32</v>
      </c>
      <c r="H95" s="11805" t="s">
        <v>33</v>
      </c>
      <c r="I95" s="11806" t="s">
        <v>34</v>
      </c>
      <c r="J95" s="11807" t="s">
        <v>35</v>
      </c>
      <c r="K95" s="11808" t="s">
        <v>36</v>
      </c>
    </row>
    <row collapsed="false" customFormat="false" customHeight="false" hidden="false" ht="15" outlineLevel="0" r="96">
      <c r="A96" s="11809" t="s">
        <v>344</v>
      </c>
      <c r="B96" s="11814" t="s">
        <v>78</v>
      </c>
      <c r="C96" s="11819" t="n">
        <v>0.9954783003473486</v>
      </c>
      <c r="D96" s="11824" t="n">
        <v>0.9940950094417704</v>
      </c>
      <c r="E96" s="11829" t="n">
        <v>0.9836286450463705</v>
      </c>
      <c r="F96" s="11834" t="n">
        <v>0.9774398584579835</v>
      </c>
      <c r="G96" s="11839" t="n">
        <v>0.9743515140677352</v>
      </c>
      <c r="H96" s="11844" t="n">
        <v>0.9785012568674235</v>
      </c>
      <c r="I96" s="11849" t="n">
        <v>0.9818221327391612</v>
      </c>
      <c r="J96" s="11854" t="n">
        <v>0.9773484547553623</v>
      </c>
      <c r="K96" s="11859" t="n">
        <v>0.9774462655314438</v>
      </c>
    </row>
    <row collapsed="false" customFormat="false" customHeight="false" hidden="false" ht="15" outlineLevel="0" r="97">
      <c r="A97" s="11810" t="s">
        <v>344</v>
      </c>
      <c r="B97" s="11815" t="s">
        <v>79</v>
      </c>
      <c r="C97" s="11820" t="n">
        <v>0.003381337166077594</v>
      </c>
      <c r="D97" s="11825" t="n">
        <v>0.004232920706969668</v>
      </c>
      <c r="E97" s="11830" t="n">
        <v>0.0037311137105150243</v>
      </c>
      <c r="F97" s="11835" t="n">
        <v>0.0036829426060265855</v>
      </c>
      <c r="G97" s="11840" t="n">
        <v>0.004309261538471919</v>
      </c>
      <c r="H97" s="11845" t="n">
        <v>0.004487840502750919</v>
      </c>
      <c r="I97" s="11850" t="n">
        <v>0.003670274917167753</v>
      </c>
      <c r="J97" s="11855" t="n">
        <v>0.0034412257402937885</v>
      </c>
      <c r="K97" s="11860" t="n">
        <v>0.003300115089197654</v>
      </c>
    </row>
    <row collapsed="false" customFormat="false" customHeight="false" hidden="false" ht="15" outlineLevel="0" r="98">
      <c r="A98" s="11811" t="s">
        <v>344</v>
      </c>
      <c r="B98" s="11816" t="s">
        <v>80</v>
      </c>
      <c r="C98" s="11821" t="n">
        <v>0.0028370893318792707</v>
      </c>
      <c r="D98" s="11826" t="n">
        <v>0.003626297211945102</v>
      </c>
      <c r="E98" s="11831" t="n">
        <v>0.0030724598644074137</v>
      </c>
      <c r="F98" s="11836" t="n">
        <v>0.0030399039177259894</v>
      </c>
      <c r="G98" s="11841" t="n">
        <v>0.0033955512119416276</v>
      </c>
      <c r="H98" s="11846" t="n">
        <v>0.0035330051417205464</v>
      </c>
      <c r="I98" s="11851" t="n">
        <v>0.002884905777714202</v>
      </c>
      <c r="J98" s="11856" t="n">
        <v>0.0027397795030923147</v>
      </c>
      <c r="K98" s="11861" t="n">
        <v>0.0026273049302867704</v>
      </c>
    </row>
    <row collapsed="false" customFormat="false" customHeight="false" hidden="false" ht="15" outlineLevel="0" r="99">
      <c r="A99" s="11812" t="s">
        <v>344</v>
      </c>
      <c r="B99" s="11817" t="s">
        <v>81</v>
      </c>
      <c r="C99" s="11822" t="n">
        <v>8.283471683083085E-4</v>
      </c>
      <c r="D99" s="11827" t="n">
        <v>0.0014037028651166892</v>
      </c>
      <c r="E99" s="11832" t="n">
        <v>0.010409878661965598</v>
      </c>
      <c r="F99" s="11837" t="n">
        <v>0.012892225831054368</v>
      </c>
      <c r="G99" s="11842" t="n">
        <v>0.01281416095807702</v>
      </c>
      <c r="H99" s="11847" t="n">
        <v>0.013726989001637262</v>
      </c>
      <c r="I99" s="11852" t="n">
        <v>0.011660918539367458</v>
      </c>
      <c r="J99" s="11857" t="n">
        <v>0.012153779284791697</v>
      </c>
      <c r="K99" s="11862" t="n">
        <v>0.011811128614059682</v>
      </c>
    </row>
    <row collapsed="false" customFormat="false" customHeight="false" hidden="false" ht="15" outlineLevel="0" r="100">
      <c r="A100" s="11813" t="s">
        <v>344</v>
      </c>
      <c r="B100" s="11818" t="s">
        <v>82</v>
      </c>
      <c r="C100" s="11823" t="n">
        <v>3.1201531826547155E-4</v>
      </c>
      <c r="D100" s="11828" t="n">
        <v>2.6836698614327075E-4</v>
      </c>
      <c r="E100" s="11833" t="n">
        <v>0.0022303625811488895</v>
      </c>
      <c r="F100" s="11838" t="n">
        <v>0.005984973104935548</v>
      </c>
      <c r="G100" s="11843" t="n">
        <v>0.00852506343571578</v>
      </c>
      <c r="H100" s="11848" t="n">
        <v>0.0032839136281882604</v>
      </c>
      <c r="I100" s="11853" t="n">
        <v>0.002846673804303621</v>
      </c>
      <c r="J100" s="11858" t="n">
        <v>0.007056540219552248</v>
      </c>
      <c r="K100" s="11863" t="n">
        <v>0.00744249076529892</v>
      </c>
    </row>
    <row collapsed="false" customFormat="false" customHeight="false" hidden="false" ht="15" outlineLevel="0" r="101">
      <c r="A101" s="24" t="s">
        <v>41</v>
      </c>
      <c r="B101" s="24" t="s">
        <v>80</v>
      </c>
      <c r="C101" s="25" t="n">
        <v>0.007089262944553</v>
      </c>
      <c r="D101" s="25" t="n">
        <v>0.00419164270847894</v>
      </c>
      <c r="E101" s="25" t="n">
        <v>0.0160601634697914</v>
      </c>
      <c r="F101" s="25" t="n">
        <v>0.0103217691458601</v>
      </c>
      <c r="G101" s="25" t="n">
        <v>0.010832464879742</v>
      </c>
      <c r="H101" s="25" t="n">
        <v>0.00768249630928832</v>
      </c>
      <c r="I101" s="25" t="n">
        <v>0.00514055344274864</v>
      </c>
      <c r="J101" s="25" t="n">
        <v>0.00615226547608549</v>
      </c>
      <c r="K101" s="25" t="n">
        <v>0.00604334966353335</v>
      </c>
    </row>
    <row collapsed="false" customFormat="false" customHeight="false" hidden="false" ht="15" outlineLevel="0" r="102">
      <c r="A102" s="24" t="s">
        <v>41</v>
      </c>
      <c r="B102" s="24" t="s">
        <v>81</v>
      </c>
      <c r="C102" s="25" t="n">
        <v>0.00757891866459515</v>
      </c>
      <c r="D102" s="25" t="n">
        <v>0.00948417063176243</v>
      </c>
      <c r="E102" s="25" t="n">
        <v>0.0134231837908385</v>
      </c>
      <c r="F102" s="25" t="n">
        <v>0.00502049935967772</v>
      </c>
      <c r="G102" s="25" t="n">
        <v>0.00510738845806706</v>
      </c>
      <c r="H102" s="25" t="n">
        <v>0.00427519440655124</v>
      </c>
      <c r="I102" s="25" t="n">
        <v>0.00344009636717846</v>
      </c>
      <c r="J102" s="25" t="n">
        <v>0.00256052595875569</v>
      </c>
      <c r="K102" s="25" t="n">
        <v>0.00231862524047179</v>
      </c>
    </row>
    <row collapsed="false" customFormat="false" customHeight="false" hidden="false" ht="15" outlineLevel="0" r="103">
      <c r="A103" s="11864" t="s">
        <v>26</v>
      </c>
      <c r="B103" s="11865" t="s">
        <v>50</v>
      </c>
      <c r="C103" s="11866" t="s">
        <v>28</v>
      </c>
      <c r="D103" s="11867" t="s">
        <v>29</v>
      </c>
      <c r="E103" s="11868" t="s">
        <v>30</v>
      </c>
      <c r="F103" s="11869" t="s">
        <v>31</v>
      </c>
      <c r="G103" s="11870" t="s">
        <v>32</v>
      </c>
      <c r="H103" s="11871" t="s">
        <v>33</v>
      </c>
      <c r="I103" s="11872" t="s">
        <v>34</v>
      </c>
      <c r="J103" s="11873" t="s">
        <v>35</v>
      </c>
      <c r="K103" s="11874" t="s">
        <v>36</v>
      </c>
    </row>
    <row collapsed="false" customFormat="false" customHeight="false" hidden="false" ht="15" outlineLevel="0" r="104">
      <c r="A104" s="11875" t="s">
        <v>344</v>
      </c>
      <c r="B104" s="11880" t="s">
        <v>51</v>
      </c>
      <c r="C104" s="11885" t="n">
        <v>0.03877039725695743</v>
      </c>
      <c r="D104" s="11890" t="n">
        <v>0.06117219742918152</v>
      </c>
      <c r="E104" s="11895" t="n">
        <v>0.07643432846303168</v>
      </c>
      <c r="F104" s="11900" t="n">
        <v>0.08602891529162161</v>
      </c>
      <c r="G104" s="11905" t="n">
        <v>0.09690438125845786</v>
      </c>
      <c r="H104" s="11910" t="n">
        <v>0.10423504397283119</v>
      </c>
      <c r="I104" s="11915" t="n">
        <v>0.08771350595990056</v>
      </c>
      <c r="J104" s="11920" t="n">
        <v>0.0743734040508982</v>
      </c>
      <c r="K104" s="11925" t="n">
        <v>0.06420760386939699</v>
      </c>
    </row>
    <row collapsed="false" customFormat="false" customHeight="false" hidden="false" ht="15" outlineLevel="0" r="105">
      <c r="A105" s="11876" t="s">
        <v>344</v>
      </c>
      <c r="B105" s="11881" t="s">
        <v>52</v>
      </c>
      <c r="C105" s="11886" t="n">
        <v>0.25256612918074633</v>
      </c>
      <c r="D105" s="11891" t="n">
        <v>0.27226546387226697</v>
      </c>
      <c r="E105" s="11896" t="n">
        <v>0.3065604913578515</v>
      </c>
      <c r="F105" s="11901" t="n">
        <v>0.3680411582195319</v>
      </c>
      <c r="G105" s="11906" t="n">
        <v>0.4514736048749394</v>
      </c>
      <c r="H105" s="11911" t="n">
        <v>0.5361872428932984</v>
      </c>
      <c r="I105" s="11916" t="n">
        <v>0.5969395985376439</v>
      </c>
      <c r="J105" s="11921" t="n">
        <v>0.6332089325064892</v>
      </c>
      <c r="K105" s="11926" t="n">
        <v>0.630384982643895</v>
      </c>
    </row>
    <row collapsed="false" customFormat="false" customHeight="false" hidden="false" ht="15" outlineLevel="0" r="106">
      <c r="A106" s="11877" t="s">
        <v>344</v>
      </c>
      <c r="B106" s="11882" t="s">
        <v>53</v>
      </c>
      <c r="C106" s="11887" t="n">
        <v>0.18853698940649086</v>
      </c>
      <c r="D106" s="11892" t="n">
        <v>0.14919936728394526</v>
      </c>
      <c r="E106" s="11897" t="n">
        <v>0.10993593595020748</v>
      </c>
      <c r="F106" s="11902" t="n">
        <v>0.0708054833761883</v>
      </c>
      <c r="G106" s="11907" t="n">
        <v>0.03168676688223935</v>
      </c>
      <c r="H106" s="11912" t="n">
        <v>1.7871644523242443E-4</v>
      </c>
      <c r="I106" s="11917" t="n">
        <v>1.8815384907084097E-4</v>
      </c>
      <c r="J106" s="11922" t="n">
        <v>1.9172611045450248E-4</v>
      </c>
      <c r="K106" s="11927" t="n">
        <v>1.9445378004447091E-4</v>
      </c>
    </row>
    <row collapsed="false" customFormat="false" customHeight="false" hidden="false" ht="15" outlineLevel="0" r="107">
      <c r="A107" s="11878" t="s">
        <v>344</v>
      </c>
      <c r="B107" s="11883" t="s">
        <v>54</v>
      </c>
      <c r="C107" s="11888" t="n">
        <v>0.45949427600848236</v>
      </c>
      <c r="D107" s="11893" t="n">
        <v>0.46931457636124174</v>
      </c>
      <c r="E107" s="11898" t="n">
        <v>0.4662603545206162</v>
      </c>
      <c r="F107" s="11903" t="n">
        <v>0.4348890417105287</v>
      </c>
      <c r="G107" s="11908" t="n">
        <v>0.37171868603522085</v>
      </c>
      <c r="H107" s="11913" t="n">
        <v>0.2875557836617873</v>
      </c>
      <c r="I107" s="11918" t="n">
        <v>0.19378892499397712</v>
      </c>
      <c r="J107" s="11923" t="n">
        <v>0.10821919991406989</v>
      </c>
      <c r="K107" s="11928" t="n">
        <v>0.05007510260322907</v>
      </c>
    </row>
    <row collapsed="false" customFormat="false" customHeight="false" hidden="false" ht="15" outlineLevel="0" r="108">
      <c r="A108" s="11879" t="s">
        <v>344</v>
      </c>
      <c r="B108" s="11884" t="s">
        <v>55</v>
      </c>
      <c r="C108" s="11889" t="n">
        <v>0.06063220814732302</v>
      </c>
      <c r="D108" s="11894" t="n">
        <v>0.048048395053364536</v>
      </c>
      <c r="E108" s="11899" t="n">
        <v>0.04080888970829306</v>
      </c>
      <c r="F108" s="11904" t="n">
        <v>0.04023540140212947</v>
      </c>
      <c r="G108" s="11909" t="n">
        <v>0.048216560949142444</v>
      </c>
      <c r="H108" s="11914" t="n">
        <v>0.07184321302685062</v>
      </c>
      <c r="I108" s="11919" t="n">
        <v>0.12136981665940753</v>
      </c>
      <c r="J108" s="11924" t="n">
        <v>0.1840067374180882</v>
      </c>
      <c r="K108" s="11929" t="n">
        <v>0.2551378571034345</v>
      </c>
    </row>
    <row collapsed="false" customFormat="false" customHeight="false" hidden="false" ht="15" outlineLevel="0" r="111">
      <c r="A111" s="11930" t="s">
        <v>26</v>
      </c>
      <c r="B111" s="11931" t="s">
        <v>83</v>
      </c>
      <c r="C111" s="11932" t="s">
        <v>28</v>
      </c>
      <c r="D111" s="11933" t="s">
        <v>29</v>
      </c>
      <c r="E111" s="11934" t="s">
        <v>30</v>
      </c>
      <c r="F111" s="11935" t="s">
        <v>31</v>
      </c>
      <c r="G111" s="11936" t="s">
        <v>32</v>
      </c>
      <c r="H111" s="11937" t="s">
        <v>33</v>
      </c>
      <c r="I111" s="11938" t="s">
        <v>34</v>
      </c>
      <c r="J111" s="11939" t="s">
        <v>35</v>
      </c>
      <c r="K111" s="11940" t="s">
        <v>36</v>
      </c>
    </row>
    <row collapsed="false" customFormat="false" customHeight="false" hidden="false" ht="15" outlineLevel="0" r="112">
      <c r="A112" s="11941" t="s">
        <v>344</v>
      </c>
      <c r="B112" s="11946" t="s">
        <v>52</v>
      </c>
      <c r="C112" s="11951" t="n">
        <v>0.24117984078196733</v>
      </c>
      <c r="D112" s="11956" t="n">
        <v>0.2746496177725119</v>
      </c>
      <c r="E112" s="11961" t="n">
        <v>0.31922403997499627</v>
      </c>
      <c r="F112" s="11966" t="n">
        <v>0.3749150310190453</v>
      </c>
      <c r="G112" s="11971" t="n">
        <v>0.45440615239557497</v>
      </c>
      <c r="H112" s="11976" t="n">
        <v>0.5301217926722506</v>
      </c>
      <c r="I112" s="11981" t="n">
        <v>0.568749374136887</v>
      </c>
      <c r="J112" s="11986" t="n">
        <v>0.5930432517061979</v>
      </c>
      <c r="K112" s="11991" t="n">
        <v>0.5941026477079036</v>
      </c>
    </row>
    <row collapsed="false" customFormat="false" customHeight="false" hidden="false" ht="15" outlineLevel="0" r="113">
      <c r="A113" s="11942" t="s">
        <v>344</v>
      </c>
      <c r="B113" s="11947" t="s">
        <v>54</v>
      </c>
      <c r="C113" s="11952" t="n">
        <v>0.45706738306861666</v>
      </c>
      <c r="D113" s="11957" t="n">
        <v>0.4628355819295357</v>
      </c>
      <c r="E113" s="11962" t="n">
        <v>0.4552285352135552</v>
      </c>
      <c r="F113" s="11967" t="n">
        <v>0.4278074643329432</v>
      </c>
      <c r="G113" s="11972" t="n">
        <v>0.3652161512048867</v>
      </c>
      <c r="H113" s="11977" t="n">
        <v>0.2947048559928392</v>
      </c>
      <c r="I113" s="11982" t="n">
        <v>0.2193669368006626</v>
      </c>
      <c r="J113" s="11987" t="n">
        <v>0.15602544158064566</v>
      </c>
      <c r="K113" s="11992" t="n">
        <v>0.11374466311503777</v>
      </c>
    </row>
    <row collapsed="false" customFormat="false" customHeight="false" hidden="false" ht="15" outlineLevel="0" r="114">
      <c r="A114" s="11943" t="s">
        <v>344</v>
      </c>
      <c r="B114" s="11948" t="s">
        <v>53</v>
      </c>
      <c r="C114" s="11953" t="n">
        <v>0.19600892570714568</v>
      </c>
      <c r="D114" s="11958" t="n">
        <v>0.15371750902514483</v>
      </c>
      <c r="E114" s="11963" t="n">
        <v>0.11236278387488757</v>
      </c>
      <c r="F114" s="11968" t="n">
        <v>0.07597654014318682</v>
      </c>
      <c r="G114" s="11973" t="n">
        <v>0.0401109241442768</v>
      </c>
      <c r="H114" s="11978" t="n">
        <v>0.0018294011191451161</v>
      </c>
      <c r="I114" s="11983" t="n">
        <v>9.598059863406115E-4</v>
      </c>
      <c r="J114" s="11988" t="n">
        <v>4.208204111672163E-4</v>
      </c>
      <c r="K114" s="11993" t="n">
        <v>1.961879521446164E-4</v>
      </c>
    </row>
    <row collapsed="false" customFormat="false" customHeight="false" hidden="false" ht="15" outlineLevel="0" r="115">
      <c r="A115" s="11944" t="s">
        <v>344</v>
      </c>
      <c r="B115" s="11949" t="s">
        <v>55</v>
      </c>
      <c r="C115" s="11954" t="n">
        <v>0.055685109685684755</v>
      </c>
      <c r="D115" s="11959" t="n">
        <v>0.04726021526081153</v>
      </c>
      <c r="E115" s="11964" t="n">
        <v>0.03964551302155193</v>
      </c>
      <c r="F115" s="11969" t="n">
        <v>0.03479157115109497</v>
      </c>
      <c r="G115" s="11974" t="n">
        <v>0.03565628095881831</v>
      </c>
      <c r="H115" s="11979" t="n">
        <v>0.04741961257168057</v>
      </c>
      <c r="I115" s="11984" t="n">
        <v>0.08020601963975514</v>
      </c>
      <c r="J115" s="11989" t="n">
        <v>0.11973928605793711</v>
      </c>
      <c r="K115" s="11994" t="n">
        <v>0.1633186059296697</v>
      </c>
    </row>
    <row collapsed="false" customFormat="false" customHeight="false" hidden="false" ht="15" outlineLevel="0" r="116">
      <c r="A116" s="11945" t="s">
        <v>344</v>
      </c>
      <c r="B116" s="11950" t="s">
        <v>51</v>
      </c>
      <c r="C116" s="11955" t="n">
        <v>0.050058740756585535</v>
      </c>
      <c r="D116" s="11960" t="n">
        <v>0.06153707601199613</v>
      </c>
      <c r="E116" s="11965" t="n">
        <v>0.07353912791500902</v>
      </c>
      <c r="F116" s="11970" t="n">
        <v>0.08650939335372973</v>
      </c>
      <c r="G116" s="11975" t="n">
        <v>0.10461049129644323</v>
      </c>
      <c r="H116" s="11980" t="n">
        <v>0.1259243376440845</v>
      </c>
      <c r="I116" s="11985" t="n">
        <v>0.13071786343635464</v>
      </c>
      <c r="J116" s="11990" t="n">
        <v>0.13077120024405217</v>
      </c>
      <c r="K116" s="11995" t="n">
        <v>0.12863789529524433</v>
      </c>
    </row>
    <row collapsed="false" customFormat="false" customHeight="false" hidden="false" ht="15" outlineLevel="0" r="119">
      <c r="A119" s="11996" t="s">
        <v>26</v>
      </c>
      <c r="B119" s="11997" t="s">
        <v>30</v>
      </c>
      <c r="C119" s="11998" t="s">
        <v>31</v>
      </c>
      <c r="D119" s="11999" t="s">
        <v>32</v>
      </c>
      <c r="E119" s="12000" t="s">
        <v>33</v>
      </c>
      <c r="F119" s="12001" t="s">
        <v>34</v>
      </c>
      <c r="G119" s="12002" t="s">
        <v>35</v>
      </c>
      <c r="H119" s="12003" t="s">
        <v>36</v>
      </c>
      <c r="I119" s="10191" t="s">
        <v>36</v>
      </c>
      <c r="J119" s="2936" t="s">
        <v>36</v>
      </c>
    </row>
    <row collapsed="false" customFormat="false" customHeight="false" hidden="false" ht="15" outlineLevel="0" r="120">
      <c r="A120" s="12004" t="s">
        <v>344</v>
      </c>
      <c r="B120" s="12005" t="n">
        <v>2784937.337294</v>
      </c>
      <c r="C120" s="12006" t="n">
        <v>2588190.6229522</v>
      </c>
      <c r="D120" s="12007" t="n">
        <v>1720172.5880916</v>
      </c>
      <c r="E120" s="12008" t="n">
        <v>1122358.476497652</v>
      </c>
      <c r="F120" s="12009" t="n">
        <v>799947.3051774001</v>
      </c>
      <c r="G120" s="12010" t="n">
        <v>601799.485214</v>
      </c>
      <c r="H120" s="12011" t="n">
        <v>1510705.29044</v>
      </c>
      <c r="I120" s="10199" t="n">
        <v>1510705.29044</v>
      </c>
      <c r="J120" s="2946" t="n">
        <v>1702714.66969</v>
      </c>
    </row>
    <row collapsed="false" customFormat="false" customHeight="false" hidden="false" ht="15" outlineLevel="0" r="123">
      <c r="A123" s="12012" t="s">
        <v>26</v>
      </c>
      <c r="B123" s="12013" t="s">
        <v>28</v>
      </c>
      <c r="C123" s="12014" t="s">
        <v>29</v>
      </c>
      <c r="D123" s="12015" t="s">
        <v>30</v>
      </c>
      <c r="E123" s="12016" t="s">
        <v>31</v>
      </c>
      <c r="F123" s="12017" t="s">
        <v>32</v>
      </c>
      <c r="G123" s="12018" t="s">
        <v>33</v>
      </c>
      <c r="H123" s="12019" t="s">
        <v>34</v>
      </c>
      <c r="I123" s="12020" t="s">
        <v>35</v>
      </c>
      <c r="J123" s="12021" t="s">
        <v>36</v>
      </c>
    </row>
    <row collapsed="false" customFormat="false" customHeight="false" hidden="false" ht="15" outlineLevel="0" r="124">
      <c r="A124" s="12022" t="s">
        <v>344</v>
      </c>
      <c r="B124" s="12023" t="n">
        <v>57.6838912273288</v>
      </c>
      <c r="C124" s="12024" t="n">
        <v>59.9758045845666</v>
      </c>
      <c r="D124" s="12025" t="n">
        <v>59.677370382127705</v>
      </c>
      <c r="E124" s="12026" t="n">
        <v>54.7350064847279</v>
      </c>
      <c r="F124" s="12027" t="n">
        <v>49.7422755281369</v>
      </c>
      <c r="G124" s="12028" t="n">
        <v>46.2101025737963</v>
      </c>
      <c r="H124" s="12029" t="n">
        <v>43.6193712792238</v>
      </c>
      <c r="I124" s="12030" t="n">
        <v>42.1979521777607</v>
      </c>
      <c r="J124" s="12031" t="n">
        <v>40.931797459935</v>
      </c>
    </row>
    <row collapsed="false" customFormat="false" customHeight="false" hidden="false" ht="15" outlineLevel="0" r="127">
      <c r="A127" s="12032" t="s">
        <v>26</v>
      </c>
      <c r="B127" s="12033" t="s">
        <v>9</v>
      </c>
      <c r="C127" s="12034" t="s">
        <v>29</v>
      </c>
      <c r="D127" s="12035" t="s">
        <v>30</v>
      </c>
      <c r="E127" s="12036" t="s">
        <v>31</v>
      </c>
      <c r="F127" s="12037" t="s">
        <v>32</v>
      </c>
      <c r="G127" s="12038" t="s">
        <v>36</v>
      </c>
    </row>
    <row collapsed="false" customFormat="false" customHeight="false" hidden="false" ht="15" outlineLevel="0" r="128">
      <c r="A128" s="12039" t="s">
        <v>344</v>
      </c>
      <c r="B128" s="12043" t="s">
        <v>2</v>
      </c>
      <c r="C128" s="12047" t="n">
        <v>0.39589497019657677</v>
      </c>
      <c r="D128" s="12051" t="n">
        <v>0.4047110772270554</v>
      </c>
      <c r="E128" s="12055" t="n">
        <v>0.37871304187637966</v>
      </c>
      <c r="F128" s="12059" t="n">
        <v>0.2967580899202455</v>
      </c>
      <c r="G128" s="12063" t="n">
        <v>0.07130122946486939</v>
      </c>
    </row>
    <row collapsed="false" customFormat="false" customHeight="false" hidden="false" ht="15" outlineLevel="0" r="129">
      <c r="A129" s="12040" t="s">
        <v>344</v>
      </c>
      <c r="B129" s="12044" t="s">
        <v>10</v>
      </c>
      <c r="C129" s="12048" t="n">
        <v>0.3364472572770842</v>
      </c>
      <c r="D129" s="12052" t="n">
        <v>0.2823727632733907</v>
      </c>
      <c r="E129" s="12056" t="n">
        <v>0.22395983261074254</v>
      </c>
      <c r="F129" s="12060" t="n">
        <v>0.16287872795908132</v>
      </c>
      <c r="G129" s="12064" t="n">
        <v>0.04201925565445739</v>
      </c>
    </row>
    <row collapsed="false" customFormat="false" customHeight="false" hidden="false" ht="15" outlineLevel="0" r="130">
      <c r="A130" s="12041" t="s">
        <v>344</v>
      </c>
      <c r="B130" s="12045" t="s">
        <v>11</v>
      </c>
      <c r="C130" s="12049" t="n">
        <v>0.5755299586710093</v>
      </c>
      <c r="D130" s="12053" t="n">
        <v>0.5829926748967595</v>
      </c>
      <c r="E130" s="12057" t="n">
        <v>0.54850919785424</v>
      </c>
      <c r="F130" s="12061" t="n">
        <v>0.46288211977486216</v>
      </c>
      <c r="G130" s="12065" t="n">
        <v>0.13652621867366183</v>
      </c>
    </row>
    <row collapsed="false" customFormat="false" customHeight="false" hidden="false" ht="15" outlineLevel="0" r="131">
      <c r="A131" s="12042" t="s">
        <v>344</v>
      </c>
      <c r="B131" s="12046" t="s">
        <v>12</v>
      </c>
      <c r="C131" s="12050" t="n">
        <v>0.43063094662665563</v>
      </c>
      <c r="D131" s="12054" t="n">
        <v>0.39477163612818567</v>
      </c>
      <c r="E131" s="12058" t="n">
        <v>0.3450951513145009</v>
      </c>
      <c r="F131" s="12062" t="n">
        <v>0.2778770873613994</v>
      </c>
      <c r="G131" s="12066" t="n">
        <v>0.07651804256197713</v>
      </c>
    </row>
    <row collapsed="false" customFormat="false" customHeight="false" hidden="false" ht="15" outlineLevel="0" r="134">
      <c r="A134" s="12067" t="s">
        <v>26</v>
      </c>
      <c r="B134" s="12068" t="s">
        <v>9</v>
      </c>
      <c r="C134" s="12069" t="s">
        <v>29</v>
      </c>
      <c r="D134" s="12070" t="s">
        <v>30</v>
      </c>
      <c r="E134" s="12071" t="s">
        <v>31</v>
      </c>
      <c r="F134" s="12072" t="s">
        <v>32</v>
      </c>
      <c r="G134" s="12073" t="s">
        <v>36</v>
      </c>
    </row>
    <row collapsed="false" customFormat="false" customHeight="false" hidden="false" ht="15" outlineLevel="0" r="135">
      <c r="A135" s="12074" t="s">
        <v>344</v>
      </c>
      <c r="B135" s="12078" t="s">
        <v>2</v>
      </c>
      <c r="C135" s="12082" t="n">
        <v>0.05198649967940066</v>
      </c>
      <c r="D135" s="12086" t="n">
        <v>0.03868281113567623</v>
      </c>
      <c r="E135" s="12090" t="n">
        <v>0.02623060414498473</v>
      </c>
      <c r="F135" s="12094" t="n">
        <v>0.018983084716077677</v>
      </c>
      <c r="G135" s="12098" t="n">
        <v>0.12353906931793955</v>
      </c>
    </row>
    <row collapsed="false" customFormat="false" customHeight="false" hidden="false" ht="15" outlineLevel="0" r="136">
      <c r="A136" s="12075" t="s">
        <v>344</v>
      </c>
      <c r="B136" s="12079" t="s">
        <v>10</v>
      </c>
      <c r="C136" s="12083" t="n">
        <v>0.024849688818260312</v>
      </c>
      <c r="D136" s="12087" t="n">
        <v>0.02147477951073913</v>
      </c>
      <c r="E136" s="12091" t="n">
        <v>0.02698336671433879</v>
      </c>
      <c r="F136" s="12095" t="n">
        <v>0.04496914438481085</v>
      </c>
      <c r="G136" s="12099" t="n">
        <v>0.2857852560940589</v>
      </c>
    </row>
    <row collapsed="false" customFormat="false" customHeight="false" hidden="false" ht="15" outlineLevel="0" r="137">
      <c r="A137" s="12076" t="s">
        <v>344</v>
      </c>
      <c r="B137" s="12080" t="s">
        <v>11</v>
      </c>
      <c r="C137" s="12084" t="n">
        <v>0.05713760753158622</v>
      </c>
      <c r="D137" s="12088" t="n">
        <v>0.04216114765872232</v>
      </c>
      <c r="E137" s="12092" t="n">
        <v>0.03184178874238209</v>
      </c>
      <c r="F137" s="12096" t="n">
        <v>0.024946526647569776</v>
      </c>
      <c r="G137" s="12100" t="n">
        <v>0.050251480469342996</v>
      </c>
    </row>
    <row collapsed="false" customFormat="false" customHeight="false" hidden="false" ht="15" outlineLevel="0" r="138">
      <c r="A138" s="12077" t="s">
        <v>344</v>
      </c>
      <c r="B138" s="12081" t="s">
        <v>12</v>
      </c>
      <c r="C138" s="12085" t="n">
        <v>0.0409660114120751</v>
      </c>
      <c r="D138" s="12089" t="n">
        <v>0.035911876875236205</v>
      </c>
      <c r="E138" s="12093" t="n">
        <v>0.034345687578697714</v>
      </c>
      <c r="F138" s="12097" t="n">
        <v>0.037646209525988045</v>
      </c>
      <c r="G138" s="12101" t="n">
        <v>0.11570060187960583</v>
      </c>
    </row>
    <row collapsed="false" customFormat="false" customHeight="false" hidden="false" ht="15" outlineLevel="0" r="141">
      <c r="A141" s="12102" t="s">
        <v>26</v>
      </c>
      <c r="B141" s="12103" t="s">
        <v>9</v>
      </c>
      <c r="C141" s="12104" t="s">
        <v>29</v>
      </c>
      <c r="D141" s="12105" t="s">
        <v>30</v>
      </c>
      <c r="E141" s="12106" t="s">
        <v>31</v>
      </c>
      <c r="F141" s="12107" t="s">
        <v>32</v>
      </c>
      <c r="G141" s="12108" t="s">
        <v>36</v>
      </c>
    </row>
    <row collapsed="false" customFormat="false" customHeight="false" hidden="false" ht="15" outlineLevel="0" r="142">
      <c r="A142" s="12109" t="s">
        <v>344</v>
      </c>
      <c r="B142" s="12113" t="s">
        <v>2</v>
      </c>
      <c r="C142" s="12117" t="n">
        <v>0.45795688527403955</v>
      </c>
      <c r="D142" s="12121" t="n">
        <v>0.48599403215086817</v>
      </c>
      <c r="E142" s="12125" t="n">
        <v>0.5427129489796187</v>
      </c>
      <c r="F142" s="12129" t="n">
        <v>0.6433064320101096</v>
      </c>
      <c r="G142" s="12133" t="n">
        <v>0.7521552472330956</v>
      </c>
    </row>
    <row collapsed="false" customFormat="false" customHeight="false" hidden="false" ht="15" outlineLevel="0" r="143">
      <c r="A143" s="12110" t="s">
        <v>344</v>
      </c>
      <c r="B143" s="12114" t="s">
        <v>10</v>
      </c>
      <c r="C143" s="12118" t="n">
        <v>0.39011230431725885</v>
      </c>
      <c r="D143" s="12122" t="n">
        <v>0.45115979643782445</v>
      </c>
      <c r="E143" s="12126" t="n">
        <v>0.5137461943209733</v>
      </c>
      <c r="F143" s="12130" t="n">
        <v>0.5648635570214944</v>
      </c>
      <c r="G143" s="12134" t="n">
        <v>0.5524943278399604</v>
      </c>
    </row>
    <row collapsed="false" customFormat="false" customHeight="false" hidden="false" ht="15" outlineLevel="0" r="144">
      <c r="A144" s="12111" t="s">
        <v>344</v>
      </c>
      <c r="B144" s="12115" t="s">
        <v>11</v>
      </c>
      <c r="C144" s="12119" t="n">
        <v>0.2160039673192052</v>
      </c>
      <c r="D144" s="12123" t="n">
        <v>0.25497767136230287</v>
      </c>
      <c r="E144" s="12127" t="n">
        <v>0.3295671310938387</v>
      </c>
      <c r="F144" s="12131" t="n">
        <v>0.44678267940369715</v>
      </c>
      <c r="G144" s="12135" t="n">
        <v>0.7561919043020741</v>
      </c>
    </row>
    <row collapsed="false" customFormat="false" customHeight="false" hidden="false" ht="15" outlineLevel="0" r="145">
      <c r="A145" s="12112" t="s">
        <v>344</v>
      </c>
      <c r="B145" s="12116" t="s">
        <v>12</v>
      </c>
      <c r="C145" s="12120" t="n">
        <v>0.32861218118466823</v>
      </c>
      <c r="D145" s="12124" t="n">
        <v>0.39879920381959044</v>
      </c>
      <c r="E145" s="12128" t="n">
        <v>0.4757185792636975</v>
      </c>
      <c r="F145" s="12132" t="n">
        <v>0.5589119776134802</v>
      </c>
      <c r="G145" s="12136" t="n">
        <v>0.7034909952685652</v>
      </c>
    </row>
    <row collapsed="false" customFormat="false" customHeight="false" hidden="false" ht="15" outlineLevel="0" r="148">
      <c r="A148" s="12137" t="s">
        <v>26</v>
      </c>
      <c r="B148" s="12138" t="s">
        <v>9</v>
      </c>
      <c r="C148" s="12139" t="s">
        <v>29</v>
      </c>
      <c r="D148" s="12140" t="s">
        <v>30</v>
      </c>
      <c r="E148" s="12141" t="s">
        <v>31</v>
      </c>
      <c r="F148" s="12142" t="s">
        <v>32</v>
      </c>
      <c r="G148" s="12143" t="s">
        <v>36</v>
      </c>
    </row>
    <row collapsed="false" customFormat="false" customHeight="false" hidden="false" ht="15" outlineLevel="0" r="149">
      <c r="A149" s="12144" t="s">
        <v>344</v>
      </c>
      <c r="B149" s="12148" t="s">
        <v>2</v>
      </c>
      <c r="C149" s="12152" t="n">
        <v>0.07096521102385288</v>
      </c>
      <c r="D149" s="12156" t="n">
        <v>0.04961427311109792</v>
      </c>
      <c r="E149" s="12160" t="n">
        <v>0.030657220745599477</v>
      </c>
      <c r="F149" s="12164" t="n">
        <v>0.014012194619067376</v>
      </c>
      <c r="G149" s="12168" t="n">
        <v>1.4723121934313139E-4</v>
      </c>
    </row>
    <row collapsed="false" customFormat="false" customHeight="false" hidden="false" ht="15" outlineLevel="0" r="150">
      <c r="A150" s="12145" t="s">
        <v>344</v>
      </c>
      <c r="B150" s="12149" t="s">
        <v>10</v>
      </c>
      <c r="C150" s="12153" t="n">
        <v>0.13002556561995618</v>
      </c>
      <c r="D150" s="12157" t="n">
        <v>0.09235139853986964</v>
      </c>
      <c r="E150" s="12161" t="n">
        <v>0.057772878322221076</v>
      </c>
      <c r="F150" s="12165" t="n">
        <v>0.025974948084770175</v>
      </c>
      <c r="G150" s="12169" t="n">
        <v>3.411291501783344E-5</v>
      </c>
    </row>
    <row collapsed="false" customFormat="false" customHeight="false" hidden="false" ht="15" outlineLevel="0" r="151">
      <c r="A151" s="12146" t="s">
        <v>344</v>
      </c>
      <c r="B151" s="12150" t="s">
        <v>11</v>
      </c>
      <c r="C151" s="12154" t="n">
        <v>0.11586149440413021</v>
      </c>
      <c r="D151" s="12158" t="n">
        <v>0.08223586462612542</v>
      </c>
      <c r="E151" s="12162" t="n">
        <v>0.05018739319323854</v>
      </c>
      <c r="F151" s="12166" t="n">
        <v>0.02309336329636442</v>
      </c>
      <c r="G151" s="12170" t="n">
        <v>4.855492372080546E-5</v>
      </c>
    </row>
    <row collapsed="false" customFormat="false" customHeight="false" hidden="false" ht="15" outlineLevel="0" r="152">
      <c r="A152" s="12147" t="s">
        <v>344</v>
      </c>
      <c r="B152" s="12151" t="s">
        <v>12</v>
      </c>
      <c r="C152" s="12155" t="n">
        <v>0.11519211836844384</v>
      </c>
      <c r="D152" s="12159" t="n">
        <v>0.07755441992201131</v>
      </c>
      <c r="E152" s="12163" t="n">
        <v>0.04952041958168368</v>
      </c>
      <c r="F152" s="12167" t="n">
        <v>0.024634322443915682</v>
      </c>
      <c r="G152" s="12171" t="n">
        <v>1.2804211378685242E-4</v>
      </c>
    </row>
    <row collapsed="false" customFormat="false" customHeight="false" hidden="false" ht="15" outlineLevel="0" r="155">
      <c r="A155" s="12172" t="s">
        <v>26</v>
      </c>
      <c r="B155" s="12173" t="s">
        <v>9</v>
      </c>
      <c r="C155" s="12174" t="s">
        <v>29</v>
      </c>
      <c r="D155" s="12175" t="s">
        <v>30</v>
      </c>
      <c r="E155" s="12176" t="s">
        <v>31</v>
      </c>
      <c r="F155" s="12177" t="s">
        <v>32</v>
      </c>
      <c r="G155" s="12178" t="s">
        <v>36</v>
      </c>
    </row>
    <row collapsed="false" customFormat="false" customHeight="false" hidden="false" ht="15" outlineLevel="0" r="156">
      <c r="A156" s="12179" t="s">
        <v>344</v>
      </c>
      <c r="B156" s="12183" t="s">
        <v>2</v>
      </c>
      <c r="C156" s="12187" t="n">
        <v>0.023196433826130142</v>
      </c>
      <c r="D156" s="12191" t="n">
        <v>0.020997806375302304</v>
      </c>
      <c r="E156" s="12195" t="n">
        <v>0.021686184253417444</v>
      </c>
      <c r="F156" s="12199" t="n">
        <v>0.02694019873449991</v>
      </c>
      <c r="G156" s="12203" t="n">
        <v>0.05285722276475238</v>
      </c>
    </row>
    <row collapsed="false" customFormat="false" customHeight="false" hidden="false" ht="15" outlineLevel="0" r="157">
      <c r="A157" s="12180" t="s">
        <v>344</v>
      </c>
      <c r="B157" s="12184" t="s">
        <v>10</v>
      </c>
      <c r="C157" s="12188" t="n">
        <v>0.11856518396744042</v>
      </c>
      <c r="D157" s="12192" t="n">
        <v>0.15264126223817598</v>
      </c>
      <c r="E157" s="12196" t="n">
        <v>0.17753772803172418</v>
      </c>
      <c r="F157" s="12200" t="n">
        <v>0.20131362254984328</v>
      </c>
      <c r="G157" s="12204" t="n">
        <v>0.11966704749650536</v>
      </c>
    </row>
    <row collapsed="false" customFormat="false" customHeight="false" hidden="false" ht="15" outlineLevel="0" r="158">
      <c r="A158" s="12181" t="s">
        <v>344</v>
      </c>
      <c r="B158" s="12185" t="s">
        <v>11</v>
      </c>
      <c r="C158" s="12189" t="n">
        <v>0.03546697207406906</v>
      </c>
      <c r="D158" s="12193" t="n">
        <v>0.037632641456089876</v>
      </c>
      <c r="E158" s="12197" t="n">
        <v>0.03989448911630068</v>
      </c>
      <c r="F158" s="12201" t="n">
        <v>0.04229531087750648</v>
      </c>
      <c r="G158" s="12205" t="n">
        <v>0.05698184163120023</v>
      </c>
    </row>
    <row collapsed="false" customFormat="false" customHeight="false" hidden="false" ht="15" outlineLevel="0" r="159">
      <c r="A159" s="12182" t="s">
        <v>344</v>
      </c>
      <c r="B159" s="12186" t="s">
        <v>12</v>
      </c>
      <c r="C159" s="12190" t="n">
        <v>0.08459874240815715</v>
      </c>
      <c r="D159" s="12194" t="n">
        <v>0.09296286325497638</v>
      </c>
      <c r="E159" s="12198" t="n">
        <v>0.09532016226142025</v>
      </c>
      <c r="F159" s="12202" t="n">
        <v>0.10093040305521668</v>
      </c>
      <c r="G159" s="12206" t="n">
        <v>0.10416231817606506</v>
      </c>
    </row>
    <row collapsed="false" customFormat="false" customHeight="false" hidden="false" ht="15" outlineLevel="0" r="162">
      <c r="A162" s="12207" t="s">
        <v>26</v>
      </c>
      <c r="B162" s="12208" t="s">
        <v>84</v>
      </c>
      <c r="C162" s="12209" t="s">
        <v>42</v>
      </c>
      <c r="D162" s="12210" t="s">
        <v>29</v>
      </c>
      <c r="E162" s="12211" t="s">
        <v>30</v>
      </c>
      <c r="F162" s="12212" t="s">
        <v>31</v>
      </c>
      <c r="G162" s="12213" t="s">
        <v>32</v>
      </c>
      <c r="H162" s="12214" t="s">
        <v>36</v>
      </c>
    </row>
    <row collapsed="false" customFormat="false" customHeight="false" hidden="false" ht="15" outlineLevel="0" r="163">
      <c r="A163" s="12215" t="s">
        <v>344</v>
      </c>
      <c r="B163" s="12217" t="s">
        <v>85</v>
      </c>
      <c r="C163" s="12219" t="s">
        <v>86</v>
      </c>
      <c r="D163" s="12221" t="n">
        <v>1.0</v>
      </c>
      <c r="E163" s="12223" t="n">
        <v>0.92</v>
      </c>
      <c r="F163" s="12225" t="n">
        <v>0.84</v>
      </c>
      <c r="G163" s="12227" t="n">
        <v>0.75</v>
      </c>
      <c r="H163" s="12229" t="n">
        <v>0.56</v>
      </c>
    </row>
    <row collapsed="false" customFormat="false" customHeight="false" hidden="false" ht="15" outlineLevel="0" r="164">
      <c r="A164" s="12216" t="s">
        <v>344</v>
      </c>
      <c r="B164" s="12218" t="s">
        <v>85</v>
      </c>
      <c r="C164" s="12220" t="s">
        <v>49</v>
      </c>
      <c r="D164" s="12222" t="n">
        <v>1.0</v>
      </c>
      <c r="E164" s="12224" t="n">
        <v>1.03</v>
      </c>
      <c r="F164" s="12226" t="n">
        <v>1.01</v>
      </c>
      <c r="G164" s="12228" t="n">
        <v>1.0</v>
      </c>
      <c r="H164" s="12230" t="n">
        <v>0.84</v>
      </c>
    </row>
    <row collapsed="false" customFormat="false" customHeight="false" hidden="false" ht="15" outlineLevel="0" r="167">
      <c r="A167" s="12231" t="s">
        <v>26</v>
      </c>
      <c r="B167" s="12232" t="s">
        <v>87</v>
      </c>
      <c r="C167" s="12233" t="s">
        <v>29</v>
      </c>
      <c r="D167" s="12234" t="s">
        <v>30</v>
      </c>
      <c r="E167" s="12235" t="s">
        <v>31</v>
      </c>
      <c r="F167" s="12236" t="s">
        <v>32</v>
      </c>
      <c r="G167" s="12237" t="s">
        <v>36</v>
      </c>
    </row>
    <row collapsed="false" customFormat="false" customHeight="false" hidden="false" ht="15" outlineLevel="0" r="168">
      <c r="A168" s="12238" t="s">
        <v>344</v>
      </c>
      <c r="B168" s="12242" t="s">
        <v>2</v>
      </c>
      <c r="C168" s="12246" t="n">
        <v>1.0</v>
      </c>
      <c r="D168" s="12250" t="n">
        <v>0.99</v>
      </c>
      <c r="E168" s="12254" t="n">
        <v>0.95</v>
      </c>
      <c r="F168" s="12258" t="n">
        <v>0.92</v>
      </c>
      <c r="G168" s="12262" t="n">
        <v>0.79</v>
      </c>
    </row>
    <row collapsed="false" customFormat="false" customHeight="false" hidden="false" ht="15" outlineLevel="0" r="169">
      <c r="A169" s="12239" t="s">
        <v>344</v>
      </c>
      <c r="B169" s="12243" t="s">
        <v>10</v>
      </c>
      <c r="C169" s="12247" t="n">
        <v>1.0</v>
      </c>
      <c r="D169" s="12251" t="n">
        <v>0.99</v>
      </c>
      <c r="E169" s="12255" t="n">
        <v>0.96</v>
      </c>
      <c r="F169" s="12259" t="n">
        <v>0.92</v>
      </c>
      <c r="G169" s="12263" t="n">
        <v>0.79</v>
      </c>
    </row>
    <row collapsed="false" customFormat="false" customHeight="false" hidden="false" ht="15" outlineLevel="0" r="170">
      <c r="A170" s="12240" t="s">
        <v>344</v>
      </c>
      <c r="B170" s="12244" t="s">
        <v>11</v>
      </c>
      <c r="C170" s="12248" t="n">
        <v>1.0</v>
      </c>
      <c r="D170" s="12252" t="n">
        <v>0.97</v>
      </c>
      <c r="E170" s="12256" t="n">
        <v>0.93</v>
      </c>
      <c r="F170" s="12260" t="n">
        <v>0.89</v>
      </c>
      <c r="G170" s="12264" t="n">
        <v>0.74</v>
      </c>
    </row>
    <row collapsed="false" customFormat="false" customHeight="false" hidden="false" ht="15" outlineLevel="0" r="171">
      <c r="A171" s="12241" t="s">
        <v>344</v>
      </c>
      <c r="B171" s="12245" t="s">
        <v>12</v>
      </c>
      <c r="C171" s="12249" t="n">
        <v>1.0</v>
      </c>
      <c r="D171" s="12253" t="n">
        <v>1.0</v>
      </c>
      <c r="E171" s="12257" t="n">
        <v>0.97</v>
      </c>
      <c r="F171" s="12261" t="n">
        <v>0.95</v>
      </c>
      <c r="G171" s="12265" t="n">
        <v>0.83</v>
      </c>
    </row>
    <row collapsed="false" customFormat="false" customHeight="false" hidden="false" ht="15" outlineLevel="0" r="174">
      <c r="A174" s="12266" t="s">
        <v>26</v>
      </c>
      <c r="B174" s="12267" t="s">
        <v>87</v>
      </c>
      <c r="C174" s="12268" t="s">
        <v>29</v>
      </c>
      <c r="D174" s="12269" t="s">
        <v>30</v>
      </c>
      <c r="E174" s="12270" t="s">
        <v>31</v>
      </c>
      <c r="F174" s="12271" t="s">
        <v>32</v>
      </c>
      <c r="G174" s="12272" t="s">
        <v>36</v>
      </c>
    </row>
    <row collapsed="false" customFormat="false" customHeight="false" hidden="false" ht="15" outlineLevel="0" r="175">
      <c r="A175" s="12273" t="s">
        <v>344</v>
      </c>
      <c r="B175" s="12277" t="s">
        <v>2</v>
      </c>
      <c r="C175" s="12281" t="n">
        <v>1.0</v>
      </c>
      <c r="D175" s="12285" t="n">
        <v>0.99</v>
      </c>
      <c r="E175" s="12289" t="n">
        <v>0.86</v>
      </c>
      <c r="F175" s="12293" t="n">
        <v>0.74</v>
      </c>
      <c r="G175" s="12297" t="n">
        <v>0.54</v>
      </c>
    </row>
    <row collapsed="false" customFormat="false" customHeight="false" hidden="false" ht="15" outlineLevel="0" r="176">
      <c r="A176" s="12274" t="s">
        <v>344</v>
      </c>
      <c r="B176" s="12278" t="s">
        <v>10</v>
      </c>
      <c r="C176" s="12282" t="n">
        <v>1.0</v>
      </c>
      <c r="D176" s="12286" t="n">
        <v>0.95</v>
      </c>
      <c r="E176" s="12290" t="n">
        <v>0.85</v>
      </c>
      <c r="F176" s="12294" t="n">
        <v>0.74</v>
      </c>
      <c r="G176" s="12298" t="n">
        <v>0.53</v>
      </c>
    </row>
    <row collapsed="false" customFormat="false" customHeight="false" hidden="false" ht="15" outlineLevel="0" r="177">
      <c r="A177" s="12275" t="s">
        <v>344</v>
      </c>
      <c r="B177" s="12279" t="s">
        <v>11</v>
      </c>
      <c r="C177" s="12283" t="n">
        <v>1.0</v>
      </c>
      <c r="D177" s="12287" t="n">
        <v>0.94</v>
      </c>
      <c r="E177" s="12291" t="n">
        <v>0.85</v>
      </c>
      <c r="F177" s="12295" t="n">
        <v>0.77</v>
      </c>
      <c r="G177" s="12299" t="n">
        <v>0.62</v>
      </c>
    </row>
    <row collapsed="false" customFormat="false" customHeight="false" hidden="false" ht="15" outlineLevel="0" r="178">
      <c r="A178" s="12276" t="s">
        <v>344</v>
      </c>
      <c r="B178" s="12280" t="s">
        <v>12</v>
      </c>
      <c r="C178" s="12284" t="n">
        <v>1.0</v>
      </c>
      <c r="D178" s="12288" t="n">
        <v>0.95</v>
      </c>
      <c r="E178" s="12292" t="n">
        <v>0.86</v>
      </c>
      <c r="F178" s="12296" t="n">
        <v>0.77</v>
      </c>
      <c r="G178" s="12300" t="n">
        <v>0.58</v>
      </c>
    </row>
    <row collapsed="false" customFormat="false" customHeight="false" hidden="false" ht="15" outlineLevel="0" r="181">
      <c r="A181" s="12301" t="s">
        <v>26</v>
      </c>
      <c r="B181" s="12302" t="s">
        <v>87</v>
      </c>
      <c r="C181" s="12303" t="s">
        <v>29</v>
      </c>
      <c r="D181" s="12304" t="s">
        <v>30</v>
      </c>
      <c r="E181" s="12305" t="s">
        <v>31</v>
      </c>
      <c r="F181" s="12306" t="s">
        <v>32</v>
      </c>
      <c r="G181" s="12307" t="s">
        <v>36</v>
      </c>
    </row>
    <row collapsed="false" customFormat="false" customHeight="false" hidden="false" ht="15" outlineLevel="0" r="182">
      <c r="A182" s="12308" t="s">
        <v>344</v>
      </c>
      <c r="B182" s="12312" t="s">
        <v>2</v>
      </c>
      <c r="C182" s="12316" t="n">
        <v>1.0</v>
      </c>
      <c r="D182" s="12320" t="n">
        <v>1.05</v>
      </c>
      <c r="E182" s="12324" t="n">
        <v>1.1</v>
      </c>
      <c r="F182" s="12328" t="n">
        <v>1.14</v>
      </c>
      <c r="G182" s="12332" t="n">
        <v>1.26</v>
      </c>
    </row>
    <row collapsed="false" customFormat="false" customHeight="false" hidden="false" ht="15" outlineLevel="0" r="183">
      <c r="A183" s="12309" t="s">
        <v>344</v>
      </c>
      <c r="B183" s="12313" t="s">
        <v>10</v>
      </c>
      <c r="C183" s="12317" t="n">
        <v>1.0</v>
      </c>
      <c r="D183" s="12321" t="n">
        <v>1.12</v>
      </c>
      <c r="E183" s="12325" t="n">
        <v>1.19</v>
      </c>
      <c r="F183" s="12329" t="n">
        <v>1.26</v>
      </c>
      <c r="G183" s="12333" t="n">
        <v>1.43</v>
      </c>
    </row>
    <row collapsed="false" customFormat="false" customHeight="false" hidden="false" ht="15" outlineLevel="0" r="184">
      <c r="A184" s="12310" t="s">
        <v>344</v>
      </c>
      <c r="B184" s="12314" t="s">
        <v>11</v>
      </c>
      <c r="C184" s="12318" t="n">
        <v>1.0</v>
      </c>
      <c r="D184" s="12322" t="n">
        <v>1.07</v>
      </c>
      <c r="E184" s="12326" t="n">
        <v>1.09</v>
      </c>
      <c r="F184" s="12330" t="n">
        <v>1.11</v>
      </c>
      <c r="G184" s="12334" t="n">
        <v>1.13</v>
      </c>
    </row>
    <row collapsed="false" customFormat="false" customHeight="false" hidden="false" ht="15" outlineLevel="0" r="185">
      <c r="A185" s="12311" t="s">
        <v>344</v>
      </c>
      <c r="B185" s="12315" t="s">
        <v>12</v>
      </c>
      <c r="C185" s="12319" t="n">
        <v>1.0</v>
      </c>
      <c r="D185" s="12323" t="n">
        <v>1.12</v>
      </c>
      <c r="E185" s="12327" t="n">
        <v>1.19</v>
      </c>
      <c r="F185" s="12331" t="n">
        <v>1.26</v>
      </c>
      <c r="G185" s="12335" t="n">
        <v>1.41</v>
      </c>
    </row>
    <row collapsed="false" customFormat="false" customHeight="false" hidden="false" ht="15" outlineLevel="0" r="188">
      <c r="A188" s="12336" t="s">
        <v>26</v>
      </c>
      <c r="B188" s="12337" t="s">
        <v>9</v>
      </c>
      <c r="C188" s="12338" t="s">
        <v>29</v>
      </c>
      <c r="D188" s="12339" t="s">
        <v>30</v>
      </c>
      <c r="E188" s="12340" t="s">
        <v>31</v>
      </c>
      <c r="F188" s="12341" t="s">
        <v>32</v>
      </c>
      <c r="G188" s="12342" t="s">
        <v>36</v>
      </c>
    </row>
    <row collapsed="false" customFormat="false" customHeight="false" hidden="false" ht="15" outlineLevel="0" r="189">
      <c r="A189" s="12343" t="s">
        <v>344</v>
      </c>
      <c r="B189" s="12347" t="s">
        <v>2</v>
      </c>
      <c r="C189" s="12351" t="n">
        <v>0.42962247728193065</v>
      </c>
      <c r="D189" s="12355" t="n">
        <v>0.45363665880293674</v>
      </c>
      <c r="E189" s="12359" t="n">
        <v>0.46840075191455777</v>
      </c>
      <c r="F189" s="12363" t="n">
        <v>0.48274726168584176</v>
      </c>
      <c r="G189" s="12367" t="n">
        <v>0.5112870307636347</v>
      </c>
    </row>
    <row collapsed="false" customFormat="false" customHeight="false" hidden="false" ht="15" outlineLevel="0" r="190">
      <c r="A190" s="12344" t="s">
        <v>344</v>
      </c>
      <c r="B190" s="12348" t="s">
        <v>10</v>
      </c>
      <c r="C190" s="12352" t="n">
        <v>0.30789874137470635</v>
      </c>
      <c r="D190" s="12356" t="n">
        <v>0.34061928717360085</v>
      </c>
      <c r="E190" s="12360" t="n">
        <v>0.35680526158058035</v>
      </c>
      <c r="F190" s="12364" t="n">
        <v>0.3720382696846792</v>
      </c>
      <c r="G190" s="12368" t="n">
        <v>0.39561446550301127</v>
      </c>
    </row>
    <row collapsed="false" customFormat="false" customHeight="false" hidden="false" ht="15" outlineLevel="0" r="191">
      <c r="A191" s="12345" t="s">
        <v>344</v>
      </c>
      <c r="B191" s="12349" t="s">
        <v>11</v>
      </c>
      <c r="C191" s="12353" t="n">
        <v>0.24677264687856057</v>
      </c>
      <c r="D191" s="12357" t="n">
        <v>0.2667644640945248</v>
      </c>
      <c r="E191" s="12361" t="n">
        <v>0.2786362984215038</v>
      </c>
      <c r="F191" s="12365" t="n">
        <v>0.29008505446653027</v>
      </c>
      <c r="G191" s="12369" t="n">
        <v>0.3135306184293275</v>
      </c>
    </row>
    <row collapsed="false" customFormat="false" customHeight="false" hidden="false" ht="15" outlineLevel="0" r="192">
      <c r="A192" s="12346" t="s">
        <v>344</v>
      </c>
      <c r="B192" s="12350" t="s">
        <v>12</v>
      </c>
      <c r="C192" s="12354" t="n">
        <v>0.2652482384782923</v>
      </c>
      <c r="D192" s="12358" t="n">
        <v>0.2785075708570803</v>
      </c>
      <c r="E192" s="12362" t="n">
        <v>0.28555139927642553</v>
      </c>
      <c r="F192" s="12366" t="n">
        <v>0.29251081318601174</v>
      </c>
      <c r="G192" s="12370" t="n">
        <v>0.3034282905079953</v>
      </c>
    </row>
    <row collapsed="false" customFormat="false" customHeight="false" hidden="false" ht="15" outlineLevel="0" r="195">
      <c r="A195" s="12371" t="s">
        <v>26</v>
      </c>
      <c r="B195" s="12372" t="s">
        <v>9</v>
      </c>
      <c r="C195" s="12373" t="s">
        <v>29</v>
      </c>
      <c r="D195" s="12374" t="s">
        <v>30</v>
      </c>
      <c r="E195" s="12375" t="s">
        <v>31</v>
      </c>
      <c r="F195" s="12376" t="s">
        <v>32</v>
      </c>
      <c r="G195" s="12377" t="s">
        <v>36</v>
      </c>
    </row>
    <row collapsed="false" customFormat="false" customHeight="false" hidden="false" ht="15" outlineLevel="0" r="196">
      <c r="A196" s="12378" t="s">
        <v>344</v>
      </c>
      <c r="B196" s="12382" t="s">
        <v>2</v>
      </c>
      <c r="C196" s="12386" t="n">
        <v>8.110227860780501</v>
      </c>
      <c r="D196" s="12390" t="n">
        <v>8.8937221686091</v>
      </c>
      <c r="E196" s="12394" t="n">
        <v>9.5973240062649</v>
      </c>
      <c r="F196" s="12398" t="n">
        <v>10.3419351017685</v>
      </c>
      <c r="G196" s="12402" t="n">
        <v>12.5280737581958</v>
      </c>
    </row>
    <row collapsed="false" customFormat="false" customHeight="false" hidden="false" ht="15" outlineLevel="0" r="197">
      <c r="A197" s="12379" t="s">
        <v>344</v>
      </c>
      <c r="B197" s="12383" t="s">
        <v>10</v>
      </c>
      <c r="C197" s="12387" t="n">
        <v>3.3236730275587996</v>
      </c>
      <c r="D197" s="12391" t="n">
        <v>3.8076272366694</v>
      </c>
      <c r="E197" s="12395" t="n">
        <v>4.1097939616964005</v>
      </c>
      <c r="F197" s="12399" t="n">
        <v>4.4316062877668</v>
      </c>
      <c r="G197" s="12403" t="n">
        <v>5.3525445222333</v>
      </c>
    </row>
    <row collapsed="false" customFormat="false" customHeight="false" hidden="false" ht="15" outlineLevel="0" r="198">
      <c r="A198" s="12380" t="s">
        <v>344</v>
      </c>
      <c r="B198" s="12384" t="s">
        <v>11</v>
      </c>
      <c r="C198" s="12388" t="n">
        <v>1.4559144091537002</v>
      </c>
      <c r="D198" s="12392" t="n">
        <v>1.662809313144</v>
      </c>
      <c r="E198" s="12396" t="n">
        <v>1.7948445002797</v>
      </c>
      <c r="F198" s="12400" t="n">
        <v>1.9394638143415</v>
      </c>
      <c r="G198" s="12404" t="n">
        <v>2.4697794472274</v>
      </c>
    </row>
    <row collapsed="false" customFormat="false" customHeight="false" hidden="false" ht="15" outlineLevel="0" r="199">
      <c r="A199" s="12381" t="s">
        <v>344</v>
      </c>
      <c r="B199" s="12385" t="s">
        <v>12</v>
      </c>
      <c r="C199" s="12389" t="n">
        <v>6.0423524218911</v>
      </c>
      <c r="D199" s="12393" t="n">
        <v>7.0402668004815</v>
      </c>
      <c r="E199" s="12397" t="n">
        <v>7.655069624945501</v>
      </c>
      <c r="F199" s="12401" t="n">
        <v>8.2949285127142</v>
      </c>
      <c r="G199" s="12405" t="n">
        <v>9.9813432363877</v>
      </c>
    </row>
    <row collapsed="false" customFormat="false" customHeight="false" hidden="false" ht="15" outlineLevel="0" r="202">
      <c r="A202" s="12406" t="s">
        <v>26</v>
      </c>
      <c r="B202" s="12407" t="s">
        <v>29</v>
      </c>
      <c r="C202" s="12408" t="s">
        <v>30</v>
      </c>
      <c r="D202" s="12409" t="s">
        <v>31</v>
      </c>
      <c r="E202" s="12410" t="s">
        <v>32</v>
      </c>
      <c r="F202" s="12411" t="s">
        <v>36</v>
      </c>
    </row>
    <row collapsed="false" customFormat="false" customHeight="false" hidden="false" ht="15" outlineLevel="0" r="203">
      <c r="A203" s="12412" t="s">
        <v>344</v>
      </c>
      <c r="B203" s="12413" t="n">
        <v>1.0</v>
      </c>
      <c r="C203" s="12414" t="n">
        <v>1.09</v>
      </c>
      <c r="D203" s="12415" t="n">
        <v>1.22</v>
      </c>
      <c r="E203" s="12416" t="n">
        <v>1.28</v>
      </c>
      <c r="F203" s="12417" t="n">
        <v>1.41</v>
      </c>
    </row>
    <row collapsed="false" customFormat="false" customHeight="false" hidden="false" ht="15" outlineLevel="0" r="206">
      <c r="A206" s="12418" t="s">
        <v>26</v>
      </c>
      <c r="B206" s="12419" t="s">
        <v>83</v>
      </c>
      <c r="C206" s="12420" t="s">
        <v>28</v>
      </c>
      <c r="D206" s="12421" t="s">
        <v>29</v>
      </c>
      <c r="E206" s="12422" t="s">
        <v>30</v>
      </c>
      <c r="F206" s="12423" t="s">
        <v>31</v>
      </c>
      <c r="G206" s="12424" t="s">
        <v>32</v>
      </c>
      <c r="H206" s="12425" t="s">
        <v>33</v>
      </c>
      <c r="I206" s="12426" t="s">
        <v>36</v>
      </c>
    </row>
    <row collapsed="false" customFormat="false" customHeight="false" hidden="false" ht="15" outlineLevel="0" r="207">
      <c r="A207" s="12427" t="s">
        <v>344</v>
      </c>
      <c r="B207" s="12432" t="s">
        <v>52</v>
      </c>
      <c r="C207" s="12437" t="n">
        <v>8.69975552657743</v>
      </c>
      <c r="D207" s="12442" t="n">
        <v>9.281220548204567</v>
      </c>
      <c r="E207" s="12447" t="n">
        <v>9.435263503314204</v>
      </c>
      <c r="F207" s="12452" t="n">
        <v>9.086125755352398</v>
      </c>
      <c r="G207" s="12457" t="n">
        <v>8.769963279550852</v>
      </c>
      <c r="H207" s="12462" t="n">
        <v>8.420184722309672</v>
      </c>
      <c r="I207" s="12467" t="n">
        <v>7.627738425949854</v>
      </c>
    </row>
    <row collapsed="false" customFormat="false" customHeight="false" hidden="false" ht="15" outlineLevel="0" r="208">
      <c r="A208" s="12428" t="s">
        <v>344</v>
      </c>
      <c r="B208" s="12433" t="s">
        <v>54</v>
      </c>
      <c r="C208" s="12438" t="n">
        <v>6.190693479627197</v>
      </c>
      <c r="D208" s="12443" t="n">
        <v>6.093381464246818</v>
      </c>
      <c r="E208" s="12448" t="n">
        <v>5.382482023068986</v>
      </c>
      <c r="F208" s="12453" t="n">
        <v>4.4067314923543766</v>
      </c>
      <c r="G208" s="12458" t="n">
        <v>3.1881143780696473</v>
      </c>
      <c r="H208" s="12463" t="n">
        <v>2.1786747094998797</v>
      </c>
      <c r="I208" s="12468" t="n">
        <v>0.6805072068279535</v>
      </c>
    </row>
    <row collapsed="false" customFormat="false" customHeight="false" hidden="false" ht="15" outlineLevel="0" r="209">
      <c r="A209" s="12429" t="s">
        <v>344</v>
      </c>
      <c r="B209" s="12434" t="s">
        <v>53</v>
      </c>
      <c r="C209" s="12439" t="n">
        <v>2.65481901197442</v>
      </c>
      <c r="D209" s="12444" t="n">
        <v>2.02374116596466</v>
      </c>
      <c r="E209" s="12449" t="n">
        <v>1.3285429569674292</v>
      </c>
      <c r="F209" s="12454" t="n">
        <v>0.7826142366430096</v>
      </c>
      <c r="G209" s="12459" t="n">
        <v>0.35014391767764397</v>
      </c>
      <c r="H209" s="12464" t="n">
        <v>0.013524276477850384</v>
      </c>
      <c r="I209" s="12469" t="n">
        <v>0.0011737457536113497</v>
      </c>
    </row>
    <row collapsed="false" customFormat="false" customHeight="false" hidden="false" ht="15" outlineLevel="0" r="210">
      <c r="A210" s="12430" t="s">
        <v>344</v>
      </c>
      <c r="B210" s="12435" t="s">
        <v>55</v>
      </c>
      <c r="C210" s="12440" t="n">
        <v>0.7542201833110059</v>
      </c>
      <c r="D210" s="12445" t="n">
        <v>0.6221961554165606</v>
      </c>
      <c r="E210" s="12450" t="n">
        <v>0.46875633803084266</v>
      </c>
      <c r="F210" s="12455" t="n">
        <v>0.3583787685871195</v>
      </c>
      <c r="G210" s="12460" t="n">
        <v>0.31125759805055025</v>
      </c>
      <c r="H210" s="12465" t="n">
        <v>0.3505605983184522</v>
      </c>
      <c r="I210" s="12470" t="n">
        <v>0.9770962900635769</v>
      </c>
    </row>
    <row collapsed="false" customFormat="false" customHeight="false" hidden="false" ht="15" outlineLevel="0" r="211">
      <c r="A211" s="12431" t="s">
        <v>344</v>
      </c>
      <c r="B211" s="12436" t="s">
        <v>51</v>
      </c>
      <c r="C211" s="12441" t="n">
        <v>0.6780145148830696</v>
      </c>
      <c r="D211" s="12446" t="n">
        <v>0.810155685896535</v>
      </c>
      <c r="E211" s="12451" t="n">
        <v>0.8695040037615821</v>
      </c>
      <c r="F211" s="12456" t="n">
        <v>0.8911103705747033</v>
      </c>
      <c r="G211" s="12461" t="n">
        <v>0.9131858224200515</v>
      </c>
      <c r="H211" s="12466" t="n">
        <v>0.9309251753298451</v>
      </c>
      <c r="I211" s="12471" t="n">
        <v>0.7696098649574378</v>
      </c>
    </row>
    <row collapsed="false" customFormat="false" customHeight="false" hidden="false" ht="15" outlineLevel="0" r="214">
      <c r="A214" s="12472" t="s">
        <v>26</v>
      </c>
      <c r="B214" s="12473" t="s">
        <v>84</v>
      </c>
      <c r="C214" s="12474" t="s">
        <v>28</v>
      </c>
      <c r="D214" s="12475" t="s">
        <v>29</v>
      </c>
      <c r="E214" s="12476" t="s">
        <v>30</v>
      </c>
      <c r="F214" s="12477" t="s">
        <v>31</v>
      </c>
      <c r="G214" s="12478" t="s">
        <v>32</v>
      </c>
      <c r="H214" s="12479" t="s">
        <v>33</v>
      </c>
      <c r="I214" s="12480" t="s">
        <v>36</v>
      </c>
    </row>
    <row collapsed="false" customFormat="false" customHeight="false" hidden="false" ht="15" outlineLevel="0" r="215">
      <c r="A215" s="12481" t="s">
        <v>344</v>
      </c>
      <c r="B215" s="12487" t="s">
        <v>85</v>
      </c>
      <c r="C215" s="12493" t="n">
        <v>9.536768204491771</v>
      </c>
      <c r="D215" s="12499" t="n">
        <v>9.042542963912933</v>
      </c>
      <c r="E215" s="12505" t="n">
        <v>7.681218136983483</v>
      </c>
      <c r="F215" s="12511" t="n">
        <v>6.325132780914213</v>
      </c>
      <c r="G215" s="12517" t="n">
        <v>4.884499676031169</v>
      </c>
      <c r="H215" s="12523" t="n">
        <v>3.7961171597533965</v>
      </c>
      <c r="I215" s="12529" t="n">
        <v>2.7786387181845917</v>
      </c>
    </row>
    <row collapsed="false" customFormat="false" customHeight="false" hidden="false" ht="15" outlineLevel="0" r="216">
      <c r="A216" s="12482" t="s">
        <v>344</v>
      </c>
      <c r="B216" s="12488" t="s">
        <v>88</v>
      </c>
      <c r="C216" s="12494" t="n">
        <v>4.007609952760868</v>
      </c>
      <c r="D216" s="12500" t="n">
        <v>4.12278334666123</v>
      </c>
      <c r="E216" s="12506" t="n">
        <v>4.142473935711334</v>
      </c>
      <c r="F216" s="12512" t="n">
        <v>3.975602619356449</v>
      </c>
      <c r="G216" s="12518" t="n">
        <v>3.8448907618005674</v>
      </c>
      <c r="H216" s="12524" t="n">
        <v>3.5966171817289774</v>
      </c>
      <c r="I216" s="12530" t="n">
        <v>3.204122918198383</v>
      </c>
    </row>
    <row collapsed="false" customFormat="false" customHeight="false" hidden="false" ht="15" outlineLevel="0" r="217">
      <c r="A217" s="12483" t="s">
        <v>344</v>
      </c>
      <c r="B217" s="12489" t="s">
        <v>89</v>
      </c>
      <c r="C217" s="12495" t="n">
        <v>4.959921859615546</v>
      </c>
      <c r="D217" s="12501" t="n">
        <v>5.156990935904265</v>
      </c>
      <c r="E217" s="12507" t="n">
        <v>5.131330213424565</v>
      </c>
      <c r="F217" s="12513" t="n">
        <v>4.70636341227239</v>
      </c>
      <c r="G217" s="12519" t="n">
        <v>4.27706582357153</v>
      </c>
      <c r="H217" s="12525" t="n">
        <v>3.9733536176952975</v>
      </c>
      <c r="I217" s="12531" t="n">
        <v>3.5195010713615655</v>
      </c>
    </row>
    <row collapsed="false" customFormat="false" customHeight="false" hidden="false" ht="15" outlineLevel="0" r="218">
      <c r="A218" s="12484" t="s">
        <v>344</v>
      </c>
      <c r="B218" s="12490" t="s">
        <v>90</v>
      </c>
      <c r="C218" s="12496" t="n">
        <v>0.47320269950493554</v>
      </c>
      <c r="D218" s="12502" t="n">
        <v>0.5083777732507136</v>
      </c>
      <c r="E218" s="12508" t="n">
        <v>0.529526539023663</v>
      </c>
      <c r="F218" s="12514" t="n">
        <v>0.5178618109685554</v>
      </c>
      <c r="G218" s="12520" t="n">
        <v>0.5262087343654772</v>
      </c>
      <c r="H218" s="12526" t="n">
        <v>0.527781522758031</v>
      </c>
      <c r="I218" s="12532" t="n">
        <v>0.5538628258078934</v>
      </c>
    </row>
    <row collapsed="false" customFormat="false" customHeight="false" hidden="false" ht="15" outlineLevel="0" r="219">
      <c r="A219" s="12485" t="s">
        <v>344</v>
      </c>
      <c r="B219" s="12491" t="s">
        <v>91</v>
      </c>
      <c r="C219" s="12497" t="n">
        <v>15.010303407875133</v>
      </c>
      <c r="D219" s="12503" t="n">
        <v>14.666634106008884</v>
      </c>
      <c r="E219" s="12509" t="n">
        <v>13.145368095276147</v>
      </c>
      <c r="F219" s="12515" t="n">
        <v>11.307369618726105</v>
      </c>
      <c r="G219" s="12521" t="n">
        <v>9.425037127881255</v>
      </c>
      <c r="H219" s="12527" t="n">
        <v>7.9191067951684175</v>
      </c>
      <c r="I219" s="12533" t="n">
        <v>6.3597235095474645</v>
      </c>
    </row>
    <row collapsed="false" customFormat="false" customHeight="false" hidden="false" ht="15" outlineLevel="0" r="220">
      <c r="A220" s="12486" t="s">
        <v>344</v>
      </c>
      <c r="B220" s="12492" t="s">
        <v>40</v>
      </c>
      <c r="C220" s="12498" t="n">
        <v>18.97750271637312</v>
      </c>
      <c r="D220" s="12504" t="n">
        <v>18.83069501972914</v>
      </c>
      <c r="E220" s="12510" t="n">
        <v>17.484548825143044</v>
      </c>
      <c r="F220" s="12516" t="n">
        <v>15.52496062351161</v>
      </c>
      <c r="G220" s="12522" t="n">
        <v>13.532664995768744</v>
      </c>
      <c r="H220" s="12528" t="n">
        <v>11.893869481935702</v>
      </c>
      <c r="I220" s="12534" t="n">
        <v>10.056125533552432</v>
      </c>
    </row>
    <row collapsed="false" customFormat="false" customHeight="false" hidden="false" ht="15" outlineLevel="0" r="221">
      <c r="A221" s="24" t="s">
        <v>41</v>
      </c>
      <c r="B221" s="24" t="s">
        <v>90</v>
      </c>
      <c r="C221" s="25" t="n">
        <v>0.484663299951195</v>
      </c>
      <c r="D221" s="25" t="n">
        <v>0.520438915449028</v>
      </c>
      <c r="E221" s="25" t="n">
        <v>0.539682836020464</v>
      </c>
      <c r="F221" s="25" t="n">
        <v>0.527367459567025</v>
      </c>
      <c r="G221" s="25" t="n">
        <v>0.533704905901015</v>
      </c>
      <c r="H221" s="25" t="n">
        <v>0.533359046206862</v>
      </c>
      <c r="I221" s="25" t="n">
        <v>0.557341361150782</v>
      </c>
    </row>
    <row collapsed="false" customFormat="false" customHeight="false" hidden="false" ht="15" outlineLevel="0" r="222">
      <c r="A222" s="24" t="s">
        <v>41</v>
      </c>
      <c r="B222" s="24" t="s">
        <v>90</v>
      </c>
      <c r="C222" s="25" t="n">
        <v>0.484602755296139</v>
      </c>
      <c r="D222" s="25" t="n">
        <v>0.520562274716191</v>
      </c>
      <c r="E222" s="25" t="n">
        <v>0.531760580057094</v>
      </c>
      <c r="F222" s="25" t="n">
        <v>0.516200495244858</v>
      </c>
      <c r="G222" s="25" t="n">
        <v>0.504840488759931</v>
      </c>
      <c r="H222" s="25" t="n">
        <v>0.488309090441642</v>
      </c>
      <c r="I222" s="25" t="n">
        <v>0.466368026474033</v>
      </c>
    </row>
    <row collapsed="false" customFormat="false" customHeight="false" hidden="false" ht="15" outlineLevel="0" r="223">
      <c r="A223" s="24" t="s">
        <v>41</v>
      </c>
      <c r="B223" s="24" t="s">
        <v>91</v>
      </c>
      <c r="C223" s="25" t="n">
        <v>15.5143086520678</v>
      </c>
      <c r="D223" s="25" t="n">
        <v>14.9018375756287</v>
      </c>
      <c r="E223" s="25" t="n">
        <v>13.457195260931</v>
      </c>
      <c r="F223" s="25" t="n">
        <v>12.266106810131</v>
      </c>
      <c r="G223" s="25" t="n">
        <v>11.1614951150241</v>
      </c>
      <c r="H223" s="25" t="n">
        <v>10.2835643607808</v>
      </c>
      <c r="I223" s="25" t="n">
        <v>8.94098337276315</v>
      </c>
    </row>
    <row collapsed="false" customFormat="false" customHeight="false" hidden="false" ht="15" outlineLevel="0" r="224">
      <c r="A224" s="12535" t="s">
        <v>26</v>
      </c>
      <c r="B224" s="12536" t="s">
        <v>92</v>
      </c>
      <c r="C224" s="12537" t="s">
        <v>28</v>
      </c>
      <c r="D224" s="12538" t="s">
        <v>29</v>
      </c>
      <c r="E224" s="12539" t="s">
        <v>30</v>
      </c>
      <c r="F224" s="12540" t="s">
        <v>31</v>
      </c>
      <c r="G224" s="12541" t="s">
        <v>32</v>
      </c>
      <c r="H224" s="12542" t="s">
        <v>33</v>
      </c>
      <c r="I224" s="12543" t="s">
        <v>34</v>
      </c>
      <c r="J224" s="12544" t="s">
        <v>35</v>
      </c>
      <c r="K224" s="12545" t="s">
        <v>36</v>
      </c>
    </row>
    <row collapsed="false" customFormat="false" customHeight="false" hidden="false" ht="15" outlineLevel="0" r="225">
      <c r="A225" s="12546" t="s">
        <v>344</v>
      </c>
      <c r="B225" s="12549" t="s">
        <v>93</v>
      </c>
      <c r="C225" s="12552" t="n">
        <v>0.64842200780046</v>
      </c>
      <c r="D225" s="12554" t="n">
        <v>0.709032879611925</v>
      </c>
      <c r="E225" s="12557" t="n">
        <v>0.8002770783918047</v>
      </c>
      <c r="F225" s="12560" t="n">
        <v>0.8516874008036659</v>
      </c>
      <c r="G225" s="12563" t="n">
        <v>0.951679373836522</v>
      </c>
      <c r="H225" s="12566" t="n">
        <v>1.2197453130451863</v>
      </c>
      <c r="I225" s="12569" t="n">
        <v>1.3334031207361852</v>
      </c>
      <c r="J225" s="12572" t="n">
        <v>1.400517800148914</v>
      </c>
      <c r="K225" s="12575" t="n">
        <v>1.3659241550732473</v>
      </c>
    </row>
    <row collapsed="false" customFormat="false" customHeight="false" hidden="false" ht="15" outlineLevel="0" r="226">
      <c r="A226" s="12547" t="s">
        <v>344</v>
      </c>
      <c r="B226" s="12550" t="s">
        <v>94</v>
      </c>
      <c r="C226" s="12553" t="n">
        <v>0.16642145323449298</v>
      </c>
      <c r="D226" s="12555" t="n">
        <v>0.25686479732055</v>
      </c>
      <c r="E226" s="12558" t="n">
        <v>1.3750041777973</v>
      </c>
      <c r="F226" s="12561" t="n">
        <v>2.108012653639653</v>
      </c>
      <c r="G226" s="12564" t="n">
        <v>2.650304717293533</v>
      </c>
      <c r="H226" s="12567" t="n">
        <v>2.058579026340994</v>
      </c>
      <c r="I226" s="12570" t="n">
        <v>1.85340510573005</v>
      </c>
      <c r="J226" s="12573" t="n">
        <v>3.610882514653638</v>
      </c>
      <c r="K226" s="12576" t="n">
        <v>3.4720989350376277</v>
      </c>
    </row>
    <row collapsed="false" customFormat="false" customHeight="false" hidden="false" ht="30" outlineLevel="0" r="227">
      <c r="A227" s="12548" t="s">
        <v>344</v>
      </c>
      <c r="B227" s="12551" t="s">
        <v>95</v>
      </c>
      <c r="C227" s="3489"/>
      <c r="D227" s="12556" t="n">
        <v>1.000234592802E-4</v>
      </c>
      <c r="E227" s="12559" t="n">
        <v>0.2145437476029191</v>
      </c>
      <c r="F227" s="12562" t="n">
        <v>0.2658976285053259</v>
      </c>
      <c r="G227" s="12565" t="n">
        <v>0.20220159313206817</v>
      </c>
      <c r="H227" s="12568" t="n">
        <v>0.0279258410372983</v>
      </c>
      <c r="I227" s="12571" t="n">
        <v>0.02918830353218044</v>
      </c>
      <c r="J227" s="12574" t="n">
        <v>0.03626616197171746</v>
      </c>
      <c r="K227" s="12577" t="n">
        <v>0.0801175843909412</v>
      </c>
    </row>
    <row collapsed="false" customFormat="false" customHeight="false" hidden="false" ht="15" outlineLevel="0" r="230">
      <c r="A230" s="12578" t="s">
        <v>26</v>
      </c>
      <c r="B230" s="12579" t="s">
        <v>56</v>
      </c>
      <c r="C230" s="12580" t="s">
        <v>29</v>
      </c>
      <c r="D230" s="12581" t="s">
        <v>30</v>
      </c>
      <c r="E230" s="12582" t="s">
        <v>31</v>
      </c>
      <c r="F230" s="12583" t="s">
        <v>32</v>
      </c>
      <c r="G230" s="12584" t="s">
        <v>36</v>
      </c>
    </row>
    <row collapsed="false" customFormat="false" customHeight="false" hidden="false" ht="15" outlineLevel="0" r="231">
      <c r="A231" s="12585" t="s">
        <v>344</v>
      </c>
      <c r="B231" s="12604" t="s">
        <v>58</v>
      </c>
      <c r="C231" s="12623" t="n">
        <v>0.41672547702415236</v>
      </c>
      <c r="D231" s="12642" t="n">
        <v>0.38113310860075306</v>
      </c>
      <c r="E231" s="12661" t="n">
        <v>0.3288481010887887</v>
      </c>
      <c r="F231" s="12680" t="n">
        <v>0.262720950800841</v>
      </c>
      <c r="G231" s="12699" t="n">
        <v>0.03339086909356709</v>
      </c>
    </row>
    <row collapsed="false" customFormat="false" customHeight="false" hidden="false" ht="15" outlineLevel="0" r="232">
      <c r="A232" s="12586" t="s">
        <v>344</v>
      </c>
      <c r="B232" s="12605" t="s">
        <v>59</v>
      </c>
      <c r="C232" s="12624" t="n">
        <v>0.028417986113031993</v>
      </c>
      <c r="D232" s="12643" t="n">
        <v>0.0602057706526381</v>
      </c>
      <c r="E232" s="12662" t="n">
        <v>0.08429764618701757</v>
      </c>
      <c r="F232" s="12681" t="n">
        <v>0.09536593297060905</v>
      </c>
      <c r="G232" s="12700" t="n">
        <v>0.027471686833274212</v>
      </c>
    </row>
    <row collapsed="false" customFormat="false" customHeight="false" hidden="false" ht="15" outlineLevel="0" r="233">
      <c r="A233" s="12587" t="s">
        <v>344</v>
      </c>
      <c r="B233" s="12606" t="s">
        <v>60</v>
      </c>
      <c r="C233" s="12625" t="n">
        <v>0.008390784856382368</v>
      </c>
      <c r="D233" s="12644" t="n">
        <v>0.007880304414331688</v>
      </c>
      <c r="E233" s="12663" t="n">
        <v>0.006794221955857171</v>
      </c>
      <c r="F233" s="12682" t="n">
        <v>0.005404902672454335</v>
      </c>
      <c r="G233" s="12701" t="n">
        <v>7.245651290902289E-4</v>
      </c>
    </row>
    <row collapsed="false" customFormat="false" customHeight="false" hidden="false" ht="15" outlineLevel="0" r="234">
      <c r="A234" s="12588" t="s">
        <v>344</v>
      </c>
      <c r="B234" s="12607" t="s">
        <v>61</v>
      </c>
      <c r="C234" s="12626" t="n">
        <v>0.003141115482542382</v>
      </c>
      <c r="D234" s="12645" t="n">
        <v>0.005364284906033039</v>
      </c>
      <c r="E234" s="12664" t="n">
        <v>0.0069017789064630955</v>
      </c>
      <c r="F234" s="12683" t="n">
        <v>0.007617609790207305</v>
      </c>
      <c r="G234" s="12702" t="n">
        <v>0.0018497176772668213</v>
      </c>
    </row>
    <row collapsed="false" customFormat="false" customHeight="false" hidden="false" ht="15" outlineLevel="0" r="235">
      <c r="A235" s="12589" t="s">
        <v>344</v>
      </c>
      <c r="B235" s="12608" t="s">
        <v>62</v>
      </c>
      <c r="C235" s="12627" t="n">
        <v>0.13516543924734345</v>
      </c>
      <c r="D235" s="12646" t="n">
        <v>0.09570547856834143</v>
      </c>
      <c r="E235" s="12665" t="n">
        <v>0.06021132376028497</v>
      </c>
      <c r="F235" s="12684" t="n">
        <v>0.027113920516949677</v>
      </c>
      <c r="G235" s="12703" t="n">
        <v>3.886020158226894E-4</v>
      </c>
    </row>
    <row collapsed="false" customFormat="false" customHeight="false" hidden="false" ht="15" outlineLevel="0" r="236">
      <c r="A236" s="12590" t="s">
        <v>344</v>
      </c>
      <c r="B236" s="12609" t="s">
        <v>63</v>
      </c>
      <c r="C236" s="12628" t="n">
        <v>4.194050708556467E-5</v>
      </c>
      <c r="D236" s="12647" t="n">
        <v>1.385197991150538E-4</v>
      </c>
      <c r="E236" s="12666" t="n">
        <v>1.7029359208381437E-4</v>
      </c>
      <c r="F236" s="12685" t="n">
        <v>1.6805519476373958E-4</v>
      </c>
      <c r="G236" s="12704" t="n">
        <v>2.26283261571327E-6</v>
      </c>
    </row>
    <row collapsed="false" customFormat="false" customHeight="false" hidden="false" ht="15" outlineLevel="0" r="237">
      <c r="A237" s="12591" t="s">
        <v>344</v>
      </c>
      <c r="B237" s="12610" t="s">
        <v>64</v>
      </c>
      <c r="C237" s="12629" t="n">
        <v>0.1214081285485867</v>
      </c>
      <c r="D237" s="12648" t="n">
        <v>0.1063533984099663</v>
      </c>
      <c r="E237" s="12667" t="n">
        <v>0.09679906199358726</v>
      </c>
      <c r="F237" s="12686" t="n">
        <v>0.09104471143330471</v>
      </c>
      <c r="G237" s="12705" t="n">
        <v>0.07607202852533582</v>
      </c>
    </row>
    <row collapsed="false" customFormat="false" customHeight="false" hidden="false" ht="15" outlineLevel="0" r="238">
      <c r="A238" s="12592" t="s">
        <v>344</v>
      </c>
      <c r="B238" s="12611" t="s">
        <v>65</v>
      </c>
      <c r="C238" s="12630" t="n">
        <v>0.003939983341607183</v>
      </c>
      <c r="D238" s="12649" t="n">
        <v>0.006172604038320476</v>
      </c>
      <c r="E238" s="12668" t="n">
        <v>0.008443455363599448</v>
      </c>
      <c r="F238" s="12687" t="n">
        <v>0.01136833943821518</v>
      </c>
      <c r="G238" s="12706" t="n">
        <v>0.013761217891079557</v>
      </c>
    </row>
    <row collapsed="false" customFormat="false" customHeight="false" hidden="false" ht="15" outlineLevel="0" r="239">
      <c r="A239" s="12593" t="s">
        <v>344</v>
      </c>
      <c r="B239" s="12612" t="s">
        <v>66</v>
      </c>
      <c r="C239" s="12631" t="n">
        <v>0.0037220482687013146</v>
      </c>
      <c r="D239" s="12650" t="n">
        <v>0.0028610723123274067</v>
      </c>
      <c r="E239" s="12669" t="n">
        <v>0.0021553707307489386</v>
      </c>
      <c r="F239" s="12688" t="n">
        <v>0.0015085577678008069</v>
      </c>
      <c r="G239" s="12707" t="n">
        <v>0.001212785601810497</v>
      </c>
    </row>
    <row collapsed="false" customFormat="false" customHeight="false" hidden="false" ht="15" outlineLevel="0" r="240">
      <c r="A240" s="12594" t="s">
        <v>344</v>
      </c>
      <c r="B240" s="12613" t="s">
        <v>67</v>
      </c>
      <c r="C240" s="12632" t="n">
        <v>2.7646537750663344E-5</v>
      </c>
      <c r="D240" s="12651" t="n">
        <v>4.04893724395102E-5</v>
      </c>
      <c r="E240" s="12670" t="n">
        <v>4.836196219537757E-5</v>
      </c>
      <c r="F240" s="12689" t="n">
        <v>9.30575608825113E-5</v>
      </c>
      <c r="G240" s="12708" t="n">
        <v>3.284161156729455E-4</v>
      </c>
    </row>
    <row collapsed="false" customFormat="false" customHeight="false" hidden="false" ht="15" outlineLevel="0" r="241">
      <c r="A241" s="12595" t="s">
        <v>344</v>
      </c>
      <c r="B241" s="12614" t="s">
        <v>68</v>
      </c>
      <c r="C241" s="12633" t="n">
        <v>0.07331418698648595</v>
      </c>
      <c r="D241" s="12652" t="n">
        <v>0.08829298946109534</v>
      </c>
      <c r="E241" s="12671" t="n">
        <v>0.11961685250928099</v>
      </c>
      <c r="F241" s="12690" t="n">
        <v>0.166130763094587</v>
      </c>
      <c r="G241" s="12709" t="n">
        <v>0.32679972628195364</v>
      </c>
    </row>
    <row collapsed="false" customFormat="false" customHeight="false" hidden="false" ht="15" outlineLevel="0" r="242">
      <c r="A242" s="12596" t="s">
        <v>344</v>
      </c>
      <c r="B242" s="12615" t="s">
        <v>69</v>
      </c>
      <c r="C242" s="12634" t="n">
        <v>3.909934566653318E-4</v>
      </c>
      <c r="D242" s="12653" t="n">
        <v>5.717049982045134E-4</v>
      </c>
      <c r="E242" s="12672" t="n">
        <v>0.0010053397121236437</v>
      </c>
      <c r="F242" s="12691" t="n">
        <v>0.002380459062644493</v>
      </c>
      <c r="G242" s="12710" t="n">
        <v>0.011005614018152277</v>
      </c>
    </row>
    <row collapsed="false" customFormat="false" customHeight="false" hidden="false" ht="15" outlineLevel="0" r="243">
      <c r="A243" s="12597" t="s">
        <v>344</v>
      </c>
      <c r="B243" s="12616" t="s">
        <v>70</v>
      </c>
      <c r="C243" s="12635" t="n">
        <v>0.06093776114510956</v>
      </c>
      <c r="D243" s="12654" t="n">
        <v>0.08852711313341464</v>
      </c>
      <c r="E243" s="12673" t="n">
        <v>0.11397512149323065</v>
      </c>
      <c r="F243" s="12692" t="n">
        <v>0.13495272230664185</v>
      </c>
      <c r="G243" s="12711" t="n">
        <v>0.13241116059304237</v>
      </c>
    </row>
    <row collapsed="false" customFormat="false" customHeight="false" hidden="false" ht="15" outlineLevel="0" r="244">
      <c r="A244" s="12598" t="s">
        <v>344</v>
      </c>
      <c r="B244" s="12617" t="s">
        <v>71</v>
      </c>
      <c r="C244" s="12636" t="n">
        <v>0.004058307900705914</v>
      </c>
      <c r="D244" s="12655" t="n">
        <v>0.008070374532991295</v>
      </c>
      <c r="E244" s="12674" t="n">
        <v>0.01219450628798518</v>
      </c>
      <c r="F244" s="12693" t="n">
        <v>0.016017645537849245</v>
      </c>
      <c r="G244" s="12712" t="n">
        <v>0.019983046544555</v>
      </c>
    </row>
    <row collapsed="false" customFormat="false" customHeight="false" hidden="false" ht="15" outlineLevel="0" r="245">
      <c r="A245" s="12599" t="s">
        <v>344</v>
      </c>
      <c r="B245" s="12618" t="s">
        <v>72</v>
      </c>
      <c r="C245" s="12637" t="n">
        <v>0.005912434218241374</v>
      </c>
      <c r="D245" s="12656" t="n">
        <v>0.006246670605358182</v>
      </c>
      <c r="E245" s="12675" t="n">
        <v>0.007828935836384774</v>
      </c>
      <c r="F245" s="12694" t="n">
        <v>0.01042597048007763</v>
      </c>
      <c r="G245" s="12713" t="n">
        <v>0.021205801571409208</v>
      </c>
    </row>
    <row collapsed="false" customFormat="false" customHeight="false" hidden="false" ht="15" outlineLevel="0" r="246">
      <c r="A246" s="12600" t="s">
        <v>344</v>
      </c>
      <c r="B246" s="12619" t="s">
        <v>73</v>
      </c>
      <c r="C246" s="12638" t="n">
        <v>1.0607256474240482E-6</v>
      </c>
      <c r="D246" s="12657" t="n">
        <v>2.12763327751938E-5</v>
      </c>
      <c r="E246" s="12676" t="n">
        <v>6.281497458761785E-5</v>
      </c>
      <c r="F246" s="12695" t="n">
        <v>8.294630890730649E-5</v>
      </c>
      <c r="G246" s="12714" t="n">
        <v>5.83894608804229E-5</v>
      </c>
    </row>
    <row collapsed="false" customFormat="false" customHeight="false" hidden="false" ht="15" outlineLevel="0" r="247">
      <c r="A247" s="12601" t="s">
        <v>344</v>
      </c>
      <c r="B247" s="12620" t="s">
        <v>74</v>
      </c>
      <c r="C247" s="12639" t="n">
        <v>0.10496761749592978</v>
      </c>
      <c r="D247" s="12658" t="n">
        <v>0.11129571912185336</v>
      </c>
      <c r="E247" s="12677" t="n">
        <v>0.11763672596625709</v>
      </c>
      <c r="F247" s="12696" t="n">
        <v>0.13100859391874248</v>
      </c>
      <c r="G247" s="12715" t="n">
        <v>0.23618590411529086</v>
      </c>
    </row>
    <row collapsed="false" customFormat="false" customHeight="false" hidden="false" ht="15" outlineLevel="0" r="248">
      <c r="A248" s="12602" t="s">
        <v>344</v>
      </c>
      <c r="B248" s="12621" t="s">
        <v>75</v>
      </c>
      <c r="C248" s="12640" t="n">
        <v>0.002474543103398689</v>
      </c>
      <c r="D248" s="12659" t="n">
        <v>0.004089346862599556</v>
      </c>
      <c r="E248" s="12678" t="n">
        <v>0.006185482778570831</v>
      </c>
      <c r="F248" s="12697" t="n">
        <v>0.00998284287043684</v>
      </c>
      <c r="G248" s="12716" t="n">
        <v>0.07112124692465029</v>
      </c>
    </row>
    <row collapsed="false" customFormat="false" customHeight="false" hidden="false" ht="15" outlineLevel="0" r="249">
      <c r="A249" s="12603" t="s">
        <v>344</v>
      </c>
      <c r="B249" s="12622" t="s">
        <v>76</v>
      </c>
      <c r="C249" s="12641" t="n">
        <v>0.026962545040631947</v>
      </c>
      <c r="D249" s="12660" t="n">
        <v>0.0270297738774419</v>
      </c>
      <c r="E249" s="12679" t="n">
        <v>0.026824604900952856</v>
      </c>
      <c r="F249" s="12698" t="n">
        <v>0.026612018274084846</v>
      </c>
      <c r="G249" s="12717" t="n">
        <v>0.026026958774530366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11" view="normal" windowProtection="false" workbookViewId="0" zoomScale="75" zoomScaleNormal="75" zoomScalePageLayoutView="100">
      <selection activeCell="A229" activeCellId="1" pane="topLeft" sqref="J28:AZ32 A229"/>
    </sheetView>
  </sheetViews>
  <sheetFormatPr defaultRowHeight="15"/>
  <cols>
    <col min="1" max="1" hidden="false" style="0" width="67.8571428571429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96</v>
      </c>
    </row>
    <row collapsed="false" customFormat="false" customHeight="false" hidden="false" ht="15" outlineLevel="0" r="3">
      <c r="A3" s="27" t="s">
        <v>97</v>
      </c>
    </row>
    <row collapsed="false" customFormat="false" customHeight="false" hidden="false" ht="15" outlineLevel="0" r="4">
      <c r="A4" s="28" t="s">
        <v>26</v>
      </c>
      <c r="B4" s="28" t="s">
        <v>27</v>
      </c>
      <c r="C4" s="26" t="str">
        <f aca="false">sorties_modele_sanstitre!C4</f>
        <v>2010</v>
      </c>
      <c r="D4" s="26" t="str">
        <f aca="false">sorties_modele_sanstitre!D4</f>
        <v>2015</v>
      </c>
      <c r="E4" s="26" t="str">
        <f aca="false">sorties_modele_sanstitre!E4</f>
        <v>2020</v>
      </c>
      <c r="F4" s="26" t="str">
        <f aca="false">sorties_modele_sanstitre!F4</f>
        <v>2025</v>
      </c>
      <c r="G4" s="26" t="str">
        <f aca="false">sorties_modele_sanstitre!G4</f>
        <v>2030</v>
      </c>
      <c r="H4" s="26" t="str">
        <f aca="false">sorties_modele_sanstitre!H4</f>
        <v>2035</v>
      </c>
      <c r="I4" s="26" t="str">
        <f aca="false">sorties_modele_sanstitre!I4</f>
        <v>2040</v>
      </c>
      <c r="J4" s="26" t="str">
        <f aca="false">sorties_modele_sanstitre!J4</f>
        <v>2045</v>
      </c>
      <c r="K4" s="26" t="str">
        <f aca="false">sorties_modele_sanstitre!K4</f>
        <v>2050</v>
      </c>
    </row>
    <row collapsed="false" customFormat="false" customHeight="false" hidden="false" ht="15" outlineLevel="0" r="5">
      <c r="A5" s="29" t="s">
        <v>98</v>
      </c>
      <c r="B5" s="26" t="str">
        <f aca="false">sorties_modele_sanstitre!B5</f>
        <v>Parc &lt; 2009</v>
      </c>
      <c r="C5" s="26" t="n">
        <f aca="false">sorties_modele_sanstitre!C5</f>
        <v>911.5518249643</v>
      </c>
      <c r="D5" s="26" t="n">
        <f aca="false">sorties_modele_sanstitre!D5</f>
        <v>902.9822100719</v>
      </c>
      <c r="E5" s="26" t="n">
        <f aca="false">sorties_modele_sanstitre!E5</f>
        <v>890.2888801686</v>
      </c>
      <c r="F5" s="26" t="n">
        <f aca="false">sorties_modele_sanstitre!F5</f>
        <v>877.8426351234</v>
      </c>
      <c r="G5" s="26" t="n">
        <f aca="false">sorties_modele_sanstitre!G5</f>
        <v>865.6102538921</v>
      </c>
      <c r="H5" s="26" t="n">
        <f aca="false">sorties_modele_sanstitre!H5</f>
        <v>853.5635936302</v>
      </c>
      <c r="I5" s="26" t="n">
        <f aca="false">sorties_modele_sanstitre!I5</f>
        <v>841.772167165</v>
      </c>
      <c r="J5" s="26" t="n">
        <f aca="false">sorties_modele_sanstitre!J5</f>
        <v>830.1261816428</v>
      </c>
      <c r="K5" s="26" t="n">
        <f aca="false">sorties_modele_sanstitre!K5</f>
        <v>818.8014552209</v>
      </c>
      <c r="L5" s="26"/>
    </row>
    <row collapsed="false" customFormat="false" customHeight="false" hidden="false" ht="15" outlineLevel="0" r="6">
      <c r="A6" s="29" t="s">
        <v>99</v>
      </c>
      <c r="B6" s="26" t="str">
        <f aca="false">sorties_modele_sanstitre!B6</f>
        <v>Parc &gt; 2009</v>
      </c>
      <c r="C6" s="26" t="n">
        <f aca="false">sorties_modele_sanstitre!C6</f>
        <v>10.2224245571</v>
      </c>
      <c r="D6" s="26" t="n">
        <f aca="false">sorties_modele_sanstitre!D6</f>
        <v>62.9610314186</v>
      </c>
      <c r="E6" s="26" t="n">
        <f aca="false">sorties_modele_sanstitre!E6</f>
        <v>112.2029925045</v>
      </c>
      <c r="F6" s="26" t="n">
        <f aca="false">sorties_modele_sanstitre!F6</f>
        <v>148.4535378109</v>
      </c>
      <c r="G6" s="26" t="n">
        <f aca="false">sorties_modele_sanstitre!G6</f>
        <v>185.7549096214</v>
      </c>
      <c r="H6" s="26" t="n">
        <f aca="false">sorties_modele_sanstitre!H6</f>
        <v>218.0005150508</v>
      </c>
      <c r="I6" s="26" t="n">
        <f aca="false">sorties_modele_sanstitre!I6</f>
        <v>251.0278028417</v>
      </c>
      <c r="J6" s="26" t="n">
        <f aca="false">sorties_modele_sanstitre!J6</f>
        <v>284.8603186131</v>
      </c>
      <c r="K6" s="26" t="n">
        <f aca="false">sorties_modele_sanstitre!K6</f>
        <v>319.5783356635</v>
      </c>
    </row>
    <row collapsed="false" customFormat="false" customHeight="true" hidden="false" ht="20.85" outlineLevel="0" r="7">
      <c r="A7" s="29" t="s">
        <v>100</v>
      </c>
      <c r="B7" s="26" t="str">
        <f aca="false">sorties_modele_sanstitre!B7</f>
        <v>Total</v>
      </c>
      <c r="C7" s="26" t="n">
        <f aca="false">sorties_modele_sanstitre!C7</f>
        <v>921.7742495214</v>
      </c>
      <c r="D7" s="26" t="n">
        <f aca="false">sorties_modele_sanstitre!D7</f>
        <v>965.9432414905</v>
      </c>
      <c r="E7" s="26" t="n">
        <f aca="false">sorties_modele_sanstitre!E7</f>
        <v>1002.4918726731</v>
      </c>
      <c r="F7" s="26" t="n">
        <f aca="false">sorties_modele_sanstitre!F7</f>
        <v>1026.2961729343</v>
      </c>
      <c r="G7" s="26" t="n">
        <f aca="false">sorties_modele_sanstitre!G7</f>
        <v>1051.3651635135</v>
      </c>
      <c r="H7" s="26" t="n">
        <f aca="false">sorties_modele_sanstitre!H7</f>
        <v>1071.564108681</v>
      </c>
      <c r="I7" s="26" t="n">
        <f aca="false">sorties_modele_sanstitre!I7</f>
        <v>1092.7999700067</v>
      </c>
      <c r="J7" s="26" t="n">
        <f aca="false">sorties_modele_sanstitre!J7</f>
        <v>1114.9865002559</v>
      </c>
      <c r="K7" s="26" t="n">
        <f aca="false">sorties_modele_sanstitre!K7</f>
        <v>1138.3797908844</v>
      </c>
    </row>
    <row collapsed="false" customFormat="false" customHeight="false" hidden="false" ht="15" outlineLevel="0" r="9">
      <c r="A9" s="30" t="s">
        <v>101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26</v>
      </c>
      <c r="B10" s="28" t="s">
        <v>42</v>
      </c>
      <c r="C10" s="28" t="s">
        <v>43</v>
      </c>
      <c r="D10" s="28" t="s">
        <v>44</v>
      </c>
      <c r="E10" s="28" t="s">
        <v>45</v>
      </c>
      <c r="F10" s="28" t="s">
        <v>46</v>
      </c>
      <c r="G10" s="28" t="s">
        <v>47</v>
      </c>
      <c r="H10" s="28" t="s">
        <v>48</v>
      </c>
    </row>
    <row collapsed="false" customFormat="false" customHeight="false" hidden="false" ht="15" outlineLevel="0" r="11">
      <c r="A11" s="26" t="str">
        <f aca="false">sorties_modele_sanstitre!A11</f>
        <v>S4</v>
      </c>
      <c r="B11" s="26" t="str">
        <f aca="false">sorties_modele_sanstitre!B11</f>
        <v>N</v>
      </c>
      <c r="C11" s="26" t="str">
        <f aca="false">sorties_modele_sanstitre!C11</f>
        <v>Total</v>
      </c>
      <c r="D11" s="26" t="n">
        <f aca="false">sorties_modele_sanstitre!D11</f>
        <v>62.9569278684</v>
      </c>
      <c r="E11" s="26" t="n">
        <f aca="false">sorties_modele_sanstitre!E11</f>
        <v>49.2379008478</v>
      </c>
      <c r="F11" s="26" t="n">
        <f aca="false">sorties_modele_sanstitre!F11</f>
        <v>73.5476980226</v>
      </c>
      <c r="G11" s="26" t="n">
        <f aca="false">sorties_modele_sanstitre!G11</f>
        <v>65.268902121</v>
      </c>
      <c r="H11" s="26" t="n">
        <f aca="false">sorties_modele_sanstitre!H11</f>
        <v>68.5669068037</v>
      </c>
    </row>
    <row collapsed="false" customFormat="false" customHeight="false" hidden="false" ht="15" outlineLevel="0" r="13">
      <c r="A13" s="27" t="s">
        <v>102</v>
      </c>
    </row>
    <row collapsed="false" customFormat="false" customHeight="false" hidden="false" ht="15" outlineLevel="0" r="14">
      <c r="A14" s="28" t="s">
        <v>26</v>
      </c>
      <c r="B14" s="28" t="s">
        <v>50</v>
      </c>
      <c r="C14" s="26" t="str">
        <f aca="false">sorties_modele_sanstitre!C14</f>
        <v>2010</v>
      </c>
      <c r="D14" s="26" t="str">
        <f aca="false">sorties_modele_sanstitre!D14</f>
        <v>2015</v>
      </c>
      <c r="E14" s="26" t="str">
        <f aca="false">sorties_modele_sanstitre!E14</f>
        <v>2020</v>
      </c>
      <c r="F14" s="26" t="str">
        <f aca="false">sorties_modele_sanstitre!F14</f>
        <v>2025</v>
      </c>
      <c r="G14" s="26" t="str">
        <f aca="false">sorties_modele_sanstitre!G14</f>
        <v>2030</v>
      </c>
      <c r="H14" s="26" t="str">
        <f aca="false">sorties_modele_sanstitre!H14</f>
        <v>2035</v>
      </c>
      <c r="I14" s="26" t="str">
        <f aca="false">sorties_modele_sanstitre!I14</f>
        <v>2040</v>
      </c>
      <c r="J14" s="26" t="str">
        <f aca="false">sorties_modele_sanstitre!J14</f>
        <v>2045</v>
      </c>
      <c r="K14" s="26" t="str">
        <f aca="false">sorties_modele_sanstitre!K14</f>
        <v>2050</v>
      </c>
    </row>
    <row collapsed="false" customFormat="false" customHeight="false" hidden="false" ht="15" outlineLevel="0" r="15">
      <c r="A15" s="26" t="str">
        <f aca="false">sorties_modele_sanstitre!A15</f>
        <v>S4</v>
      </c>
      <c r="B15" s="26" t="str">
        <f aca="false">sorties_modele_sanstitre!B15</f>
        <v>Autres</v>
      </c>
      <c r="C15" s="26" t="n">
        <f aca="false">sorties_modele_sanstitre!C15</f>
        <v>0.00864499317225291</v>
      </c>
      <c r="D15" s="26" t="n">
        <f aca="false">sorties_modele_sanstitre!D15</f>
        <v>0.0245520623180791</v>
      </c>
      <c r="E15" s="26" t="n">
        <f aca="false">sorties_modele_sanstitre!E15</f>
        <v>0.0253521688281702</v>
      </c>
      <c r="F15" s="26" t="n">
        <f aca="false">sorties_modele_sanstitre!F15</f>
        <v>0.0257431005724365</v>
      </c>
      <c r="G15" s="26" t="n">
        <f aca="false">sorties_modele_sanstitre!G15</f>
        <v>0.0271601491125205</v>
      </c>
      <c r="H15" s="26" t="n">
        <f aca="false">sorties_modele_sanstitre!H15</f>
        <v>0.0285144490289459</v>
      </c>
      <c r="I15" s="26" t="n">
        <f aca="false">sorties_modele_sanstitre!I15</f>
        <v>0.0247154733267233</v>
      </c>
      <c r="J15" s="26" t="n">
        <f aca="false">sorties_modele_sanstitre!J15</f>
        <v>0.0228454512628658</v>
      </c>
      <c r="K15" s="26" t="n">
        <f aca="false">sorties_modele_sanstitre!K15</f>
        <v>0.0227711506754403</v>
      </c>
    </row>
    <row collapsed="false" customFormat="false" customHeight="false" hidden="false" ht="15" outlineLevel="0" r="16">
      <c r="A16" s="26" t="str">
        <f aca="false">sorties_modele_sanstitre!A16</f>
        <v>S4</v>
      </c>
      <c r="B16" s="26" t="str">
        <f aca="false">sorties_modele_sanstitre!B16</f>
        <v>Electricité</v>
      </c>
      <c r="C16" s="26" t="n">
        <f aca="false">sorties_modele_sanstitre!C16</f>
        <v>0.557348740161924</v>
      </c>
      <c r="D16" s="26" t="n">
        <f aca="false">sorties_modele_sanstitre!D16</f>
        <v>0.474374115996083</v>
      </c>
      <c r="E16" s="26" t="n">
        <f aca="false">sorties_modele_sanstitre!E16</f>
        <v>0.435154657730201</v>
      </c>
      <c r="F16" s="26" t="n">
        <f aca="false">sorties_modele_sanstitre!F16</f>
        <v>0.420461531702325</v>
      </c>
      <c r="G16" s="26" t="n">
        <f aca="false">sorties_modele_sanstitre!G16</f>
        <v>0.439362349328169</v>
      </c>
      <c r="H16" s="26" t="n">
        <f aca="false">sorties_modele_sanstitre!H16</f>
        <v>0.496513552259164</v>
      </c>
      <c r="I16" s="26" t="n">
        <f aca="false">sorties_modele_sanstitre!I16</f>
        <v>0.556259574769317</v>
      </c>
      <c r="J16" s="26" t="n">
        <f aca="false">sorties_modele_sanstitre!J16</f>
        <v>0.587209414106537</v>
      </c>
      <c r="K16" s="26" t="n">
        <f aca="false">sorties_modele_sanstitre!K16</f>
        <v>0.592031902351224</v>
      </c>
    </row>
    <row collapsed="false" customFormat="false" customHeight="false" hidden="false" ht="15" outlineLevel="0" r="17">
      <c r="A17" s="26" t="str">
        <f aca="false">sorties_modele_sanstitre!A17</f>
        <v>S4</v>
      </c>
      <c r="B17" s="26" t="str">
        <f aca="false">sorties_modele_sanstitre!B17</f>
        <v>Fioul</v>
      </c>
      <c r="C17" s="26" t="n">
        <f aca="false">sorties_modele_sanstitre!C17</f>
        <v>0.0161526962686475</v>
      </c>
      <c r="D17" s="26" t="n">
        <f aca="false">sorties_modele_sanstitre!D17</f>
        <v>0.0141650064461385</v>
      </c>
      <c r="E17" s="26" t="n">
        <f aca="false">sorties_modele_sanstitre!E17</f>
        <v>0.0183646786908768</v>
      </c>
      <c r="F17" s="26" t="n">
        <f aca="false">sorties_modele_sanstitre!F17</f>
        <v>0.0199848590026809</v>
      </c>
      <c r="G17" s="26" t="n">
        <f aca="false">sorties_modele_sanstitre!G17</f>
        <v>0.0164575169853158</v>
      </c>
      <c r="H17" s="26" t="n">
        <f aca="false">sorties_modele_sanstitre!H17</f>
        <v>0.0134950490603862</v>
      </c>
      <c r="I17" s="26" t="n">
        <f aca="false">sorties_modele_sanstitre!I17</f>
        <v>0.0138891525529491</v>
      </c>
      <c r="J17" s="26" t="n">
        <f aca="false">sorties_modele_sanstitre!J17</f>
        <v>0.0130060016756213</v>
      </c>
      <c r="K17" s="26" t="n">
        <f aca="false">sorties_modele_sanstitre!K17</f>
        <v>0.0131675029409092</v>
      </c>
    </row>
    <row collapsed="false" customFormat="false" customHeight="false" hidden="false" ht="15" outlineLevel="0" r="18">
      <c r="A18" s="26" t="str">
        <f aca="false">sorties_modele_sanstitre!A18</f>
        <v>S4</v>
      </c>
      <c r="B18" s="26" t="str">
        <f aca="false">sorties_modele_sanstitre!B18</f>
        <v>Gaz</v>
      </c>
      <c r="C18" s="26" t="n">
        <f aca="false">sorties_modele_sanstitre!C18</f>
        <v>0.360587468287044</v>
      </c>
      <c r="D18" s="26" t="n">
        <f aca="false">sorties_modele_sanstitre!D18</f>
        <v>0.419446497898354</v>
      </c>
      <c r="E18" s="26" t="n">
        <f aca="false">sorties_modele_sanstitre!E18</f>
        <v>0.440099807050329</v>
      </c>
      <c r="F18" s="26" t="n">
        <f aca="false">sorties_modele_sanstitre!F18</f>
        <v>0.439572850966497</v>
      </c>
      <c r="G18" s="26" t="n">
        <f aca="false">sorties_modele_sanstitre!G18</f>
        <v>0.402540372051548</v>
      </c>
      <c r="H18" s="26" t="n">
        <f aca="false">sorties_modele_sanstitre!H18</f>
        <v>0.283092337689748</v>
      </c>
      <c r="I18" s="26" t="n">
        <f aca="false">sorties_modele_sanstitre!I18</f>
        <v>0.183432514842339</v>
      </c>
      <c r="J18" s="26" t="n">
        <f aca="false">sorties_modele_sanstitre!J18</f>
        <v>0.12531964182237</v>
      </c>
      <c r="K18" s="26" t="n">
        <f aca="false">sorties_modele_sanstitre!K18</f>
        <v>0.084652983158989</v>
      </c>
    </row>
    <row collapsed="false" customFormat="false" customHeight="false" hidden="false" ht="15" outlineLevel="0" r="19">
      <c r="A19" s="26" t="str">
        <f aca="false">sorties_modele_sanstitre!A19</f>
        <v>S4</v>
      </c>
      <c r="B19" s="26" t="str">
        <f aca="false">sorties_modele_sanstitre!B19</f>
        <v>Urbain</v>
      </c>
      <c r="C19" s="26" t="n">
        <f aca="false">sorties_modele_sanstitre!C19</f>
        <v>0.0572661021101311</v>
      </c>
      <c r="D19" s="26" t="n">
        <f aca="false">sorties_modele_sanstitre!D19</f>
        <v>0.0674623173413452</v>
      </c>
      <c r="E19" s="26" t="n">
        <f aca="false">sorties_modele_sanstitre!E19</f>
        <v>0.0810286877004227</v>
      </c>
      <c r="F19" s="26" t="n">
        <f aca="false">sorties_modele_sanstitre!F19</f>
        <v>0.0942376577560606</v>
      </c>
      <c r="G19" s="26" t="n">
        <f aca="false">sorties_modele_sanstitre!G19</f>
        <v>0.114479612522447</v>
      </c>
      <c r="H19" s="26" t="n">
        <f aca="false">sorties_modele_sanstitre!H19</f>
        <v>0.178384611961756</v>
      </c>
      <c r="I19" s="26" t="n">
        <f aca="false">sorties_modele_sanstitre!I19</f>
        <v>0.221703284508671</v>
      </c>
      <c r="J19" s="26" t="n">
        <f aca="false">sorties_modele_sanstitre!J19</f>
        <v>0.251619491132605</v>
      </c>
      <c r="K19" s="26" t="n">
        <f aca="false">sorties_modele_sanstitre!K19</f>
        <v>0.287376460873437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103</v>
      </c>
    </row>
    <row collapsed="false" customFormat="false" customHeight="false" hidden="false" ht="15" outlineLevel="0" r="22">
      <c r="A22" s="26" t="str">
        <f aca="false">sorties_modele_sanstitre!A22</f>
        <v>scenario</v>
      </c>
      <c r="B22" s="26" t="str">
        <f aca="false">sorties_modele_sanstitre!B22</f>
        <v>Energie</v>
      </c>
      <c r="C22" s="26" t="str">
        <f aca="false">sorties_modele_sanstitre!C22</f>
        <v>2010</v>
      </c>
      <c r="D22" s="26" t="str">
        <f aca="false">sorties_modele_sanstitre!D22</f>
        <v>2015</v>
      </c>
      <c r="E22" s="26" t="str">
        <f aca="false">sorties_modele_sanstitre!E22</f>
        <v>2020</v>
      </c>
      <c r="F22" s="26" t="str">
        <f aca="false">sorties_modele_sanstitre!F22</f>
        <v>2025</v>
      </c>
      <c r="G22" s="26" t="str">
        <f aca="false">sorties_modele_sanstitre!G22</f>
        <v>2030</v>
      </c>
      <c r="H22" s="26" t="str">
        <f aca="false">sorties_modele_sanstitre!H22</f>
        <v>2035</v>
      </c>
      <c r="I22" s="26" t="str">
        <f aca="false">sorties_modele_sanstitre!I22</f>
        <v>2040</v>
      </c>
      <c r="J22" s="26" t="str">
        <f aca="false">sorties_modele_sanstitre!J22</f>
        <v>2045</v>
      </c>
      <c r="K22" s="26" t="str">
        <f aca="false">sorties_modele_sanstitre!K22</f>
        <v>2050</v>
      </c>
    </row>
    <row collapsed="false" customFormat="false" customHeight="false" hidden="false" ht="15" outlineLevel="0" r="23">
      <c r="A23" s="26" t="str">
        <f aca="false">sorties_modele_sanstitre!A23</f>
        <v>S4</v>
      </c>
      <c r="B23" s="26" t="str">
        <f aca="false">sorties_modele_sanstitre!B23</f>
        <v>Autres</v>
      </c>
      <c r="C23" s="26" t="n">
        <f aca="false">sorties_modele_sanstitre!C23</f>
        <v>88372.7905</v>
      </c>
      <c r="D23" s="26" t="n">
        <f aca="false">sorties_modele_sanstitre!D23</f>
        <v>1545823.167</v>
      </c>
      <c r="E23" s="26" t="n">
        <f aca="false">sorties_modele_sanstitre!E23</f>
        <v>2844589.209</v>
      </c>
      <c r="F23" s="26" t="n">
        <f aca="false">sorties_modele_sanstitre!F23</f>
        <v>3821654.3542</v>
      </c>
      <c r="G23" s="26" t="n">
        <f aca="false">sorties_modele_sanstitre!G23</f>
        <v>5045131.0437</v>
      </c>
      <c r="H23" s="26" t="n">
        <f aca="false">sorties_modele_sanstitre!H23</f>
        <v>6216164.5747</v>
      </c>
      <c r="I23" s="26" t="n">
        <f aca="false">sorties_modele_sanstitre!I23</f>
        <v>6204270.9654</v>
      </c>
      <c r="J23" s="26" t="n">
        <f aca="false">sorties_modele_sanstitre!J23</f>
        <v>6507762.5256</v>
      </c>
      <c r="K23" s="26" t="n">
        <f aca="false">sorties_modele_sanstitre!K23</f>
        <v>7277166.434</v>
      </c>
    </row>
    <row collapsed="false" customFormat="false" customHeight="false" hidden="false" ht="15" outlineLevel="0" r="24">
      <c r="A24" s="26" t="str">
        <f aca="false">sorties_modele_sanstitre!A24</f>
        <v>S4</v>
      </c>
      <c r="B24" s="26" t="str">
        <f aca="false">sorties_modele_sanstitre!B24</f>
        <v>Electricité</v>
      </c>
      <c r="C24" s="26" t="n">
        <f aca="false">sorties_modele_sanstitre!C24</f>
        <v>5697455.4483</v>
      </c>
      <c r="D24" s="26" t="n">
        <f aca="false">sorties_modele_sanstitre!D24</f>
        <v>29867083.6214</v>
      </c>
      <c r="E24" s="26" t="n">
        <f aca="false">sorties_modele_sanstitre!E24</f>
        <v>48825654.7996</v>
      </c>
      <c r="F24" s="26" t="n">
        <f aca="false">sorties_modele_sanstitre!F24</f>
        <v>62419001.8946</v>
      </c>
      <c r="G24" s="26" t="n">
        <f aca="false">sorties_modele_sanstitre!G24</f>
        <v>81613713.4905</v>
      </c>
      <c r="H24" s="26" t="n">
        <f aca="false">sorties_modele_sanstitre!H24</f>
        <v>108240210.1222</v>
      </c>
      <c r="I24" s="26" t="n">
        <f aca="false">sorties_modele_sanstitre!I24</f>
        <v>139636618.864</v>
      </c>
      <c r="J24" s="26" t="n">
        <f aca="false">sorties_modele_sanstitre!J24</f>
        <v>167272660.795</v>
      </c>
      <c r="K24" s="26" t="n">
        <f aca="false">sorties_modele_sanstitre!K24</f>
        <v>189200570.0131</v>
      </c>
    </row>
    <row collapsed="false" customFormat="false" customHeight="false" hidden="false" ht="15" outlineLevel="0" r="25">
      <c r="A25" s="26" t="str">
        <f aca="false">sorties_modele_sanstitre!A25</f>
        <v>S4</v>
      </c>
      <c r="B25" s="26" t="str">
        <f aca="false">sorties_modele_sanstitre!B25</f>
        <v>Fioul</v>
      </c>
      <c r="C25" s="26" t="n">
        <f aca="false">sorties_modele_sanstitre!C25</f>
        <v>165119.719</v>
      </c>
      <c r="D25" s="26" t="n">
        <f aca="false">sorties_modele_sanstitre!D25</f>
        <v>891843.4159</v>
      </c>
      <c r="E25" s="26" t="n">
        <f aca="false">sorties_modele_sanstitre!E25</f>
        <v>2060571.9055</v>
      </c>
      <c r="F25" s="26" t="n">
        <f aca="false">sorties_modele_sanstitre!F25</f>
        <v>2966823.0216</v>
      </c>
      <c r="G25" s="26" t="n">
        <f aca="false">sorties_modele_sanstitre!G25</f>
        <v>3057064.5802</v>
      </c>
      <c r="H25" s="26" t="n">
        <f aca="false">sorties_modele_sanstitre!H25</f>
        <v>2941927.6458</v>
      </c>
      <c r="I25" s="26" t="n">
        <f aca="false">sorties_modele_sanstitre!I25</f>
        <v>3486563.4487</v>
      </c>
      <c r="J25" s="26" t="n">
        <f aca="false">sorties_modele_sanstitre!J25</f>
        <v>3704893.7812</v>
      </c>
      <c r="K25" s="26" t="n">
        <f aca="false">sorties_modele_sanstitre!K25</f>
        <v>4208048.6747</v>
      </c>
    </row>
    <row collapsed="false" customFormat="false" customHeight="false" hidden="false" ht="15" outlineLevel="0" r="26">
      <c r="A26" s="26" t="str">
        <f aca="false">sorties_modele_sanstitre!A26</f>
        <v>S4</v>
      </c>
      <c r="B26" s="26" t="str">
        <f aca="false">sorties_modele_sanstitre!B26</f>
        <v>Gaz</v>
      </c>
      <c r="C26" s="26" t="n">
        <f aca="false">sorties_modele_sanstitre!C26</f>
        <v>3686078.1908</v>
      </c>
      <c r="D26" s="26" t="n">
        <f aca="false">sorties_modele_sanstitre!D26</f>
        <v>26408784.1326</v>
      </c>
      <c r="E26" s="26" t="n">
        <f aca="false">sorties_modele_sanstitre!E26</f>
        <v>49380515.3517</v>
      </c>
      <c r="F26" s="26" t="n">
        <f aca="false">sorties_modele_sanstitre!F26</f>
        <v>65256144.8516</v>
      </c>
      <c r="G26" s="26" t="n">
        <f aca="false">sorties_modele_sanstitre!G26</f>
        <v>74773850.4294</v>
      </c>
      <c r="H26" s="26" t="n">
        <f aca="false">sorties_modele_sanstitre!H26</f>
        <v>61714275.4233</v>
      </c>
      <c r="I26" s="26" t="n">
        <f aca="false">sorties_modele_sanstitre!I26</f>
        <v>46046661.1706</v>
      </c>
      <c r="J26" s="26" t="n">
        <f aca="false">sorties_modele_sanstitre!J26</f>
        <v>35698593.098</v>
      </c>
      <c r="K26" s="26" t="n">
        <f aca="false">sorties_modele_sanstitre!K26</f>
        <v>27053259.4669</v>
      </c>
    </row>
    <row collapsed="false" customFormat="false" customHeight="false" hidden="false" ht="15" outlineLevel="0" r="27">
      <c r="A27" s="26" t="str">
        <f aca="false">sorties_modele_sanstitre!A27</f>
        <v>S4</v>
      </c>
      <c r="B27" s="26" t="str">
        <f aca="false">sorties_modele_sanstitre!B27</f>
        <v>Urbain</v>
      </c>
      <c r="C27" s="26" t="n">
        <f aca="false">sorties_modele_sanstitre!C27</f>
        <v>585398.4085</v>
      </c>
      <c r="D27" s="26" t="n">
        <f aca="false">sorties_modele_sanstitre!D27</f>
        <v>4247497.0817</v>
      </c>
      <c r="E27" s="26" t="n">
        <f aca="false">sorties_modele_sanstitre!E27</f>
        <v>9091661.2387</v>
      </c>
      <c r="F27" s="26" t="n">
        <f aca="false">sorties_modele_sanstitre!F27</f>
        <v>13989913.6889</v>
      </c>
      <c r="G27" s="26" t="n">
        <f aca="false">sorties_modele_sanstitre!G27</f>
        <v>21265150.0776</v>
      </c>
      <c r="H27" s="26" t="n">
        <f aca="false">sorties_modele_sanstitre!H27</f>
        <v>38887937.2848</v>
      </c>
      <c r="I27" s="26" t="n">
        <f aca="false">sorties_modele_sanstitre!I27</f>
        <v>55653688.393</v>
      </c>
      <c r="J27" s="26" t="n">
        <f aca="false">sorties_modele_sanstitre!J27</f>
        <v>71676408.4133</v>
      </c>
      <c r="K27" s="26" t="n">
        <f aca="false">sorties_modele_sanstitre!K27</f>
        <v>91839291.0748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104</v>
      </c>
    </row>
    <row collapsed="false" customFormat="false" customHeight="false" hidden="false" ht="15" outlineLevel="0" r="30">
      <c r="A30" s="26" t="str">
        <f aca="false">sorties_modele_sanstitre!A30</f>
        <v>scenario</v>
      </c>
      <c r="B30" s="26" t="str">
        <f aca="false">sorties_modele_sanstitre!B30</f>
        <v>SYSTEME_CHAUD</v>
      </c>
      <c r="C30" s="26" t="str">
        <f aca="false">sorties_modele_sanstitre!C30</f>
        <v>2010</v>
      </c>
      <c r="D30" s="26" t="str">
        <f aca="false">sorties_modele_sanstitre!D30</f>
        <v>2011</v>
      </c>
      <c r="E30" s="26" t="str">
        <f aca="false">sorties_modele_sanstitre!E30</f>
        <v>2015</v>
      </c>
      <c r="F30" s="26" t="str">
        <f aca="false">sorties_modele_sanstitre!F30</f>
        <v>2020</v>
      </c>
      <c r="G30" s="26" t="str">
        <f aca="false">sorties_modele_sanstitre!G30</f>
        <v>2025</v>
      </c>
      <c r="H30" s="26" t="str">
        <f aca="false">sorties_modele_sanstitre!H30</f>
        <v>2030</v>
      </c>
      <c r="I30" s="26" t="str">
        <f aca="false">sorties_modele_sanstitre!I30</f>
        <v>2035</v>
      </c>
      <c r="J30" s="26" t="str">
        <f aca="false">sorties_modele_sanstitre!J30</f>
        <v>2040</v>
      </c>
    </row>
    <row collapsed="false" customFormat="false" customHeight="true" hidden="false" ht="17.25" outlineLevel="0" r="31">
      <c r="A31" s="26" t="str">
        <f aca="false">sorties_modele_sanstitre!A31</f>
        <v>S4</v>
      </c>
      <c r="B31" s="26" t="str">
        <f aca="false">sorties_modele_sanstitre!B31</f>
        <v>Chaudière gaz</v>
      </c>
      <c r="C31" s="26" t="n">
        <f aca="false">sorties_modele_sanstitre!C31</f>
        <v>0.0776862695502534</v>
      </c>
      <c r="D31" s="26" t="n">
        <f aca="false">sorties_modele_sanstitre!D31</f>
        <v>0.0698887451908873</v>
      </c>
      <c r="E31" s="26" t="n">
        <f aca="false">sorties_modele_sanstitre!E31</f>
        <v>0.0779321765815501</v>
      </c>
      <c r="F31" s="26" t="n">
        <f aca="false">sorties_modele_sanstitre!F31</f>
        <v>0.0516020716340883</v>
      </c>
      <c r="G31" s="26" t="n">
        <f aca="false">sorties_modele_sanstitre!G31</f>
        <v>0.0351328443745696</v>
      </c>
      <c r="H31" s="26" t="n">
        <f aca="false">sorties_modele_sanstitre!H31</f>
        <v>0.0209473441345431</v>
      </c>
      <c r="I31" s="26" t="n">
        <f aca="false">sorties_modele_sanstitre!I31</f>
        <v>0.0126575396188574</v>
      </c>
      <c r="J31" s="26" t="n">
        <f aca="false">sorties_modele_sanstitre!J31</f>
        <v>0.00395450224555274</v>
      </c>
    </row>
    <row collapsed="false" customFormat="false" customHeight="false" hidden="false" ht="15" outlineLevel="0" r="32">
      <c r="A32" s="26" t="str">
        <f aca="false">sorties_modele_sanstitre!A32</f>
        <v>S4</v>
      </c>
      <c r="B32" s="26" t="str">
        <f aca="false">sorties_modele_sanstitre!B32</f>
        <v>Chaudière condensation gaz</v>
      </c>
      <c r="C32" s="26" t="n">
        <f aca="false">sorties_modele_sanstitre!C32</f>
        <v>0.267204633171183</v>
      </c>
      <c r="D32" s="26" t="n">
        <f aca="false">sorties_modele_sanstitre!D32</f>
        <v>0.264200193011337</v>
      </c>
      <c r="E32" s="26" t="n">
        <f aca="false">sorties_modele_sanstitre!E32</f>
        <v>0.406324260782936</v>
      </c>
      <c r="F32" s="26" t="n">
        <f aca="false">sorties_modele_sanstitre!F32</f>
        <v>0.389762872815299</v>
      </c>
      <c r="G32" s="26" t="n">
        <f aca="false">sorties_modele_sanstitre!G32</f>
        <v>0.362352924764526</v>
      </c>
      <c r="H32" s="26" t="n">
        <f aca="false">sorties_modele_sanstitre!H32</f>
        <v>0.280746826449852</v>
      </c>
      <c r="I32" s="26" t="n">
        <f aca="false">sorties_modele_sanstitre!I32</f>
        <v>0.230715016425772</v>
      </c>
      <c r="J32" s="26" t="n">
        <f aca="false">sorties_modele_sanstitre!J32</f>
        <v>0.177163659157338</v>
      </c>
    </row>
    <row collapsed="false" customFormat="false" customHeight="false" hidden="false" ht="15" outlineLevel="0" r="33">
      <c r="A33" s="26" t="str">
        <f aca="false">sorties_modele_sanstitre!A33</f>
        <v>S4</v>
      </c>
      <c r="B33" s="26" t="str">
        <f aca="false">sorties_modele_sanstitre!B33</f>
        <v>Tube radiant</v>
      </c>
      <c r="C33" s="26" t="n">
        <f aca="false">sorties_modele_sanstitre!C33</f>
        <v>0.00156187729347542</v>
      </c>
      <c r="D33" s="26" t="n">
        <f aca="false">sorties_modele_sanstitre!D33</f>
        <v>0.00143620547627223</v>
      </c>
      <c r="E33" s="26" t="n">
        <f aca="false">sorties_modele_sanstitre!E33</f>
        <v>0.0015979802068952</v>
      </c>
      <c r="F33" s="26" t="n">
        <f aca="false">sorties_modele_sanstitre!F33</f>
        <v>0.00142949681324471</v>
      </c>
      <c r="G33" s="26" t="n">
        <f aca="false">sorties_modele_sanstitre!G33</f>
        <v>0.000640757739379392</v>
      </c>
      <c r="H33" s="26" t="n">
        <f aca="false">sorties_modele_sanstitre!H33</f>
        <v>0.000277752237282234</v>
      </c>
      <c r="I33" s="26" t="n">
        <f aca="false">sorties_modele_sanstitre!I33</f>
        <v>0.000134124704593021</v>
      </c>
      <c r="J33" s="26" t="n">
        <f aca="false">sorties_modele_sanstitre!J33</f>
        <v>7.80629228728964E-007</v>
      </c>
    </row>
    <row collapsed="false" customFormat="false" customHeight="false" hidden="false" ht="15" outlineLevel="0" r="34">
      <c r="A34" s="26" t="str">
        <f aca="false">sorties_modele_sanstitre!A34</f>
        <v>S4</v>
      </c>
      <c r="B34" s="26" t="str">
        <f aca="false">sorties_modele_sanstitre!B34</f>
        <v>Tube radiant performant</v>
      </c>
      <c r="C34" s="26" t="n">
        <f aca="false">sorties_modele_sanstitre!C34</f>
        <v>0.00545812882142987</v>
      </c>
      <c r="D34" s="26" t="n">
        <f aca="false">sorties_modele_sanstitre!D34</f>
        <v>0.00502733149949887</v>
      </c>
      <c r="E34" s="26" t="n">
        <f aca="false">sorties_modele_sanstitre!E34</f>
        <v>0.00558762164819701</v>
      </c>
      <c r="F34" s="26" t="n">
        <f aca="false">sorties_modele_sanstitre!F34</f>
        <v>0.00498225540015684</v>
      </c>
      <c r="G34" s="26" t="n">
        <f aca="false">sorties_modele_sanstitre!G34</f>
        <v>0.00242537640969809</v>
      </c>
      <c r="H34" s="26" t="n">
        <f aca="false">sorties_modele_sanstitre!H34</f>
        <v>0.00151499860537051</v>
      </c>
      <c r="I34" s="26" t="n">
        <f aca="false">sorties_modele_sanstitre!I34</f>
        <v>0.00106649748344346</v>
      </c>
      <c r="J34" s="26" t="n">
        <f aca="false">sorties_modele_sanstitre!J34</f>
        <v>0.000629483305109153</v>
      </c>
    </row>
    <row collapsed="false" customFormat="false" customHeight="true" hidden="false" ht="17.85" outlineLevel="0" r="35">
      <c r="A35" s="26" t="str">
        <f aca="false">sorties_modele_sanstitre!A35</f>
        <v>S4</v>
      </c>
      <c r="B35" s="26" t="str">
        <f aca="false">sorties_modele_sanstitre!B35</f>
        <v>Chaudière fioul</v>
      </c>
      <c r="C35" s="26" t="n">
        <f aca="false">sorties_modele_sanstitre!C35</f>
        <v>0</v>
      </c>
      <c r="D35" s="26" t="n">
        <f aca="false">sorties_modele_sanstitre!D35</f>
        <v>0</v>
      </c>
      <c r="E35" s="26" t="n">
        <f aca="false">sorties_modele_sanstitre!E35</f>
        <v>0</v>
      </c>
      <c r="F35" s="26" t="n">
        <f aca="false">sorties_modele_sanstitre!F35</f>
        <v>0</v>
      </c>
      <c r="G35" s="26" t="n">
        <f aca="false">sorties_modele_sanstitre!G35</f>
        <v>0</v>
      </c>
      <c r="H35" s="26" t="n">
        <f aca="false">sorties_modele_sanstitre!H35</f>
        <v>0</v>
      </c>
      <c r="I35" s="26" t="n">
        <f aca="false">sorties_modele_sanstitre!I35</f>
        <v>0</v>
      </c>
      <c r="J35" s="26" t="n">
        <f aca="false">sorties_modele_sanstitre!J35</f>
        <v>0</v>
      </c>
    </row>
    <row collapsed="false" customFormat="false" customHeight="false" hidden="false" ht="15" outlineLevel="0" r="36">
      <c r="A36" s="26" t="str">
        <f aca="false">sorties_modele_sanstitre!A36</f>
        <v>S4</v>
      </c>
      <c r="B36" s="26" t="str">
        <f aca="false">sorties_modele_sanstitre!B36</f>
        <v>Chaudière condensation fioul</v>
      </c>
      <c r="C36" s="26" t="n">
        <f aca="false">sorties_modele_sanstitre!C36</f>
        <v>0.0157548449490039</v>
      </c>
      <c r="D36" s="26" t="n">
        <f aca="false">sorties_modele_sanstitre!D36</f>
        <v>0.00718274825781479</v>
      </c>
      <c r="E36" s="26" t="n">
        <f aca="false">sorties_modele_sanstitre!E36</f>
        <v>0.0252134500327166</v>
      </c>
      <c r="F36" s="26" t="n">
        <f aca="false">sorties_modele_sanstitre!F36</f>
        <v>0.0185653024424898</v>
      </c>
      <c r="G36" s="26" t="n">
        <f aca="false">sorties_modele_sanstitre!G36</f>
        <v>0.00634122368571586</v>
      </c>
      <c r="H36" s="26" t="n">
        <f aca="false">sorties_modele_sanstitre!H36</f>
        <v>7.94992565424278E-011</v>
      </c>
      <c r="I36" s="26" t="n">
        <f aca="false">sorties_modele_sanstitre!I36</f>
        <v>0</v>
      </c>
      <c r="J36" s="26" t="n">
        <f aca="false">sorties_modele_sanstitre!J36</f>
        <v>0</v>
      </c>
    </row>
    <row collapsed="false" customFormat="false" customHeight="false" hidden="false" ht="15" outlineLevel="0" r="37">
      <c r="A37" s="26" t="str">
        <f aca="false">sorties_modele_sanstitre!A37</f>
        <v>S4</v>
      </c>
      <c r="B37" s="26" t="str">
        <f aca="false">sorties_modele_sanstitre!B37</f>
        <v>Electrique direct</v>
      </c>
      <c r="C37" s="26" t="n">
        <f aca="false">sorties_modele_sanstitre!C37</f>
        <v>0.132285486339028</v>
      </c>
      <c r="D37" s="26" t="n">
        <f aca="false">sorties_modele_sanstitre!D37</f>
        <v>0.127406025597784</v>
      </c>
      <c r="E37" s="26" t="n">
        <f aca="false">sorties_modele_sanstitre!E37</f>
        <v>0.0119365560527496</v>
      </c>
      <c r="F37" s="26" t="n">
        <f aca="false">sorties_modele_sanstitre!F37</f>
        <v>0.0180282751903935</v>
      </c>
      <c r="G37" s="26" t="n">
        <f aca="false">sorties_modele_sanstitre!G37</f>
        <v>0.0124980137544113</v>
      </c>
      <c r="H37" s="26" t="n">
        <f aca="false">sorties_modele_sanstitre!H37</f>
        <v>0.00865816109646399</v>
      </c>
      <c r="I37" s="26" t="n">
        <f aca="false">sorties_modele_sanstitre!I37</f>
        <v>0.00622544608634295</v>
      </c>
      <c r="J37" s="26" t="n">
        <f aca="false">sorties_modele_sanstitre!J37</f>
        <v>0.00327892523426078</v>
      </c>
    </row>
    <row collapsed="false" customFormat="false" customHeight="false" hidden="false" ht="15" outlineLevel="0" r="38">
      <c r="A38" s="26" t="str">
        <f aca="false">sorties_modele_sanstitre!A38</f>
        <v>S4</v>
      </c>
      <c r="B38" s="26" t="str">
        <f aca="false">sorties_modele_sanstitre!B38</f>
        <v>Electrique direct performant</v>
      </c>
      <c r="C38" s="26" t="n">
        <f aca="false">sorties_modele_sanstitre!C38</f>
        <v>0.207814070217277</v>
      </c>
      <c r="D38" s="26" t="n">
        <f aca="false">sorties_modele_sanstitre!D38</f>
        <v>0.201000665814891</v>
      </c>
      <c r="E38" s="26" t="n">
        <f aca="false">sorties_modele_sanstitre!E38</f>
        <v>0.0194770380418474</v>
      </c>
      <c r="F38" s="26" t="n">
        <f aca="false">sorties_modele_sanstitre!F38</f>
        <v>0.026897380570871</v>
      </c>
      <c r="G38" s="26" t="n">
        <f aca="false">sorties_modele_sanstitre!G38</f>
        <v>0.0217115941326773</v>
      </c>
      <c r="H38" s="26" t="n">
        <f aca="false">sorties_modele_sanstitre!H38</f>
        <v>0.0169275995746689</v>
      </c>
      <c r="I38" s="26" t="n">
        <f aca="false">sorties_modele_sanstitre!I38</f>
        <v>0.0106618333315001</v>
      </c>
      <c r="J38" s="26" t="n">
        <f aca="false">sorties_modele_sanstitre!J38</f>
        <v>0.00775154758167012</v>
      </c>
    </row>
    <row collapsed="false" customFormat="false" customHeight="false" hidden="false" ht="15" outlineLevel="0" r="39">
      <c r="A39" s="26" t="str">
        <f aca="false">sorties_modele_sanstitre!A39</f>
        <v>S4</v>
      </c>
      <c r="B39" s="26" t="str">
        <f aca="false">sorties_modele_sanstitre!B39</f>
        <v>Cassette rayonnante</v>
      </c>
      <c r="C39" s="26" t="n">
        <f aca="false">sorties_modele_sanstitre!C39</f>
        <v>0.00377685850204532</v>
      </c>
      <c r="D39" s="26" t="n">
        <f aca="false">sorties_modele_sanstitre!D39</f>
        <v>0.00357242962181124</v>
      </c>
      <c r="E39" s="26" t="n">
        <f aca="false">sorties_modele_sanstitre!E39</f>
        <v>0.000242848838001912</v>
      </c>
      <c r="F39" s="26" t="n">
        <f aca="false">sorties_modele_sanstitre!F39</f>
        <v>0.000466841202934433</v>
      </c>
      <c r="G39" s="26" t="n">
        <f aca="false">sorties_modele_sanstitre!G39</f>
        <v>0.000118199993229188</v>
      </c>
      <c r="H39" s="26" t="n">
        <f aca="false">sorties_modele_sanstitre!H39</f>
        <v>4.68755464524518E-005</v>
      </c>
      <c r="I39" s="26" t="n">
        <f aca="false">sorties_modele_sanstitre!I39</f>
        <v>5.41158986267634E-006</v>
      </c>
      <c r="J39" s="26" t="n">
        <f aca="false">sorties_modele_sanstitre!J39</f>
        <v>8.52224672037453E-021</v>
      </c>
    </row>
    <row collapsed="false" customFormat="false" customHeight="false" hidden="false" ht="15" outlineLevel="0" r="40">
      <c r="A40" s="26" t="str">
        <f aca="false">sorties_modele_sanstitre!A40</f>
        <v>S4</v>
      </c>
      <c r="B40" s="26" t="str">
        <f aca="false">sorties_modele_sanstitre!B40</f>
        <v>Cassette rayonnante performant</v>
      </c>
      <c r="C40" s="26" t="n">
        <f aca="false">sorties_modele_sanstitre!C40</f>
        <v>0.00602360076673126</v>
      </c>
      <c r="D40" s="26" t="n">
        <f aca="false">sorties_modele_sanstitre!D40</f>
        <v>0.00574023579601284</v>
      </c>
      <c r="E40" s="26" t="n">
        <f aca="false">sorties_modele_sanstitre!E40</f>
        <v>0.000511554735441694</v>
      </c>
      <c r="F40" s="26" t="n">
        <f aca="false">sorties_modele_sanstitre!F40</f>
        <v>0.000653776897250627</v>
      </c>
      <c r="G40" s="26" t="n">
        <f aca="false">sorties_modele_sanstitre!G40</f>
        <v>0.000319256494162985</v>
      </c>
      <c r="H40" s="26" t="n">
        <f aca="false">sorties_modele_sanstitre!H40</f>
        <v>0.000123215837566799</v>
      </c>
      <c r="I40" s="26" t="n">
        <f aca="false">sorties_modele_sanstitre!I40</f>
        <v>5.09747643374472E-005</v>
      </c>
      <c r="J40" s="26" t="n">
        <f aca="false">sorties_modele_sanstitre!J40</f>
        <v>6.54017608605242E-007</v>
      </c>
    </row>
    <row collapsed="false" customFormat="false" customHeight="false" hidden="false" ht="15" outlineLevel="0" r="41">
      <c r="A41" s="26" t="str">
        <f aca="false">sorties_modele_sanstitre!A41</f>
        <v>S4</v>
      </c>
      <c r="B41" s="26" t="str">
        <f aca="false">sorties_modele_sanstitre!B41</f>
        <v>PAC</v>
      </c>
      <c r="C41" s="26" t="n">
        <f aca="false">sorties_modele_sanstitre!C41</f>
        <v>0.0963910754436064</v>
      </c>
      <c r="D41" s="26" t="n">
        <f aca="false">sorties_modele_sanstitre!D41</f>
        <v>0.107910789415448</v>
      </c>
      <c r="E41" s="26" t="n">
        <f aca="false">sorties_modele_sanstitre!E41</f>
        <v>0.157774827473353</v>
      </c>
      <c r="F41" s="26" t="n">
        <f aca="false">sorties_modele_sanstitre!F41</f>
        <v>0.167783799036566</v>
      </c>
      <c r="G41" s="26" t="n">
        <f aca="false">sorties_modele_sanstitre!G41</f>
        <v>0.192622869362436</v>
      </c>
      <c r="H41" s="26" t="n">
        <f aca="false">sorties_modele_sanstitre!H41</f>
        <v>0.228080014355638</v>
      </c>
      <c r="I41" s="26" t="n">
        <f aca="false">sorties_modele_sanstitre!I41</f>
        <v>0.250487295145013</v>
      </c>
      <c r="J41" s="26" t="n">
        <f aca="false">sorties_modele_sanstitre!J41</f>
        <v>0.267009093446962</v>
      </c>
    </row>
    <row collapsed="false" customFormat="false" customHeight="false" hidden="false" ht="15" outlineLevel="0" r="42">
      <c r="A42" s="26" t="str">
        <f aca="false">sorties_modele_sanstitre!A42</f>
        <v>S4</v>
      </c>
      <c r="B42" s="26" t="str">
        <f aca="false">sorties_modele_sanstitre!B42</f>
        <v>PAC performant</v>
      </c>
      <c r="C42" s="26" t="n">
        <f aca="false">sorties_modele_sanstitre!C42</f>
        <v>0.054309477198773</v>
      </c>
      <c r="D42" s="26" t="n">
        <f aca="false">sorties_modele_sanstitre!D42</f>
        <v>0.0611792471685313</v>
      </c>
      <c r="E42" s="26" t="n">
        <f aca="false">sorties_modele_sanstitre!E42</f>
        <v>0.0906726619307505</v>
      </c>
      <c r="F42" s="26" t="n">
        <f aca="false">sorties_modele_sanstitre!F42</f>
        <v>0.0910410590716731</v>
      </c>
      <c r="G42" s="26" t="n">
        <f aca="false">sorties_modele_sanstitre!G42</f>
        <v>0.105321390800541</v>
      </c>
      <c r="H42" s="26" t="n">
        <f aca="false">sorties_modele_sanstitre!H42</f>
        <v>0.126013085309382</v>
      </c>
      <c r="I42" s="26" t="n">
        <f aca="false">sorties_modele_sanstitre!I42</f>
        <v>0.140119971422085</v>
      </c>
      <c r="J42" s="26" t="n">
        <f aca="false">sorties_modele_sanstitre!J42</f>
        <v>0.151234591409328</v>
      </c>
    </row>
    <row collapsed="false" customFormat="false" customHeight="false" hidden="false" ht="15" outlineLevel="0" r="43">
      <c r="A43" s="26" t="str">
        <f aca="false">sorties_modele_sanstitre!A43</f>
        <v>S4</v>
      </c>
      <c r="B43" s="26" t="str">
        <f aca="false">sorties_modele_sanstitre!B43</f>
        <v>Rooftop</v>
      </c>
      <c r="C43" s="26" t="n">
        <f aca="false">sorties_modele_sanstitre!C43</f>
        <v>0.0198531629229822</v>
      </c>
      <c r="D43" s="26" t="n">
        <f aca="false">sorties_modele_sanstitre!D43</f>
        <v>0.0225570840829749</v>
      </c>
      <c r="E43" s="26" t="n">
        <f aca="false">sorties_modele_sanstitre!E43</f>
        <v>0.0327388698056592</v>
      </c>
      <c r="F43" s="26" t="n">
        <f aca="false">sorties_modele_sanstitre!F43</f>
        <v>0.0359754206711298</v>
      </c>
      <c r="G43" s="26" t="n">
        <f aca="false">sorties_modele_sanstitre!G43</f>
        <v>0.0410464089232227</v>
      </c>
      <c r="H43" s="26" t="n">
        <f aca="false">sorties_modele_sanstitre!H43</f>
        <v>0.0484862061337103</v>
      </c>
      <c r="I43" s="26" t="n">
        <f aca="false">sorties_modele_sanstitre!I43</f>
        <v>0.0521644765451545</v>
      </c>
      <c r="J43" s="26" t="n">
        <f aca="false">sorties_modele_sanstitre!J43</f>
        <v>0.0533792574851926</v>
      </c>
    </row>
    <row collapsed="false" customFormat="false" customHeight="false" hidden="false" ht="15" outlineLevel="0" r="44">
      <c r="A44" s="26" t="str">
        <f aca="false">sorties_modele_sanstitre!A44</f>
        <v>S4</v>
      </c>
      <c r="B44" s="26" t="str">
        <f aca="false">sorties_modele_sanstitre!B44</f>
        <v>Rooftop performant</v>
      </c>
      <c r="C44" s="26" t="n">
        <f aca="false">sorties_modele_sanstitre!C44</f>
        <v>0.0110227761007772</v>
      </c>
      <c r="D44" s="26" t="n">
        <f aca="false">sorties_modele_sanstitre!D44</f>
        <v>0.0126711100014901</v>
      </c>
      <c r="E44" s="26" t="n">
        <f aca="false">sorties_modele_sanstitre!E44</f>
        <v>0.019339980699657</v>
      </c>
      <c r="F44" s="26" t="n">
        <f aca="false">sorties_modele_sanstitre!F44</f>
        <v>0.0186652414087169</v>
      </c>
      <c r="G44" s="26" t="n">
        <f aca="false">sorties_modele_sanstitre!G44</f>
        <v>0.0216363908331963</v>
      </c>
      <c r="H44" s="26" t="n">
        <f aca="false">sorties_modele_sanstitre!H44</f>
        <v>0.0260733803296781</v>
      </c>
      <c r="I44" s="26" t="n">
        <f aca="false">sorties_modele_sanstitre!I44</f>
        <v>0.0286657196791248</v>
      </c>
      <c r="J44" s="26" t="n">
        <f aca="false">sorties_modele_sanstitre!J44</f>
        <v>0.029998081260942</v>
      </c>
    </row>
    <row collapsed="false" customFormat="false" customHeight="false" hidden="false" ht="15" outlineLevel="0" r="45">
      <c r="A45" s="26" t="str">
        <f aca="false">sorties_modele_sanstitre!A45</f>
        <v>S4</v>
      </c>
      <c r="B45" s="26" t="str">
        <f aca="false">sorties_modele_sanstitre!B45</f>
        <v>DRV</v>
      </c>
      <c r="C45" s="26" t="n">
        <f aca="false">sorties_modele_sanstitre!C45</f>
        <v>0.00951893439334953</v>
      </c>
      <c r="D45" s="26" t="n">
        <f aca="false">sorties_modele_sanstitre!D45</f>
        <v>0.0105787834395259</v>
      </c>
      <c r="E45" s="26" t="n">
        <f aca="false">sorties_modele_sanstitre!E45</f>
        <v>0.0153924164109875</v>
      </c>
      <c r="F45" s="26" t="n">
        <f aca="false">sorties_modele_sanstitre!F45</f>
        <v>0.0118612314520405</v>
      </c>
      <c r="G45" s="26" t="n">
        <f aca="false">sorties_modele_sanstitre!G45</f>
        <v>0.0160965515655726</v>
      </c>
      <c r="H45" s="26" t="n">
        <f aca="false">sorties_modele_sanstitre!H45</f>
        <v>0.0187813166511991</v>
      </c>
      <c r="I45" s="26" t="n">
        <f aca="false">sorties_modele_sanstitre!I45</f>
        <v>0.016983758788136</v>
      </c>
      <c r="J45" s="26" t="n">
        <f aca="false">sorties_modele_sanstitre!J45</f>
        <v>0.0180182725682966</v>
      </c>
    </row>
    <row collapsed="false" customFormat="false" customHeight="false" hidden="false" ht="15" outlineLevel="0" r="46">
      <c r="A46" s="26" t="str">
        <f aca="false">sorties_modele_sanstitre!A46</f>
        <v>S4</v>
      </c>
      <c r="B46" s="26" t="str">
        <f aca="false">sorties_modele_sanstitre!B46</f>
        <v>DRV performant</v>
      </c>
      <c r="C46" s="26" t="n">
        <f aca="false">sorties_modele_sanstitre!C46</f>
        <v>0.00539304563140154</v>
      </c>
      <c r="D46" s="26" t="n">
        <f aca="false">sorties_modele_sanstitre!D46</f>
        <v>0.00606024104404443</v>
      </c>
      <c r="E46" s="26" t="n">
        <f aca="false">sorties_modele_sanstitre!E46</f>
        <v>0.00916738593639723</v>
      </c>
      <c r="F46" s="26" t="n">
        <f aca="false">sorties_modele_sanstitre!F46</f>
        <v>0.00629347615363555</v>
      </c>
      <c r="G46" s="26" t="n">
        <f aca="false">sorties_modele_sanstitre!G46</f>
        <v>0.00869463397099375</v>
      </c>
      <c r="H46" s="26" t="n">
        <f aca="false">sorties_modele_sanstitre!H46</f>
        <v>0.0103367800315491</v>
      </c>
      <c r="I46" s="26" t="n">
        <f aca="false">sorties_modele_sanstitre!I46</f>
        <v>0.00953542426190341</v>
      </c>
      <c r="J46" s="26" t="n">
        <f aca="false">sorties_modele_sanstitre!J46</f>
        <v>0.0103297409317906</v>
      </c>
    </row>
    <row collapsed="false" customFormat="false" customHeight="false" hidden="false" ht="15" outlineLevel="0" r="47">
      <c r="A47" s="26" t="str">
        <f aca="false">sorties_modele_sanstitre!A47</f>
        <v>S4</v>
      </c>
      <c r="B47" s="26" t="str">
        <f aca="false">sorties_modele_sanstitre!B47</f>
        <v>Autre système centralisé</v>
      </c>
      <c r="C47" s="26" t="n">
        <f aca="false">sorties_modele_sanstitre!C47</f>
        <v>0.0151917889374041</v>
      </c>
      <c r="D47" s="26" t="n">
        <f aca="false">sorties_modele_sanstitre!D47</f>
        <v>0.0172642878409212</v>
      </c>
      <c r="E47" s="26" t="n">
        <f aca="false">sorties_modele_sanstitre!E47</f>
        <v>0.0224071033620717</v>
      </c>
      <c r="F47" s="26" t="n">
        <f aca="false">sorties_modele_sanstitre!F47</f>
        <v>0.012668957313483</v>
      </c>
      <c r="G47" s="26" t="n">
        <f aca="false">sorties_modele_sanstitre!G47</f>
        <v>0.00681781086200564</v>
      </c>
      <c r="H47" s="26" t="n">
        <f aca="false">sorties_modele_sanstitre!H47</f>
        <v>0.00555346812956079</v>
      </c>
      <c r="I47" s="26" t="n">
        <f aca="false">sorties_modele_sanstitre!I47</f>
        <v>0.00264818215572465</v>
      </c>
      <c r="J47" s="26" t="n">
        <f aca="false">sorties_modele_sanstitre!J47</f>
        <v>0.00195889859977382</v>
      </c>
    </row>
    <row collapsed="false" customFormat="false" customHeight="false" hidden="false" ht="15" outlineLevel="0" r="48">
      <c r="A48" s="26" t="str">
        <f aca="false">sorties_modele_sanstitre!A48</f>
        <v>S4</v>
      </c>
      <c r="B48" s="26" t="str">
        <f aca="false">sorties_modele_sanstitre!B48</f>
        <v>Autre système centralisé performant</v>
      </c>
      <c r="C48" s="26" t="n">
        <f aca="false">sorties_modele_sanstitre!C48</f>
        <v>0.0486439030997425</v>
      </c>
      <c r="D48" s="26" t="n">
        <f aca="false">sorties_modele_sanstitre!D48</f>
        <v>0.0542810851933772</v>
      </c>
      <c r="E48" s="26" t="n">
        <f aca="false">sorties_modele_sanstitre!E48</f>
        <v>0.0819119477522638</v>
      </c>
      <c r="F48" s="26" t="n">
        <f aca="false">sorties_modele_sanstitre!F48</f>
        <v>0.115711651197182</v>
      </c>
      <c r="G48" s="26" t="n">
        <f aca="false">sorties_modele_sanstitre!G48</f>
        <v>0.145995015300735</v>
      </c>
      <c r="H48" s="26" t="n">
        <f aca="false">sorties_modele_sanstitre!H48</f>
        <v>0.187469472420616</v>
      </c>
      <c r="I48" s="26" t="n">
        <f aca="false">sorties_modele_sanstitre!I48</f>
        <v>0.216493649004904</v>
      </c>
      <c r="J48" s="26" t="n">
        <f aca="false">sorties_modele_sanstitre!J48</f>
        <v>0.254126804457402</v>
      </c>
    </row>
    <row collapsed="false" customFormat="false" customHeight="false" hidden="false" ht="15" outlineLevel="0" r="49">
      <c r="A49" s="26" t="str">
        <f aca="false">sorties_modele_sanstitre!A49</f>
        <v>S4</v>
      </c>
      <c r="B49" s="26" t="str">
        <f aca="false">sorties_modele_sanstitre!B49</f>
        <v>nr</v>
      </c>
      <c r="C49" s="26" t="n">
        <f aca="false">sorties_modele_sanstitre!C49</f>
        <v>0.0221100666615356</v>
      </c>
      <c r="D49" s="26" t="n">
        <f aca="false">sorties_modele_sanstitre!D49</f>
        <v>0.0220427915473774</v>
      </c>
      <c r="E49" s="26" t="n">
        <f aca="false">sorties_modele_sanstitre!E49</f>
        <v>0.0217713197085252</v>
      </c>
      <c r="F49" s="26" t="n">
        <f aca="false">sorties_modele_sanstitre!F49</f>
        <v>0.0276108907288447</v>
      </c>
      <c r="G49" s="26" t="n">
        <f aca="false">sorties_modele_sanstitre!G49</f>
        <v>0.0202287370329278</v>
      </c>
      <c r="H49" s="26" t="n">
        <f aca="false">sorties_modele_sanstitre!H49</f>
        <v>0.0199635030769681</v>
      </c>
      <c r="I49" s="26" t="n">
        <f aca="false">sorties_modele_sanstitre!I49</f>
        <v>0.0213846789932459</v>
      </c>
      <c r="J49" s="26" t="n">
        <f aca="false">sorties_modele_sanstitre!J49</f>
        <v>0.0211657076695437</v>
      </c>
    </row>
    <row collapsed="false" customFormat="false" customHeight="false" hidden="false" ht="15" outlineLevel="0" r="50">
      <c r="A50" s="32" t="s">
        <v>105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6" t="str">
        <f aca="false">sorties_modele_sanstitre!A51</f>
        <v>scenario</v>
      </c>
      <c r="B51" s="26" t="str">
        <f aca="false">sorties_modele_sanstitre!B51</f>
        <v>SYSTEME_CHAUD</v>
      </c>
      <c r="C51" s="26" t="str">
        <f aca="false">sorties_modele_sanstitre!C51</f>
        <v>2010</v>
      </c>
      <c r="D51" s="26" t="str">
        <f aca="false">sorties_modele_sanstitre!D51</f>
        <v>2015</v>
      </c>
      <c r="E51" s="26" t="str">
        <f aca="false">sorties_modele_sanstitre!E51</f>
        <v>2020</v>
      </c>
      <c r="F51" s="26" t="str">
        <f aca="false">sorties_modele_sanstitre!F51</f>
        <v>2025</v>
      </c>
      <c r="G51" s="26" t="str">
        <f aca="false">sorties_modele_sanstitre!G51</f>
        <v>2030</v>
      </c>
      <c r="H51" s="26" t="str">
        <f aca="false">sorties_modele_sanstitre!H51</f>
        <v>2035</v>
      </c>
      <c r="I51" s="26" t="str">
        <f aca="false">sorties_modele_sanstitre!I51</f>
        <v>2040</v>
      </c>
      <c r="J51" s="26" t="str">
        <f aca="false">sorties_modele_sanstitre!J51</f>
        <v>2045</v>
      </c>
    </row>
    <row collapsed="false" customFormat="false" customHeight="false" hidden="false" ht="15" outlineLevel="0" r="52">
      <c r="A52" s="26" t="str">
        <f aca="false">sorties_modele_sanstitre!A52</f>
        <v>S4</v>
      </c>
      <c r="B52" s="26" t="str">
        <f aca="false">sorties_modele_sanstitre!B52</f>
        <v>Chaudière gaz</v>
      </c>
      <c r="C52" s="26" t="n">
        <f aca="false">sorties_modele_sanstitre!C52</f>
        <v>794142.0296</v>
      </c>
      <c r="D52" s="26" t="n">
        <f aca="false">sorties_modele_sanstitre!D52</f>
        <v>839300.215499999</v>
      </c>
      <c r="E52" s="26" t="n">
        <f aca="false">sorties_modele_sanstitre!E52</f>
        <v>516323.411900001</v>
      </c>
      <c r="F52" s="26" t="n">
        <f aca="false">sorties_modele_sanstitre!F52</f>
        <v>257606.3054</v>
      </c>
      <c r="G52" s="26" t="n">
        <f aca="false">sorties_modele_sanstitre!G52</f>
        <v>158094.633899999</v>
      </c>
      <c r="H52" s="26" t="n">
        <f aca="false">sorties_modele_sanstitre!H52</f>
        <v>82404.6761</v>
      </c>
      <c r="I52" s="26" t="n">
        <f aca="false">sorties_modele_sanstitre!I52</f>
        <v>26376.5454000001</v>
      </c>
      <c r="J52" s="26" t="n">
        <f aca="false">sorties_modele_sanstitre!J52</f>
        <v>4319.5333</v>
      </c>
    </row>
    <row collapsed="false" customFormat="false" customHeight="false" hidden="false" ht="15" outlineLevel="0" r="53">
      <c r="A53" s="26" t="str">
        <f aca="false">sorties_modele_sanstitre!A53</f>
        <v>S4</v>
      </c>
      <c r="B53" s="26" t="str">
        <f aca="false">sorties_modele_sanstitre!B53</f>
        <v>Chaudière condensation gaz</v>
      </c>
      <c r="C53" s="26" t="n">
        <f aca="false">sorties_modele_sanstitre!C53</f>
        <v>2731479.2039</v>
      </c>
      <c r="D53" s="26" t="n">
        <f aca="false">sorties_modele_sanstitre!D53</f>
        <v>4375959.3867</v>
      </c>
      <c r="E53" s="26" t="n">
        <f aca="false">sorties_modele_sanstitre!E53</f>
        <v>3899915.0606</v>
      </c>
      <c r="F53" s="26" t="n">
        <f aca="false">sorties_modele_sanstitre!F53</f>
        <v>2656898.4055</v>
      </c>
      <c r="G53" s="26" t="n">
        <f aca="false">sorties_modele_sanstitre!G53</f>
        <v>2118863.6832</v>
      </c>
      <c r="H53" s="26" t="n">
        <f aca="false">sorties_modele_sanstitre!H53</f>
        <v>1502029.3653</v>
      </c>
      <c r="I53" s="26" t="n">
        <f aca="false">sorties_modele_sanstitre!I53</f>
        <v>1181682.2975</v>
      </c>
      <c r="J53" s="26" t="n">
        <f aca="false">sorties_modele_sanstitre!J53</f>
        <v>951503.370499998</v>
      </c>
    </row>
    <row collapsed="false" customFormat="false" customHeight="false" hidden="false" ht="15" outlineLevel="0" r="54">
      <c r="A54" s="26" t="str">
        <f aca="false">sorties_modele_sanstitre!A54</f>
        <v>S4</v>
      </c>
      <c r="B54" s="26" t="str">
        <f aca="false">sorties_modele_sanstitre!B54</f>
        <v>Tube radiant</v>
      </c>
      <c r="C54" s="26" t="n">
        <f aca="false">sorties_modele_sanstitre!C54</f>
        <v>15966.1728</v>
      </c>
      <c r="D54" s="26" t="n">
        <f aca="false">sorties_modele_sanstitre!D54</f>
        <v>17209.6455</v>
      </c>
      <c r="E54" s="26" t="n">
        <f aca="false">sorties_modele_sanstitre!E54</f>
        <v>14303.3535</v>
      </c>
      <c r="F54" s="26" t="n">
        <f aca="false">sorties_modele_sanstitre!F54</f>
        <v>4698.2599</v>
      </c>
      <c r="G54" s="26" t="n">
        <f aca="false">sorties_modele_sanstitre!G54</f>
        <v>2096.26279999998</v>
      </c>
      <c r="H54" s="26" t="n">
        <f aca="false">sorties_modele_sanstitre!H54</f>
        <v>873.1952</v>
      </c>
      <c r="I54" s="26" t="n">
        <f aca="false">sorties_modele_sanstitre!I54</f>
        <v>5.20679999999811</v>
      </c>
      <c r="J54" s="26" t="n">
        <f aca="false">sorties_modele_sanstitre!J54</f>
        <v>0</v>
      </c>
    </row>
    <row collapsed="false" customFormat="false" customHeight="false" hidden="false" ht="15" outlineLevel="0" r="55">
      <c r="A55" s="26" t="str">
        <f aca="false">sorties_modele_sanstitre!A55</f>
        <v>S4</v>
      </c>
      <c r="B55" s="26" t="str">
        <f aca="false">sorties_modele_sanstitre!B55</f>
        <v>Tube radiant performant</v>
      </c>
      <c r="C55" s="26" t="n">
        <f aca="false">sorties_modele_sanstitre!C55</f>
        <v>55795.3101</v>
      </c>
      <c r="D55" s="26" t="n">
        <f aca="false">sorties_modele_sanstitre!D55</f>
        <v>60176.5824999999</v>
      </c>
      <c r="E55" s="26" t="n">
        <f aca="false">sorties_modele_sanstitre!E55</f>
        <v>49851.7796999999</v>
      </c>
      <c r="F55" s="26" t="n">
        <f aca="false">sorties_modele_sanstitre!F55</f>
        <v>17783.7083</v>
      </c>
      <c r="G55" s="26" t="n">
        <f aca="false">sorties_modele_sanstitre!G55</f>
        <v>11434.0581</v>
      </c>
      <c r="H55" s="26" t="n">
        <f aca="false">sorties_modele_sanstitre!H55</f>
        <v>6943.2435</v>
      </c>
      <c r="I55" s="26" t="n">
        <f aca="false">sorties_modele_sanstitre!I55</f>
        <v>4198.65609999999</v>
      </c>
      <c r="J55" s="26" t="n">
        <f aca="false">sorties_modele_sanstitre!J55</f>
        <v>2019.4691</v>
      </c>
    </row>
    <row collapsed="false" customFormat="false" customHeight="false" hidden="false" ht="15" outlineLevel="0" r="56">
      <c r="A56" s="26" t="str">
        <f aca="false">sorties_modele_sanstitre!A56</f>
        <v>S4</v>
      </c>
      <c r="B56" s="26" t="str">
        <f aca="false">sorties_modele_sanstitre!B56</f>
        <v>Chaudière fioul</v>
      </c>
      <c r="C56" s="26" t="n">
        <f aca="false">sorties_modele_sanstitre!C56</f>
        <v>0</v>
      </c>
      <c r="D56" s="26" t="n">
        <f aca="false">sorties_modele_sanstitre!D56</f>
        <v>0</v>
      </c>
      <c r="E56" s="26" t="n">
        <f aca="false">sorties_modele_sanstitre!E56</f>
        <v>0</v>
      </c>
      <c r="F56" s="26" t="n">
        <f aca="false">sorties_modele_sanstitre!F56</f>
        <v>0</v>
      </c>
      <c r="G56" s="26" t="n">
        <f aca="false">sorties_modele_sanstitre!G56</f>
        <v>0</v>
      </c>
      <c r="H56" s="26" t="n">
        <f aca="false">sorties_modele_sanstitre!H56</f>
        <v>0</v>
      </c>
      <c r="I56" s="26" t="n">
        <f aca="false">sorties_modele_sanstitre!I56</f>
        <v>0</v>
      </c>
      <c r="J56" s="26" t="n">
        <f aca="false">sorties_modele_sanstitre!J56</f>
        <v>0</v>
      </c>
    </row>
    <row collapsed="false" customFormat="false" customHeight="false" hidden="false" ht="15" outlineLevel="0" r="57">
      <c r="A57" s="26" t="str">
        <f aca="false">sorties_modele_sanstitre!A57</f>
        <v>S4</v>
      </c>
      <c r="B57" s="26" t="str">
        <f aca="false">sorties_modele_sanstitre!B57</f>
        <v>Chaudière condensation fioul</v>
      </c>
      <c r="C57" s="26" t="n">
        <f aca="false">sorties_modele_sanstitre!C57</f>
        <v>161052.7139</v>
      </c>
      <c r="D57" s="26" t="n">
        <f aca="false">sorties_modele_sanstitre!D57</f>
        <v>271539.3689</v>
      </c>
      <c r="E57" s="26" t="n">
        <f aca="false">sorties_modele_sanstitre!E57</f>
        <v>185761.9277</v>
      </c>
      <c r="F57" s="26" t="n">
        <f aca="false">sorties_modele_sanstitre!F57</f>
        <v>46496.0704</v>
      </c>
      <c r="G57" s="26" t="n">
        <f aca="false">sorties_modele_sanstitre!G57</f>
        <v>0.00059999997029081</v>
      </c>
      <c r="H57" s="26" t="n">
        <f aca="false">sorties_modele_sanstitre!H57</f>
        <v>0</v>
      </c>
      <c r="I57" s="26" t="n">
        <f aca="false">sorties_modele_sanstitre!I57</f>
        <v>0</v>
      </c>
      <c r="J57" s="26" t="n">
        <f aca="false">sorties_modele_sanstitre!J57</f>
        <v>0</v>
      </c>
    </row>
    <row collapsed="false" customFormat="false" customHeight="false" hidden="false" ht="15" outlineLevel="0" r="58">
      <c r="A58" s="26" t="str">
        <f aca="false">sorties_modele_sanstitre!A58</f>
        <v>S4</v>
      </c>
      <c r="B58" s="26" t="str">
        <f aca="false">sorties_modele_sanstitre!B58</f>
        <v>Electrique direct</v>
      </c>
      <c r="C58" s="26" t="n">
        <f aca="false">sorties_modele_sanstitre!C58</f>
        <v>1352278.4041</v>
      </c>
      <c r="D58" s="26" t="n">
        <f aca="false">sorties_modele_sanstitre!D58</f>
        <v>128552.2169</v>
      </c>
      <c r="E58" s="26" t="n">
        <f aca="false">sorties_modele_sanstitre!E58</f>
        <v>180388.505</v>
      </c>
      <c r="F58" s="26" t="n">
        <f aca="false">sorties_modele_sanstitre!F58</f>
        <v>91639.8089999998</v>
      </c>
      <c r="G58" s="26" t="n">
        <f aca="false">sorties_modele_sanstitre!G58</f>
        <v>65345.2198999998</v>
      </c>
      <c r="H58" s="26" t="n">
        <f aca="false">sorties_modele_sanstitre!H58</f>
        <v>40529.6672</v>
      </c>
      <c r="I58" s="26" t="n">
        <f aca="false">sorties_modele_sanstitre!I58</f>
        <v>21870.4440999999</v>
      </c>
      <c r="J58" s="26" t="n">
        <f aca="false">sorties_modele_sanstitre!J58</f>
        <v>10674.8398</v>
      </c>
    </row>
    <row collapsed="false" customFormat="false" customHeight="false" hidden="false" ht="15" outlineLevel="0" r="59">
      <c r="A59" s="26" t="str">
        <f aca="false">sorties_modele_sanstitre!A59</f>
        <v>S4</v>
      </c>
      <c r="B59" s="26" t="str">
        <f aca="false">sorties_modele_sanstitre!B59</f>
        <v>Electrique direct performant</v>
      </c>
      <c r="C59" s="26" t="n">
        <f aca="false">sorties_modele_sanstitre!C59</f>
        <v>2124363.6547</v>
      </c>
      <c r="D59" s="26" t="n">
        <f aca="false">sorties_modele_sanstitre!D59</f>
        <v>209760.370400001</v>
      </c>
      <c r="E59" s="26" t="n">
        <f aca="false">sorties_modele_sanstitre!E59</f>
        <v>269131.5846</v>
      </c>
      <c r="F59" s="26" t="n">
        <f aca="false">sorties_modele_sanstitre!F59</f>
        <v>159197.0035</v>
      </c>
      <c r="G59" s="26" t="n">
        <f aca="false">sorties_modele_sanstitre!G59</f>
        <v>127756.656900001</v>
      </c>
      <c r="H59" s="26" t="n">
        <f aca="false">sorties_modele_sanstitre!H59</f>
        <v>69411.9828000001</v>
      </c>
      <c r="I59" s="26" t="n">
        <f aca="false">sorties_modele_sanstitre!I59</f>
        <v>51702.8526000001</v>
      </c>
      <c r="J59" s="26" t="n">
        <f aca="false">sorties_modele_sanstitre!J59</f>
        <v>28681.2372</v>
      </c>
    </row>
    <row collapsed="false" customFormat="false" customHeight="false" hidden="false" ht="15" outlineLevel="0" r="60">
      <c r="A60" s="26" t="str">
        <f aca="false">sorties_modele_sanstitre!A60</f>
        <v>S4</v>
      </c>
      <c r="B60" s="26" t="str">
        <f aca="false">sorties_modele_sanstitre!B60</f>
        <v>Cassette rayonnante</v>
      </c>
      <c r="C60" s="26" t="n">
        <f aca="false">sorties_modele_sanstitre!C60</f>
        <v>38608.6511</v>
      </c>
      <c r="D60" s="26" t="n">
        <f aca="false">sorties_modele_sanstitre!D60</f>
        <v>2615.39060000004</v>
      </c>
      <c r="E60" s="26" t="n">
        <f aca="false">sorties_modele_sanstitre!E60</f>
        <v>4671.15049999999</v>
      </c>
      <c r="F60" s="26" t="n">
        <f aca="false">sorties_modele_sanstitre!F60</f>
        <v>866.683699999999</v>
      </c>
      <c r="G60" s="26" t="n">
        <f aca="false">sorties_modele_sanstitre!G60</f>
        <v>353.780999999999</v>
      </c>
      <c r="H60" s="26" t="n">
        <f aca="false">sorties_modele_sanstitre!H60</f>
        <v>35.2312</v>
      </c>
      <c r="I60" s="26" t="n">
        <f aca="false">sorties_modele_sanstitre!I60</f>
        <v>5.6843418860808E-014</v>
      </c>
      <c r="J60" s="26" t="n">
        <f aca="false">sorties_modele_sanstitre!J60</f>
        <v>0</v>
      </c>
    </row>
    <row collapsed="false" customFormat="false" customHeight="false" hidden="false" ht="15" outlineLevel="0" r="61">
      <c r="A61" s="26" t="str">
        <f aca="false">sorties_modele_sanstitre!A61</f>
        <v>S4</v>
      </c>
      <c r="B61" s="26" t="str">
        <f aca="false">sorties_modele_sanstitre!B61</f>
        <v>Cassette rayonnante performant</v>
      </c>
      <c r="C61" s="26" t="n">
        <f aca="false">sorties_modele_sanstitre!C61</f>
        <v>61575.8044</v>
      </c>
      <c r="D61" s="26" t="n">
        <f aca="false">sorties_modele_sanstitre!D61</f>
        <v>5509.25200000001</v>
      </c>
      <c r="E61" s="26" t="n">
        <f aca="false">sorties_modele_sanstitre!E61</f>
        <v>6541.60400000002</v>
      </c>
      <c r="F61" s="26" t="n">
        <f aca="false">sorties_modele_sanstitre!F61</f>
        <v>2340.90029999999</v>
      </c>
      <c r="G61" s="26" t="n">
        <f aca="false">sorties_modele_sanstitre!G61</f>
        <v>929.939499999993</v>
      </c>
      <c r="H61" s="26" t="n">
        <f aca="false">sorties_modele_sanstitre!H61</f>
        <v>331.8622</v>
      </c>
      <c r="I61" s="26" t="n">
        <f aca="false">sorties_modele_sanstitre!I61</f>
        <v>4.36230000000023</v>
      </c>
      <c r="J61" s="26" t="n">
        <f aca="false">sorties_modele_sanstitre!J61</f>
        <v>0</v>
      </c>
    </row>
    <row collapsed="false" customFormat="false" customHeight="false" hidden="false" ht="15" outlineLevel="0" r="62">
      <c r="A62" s="26" t="str">
        <f aca="false">sorties_modele_sanstitre!A62</f>
        <v>S4</v>
      </c>
      <c r="B62" s="26" t="str">
        <f aca="false">sorties_modele_sanstitre!B62</f>
        <v>PAC</v>
      </c>
      <c r="C62" s="26" t="n">
        <f aca="false">sorties_modele_sanstitre!C62</f>
        <v>985350.4967</v>
      </c>
      <c r="D62" s="26" t="n">
        <f aca="false">sorties_modele_sanstitre!D62</f>
        <v>1699175.5204</v>
      </c>
      <c r="E62" s="26" t="n">
        <f aca="false">sorties_modele_sanstitre!E62</f>
        <v>1678822.203</v>
      </c>
      <c r="F62" s="26" t="n">
        <f aca="false">sorties_modele_sanstitre!F62</f>
        <v>1412378.263</v>
      </c>
      <c r="G62" s="26" t="n">
        <f aca="false">sorties_modele_sanstitre!G62</f>
        <v>1721374.6114</v>
      </c>
      <c r="H62" s="26" t="n">
        <f aca="false">sorties_modele_sanstitre!H62</f>
        <v>1630753.2937</v>
      </c>
      <c r="I62" s="26" t="n">
        <f aca="false">sorties_modele_sanstitre!I62</f>
        <v>1780951.6946</v>
      </c>
      <c r="J62" s="26" t="n">
        <f aca="false">sorties_modele_sanstitre!J62</f>
        <v>1882215.6994</v>
      </c>
    </row>
    <row collapsed="false" customFormat="false" customHeight="false" hidden="false" ht="15" outlineLevel="0" r="63">
      <c r="A63" s="26" t="str">
        <f aca="false">sorties_modele_sanstitre!A63</f>
        <v>S4</v>
      </c>
      <c r="B63" s="26" t="str">
        <f aca="false">sorties_modele_sanstitre!B63</f>
        <v>PAC performant</v>
      </c>
      <c r="C63" s="26" t="n">
        <f aca="false">sorties_modele_sanstitre!C63</f>
        <v>555174.5334</v>
      </c>
      <c r="D63" s="26" t="n">
        <f aca="false">sorties_modele_sanstitre!D63</f>
        <v>976510.4484</v>
      </c>
      <c r="E63" s="26" t="n">
        <f aca="false">sorties_modele_sanstitre!E63</f>
        <v>910944.633700001</v>
      </c>
      <c r="F63" s="26" t="n">
        <f aca="false">sorties_modele_sanstitre!F63</f>
        <v>772253.2817</v>
      </c>
      <c r="G63" s="26" t="n">
        <f aca="false">sorties_modele_sanstitre!G63</f>
        <v>951051.000099999</v>
      </c>
      <c r="H63" s="26" t="n">
        <f aca="false">sorties_modele_sanstitre!H63</f>
        <v>912226.3258</v>
      </c>
      <c r="I63" s="26" t="n">
        <f aca="false">sorties_modele_sanstitre!I63</f>
        <v>1008735.3145</v>
      </c>
      <c r="J63" s="26" t="n">
        <f aca="false">sorties_modele_sanstitre!J63</f>
        <v>1080357.6073</v>
      </c>
    </row>
    <row collapsed="false" customFormat="false" customHeight="false" hidden="false" ht="15" outlineLevel="0" r="64">
      <c r="A64" s="26" t="str">
        <f aca="false">sorties_modele_sanstitre!A64</f>
        <v>S4</v>
      </c>
      <c r="B64" s="26" t="str">
        <f aca="false">sorties_modele_sanstitre!B64</f>
        <v>Rooftop</v>
      </c>
      <c r="C64" s="26" t="n">
        <f aca="false">sorties_modele_sanstitre!C64</f>
        <v>202947.4602</v>
      </c>
      <c r="D64" s="26" t="n">
        <f aca="false">sorties_modele_sanstitre!D64</f>
        <v>352585.307999999</v>
      </c>
      <c r="E64" s="26" t="n">
        <f aca="false">sorties_modele_sanstitre!E64</f>
        <v>359965.237</v>
      </c>
      <c r="F64" s="26" t="n">
        <f aca="false">sorties_modele_sanstitre!F64</f>
        <v>300966.6294</v>
      </c>
      <c r="G64" s="26" t="n">
        <f aca="false">sorties_modele_sanstitre!G64</f>
        <v>365937.0352</v>
      </c>
      <c r="H64" s="26" t="n">
        <f aca="false">sorties_modele_sanstitre!H64</f>
        <v>339607.6112</v>
      </c>
      <c r="I64" s="26" t="n">
        <f aca="false">sorties_modele_sanstitre!I64</f>
        <v>356039.8556</v>
      </c>
      <c r="J64" s="26" t="n">
        <f aca="false">sorties_modele_sanstitre!J64</f>
        <v>355352.497900001</v>
      </c>
    </row>
    <row collapsed="false" customFormat="false" customHeight="false" hidden="false" ht="15" outlineLevel="0" r="65">
      <c r="A65" s="26" t="str">
        <f aca="false">sorties_modele_sanstitre!A65</f>
        <v>S4</v>
      </c>
      <c r="B65" s="26" t="str">
        <f aca="false">sorties_modele_sanstitre!B65</f>
        <v>Rooftop performant</v>
      </c>
      <c r="C65" s="26" t="n">
        <f aca="false">sorties_modele_sanstitre!C65</f>
        <v>112679.4971</v>
      </c>
      <c r="D65" s="26" t="n">
        <f aca="false">sorties_modele_sanstitre!D65</f>
        <v>208284.3144</v>
      </c>
      <c r="E65" s="26" t="n">
        <f aca="false">sorties_modele_sanstitre!E65</f>
        <v>186761.9036</v>
      </c>
      <c r="F65" s="26" t="n">
        <f aca="false">sorties_modele_sanstitre!F65</f>
        <v>158645.5866</v>
      </c>
      <c r="G65" s="26" t="n">
        <f aca="false">sorties_modele_sanstitre!G65</f>
        <v>196782.0594</v>
      </c>
      <c r="H65" s="26" t="n">
        <f aca="false">sorties_modele_sanstitre!H65</f>
        <v>186623.105</v>
      </c>
      <c r="I65" s="26" t="n">
        <f aca="false">sorties_modele_sanstitre!I65</f>
        <v>200087.319</v>
      </c>
      <c r="J65" s="26" t="n">
        <f aca="false">sorties_modele_sanstitre!J65</f>
        <v>204464.9114</v>
      </c>
    </row>
    <row collapsed="false" customFormat="false" customHeight="false" hidden="false" ht="15" outlineLevel="0" r="66">
      <c r="A66" s="26" t="str">
        <f aca="false">sorties_modele_sanstitre!A66</f>
        <v>S4</v>
      </c>
      <c r="B66" s="26" t="str">
        <f aca="false">sorties_modele_sanstitre!B66</f>
        <v>DRV</v>
      </c>
      <c r="C66" s="26" t="n">
        <f aca="false">sorties_modele_sanstitre!C66</f>
        <v>97306.5887</v>
      </c>
      <c r="D66" s="26" t="n">
        <f aca="false">sorties_modele_sanstitre!D66</f>
        <v>165770.5325</v>
      </c>
      <c r="E66" s="26" t="n">
        <f aca="false">sorties_modele_sanstitre!E66</f>
        <v>118681.892</v>
      </c>
      <c r="F66" s="26" t="n">
        <f aca="false">sorties_modele_sanstitre!F66</f>
        <v>118025.5471</v>
      </c>
      <c r="G66" s="26" t="n">
        <f aca="false">sorties_modele_sanstitre!G66</f>
        <v>141747.1046</v>
      </c>
      <c r="H66" s="26" t="n">
        <f aca="false">sorties_modele_sanstitre!H66</f>
        <v>110569.7619</v>
      </c>
      <c r="I66" s="26" t="n">
        <f aca="false">sorties_modele_sanstitre!I66</f>
        <v>120181.9483</v>
      </c>
      <c r="J66" s="26" t="n">
        <f aca="false">sorties_modele_sanstitre!J66</f>
        <v>125584.3623</v>
      </c>
    </row>
    <row collapsed="false" customFormat="false" customHeight="false" hidden="false" ht="15" outlineLevel="0" r="67">
      <c r="A67" s="26" t="str">
        <f aca="false">sorties_modele_sanstitre!A67</f>
        <v>S4</v>
      </c>
      <c r="B67" s="26" t="str">
        <f aca="false">sorties_modele_sanstitre!B67</f>
        <v>DRV performant</v>
      </c>
      <c r="C67" s="26" t="n">
        <f aca="false">sorties_modele_sanstitre!C67</f>
        <v>55130.0021</v>
      </c>
      <c r="D67" s="26" t="n">
        <f aca="false">sorties_modele_sanstitre!D67</f>
        <v>98729.2967999999</v>
      </c>
      <c r="E67" s="26" t="n">
        <f aca="false">sorties_modele_sanstitre!E67</f>
        <v>62971.6788</v>
      </c>
      <c r="F67" s="26" t="n">
        <f aca="false">sorties_modele_sanstitre!F67</f>
        <v>63752.0979</v>
      </c>
      <c r="G67" s="26" t="n">
        <f aca="false">sorties_modele_sanstitre!G67</f>
        <v>78014.1599000002</v>
      </c>
      <c r="H67" s="26" t="n">
        <f aca="false">sorties_modele_sanstitre!H67</f>
        <v>62078.6955</v>
      </c>
      <c r="I67" s="26" t="n">
        <f aca="false">sorties_modele_sanstitre!I67</f>
        <v>68899.4123000001</v>
      </c>
      <c r="J67" s="26" t="n">
        <f aca="false">sorties_modele_sanstitre!J67</f>
        <v>73601.5045</v>
      </c>
    </row>
    <row collapsed="false" customFormat="false" customHeight="false" hidden="false" ht="15" outlineLevel="0" r="68">
      <c r="A68" s="26" t="str">
        <f aca="false">sorties_modele_sanstitre!A68</f>
        <v>S4</v>
      </c>
      <c r="B68" s="26" t="str">
        <f aca="false">sorties_modele_sanstitre!B68</f>
        <v>Autre système centralisé</v>
      </c>
      <c r="C68" s="26" t="n">
        <f aca="false">sorties_modele_sanstitre!C68</f>
        <v>155296.9163</v>
      </c>
      <c r="D68" s="26" t="n">
        <f aca="false">sorties_modele_sanstitre!D68</f>
        <v>241316.0713</v>
      </c>
      <c r="E68" s="26" t="n">
        <f aca="false">sorties_modele_sanstitre!E68</f>
        <v>126763.8887</v>
      </c>
      <c r="F68" s="26" t="n">
        <f aca="false">sorties_modele_sanstitre!F68</f>
        <v>49990.5743</v>
      </c>
      <c r="G68" s="26" t="n">
        <f aca="false">sorties_modele_sanstitre!G68</f>
        <v>41913.3569</v>
      </c>
      <c r="H68" s="26" t="n">
        <f aca="false">sorties_modele_sanstitre!H68</f>
        <v>17240.5222</v>
      </c>
      <c r="I68" s="26" t="n">
        <f aca="false">sorties_modele_sanstitre!I68</f>
        <v>13065.8613</v>
      </c>
      <c r="J68" s="26" t="n">
        <f aca="false">sorties_modele_sanstitre!J68</f>
        <v>11023.1323</v>
      </c>
    </row>
    <row collapsed="false" customFormat="false" customHeight="false" hidden="false" ht="15" outlineLevel="0" r="69">
      <c r="A69" s="26" t="str">
        <f aca="false">sorties_modele_sanstitre!A69</f>
        <v>S4</v>
      </c>
      <c r="B69" s="26" t="str">
        <f aca="false">sorties_modele_sanstitre!B69</f>
        <v>Autre système centralisé performant</v>
      </c>
      <c r="C69" s="26" t="n">
        <f aca="false">sorties_modele_sanstitre!C69</f>
        <v>497258.6296</v>
      </c>
      <c r="D69" s="26" t="n">
        <f aca="false">sorties_modele_sanstitre!D69</f>
        <v>882160.853399999</v>
      </c>
      <c r="E69" s="26" t="n">
        <f aca="false">sorties_modele_sanstitre!E69</f>
        <v>1157795.2716</v>
      </c>
      <c r="F69" s="26" t="n">
        <f aca="false">sorties_modele_sanstitre!F69</f>
        <v>1070486.5253</v>
      </c>
      <c r="G69" s="26" t="n">
        <f aca="false">sorties_modele_sanstitre!G69</f>
        <v>1414877.1042</v>
      </c>
      <c r="H69" s="26" t="n">
        <f aca="false">sorties_modele_sanstitre!H69</f>
        <v>1409443.6645</v>
      </c>
      <c r="I69" s="26" t="n">
        <f aca="false">sorties_modele_sanstitre!I69</f>
        <v>1695026.7768</v>
      </c>
      <c r="J69" s="26" t="n">
        <f aca="false">sorties_modele_sanstitre!J69</f>
        <v>1963557.0472</v>
      </c>
    </row>
    <row collapsed="false" customFormat="false" customHeight="false" hidden="false" ht="15" outlineLevel="0" r="70">
      <c r="A70" s="26" t="str">
        <f aca="false">sorties_modele_sanstitre!A70</f>
        <v>S4</v>
      </c>
      <c r="B70" s="26" t="str">
        <f aca="false">sorties_modele_sanstitre!B70</f>
        <v>nr</v>
      </c>
      <c r="C70" s="26" t="n">
        <f aca="false">sorties_modele_sanstitre!C70</f>
        <v>226018.4884</v>
      </c>
      <c r="D70" s="26" t="n">
        <f aca="false">sorties_modele_sanstitre!D70</f>
        <v>234468.9206</v>
      </c>
      <c r="E70" s="26" t="n">
        <f aca="false">sorties_modele_sanstitre!E70</f>
        <v>276270.8716</v>
      </c>
      <c r="F70" s="26" t="n">
        <f aca="false">sorties_modele_sanstitre!F70</f>
        <v>148324.1765</v>
      </c>
      <c r="G70" s="26" t="n">
        <f aca="false">sorties_modele_sanstitre!G70</f>
        <v>150669.3493</v>
      </c>
      <c r="H70" s="26" t="n">
        <f aca="false">sorties_modele_sanstitre!H70</f>
        <v>139221.1756</v>
      </c>
      <c r="I70" s="26" t="n">
        <f aca="false">sorties_modele_sanstitre!I70</f>
        <v>141175.352699999</v>
      </c>
      <c r="J70" s="26" t="n">
        <f aca="false">sorties_modele_sanstitre!J70</f>
        <v>143199.2739</v>
      </c>
    </row>
    <row collapsed="false" customFormat="false" customHeight="false" hidden="false" ht="15" outlineLevel="0" r="71">
      <c r="A71" s="32" t="s">
        <v>106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52</v>
      </c>
      <c r="C72" s="31" t="n">
        <f aca="false">SUM(C58:C67)</f>
        <v>5585415.0925</v>
      </c>
      <c r="D72" s="31" t="n">
        <f aca="false">SUM(D58:D67)</f>
        <v>3847492.6504</v>
      </c>
      <c r="E72" s="31" t="n">
        <f aca="false">SUM(E58:E67)</f>
        <v>3778880.3922</v>
      </c>
      <c r="F72" s="31" t="n">
        <f aca="false">SUM(F58:F67)</f>
        <v>3080065.8022</v>
      </c>
      <c r="G72" s="31" t="n">
        <f aca="false">SUM(G58:G67)</f>
        <v>3649291.5679</v>
      </c>
      <c r="H72" s="31" t="n">
        <f aca="false">SUM(H58:H67)</f>
        <v>3352167.5365</v>
      </c>
      <c r="I72" s="31" t="n">
        <f aca="false">SUM(I58:I67)</f>
        <v>3608473.2033</v>
      </c>
      <c r="J72" s="31" t="n">
        <f aca="false">SUM(J58:J67)</f>
        <v>3760932.6598</v>
      </c>
    </row>
    <row collapsed="false" customFormat="false" customHeight="false" hidden="false" ht="15" outlineLevel="0" r="73">
      <c r="B73" s="0" t="s">
        <v>107</v>
      </c>
    </row>
    <row collapsed="false" customFormat="false" customHeight="false" hidden="false" ht="15" outlineLevel="0" r="74">
      <c r="B74" s="0" t="s">
        <v>108</v>
      </c>
    </row>
    <row collapsed="false" customFormat="false" customHeight="false" hidden="false" ht="15" outlineLevel="0" r="75">
      <c r="A75" s="27" t="s">
        <v>109</v>
      </c>
    </row>
    <row collapsed="false" customFormat="false" customHeight="false" hidden="false" ht="15" outlineLevel="0" r="76">
      <c r="B76" s="0" t="s">
        <v>52</v>
      </c>
      <c r="C76" s="33" t="n">
        <f aca="false">C46+C45+C39+C40+C41+C42+C43+C44+C37+C38</f>
        <v>0.546388487515972</v>
      </c>
      <c r="D76" s="33" t="n">
        <f aca="false">D46+D45+D39+D40+D41+D42+D43+D44+D37+D38</f>
        <v>0.558676611982514</v>
      </c>
      <c r="E76" s="33" t="n">
        <f aca="false">E46+E45+E39+E40+E41+E42+E43+E44+E37+E38</f>
        <v>0.357254139924845</v>
      </c>
      <c r="F76" s="33" t="n">
        <f aca="false">F46+F45+F39+F40+F41+F42+F43+F44+F37+F38</f>
        <v>0.377666501655212</v>
      </c>
      <c r="G76" s="33" t="n">
        <f aca="false">G46+G45+G39+G40+G41+G42+G43+G44+G37+G38</f>
        <v>0.420065309830443</v>
      </c>
      <c r="H76" s="33" t="n">
        <f aca="false">H46+H45+H39+H40+H41+H42+H43+H44+H37+H38</f>
        <v>0.483526634866309</v>
      </c>
      <c r="I76" s="33" t="n">
        <f aca="false">I46+I45+I39+I40+I41+I42+I43+I44+I37+I38</f>
        <v>0.51490031161346</v>
      </c>
      <c r="J76" s="33" t="n">
        <f aca="false">J46+J45+J39+J40+J41+J42+J43+J44+J37+J38</f>
        <v>0.541000163936051</v>
      </c>
    </row>
    <row collapsed="false" customFormat="false" customHeight="false" hidden="false" ht="15" outlineLevel="0" r="77">
      <c r="B77" s="0" t="s">
        <v>107</v>
      </c>
      <c r="C77" s="33" t="n">
        <f aca="false">C46+C43+C44+C45+C41+C42</f>
        <v>0.19648847169089</v>
      </c>
      <c r="D77" s="33" t="n">
        <f aca="false">D46+D43+D44+D45+D41+D42</f>
        <v>0.220957255152015</v>
      </c>
      <c r="E77" s="33" t="n">
        <f aca="false">E46+E43+E44+E45+E41+E42</f>
        <v>0.325086142256804</v>
      </c>
      <c r="F77" s="33" t="n">
        <f aca="false">F46+F43+F44+F45+F41+F42</f>
        <v>0.331620227793762</v>
      </c>
      <c r="G77" s="33" t="n">
        <f aca="false">G46+G43+G44+G45+G41+G42</f>
        <v>0.385418245455962</v>
      </c>
      <c r="H77" s="33" t="n">
        <f aca="false">H46+H43+H44+H45+H41+H42</f>
        <v>0.457770782811157</v>
      </c>
      <c r="I77" s="33" t="n">
        <f aca="false">I46+I43+I44+I45+I41+I42</f>
        <v>0.497956645841416</v>
      </c>
      <c r="J77" s="33" t="n">
        <f aca="false">J46+J43+J44+J45+J41+J42</f>
        <v>0.529969037102512</v>
      </c>
    </row>
    <row collapsed="false" customFormat="false" customHeight="false" hidden="false" ht="15" outlineLevel="0" r="78">
      <c r="B78" s="0" t="s">
        <v>108</v>
      </c>
      <c r="C78" s="33" t="n">
        <f aca="false">C37+C38+C39+C40</f>
        <v>0.349900015825082</v>
      </c>
      <c r="D78" s="33" t="n">
        <f aca="false">D37+D38+D39+D40</f>
        <v>0.337719356830499</v>
      </c>
      <c r="E78" s="33" t="n">
        <f aca="false">E37+E38+E39+E40</f>
        <v>0.0321679976680406</v>
      </c>
      <c r="F78" s="33" t="n">
        <f aca="false">F37+F38+F39+F40</f>
        <v>0.0460462738614495</v>
      </c>
      <c r="G78" s="33" t="n">
        <f aca="false">G37+G38+G39+G40</f>
        <v>0.0346470643744808</v>
      </c>
      <c r="H78" s="33" t="n">
        <f aca="false">H37+H38+H39+H40</f>
        <v>0.0257558520551522</v>
      </c>
      <c r="I78" s="33" t="n">
        <f aca="false">I37+I38+I39+I40</f>
        <v>0.0169436657720431</v>
      </c>
      <c r="J78" s="33" t="n">
        <f aca="false">J37+J38+J39+J40</f>
        <v>0.0110311268335395</v>
      </c>
    </row>
    <row collapsed="false" customFormat="false" customHeight="false" hidden="false" ht="15" outlineLevel="0" r="80">
      <c r="A80" s="27" t="s">
        <v>110</v>
      </c>
    </row>
    <row collapsed="false" customFormat="false" customHeight="false" hidden="false" ht="15" outlineLevel="0" r="81">
      <c r="A81" s="26" t="str">
        <f aca="false">sorties_modele_sanstitre!A81</f>
        <v>scenario</v>
      </c>
      <c r="B81" s="26" t="str">
        <f aca="false">sorties_modele_sanstitre!B81</f>
        <v>Branche_MEDPRO</v>
      </c>
      <c r="C81" s="26" t="str">
        <f aca="false">sorties_modele_sanstitre!C81</f>
        <v>2015</v>
      </c>
      <c r="D81" s="26" t="str">
        <f aca="false">sorties_modele_sanstitre!D81</f>
        <v>2020</v>
      </c>
      <c r="E81" s="26" t="str">
        <f aca="false">sorties_modele_sanstitre!E81</f>
        <v>2025</v>
      </c>
      <c r="F81" s="26" t="str">
        <f aca="false">sorties_modele_sanstitre!F81</f>
        <v>2030</v>
      </c>
      <c r="G81" s="26" t="str">
        <f aca="false">sorties_modele_sanstitre!G81</f>
        <v>2050</v>
      </c>
    </row>
    <row collapsed="false" customFormat="false" customHeight="false" hidden="false" ht="15" outlineLevel="0" r="82">
      <c r="A82" s="26" t="str">
        <f aca="false">sorties_modele_sanstitre!A82</f>
        <v>S4</v>
      </c>
      <c r="B82" s="26" t="str">
        <f aca="false">sorties_modele_sanstitre!B82</f>
        <v>Bureaux</v>
      </c>
      <c r="C82" s="34" t="n">
        <f aca="false">sorties_modele_sanstitre!C82</f>
        <v>0.473780756469192</v>
      </c>
      <c r="D82" s="34" t="n">
        <f aca="false">sorties_modele_sanstitre!D82</f>
        <v>0.508897901762616</v>
      </c>
      <c r="E82" s="34" t="n">
        <f aca="false">sorties_modele_sanstitre!E82</f>
        <v>0.531424385410126</v>
      </c>
      <c r="F82" s="34" t="n">
        <f aca="false">sorties_modele_sanstitre!F82</f>
        <v>0.547123649248938</v>
      </c>
      <c r="G82" s="34" t="n">
        <f aca="false">sorties_modele_sanstitre!G82</f>
        <v>0.573847536467628</v>
      </c>
      <c r="H82" s="34"/>
    </row>
    <row collapsed="false" customFormat="false" customHeight="false" hidden="false" ht="15" outlineLevel="0" r="83">
      <c r="A83" s="26" t="str">
        <f aca="false">sorties_modele_sanstitre!A83</f>
        <v>S4</v>
      </c>
      <c r="B83" s="26" t="str">
        <f aca="false">sorties_modele_sanstitre!B83</f>
        <v>Commerce</v>
      </c>
      <c r="C83" s="34" t="n">
        <f aca="false">sorties_modele_sanstitre!C83</f>
        <v>0.438786323597566</v>
      </c>
      <c r="D83" s="34" t="n">
        <f aca="false">sorties_modele_sanstitre!D83</f>
        <v>0.476406984475685</v>
      </c>
      <c r="E83" s="34" t="n">
        <f aca="false">sorties_modele_sanstitre!E83</f>
        <v>0.495915646762773</v>
      </c>
      <c r="F83" s="34" t="n">
        <f aca="false">sorties_modele_sanstitre!F83</f>
        <v>0.510462723959955</v>
      </c>
      <c r="G83" s="34" t="n">
        <f aca="false">sorties_modele_sanstitre!G83</f>
        <v>0.535488706411982</v>
      </c>
      <c r="H83" s="34"/>
    </row>
    <row collapsed="false" customFormat="false" customHeight="false" hidden="false" ht="15" outlineLevel="0" r="84">
      <c r="A84" s="26" t="str">
        <f aca="false">sorties_modele_sanstitre!A84</f>
        <v>S4</v>
      </c>
      <c r="B84" s="26" t="str">
        <f aca="false">sorties_modele_sanstitre!B84</f>
        <v>Santé</v>
      </c>
      <c r="C84" s="34" t="n">
        <f aca="false">sorties_modele_sanstitre!C84</f>
        <v>0.277519215553366</v>
      </c>
      <c r="D84" s="34" t="n">
        <f aca="false">sorties_modele_sanstitre!D84</f>
        <v>0.309166825864895</v>
      </c>
      <c r="E84" s="34" t="n">
        <f aca="false">sorties_modele_sanstitre!E84</f>
        <v>0.324856010312291</v>
      </c>
      <c r="F84" s="34" t="n">
        <f aca="false">sorties_modele_sanstitre!F84</f>
        <v>0.33675976622734</v>
      </c>
      <c r="G84" s="34" t="n">
        <f aca="false">sorties_modele_sanstitre!G84</f>
        <v>0.351006956377301</v>
      </c>
      <c r="H84" s="34"/>
    </row>
    <row collapsed="false" customFormat="false" customHeight="false" hidden="false" ht="15" outlineLevel="0" r="85">
      <c r="A85" s="26" t="str">
        <f aca="false">sorties_modele_sanstitre!A85</f>
        <v>S4</v>
      </c>
      <c r="B85" s="26" t="str">
        <f aca="false">sorties_modele_sanstitre!B85</f>
        <v>Autre</v>
      </c>
      <c r="C85" s="34" t="n">
        <f aca="false">sorties_modele_sanstitre!C85</f>
        <v>0.248343508275773</v>
      </c>
      <c r="D85" s="34" t="n">
        <f aca="false">sorties_modele_sanstitre!D85</f>
        <v>0.274914691654572</v>
      </c>
      <c r="E85" s="34" t="n">
        <f aca="false">sorties_modele_sanstitre!E85</f>
        <v>0.292165950768305</v>
      </c>
      <c r="F85" s="34" t="n">
        <f aca="false">sorties_modele_sanstitre!F85</f>
        <v>0.305926062521906</v>
      </c>
      <c r="G85" s="34" t="n">
        <f aca="false">sorties_modele_sanstitre!G85</f>
        <v>0.321088878483855</v>
      </c>
      <c r="H85" s="34"/>
    </row>
    <row collapsed="false" customFormat="false" customHeight="false" hidden="false" ht="15" outlineLevel="0" r="87">
      <c r="A87" s="27" t="s">
        <v>111</v>
      </c>
    </row>
    <row collapsed="false" customFormat="false" customHeight="false" hidden="false" ht="15" outlineLevel="0" r="88">
      <c r="A88" s="26" t="str">
        <f aca="false">sorties_modele_sanstitre!A88</f>
        <v>scenario</v>
      </c>
      <c r="B88" s="26" t="str">
        <f aca="false">sorties_modele_sanstitre!B88</f>
        <v>Branche_MEDPRO</v>
      </c>
      <c r="C88" s="26" t="str">
        <f aca="false">sorties_modele_sanstitre!C88</f>
        <v>2015</v>
      </c>
      <c r="D88" s="26" t="str">
        <f aca="false">sorties_modele_sanstitre!D88</f>
        <v>2020</v>
      </c>
      <c r="E88" s="26" t="str">
        <f aca="false">sorties_modele_sanstitre!E88</f>
        <v>2025</v>
      </c>
      <c r="F88" s="26" t="str">
        <f aca="false">sorties_modele_sanstitre!F88</f>
        <v>2030</v>
      </c>
      <c r="G88" s="26" t="str">
        <f aca="false">sorties_modele_sanstitre!G88</f>
        <v>2050</v>
      </c>
    </row>
    <row collapsed="false" customFormat="false" customHeight="false" hidden="false" ht="15" outlineLevel="0" r="89">
      <c r="A89" s="26" t="str">
        <f aca="false">sorties_modele_sanstitre!A89</f>
        <v>S4</v>
      </c>
      <c r="B89" s="26" t="str">
        <f aca="false">sorties_modele_sanstitre!B89</f>
        <v>Bureaux</v>
      </c>
      <c r="C89" s="34" t="n">
        <f aca="false">sorties_modele_sanstitre!C89</f>
        <v>0.425698215754801</v>
      </c>
      <c r="D89" s="34" t="n">
        <f aca="false">sorties_modele_sanstitre!D89</f>
        <v>0.446776907735613</v>
      </c>
      <c r="E89" s="34" t="n">
        <f aca="false">sorties_modele_sanstitre!E89</f>
        <v>0.457828736859732</v>
      </c>
      <c r="F89" s="34" t="n">
        <f aca="false">sorties_modele_sanstitre!F89</f>
        <v>0.468667515813347</v>
      </c>
      <c r="G89" s="34" t="n">
        <f aca="false">sorties_modele_sanstitre!G89</f>
        <v>0.485765091572458</v>
      </c>
    </row>
    <row collapsed="false" customFormat="false" customHeight="false" hidden="false" ht="15" outlineLevel="0" r="90">
      <c r="A90" s="26" t="str">
        <f aca="false">sorties_modele_sanstitre!A90</f>
        <v>S4</v>
      </c>
      <c r="B90" s="26" t="str">
        <f aca="false">sorties_modele_sanstitre!B90</f>
        <v>Commerce</v>
      </c>
      <c r="C90" s="34" t="n">
        <f aca="false">sorties_modele_sanstitre!C90</f>
        <v>0.405850158170571</v>
      </c>
      <c r="D90" s="34" t="n">
        <f aca="false">sorties_modele_sanstitre!D90</f>
        <v>0.434050098742766</v>
      </c>
      <c r="E90" s="34" t="n">
        <f aca="false">sorties_modele_sanstitre!E90</f>
        <v>0.447446585776045</v>
      </c>
      <c r="F90" s="34" t="n">
        <f aca="false">sorties_modele_sanstitre!F90</f>
        <v>0.460360655540529</v>
      </c>
      <c r="G90" s="34" t="n">
        <f aca="false">sorties_modele_sanstitre!G90</f>
        <v>0.480429113347931</v>
      </c>
    </row>
    <row collapsed="false" customFormat="false" customHeight="false" hidden="false" ht="15" outlineLevel="0" r="91">
      <c r="A91" s="26" t="str">
        <f aca="false">sorties_modele_sanstitre!A91</f>
        <v>S4</v>
      </c>
      <c r="B91" s="26" t="str">
        <f aca="false">sorties_modele_sanstitre!B91</f>
        <v>Santé</v>
      </c>
      <c r="C91" s="34" t="n">
        <f aca="false">sorties_modele_sanstitre!C91</f>
        <v>0.243515171864382</v>
      </c>
      <c r="D91" s="34" t="n">
        <f aca="false">sorties_modele_sanstitre!D91</f>
        <v>0.258475400588611</v>
      </c>
      <c r="E91" s="34" t="n">
        <f aca="false">sorties_modele_sanstitre!E91</f>
        <v>0.265645260990409</v>
      </c>
      <c r="F91" s="34" t="n">
        <f aca="false">sorties_modele_sanstitre!F91</f>
        <v>0.272595563884001</v>
      </c>
      <c r="G91" s="34" t="n">
        <f aca="false">sorties_modele_sanstitre!G91</f>
        <v>0.283595866045298</v>
      </c>
    </row>
    <row collapsed="false" customFormat="false" customHeight="false" hidden="false" ht="15" outlineLevel="0" r="92">
      <c r="A92" s="26" t="str">
        <f aca="false">sorties_modele_sanstitre!A92</f>
        <v>S4</v>
      </c>
      <c r="B92" s="26" t="str">
        <f aca="false">sorties_modele_sanstitre!B92</f>
        <v>Autre</v>
      </c>
      <c r="C92" s="34" t="n">
        <f aca="false">sorties_modele_sanstitre!C92</f>
        <v>0.265401248474401</v>
      </c>
      <c r="D92" s="34" t="n">
        <f aca="false">sorties_modele_sanstitre!D92</f>
        <v>0.283014612285842</v>
      </c>
      <c r="E92" s="34" t="n">
        <f aca="false">sorties_modele_sanstitre!E92</f>
        <v>0.291214145176273</v>
      </c>
      <c r="F92" s="34" t="n">
        <f aca="false">sorties_modele_sanstitre!F92</f>
        <v>0.299067104420622</v>
      </c>
      <c r="G92" s="34" t="n">
        <f aca="false">sorties_modele_sanstitre!G92</f>
        <v>0.310062116284529</v>
      </c>
    </row>
    <row collapsed="false" customFormat="false" customHeight="false" hidden="false" ht="15" outlineLevel="0" r="94">
      <c r="A94" s="27" t="s">
        <v>112</v>
      </c>
    </row>
    <row collapsed="false" customFormat="false" customHeight="false" hidden="false" ht="15" outlineLevel="0" r="95">
      <c r="A95" s="26" t="str">
        <f aca="false">sorties_modele_sanstitre!A95</f>
        <v>scenario</v>
      </c>
      <c r="B95" s="26" t="str">
        <f aca="false">sorties_modele_sanstitre!B95</f>
        <v>GESTE_DGEC</v>
      </c>
      <c r="C95" s="26" t="str">
        <f aca="false">sorties_modele_sanstitre!C95</f>
        <v>2010</v>
      </c>
      <c r="D95" s="26" t="str">
        <f aca="false">sorties_modele_sanstitre!D95</f>
        <v>2015</v>
      </c>
      <c r="E95" s="26" t="str">
        <f aca="false">sorties_modele_sanstitre!E95</f>
        <v>2020</v>
      </c>
      <c r="F95" s="26" t="str">
        <f aca="false">sorties_modele_sanstitre!F95</f>
        <v>2025</v>
      </c>
      <c r="G95" s="26" t="str">
        <f aca="false">sorties_modele_sanstitre!G95</f>
        <v>2030</v>
      </c>
      <c r="H95" s="26" t="str">
        <f aca="false">sorties_modele_sanstitre!H95</f>
        <v>2035</v>
      </c>
      <c r="I95" s="26" t="str">
        <f aca="false">sorties_modele_sanstitre!I95</f>
        <v>2040</v>
      </c>
      <c r="J95" s="26" t="str">
        <f aca="false">sorties_modele_sanstitre!J95</f>
        <v>2045</v>
      </c>
      <c r="K95" s="26" t="str">
        <f aca="false">sorties_modele_sanstitre!K95</f>
        <v>2050</v>
      </c>
    </row>
    <row collapsed="false" customFormat="false" customHeight="false" hidden="false" ht="15" outlineLevel="0" r="96">
      <c r="A96" s="26" t="str">
        <f aca="false">sorties_modele_sanstitre!A96</f>
        <v>S4</v>
      </c>
      <c r="B96" s="26" t="str">
        <f aca="false">sorties_modele_sanstitre!B96</f>
        <v>Parc non touché</v>
      </c>
      <c r="C96" s="34" t="n">
        <f aca="false">sorties_modele_sanstitre!C96</f>
        <v>0.955766832374061</v>
      </c>
      <c r="D96" s="34" t="n">
        <f aca="false">sorties_modele_sanstitre!D96</f>
        <v>0.982271555413106</v>
      </c>
      <c r="E96" s="34" t="n">
        <f aca="false">sorties_modele_sanstitre!E96</f>
        <v>0.977927911878936</v>
      </c>
      <c r="F96" s="34" t="n">
        <f aca="false">sorties_modele_sanstitre!F96</f>
        <v>0.980723996955119</v>
      </c>
      <c r="G96" s="34" t="n">
        <f aca="false">sorties_modele_sanstitre!G96</f>
        <v>0.975501493886819</v>
      </c>
      <c r="H96" s="34" t="n">
        <f aca="false">sorties_modele_sanstitre!H96</f>
        <v>0.982392001430073</v>
      </c>
      <c r="I96" s="34" t="n">
        <f aca="false">sorties_modele_sanstitre!I96</f>
        <v>0.986660095008423</v>
      </c>
      <c r="J96" s="34" t="n">
        <f aca="false">sorties_modele_sanstitre!J96</f>
        <v>0.989873131860935</v>
      </c>
      <c r="K96" s="34" t="n">
        <f aca="false">sorties_modele_sanstitre!K96</f>
        <v>0.991193862284267</v>
      </c>
    </row>
    <row collapsed="false" customFormat="false" customHeight="false" hidden="false" ht="15" outlineLevel="0" r="97">
      <c r="A97" s="26" t="str">
        <f aca="false">sorties_modele_sanstitre!A97</f>
        <v>S4</v>
      </c>
      <c r="B97" s="26" t="str">
        <f aca="false">sorties_modele_sanstitre!B97</f>
        <v>Rénovation faible</v>
      </c>
      <c r="C97" s="34" t="n">
        <f aca="false">sorties_modele_sanstitre!C97</f>
        <v>0.0227693086736426</v>
      </c>
      <c r="D97" s="34" t="n">
        <f aca="false">sorties_modele_sanstitre!D97</f>
        <v>0.0106960059712052</v>
      </c>
      <c r="E97" s="34" t="n">
        <f aca="false">sorties_modele_sanstitre!E97</f>
        <v>0.00932137829926416</v>
      </c>
      <c r="F97" s="34" t="n">
        <f aca="false">sorties_modele_sanstitre!F97</f>
        <v>0.00904784928202708</v>
      </c>
      <c r="G97" s="34" t="n">
        <f aca="false">sorties_modele_sanstitre!G97</f>
        <v>0.0116097802900313</v>
      </c>
      <c r="H97" s="34" t="n">
        <f aca="false">sorties_modele_sanstitre!H97</f>
        <v>0.0087930139686258</v>
      </c>
      <c r="I97" s="34" t="n">
        <f aca="false">sorties_modele_sanstitre!I97</f>
        <v>0.00679590769931331</v>
      </c>
      <c r="J97" s="34" t="n">
        <f aca="false">sorties_modele_sanstitre!J97</f>
        <v>0.00500782122139518</v>
      </c>
      <c r="K97" s="34" t="n">
        <f aca="false">sorties_modele_sanstitre!K97</f>
        <v>0.00417004093313895</v>
      </c>
    </row>
    <row collapsed="false" customFormat="false" customHeight="false" hidden="false" ht="15" outlineLevel="0" r="98">
      <c r="A98" s="26" t="str">
        <f aca="false">sorties_modele_sanstitre!A98</f>
        <v>S4</v>
      </c>
      <c r="B98" s="26" t="str">
        <f aca="false">sorties_modele_sanstitre!B98</f>
        <v>Dont GTB</v>
      </c>
      <c r="C98" s="34" t="n">
        <f aca="false">sorties_modele_sanstitre!C98</f>
        <v>0.00768298692980501</v>
      </c>
      <c r="D98" s="34" t="n">
        <f aca="false">sorties_modele_sanstitre!D98</f>
        <v>0.004976413587774</v>
      </c>
      <c r="E98" s="34" t="n">
        <f aca="false">sorties_modele_sanstitre!E98</f>
        <v>0.0045401692521432</v>
      </c>
      <c r="F98" s="34" t="n">
        <f aca="false">sorties_modele_sanstitre!F98</f>
        <v>0.00441533602778299</v>
      </c>
      <c r="G98" s="34" t="n">
        <f aca="false">sorties_modele_sanstitre!G98</f>
        <v>0.00553020438382607</v>
      </c>
      <c r="H98" s="34" t="n">
        <f aca="false">sorties_modele_sanstitre!H98</f>
        <v>0.0041578460660941</v>
      </c>
      <c r="I98" s="34" t="n">
        <f aca="false">sorties_modele_sanstitre!I98</f>
        <v>0.00295342437493948</v>
      </c>
      <c r="J98" s="34" t="n">
        <f aca="false">sorties_modele_sanstitre!J98</f>
        <v>0.00216274339510948</v>
      </c>
      <c r="K98" s="34" t="n">
        <f aca="false">sorties_modele_sanstitre!K98</f>
        <v>0.00168349486505466</v>
      </c>
    </row>
    <row collapsed="false" customFormat="false" customHeight="false" hidden="false" ht="15" outlineLevel="0" r="99">
      <c r="A99" s="26" t="str">
        <f aca="false">sorties_modele_sanstitre!A99</f>
        <v>S4</v>
      </c>
      <c r="B99" s="26" t="str">
        <f aca="false">sorties_modele_sanstitre!B99</f>
        <v>Rénovation moyenne</v>
      </c>
      <c r="C99" s="34" t="n">
        <f aca="false">sorties_modele_sanstitre!C99</f>
        <v>0.0148390310390806</v>
      </c>
      <c r="D99" s="34" t="n">
        <f aca="false">sorties_modele_sanstitre!D99</f>
        <v>0.00545045457731375</v>
      </c>
      <c r="E99" s="34" t="n">
        <f aca="false">sorties_modele_sanstitre!E99</f>
        <v>0.0103775629828763</v>
      </c>
      <c r="F99" s="34" t="n">
        <f aca="false">sorties_modele_sanstitre!F99</f>
        <v>0.00735851008979083</v>
      </c>
      <c r="G99" s="34" t="n">
        <f aca="false">sorties_modele_sanstitre!G99</f>
        <v>0.00847532649379776</v>
      </c>
      <c r="H99" s="34" t="n">
        <f aca="false">sorties_modele_sanstitre!H99</f>
        <v>0.00613004057179703</v>
      </c>
      <c r="I99" s="34" t="n">
        <f aca="false">sorties_modele_sanstitre!I99</f>
        <v>0.00490163025274682</v>
      </c>
      <c r="J99" s="34" t="n">
        <f aca="false">sorties_modele_sanstitre!J99</f>
        <v>0.00426978814994113</v>
      </c>
      <c r="K99" s="34" t="n">
        <f aca="false">sorties_modele_sanstitre!K99</f>
        <v>0.00412390941086087</v>
      </c>
    </row>
    <row collapsed="false" customFormat="false" customHeight="false" hidden="false" ht="15" outlineLevel="0" r="100">
      <c r="A100" s="26" t="str">
        <f aca="false">sorties_modele_sanstitre!A100</f>
        <v>S4</v>
      </c>
      <c r="B100" s="26" t="str">
        <f aca="false">sorties_modele_sanstitre!B100</f>
        <v>Rénovation importante</v>
      </c>
      <c r="C100" s="34" t="n">
        <f aca="false">sorties_modele_sanstitre!C100</f>
        <v>0.00662482791321618</v>
      </c>
      <c r="D100" s="34" t="n">
        <f aca="false">sorties_modele_sanstitre!D100</f>
        <v>0.00158198403837456</v>
      </c>
      <c r="E100" s="34" t="n">
        <f aca="false">sorties_modele_sanstitre!E100</f>
        <v>0.00237314683892367</v>
      </c>
      <c r="F100" s="34" t="n">
        <f aca="false">sorties_modele_sanstitre!F100</f>
        <v>0.00286964367306343</v>
      </c>
      <c r="G100" s="34" t="n">
        <f aca="false">sorties_modele_sanstitre!G100</f>
        <v>0.0044133993293523</v>
      </c>
      <c r="H100" s="34" t="n">
        <f aca="false">sorties_modele_sanstitre!H100</f>
        <v>0.0026849440295036</v>
      </c>
      <c r="I100" s="34" t="n">
        <f aca="false">sorties_modele_sanstitre!I100</f>
        <v>0.00164236703951725</v>
      </c>
      <c r="J100" s="34" t="n">
        <f aca="false">sorties_modele_sanstitre!J100</f>
        <v>0.000849258767728364</v>
      </c>
      <c r="K100" s="34" t="n">
        <f aca="false">sorties_modele_sanstitre!K100</f>
        <v>0.000512187371733352</v>
      </c>
    </row>
    <row collapsed="false" customFormat="false" customHeight="false" hidden="false" ht="15" outlineLevel="0" r="102">
      <c r="A102" s="27" t="s">
        <v>113</v>
      </c>
    </row>
    <row collapsed="false" customFormat="false" customHeight="false" hidden="false" ht="15" outlineLevel="0" r="103">
      <c r="A103" s="26" t="str">
        <f aca="false">sorties_modele_sanstitre!A103</f>
        <v>scenario</v>
      </c>
      <c r="B103" s="26" t="str">
        <f aca="false">sorties_modele_sanstitre!B103</f>
        <v>Energie</v>
      </c>
      <c r="C103" s="26" t="str">
        <f aca="false">sorties_modele_sanstitre!C103</f>
        <v>2010</v>
      </c>
      <c r="D103" s="26" t="str">
        <f aca="false">sorties_modele_sanstitre!D103</f>
        <v>2015</v>
      </c>
      <c r="E103" s="26" t="str">
        <f aca="false">sorties_modele_sanstitre!E103</f>
        <v>2020</v>
      </c>
      <c r="F103" s="26" t="str">
        <f aca="false">sorties_modele_sanstitre!F103</f>
        <v>2025</v>
      </c>
      <c r="G103" s="26" t="str">
        <f aca="false">sorties_modele_sanstitre!G103</f>
        <v>2030</v>
      </c>
      <c r="H103" s="26" t="str">
        <f aca="false">sorties_modele_sanstitre!H103</f>
        <v>2035</v>
      </c>
      <c r="I103" s="26" t="str">
        <f aca="false">sorties_modele_sanstitre!I103</f>
        <v>2040</v>
      </c>
      <c r="J103" s="26" t="str">
        <f aca="false">sorties_modele_sanstitre!J103</f>
        <v>2045</v>
      </c>
      <c r="K103" s="26" t="str">
        <f aca="false">sorties_modele_sanstitre!K103</f>
        <v>2050</v>
      </c>
    </row>
    <row collapsed="false" customFormat="false" customHeight="false" hidden="false" ht="15" outlineLevel="0" r="104">
      <c r="A104" s="26" t="str">
        <f aca="false">sorties_modele_sanstitre!A104</f>
        <v>S4</v>
      </c>
      <c r="B104" s="26" t="str">
        <f aca="false">sorties_modele_sanstitre!B104</f>
        <v>Autres</v>
      </c>
      <c r="C104" s="34" t="n">
        <f aca="false">sorties_modele_sanstitre!C104</f>
        <v>0.0357731671367968</v>
      </c>
      <c r="D104" s="34" t="n">
        <f aca="false">sorties_modele_sanstitre!D104</f>
        <v>0.0293373266989287</v>
      </c>
      <c r="E104" s="34" t="n">
        <f aca="false">sorties_modele_sanstitre!E104</f>
        <v>0.0233658627613775</v>
      </c>
      <c r="F104" s="34" t="n">
        <f aca="false">sorties_modele_sanstitre!F104</f>
        <v>0.0182772349870482</v>
      </c>
      <c r="G104" s="34" t="n">
        <f aca="false">sorties_modele_sanstitre!G104</f>
        <v>0.0174371556203648</v>
      </c>
      <c r="H104" s="34" t="n">
        <f aca="false">sorties_modele_sanstitre!H104</f>
        <v>0.0195670884638689</v>
      </c>
      <c r="I104" s="34" t="n">
        <f aca="false">sorties_modele_sanstitre!I104</f>
        <v>0.025790171322503</v>
      </c>
      <c r="J104" s="34" t="n">
        <f aca="false">sorties_modele_sanstitre!J104</f>
        <v>0.0277981103447831</v>
      </c>
      <c r="K104" s="34" t="n">
        <f aca="false">sorties_modele_sanstitre!K104</f>
        <v>0.027317888805981</v>
      </c>
    </row>
    <row collapsed="false" customFormat="false" customHeight="false" hidden="false" ht="15" outlineLevel="0" r="105">
      <c r="A105" s="26" t="str">
        <f aca="false">sorties_modele_sanstitre!A105</f>
        <v>S4</v>
      </c>
      <c r="B105" s="26" t="str">
        <f aca="false">sorties_modele_sanstitre!B105</f>
        <v>Electricité</v>
      </c>
      <c r="C105" s="34" t="n">
        <f aca="false">sorties_modele_sanstitre!C105</f>
        <v>0.24934219726092</v>
      </c>
      <c r="D105" s="34" t="n">
        <f aca="false">sorties_modele_sanstitre!D105</f>
        <v>0.26049755097874</v>
      </c>
      <c r="E105" s="34" t="n">
        <f aca="false">sorties_modele_sanstitre!E105</f>
        <v>0.266486200065613</v>
      </c>
      <c r="F105" s="34" t="n">
        <f aca="false">sorties_modele_sanstitre!F105</f>
        <v>0.304755760737109</v>
      </c>
      <c r="G105" s="34" t="n">
        <f aca="false">sorties_modele_sanstitre!G105</f>
        <v>0.369232053826895</v>
      </c>
      <c r="H105" s="34" t="n">
        <f aca="false">sorties_modele_sanstitre!H105</f>
        <v>0.43232934664488</v>
      </c>
      <c r="I105" s="34" t="n">
        <f aca="false">sorties_modele_sanstitre!I105</f>
        <v>0.48646917314021</v>
      </c>
      <c r="J105" s="34" t="n">
        <f aca="false">sorties_modele_sanstitre!J105</f>
        <v>0.507726700798795</v>
      </c>
      <c r="K105" s="34" t="n">
        <f aca="false">sorties_modele_sanstitre!K105</f>
        <v>0.507971891904722</v>
      </c>
    </row>
    <row collapsed="false" customFormat="false" customHeight="false" hidden="false" ht="15" outlineLevel="0" r="106">
      <c r="A106" s="26" t="str">
        <f aca="false">sorties_modele_sanstitre!A106</f>
        <v>S4</v>
      </c>
      <c r="B106" s="26" t="str">
        <f aca="false">sorties_modele_sanstitre!B106</f>
        <v>Fioul</v>
      </c>
      <c r="C106" s="34" t="n">
        <f aca="false">sorties_modele_sanstitre!C106</f>
        <v>0.188337885137934</v>
      </c>
      <c r="D106" s="34" t="n">
        <f aca="false">sorties_modele_sanstitre!D106</f>
        <v>0.158040346405426</v>
      </c>
      <c r="E106" s="34" t="n">
        <f aca="false">sorties_modele_sanstitre!E106</f>
        <v>0.15061019667325</v>
      </c>
      <c r="F106" s="34" t="n">
        <f aca="false">sorties_modele_sanstitre!F106</f>
        <v>0.117002062507094</v>
      </c>
      <c r="G106" s="34" t="n">
        <f aca="false">sorties_modele_sanstitre!G106</f>
        <v>0.0792745561850215</v>
      </c>
      <c r="H106" s="34" t="n">
        <f aca="false">sorties_modele_sanstitre!H106</f>
        <v>0.0622580848541006</v>
      </c>
      <c r="I106" s="34" t="n">
        <f aca="false">sorties_modele_sanstitre!I106</f>
        <v>0.0229914050163723</v>
      </c>
      <c r="J106" s="34" t="n">
        <f aca="false">sorties_modele_sanstitre!J106</f>
        <v>0.00881643932048542</v>
      </c>
      <c r="K106" s="34" t="n">
        <f aca="false">sorties_modele_sanstitre!K106</f>
        <v>0.00484649852744755</v>
      </c>
    </row>
    <row collapsed="false" customFormat="false" customHeight="false" hidden="false" ht="15" outlineLevel="0" r="107">
      <c r="A107" s="26" t="str">
        <f aca="false">sorties_modele_sanstitre!A107</f>
        <v>S4</v>
      </c>
      <c r="B107" s="26" t="str">
        <f aca="false">sorties_modele_sanstitre!B107</f>
        <v>Gaz</v>
      </c>
      <c r="C107" s="34" t="n">
        <f aca="false">sorties_modele_sanstitre!C107</f>
        <v>0.459273992830738</v>
      </c>
      <c r="D107" s="34" t="n">
        <f aca="false">sorties_modele_sanstitre!D107</f>
        <v>0.484587972813283</v>
      </c>
      <c r="E107" s="34" t="n">
        <f aca="false">sorties_modele_sanstitre!E107</f>
        <v>0.481344648252874</v>
      </c>
      <c r="F107" s="34" t="n">
        <f aca="false">sorties_modele_sanstitre!F107</f>
        <v>0.435117663336443</v>
      </c>
      <c r="G107" s="34" t="n">
        <f aca="false">sorties_modele_sanstitre!G107</f>
        <v>0.33940948217975</v>
      </c>
      <c r="H107" s="34" t="n">
        <f aca="false">sorties_modele_sanstitre!H107</f>
        <v>0.213845134851522</v>
      </c>
      <c r="I107" s="34" t="n">
        <f aca="false">sorties_modele_sanstitre!I107</f>
        <v>0.109471718484887</v>
      </c>
      <c r="J107" s="34" t="n">
        <f aca="false">sorties_modele_sanstitre!J107</f>
        <v>0.0441306841210599</v>
      </c>
      <c r="K107" s="34" t="n">
        <f aca="false">sorties_modele_sanstitre!K107</f>
        <v>0.0192560238544597</v>
      </c>
    </row>
    <row collapsed="false" customFormat="false" customHeight="false" hidden="false" ht="15" outlineLevel="0" r="108">
      <c r="A108" s="26" t="str">
        <f aca="false">sorties_modele_sanstitre!A108</f>
        <v>S4</v>
      </c>
      <c r="B108" s="26" t="str">
        <f aca="false">sorties_modele_sanstitre!B108</f>
        <v>Urbain</v>
      </c>
      <c r="C108" s="34" t="n">
        <f aca="false">sorties_modele_sanstitre!C108</f>
        <v>0.0672727576336119</v>
      </c>
      <c r="D108" s="34" t="n">
        <f aca="false">sorties_modele_sanstitre!D108</f>
        <v>0.0675368031036227</v>
      </c>
      <c r="E108" s="34" t="n">
        <f aca="false">sorties_modele_sanstitre!E108</f>
        <v>0.0781930922468858</v>
      </c>
      <c r="F108" s="34" t="n">
        <f aca="false">sorties_modele_sanstitre!F108</f>
        <v>0.124847278432306</v>
      </c>
      <c r="G108" s="34" t="n">
        <f aca="false">sorties_modele_sanstitre!G108</f>
        <v>0.194646752187968</v>
      </c>
      <c r="H108" s="34" t="n">
        <f aca="false">sorties_modele_sanstitre!H108</f>
        <v>0.272000345185629</v>
      </c>
      <c r="I108" s="34" t="n">
        <f aca="false">sorties_modele_sanstitre!I108</f>
        <v>0.355277532036028</v>
      </c>
      <c r="J108" s="34" t="n">
        <f aca="false">sorties_modele_sanstitre!J108</f>
        <v>0.411528065414877</v>
      </c>
      <c r="K108" s="34" t="n">
        <f aca="false">sorties_modele_sanstitre!K108</f>
        <v>0.44060769690739</v>
      </c>
    </row>
    <row collapsed="false" customFormat="false" customHeight="false" hidden="false" ht="15" outlineLevel="0" r="110">
      <c r="A110" s="27" t="s">
        <v>114</v>
      </c>
    </row>
    <row collapsed="false" customFormat="false" customHeight="false" hidden="false" ht="15" outlineLevel="0" r="111">
      <c r="A111" s="26" t="str">
        <f aca="false">sorties_modele_sanstitre!A111</f>
        <v>scenario</v>
      </c>
      <c r="B111" s="26" t="str">
        <f aca="false">sorties_modele_sanstitre!B111</f>
        <v>energie</v>
      </c>
      <c r="C111" s="26" t="str">
        <f aca="false">sorties_modele_sanstitre!C111</f>
        <v>2010</v>
      </c>
      <c r="D111" s="26" t="str">
        <f aca="false">sorties_modele_sanstitre!D111</f>
        <v>2015</v>
      </c>
      <c r="E111" s="26" t="str">
        <f aca="false">sorties_modele_sanstitre!E111</f>
        <v>2020</v>
      </c>
      <c r="F111" s="26" t="str">
        <f aca="false">sorties_modele_sanstitre!F111</f>
        <v>2025</v>
      </c>
      <c r="G111" s="26" t="str">
        <f aca="false">sorties_modele_sanstitre!G111</f>
        <v>2030</v>
      </c>
      <c r="H111" s="26" t="str">
        <f aca="false">sorties_modele_sanstitre!H111</f>
        <v>2035</v>
      </c>
      <c r="I111" s="26" t="str">
        <f aca="false">sorties_modele_sanstitre!I111</f>
        <v>2040</v>
      </c>
      <c r="J111" s="26" t="str">
        <f aca="false">sorties_modele_sanstitre!J111</f>
        <v>2045</v>
      </c>
      <c r="K111" s="26" t="str">
        <f aca="false">sorties_modele_sanstitre!K111</f>
        <v>2050</v>
      </c>
    </row>
    <row collapsed="false" customFormat="false" customHeight="false" hidden="false" ht="15" outlineLevel="0" r="112">
      <c r="A112" s="26" t="str">
        <f aca="false">sorties_modele_sanstitre!A112</f>
        <v>S4</v>
      </c>
      <c r="B112" s="26" t="str">
        <f aca="false">sorties_modele_sanstitre!B112</f>
        <v>Electricité</v>
      </c>
      <c r="C112" s="34" t="n">
        <f aca="false">sorties_modele_sanstitre!C112</f>
        <v>0.23808017398552</v>
      </c>
      <c r="D112" s="34" t="n">
        <f aca="false">sorties_modele_sanstitre!D112</f>
        <v>0.268006779290284</v>
      </c>
      <c r="E112" s="34" t="n">
        <f aca="false">sorties_modele_sanstitre!E112</f>
        <v>0.298537003837077</v>
      </c>
      <c r="F112" s="34" t="n">
        <f aca="false">sorties_modele_sanstitre!F112</f>
        <v>0.338958872957841</v>
      </c>
      <c r="G112" s="34" t="n">
        <f aca="false">sorties_modele_sanstitre!G112</f>
        <v>0.403699922594396</v>
      </c>
      <c r="H112" s="34" t="n">
        <f aca="false">sorties_modele_sanstitre!H112</f>
        <v>0.469045919202668</v>
      </c>
      <c r="I112" s="34" t="n">
        <f aca="false">sorties_modele_sanstitre!I112</f>
        <v>0.517758070444597</v>
      </c>
      <c r="J112" s="34" t="n">
        <f aca="false">sorties_modele_sanstitre!J112</f>
        <v>0.540905965809379</v>
      </c>
      <c r="K112" s="34" t="n">
        <f aca="false">sorties_modele_sanstitre!K112</f>
        <v>0.54860847148072</v>
      </c>
    </row>
    <row collapsed="false" customFormat="false" customHeight="false" hidden="false" ht="15" outlineLevel="0" r="113">
      <c r="A113" s="26" t="str">
        <f aca="false">sorties_modele_sanstitre!A113</f>
        <v>S4</v>
      </c>
      <c r="B113" s="26" t="str">
        <f aca="false">sorties_modele_sanstitre!B113</f>
        <v>Gaz</v>
      </c>
      <c r="C113" s="34" t="n">
        <f aca="false">sorties_modele_sanstitre!C113</f>
        <v>0.463049022746668</v>
      </c>
      <c r="D113" s="34" t="n">
        <f aca="false">sorties_modele_sanstitre!D113</f>
        <v>0.485898089445366</v>
      </c>
      <c r="E113" s="34" t="n">
        <f aca="false">sorties_modele_sanstitre!E113</f>
        <v>0.47205773349445</v>
      </c>
      <c r="F113" s="34" t="n">
        <f aca="false">sorties_modele_sanstitre!F113</f>
        <v>0.435709037491532</v>
      </c>
      <c r="G113" s="34" t="n">
        <f aca="false">sorties_modele_sanstitre!G113</f>
        <v>0.354332423352482</v>
      </c>
      <c r="H113" s="34" t="n">
        <f aca="false">sorties_modele_sanstitre!H113</f>
        <v>0.241689565329249</v>
      </c>
      <c r="I113" s="34" t="n">
        <f aca="false">sorties_modele_sanstitre!I113</f>
        <v>0.1529685343601</v>
      </c>
      <c r="J113" s="34" t="n">
        <f aca="false">sorties_modele_sanstitre!J113</f>
        <v>0.100166356628546</v>
      </c>
      <c r="K113" s="34" t="n">
        <f aca="false">sorties_modele_sanstitre!K113</f>
        <v>0.0771435158931735</v>
      </c>
    </row>
    <row collapsed="false" customFormat="false" customHeight="false" hidden="false" ht="15" outlineLevel="0" r="114">
      <c r="A114" s="26" t="str">
        <f aca="false">sorties_modele_sanstitre!A114</f>
        <v>S4</v>
      </c>
      <c r="B114" s="26" t="str">
        <f aca="false">sorties_modele_sanstitre!B114</f>
        <v>Fioul</v>
      </c>
      <c r="C114" s="34" t="n">
        <f aca="false">sorties_modele_sanstitre!C114</f>
        <v>0.189098586680905</v>
      </c>
      <c r="D114" s="34" t="n">
        <f aca="false">sorties_modele_sanstitre!D114</f>
        <v>0.137300236053305</v>
      </c>
      <c r="E114" s="34" t="n">
        <f aca="false">sorties_modele_sanstitre!E114</f>
        <v>0.112508498685066</v>
      </c>
      <c r="F114" s="34" t="n">
        <f aca="false">sorties_modele_sanstitre!F114</f>
        <v>0.0784409476760263</v>
      </c>
      <c r="G114" s="34" t="n">
        <f aca="false">sorties_modele_sanstitre!G114</f>
        <v>0.0474163587434379</v>
      </c>
      <c r="H114" s="34" t="n">
        <f aca="false">sorties_modele_sanstitre!H114</f>
        <v>0.0357751473038552</v>
      </c>
      <c r="I114" s="34" t="n">
        <f aca="false">sorties_modele_sanstitre!I114</f>
        <v>0.0145765035921436</v>
      </c>
      <c r="J114" s="34" t="n">
        <f aca="false">sorties_modele_sanstitre!J114</f>
        <v>0.00771952414170014</v>
      </c>
      <c r="K114" s="34" t="n">
        <f aca="false">sorties_modele_sanstitre!K114</f>
        <v>0.00592442708116428</v>
      </c>
    </row>
    <row collapsed="false" customFormat="false" customHeight="false" hidden="false" ht="15" outlineLevel="0" r="115">
      <c r="A115" s="26" t="str">
        <f aca="false">sorties_modele_sanstitre!A115</f>
        <v>S4</v>
      </c>
      <c r="B115" s="26" t="str">
        <f aca="false">sorties_modele_sanstitre!B115</f>
        <v>Urbain</v>
      </c>
      <c r="C115" s="34" t="n">
        <f aca="false">sorties_modele_sanstitre!C115</f>
        <v>0.0594670544370236</v>
      </c>
      <c r="D115" s="34" t="n">
        <f aca="false">sorties_modele_sanstitre!D115</f>
        <v>0.0544468026662948</v>
      </c>
      <c r="E115" s="34" t="n">
        <f aca="false">sorties_modele_sanstitre!E115</f>
        <v>0.0577379571078053</v>
      </c>
      <c r="F115" s="34" t="n">
        <f aca="false">sorties_modele_sanstitre!F115</f>
        <v>0.0825653559263917</v>
      </c>
      <c r="G115" s="34" t="n">
        <f aca="false">sorties_modele_sanstitre!G115</f>
        <v>0.124608347275577</v>
      </c>
      <c r="H115" s="34" t="n">
        <f aca="false">sorties_modele_sanstitre!H115</f>
        <v>0.17546326712022</v>
      </c>
      <c r="I115" s="34" t="n">
        <f aca="false">sorties_modele_sanstitre!I115</f>
        <v>0.226820353877474</v>
      </c>
      <c r="J115" s="34" t="n">
        <f aca="false">sorties_modele_sanstitre!J115</f>
        <v>0.258034235088481</v>
      </c>
      <c r="K115" s="34" t="n">
        <f aca="false">sorties_modele_sanstitre!K115</f>
        <v>0.272490902791796</v>
      </c>
    </row>
    <row collapsed="false" customFormat="false" customHeight="false" hidden="false" ht="15" outlineLevel="0" r="116">
      <c r="A116" s="26" t="str">
        <f aca="false">sorties_modele_sanstitre!A116</f>
        <v>S4</v>
      </c>
      <c r="B116" s="26" t="str">
        <f aca="false">sorties_modele_sanstitre!B116</f>
        <v>Autres</v>
      </c>
      <c r="C116" s="34" t="n">
        <f aca="false">sorties_modele_sanstitre!C116</f>
        <v>0.0503051621498833</v>
      </c>
      <c r="D116" s="34" t="n">
        <f aca="false">sorties_modele_sanstitre!D116</f>
        <v>0.0543480925447502</v>
      </c>
      <c r="E116" s="34" t="n">
        <f aca="false">sorties_modele_sanstitre!E116</f>
        <v>0.0591588068756008</v>
      </c>
      <c r="F116" s="34" t="n">
        <f aca="false">sorties_modele_sanstitre!F116</f>
        <v>0.0643257859482097</v>
      </c>
      <c r="G116" s="34" t="n">
        <f aca="false">sorties_modele_sanstitre!G116</f>
        <v>0.0699429480341066</v>
      </c>
      <c r="H116" s="34" t="n">
        <f aca="false">sorties_modele_sanstitre!H116</f>
        <v>0.0780261010440079</v>
      </c>
      <c r="I116" s="34" t="n">
        <f aca="false">sorties_modele_sanstitre!I116</f>
        <v>0.0878765377256844</v>
      </c>
      <c r="J116" s="34" t="n">
        <f aca="false">sorties_modele_sanstitre!J116</f>
        <v>0.0931739183318931</v>
      </c>
      <c r="K116" s="34" t="n">
        <f aca="false">sorties_modele_sanstitre!K116</f>
        <v>0.0958326827531457</v>
      </c>
    </row>
    <row collapsed="false" customFormat="false" customHeight="false" hidden="false" ht="15" outlineLevel="0" r="118">
      <c r="A118" s="27" t="s">
        <v>115</v>
      </c>
    </row>
    <row collapsed="false" customFormat="false" customHeight="false" hidden="false" ht="15" outlineLevel="0" r="119">
      <c r="A119" s="26" t="str">
        <f aca="false">sorties_modele_sanstitre!A119</f>
        <v>scenario</v>
      </c>
      <c r="B119" s="26" t="str">
        <f aca="false">sorties_modele_sanstitre!B119</f>
        <v>2010</v>
      </c>
      <c r="C119" s="26" t="str">
        <f aca="false">sorties_modele_sanstitre!C119</f>
        <v>2015</v>
      </c>
      <c r="D119" s="26" t="str">
        <f aca="false">sorties_modele_sanstitre!D119</f>
        <v>2020</v>
      </c>
      <c r="E119" s="26" t="str">
        <f aca="false">sorties_modele_sanstitre!E119</f>
        <v>2025</v>
      </c>
      <c r="F119" s="26" t="str">
        <f aca="false">sorties_modele_sanstitre!F119</f>
        <v>2030</v>
      </c>
      <c r="G119" s="26" t="str">
        <f aca="false">sorties_modele_sanstitre!G119</f>
        <v>2035</v>
      </c>
      <c r="H119" s="26" t="str">
        <f aca="false">sorties_modele_sanstitre!H119</f>
        <v>2040</v>
      </c>
      <c r="I119" s="26" t="str">
        <f aca="false">sorties_modele_sanstitre!I119</f>
        <v>2045</v>
      </c>
      <c r="J119" s="35"/>
    </row>
    <row collapsed="false" customFormat="false" customHeight="false" hidden="false" ht="15" outlineLevel="0" r="120">
      <c r="A120" s="26" t="str">
        <f aca="false">sorties_modele_sanstitre!A120</f>
        <v>S4</v>
      </c>
      <c r="B120" s="26" t="n">
        <f aca="false">sorties_modele_sanstitre!B120</f>
        <v>866165.730892</v>
      </c>
      <c r="C120" s="26" t="n">
        <f aca="false">sorties_modele_sanstitre!C120</f>
        <v>737329.283472</v>
      </c>
      <c r="D120" s="26" t="n">
        <f aca="false">sorties_modele_sanstitre!D120</f>
        <v>2345058.409312</v>
      </c>
      <c r="E120" s="26" t="n">
        <f aca="false">sorties_modele_sanstitre!E120</f>
        <v>2192070.1159615</v>
      </c>
      <c r="F120" s="26" t="n">
        <f aca="false">sorties_modele_sanstitre!F120</f>
        <v>1579840.6685354</v>
      </c>
      <c r="G120" s="26" t="n">
        <f aca="false">sorties_modele_sanstitre!G120</f>
        <v>1267644.31533</v>
      </c>
      <c r="H120" s="26" t="n">
        <f aca="false">sorties_modele_sanstitre!H120</f>
        <v>1468800.52361</v>
      </c>
      <c r="I120" s="26" t="n">
        <f aca="false">sorties_modele_sanstitre!I120</f>
        <v>1664919.166635</v>
      </c>
      <c r="J120" s="36"/>
    </row>
    <row collapsed="false" customFormat="false" customHeight="false" hidden="false" ht="15" outlineLevel="0" r="122">
      <c r="A122" s="27" t="s">
        <v>116</v>
      </c>
    </row>
    <row collapsed="false" customFormat="false" customHeight="false" hidden="false" ht="15" outlineLevel="0" r="123">
      <c r="A123" s="26" t="str">
        <f aca="false">sorties_modele_sanstitre!A123</f>
        <v>scenario</v>
      </c>
      <c r="B123" s="26" t="str">
        <f aca="false">sorties_modele_sanstitre!B123</f>
        <v>2010</v>
      </c>
      <c r="C123" s="26" t="str">
        <f aca="false">sorties_modele_sanstitre!C123</f>
        <v>2015</v>
      </c>
      <c r="D123" s="26" t="str">
        <f aca="false">sorties_modele_sanstitre!D123</f>
        <v>2020</v>
      </c>
      <c r="E123" s="26" t="str">
        <f aca="false">sorties_modele_sanstitre!E123</f>
        <v>2025</v>
      </c>
      <c r="F123" s="26" t="str">
        <f aca="false">sorties_modele_sanstitre!F123</f>
        <v>2030</v>
      </c>
      <c r="G123" s="26" t="str">
        <f aca="false">sorties_modele_sanstitre!G123</f>
        <v>2035</v>
      </c>
      <c r="H123" s="26" t="str">
        <f aca="false">sorties_modele_sanstitre!H123</f>
        <v>2040</v>
      </c>
      <c r="I123" s="26" t="str">
        <f aca="false">sorties_modele_sanstitre!I123</f>
        <v>2045</v>
      </c>
      <c r="J123" s="26" t="str">
        <f aca="false">sorties_modele_sanstitre!J123</f>
        <v>2050</v>
      </c>
    </row>
    <row collapsed="false" customFormat="false" customHeight="false" hidden="false" ht="15" outlineLevel="0" r="124">
      <c r="A124" s="26" t="str">
        <f aca="false">sorties_modele_sanstitre!A124</f>
        <v>S4</v>
      </c>
      <c r="B124" s="26" t="n">
        <f aca="false">sorties_modele_sanstitre!B124</f>
        <v>70.4406335445717</v>
      </c>
      <c r="C124" s="26" t="n">
        <f aca="false">sorties_modele_sanstitre!C124</f>
        <v>70.8905813864751</v>
      </c>
      <c r="D124" s="26" t="n">
        <f aca="false">sorties_modele_sanstitre!D124</f>
        <v>69.8198766631372</v>
      </c>
      <c r="E124" s="26" t="n">
        <f aca="false">sorties_modele_sanstitre!E124</f>
        <v>68.7107590588196</v>
      </c>
      <c r="F124" s="26" t="n">
        <f aca="false">sorties_modele_sanstitre!F124</f>
        <v>67.6890012123924</v>
      </c>
      <c r="G124" s="26" t="n">
        <f aca="false">sorties_modele_sanstitre!G124</f>
        <v>65.8673775215984</v>
      </c>
      <c r="H124" s="26" t="n">
        <f aca="false">sorties_modele_sanstitre!H124</f>
        <v>64.4338039095427</v>
      </c>
      <c r="I124" s="26" t="n">
        <f aca="false">sorties_modele_sanstitre!I124</f>
        <v>63.1407946133468</v>
      </c>
      <c r="J124" s="26" t="n">
        <f aca="false">sorties_modele_sanstitre!J124</f>
        <v>62.1930614159523</v>
      </c>
    </row>
    <row collapsed="false" customFormat="false" customHeight="false" hidden="false" ht="15" outlineLevel="0" r="125">
      <c r="A125" s="27" t="s">
        <v>117</v>
      </c>
    </row>
    <row collapsed="false" customFormat="false" customHeight="false" hidden="false" ht="15" outlineLevel="0" r="126">
      <c r="A126" s="27" t="s">
        <v>118</v>
      </c>
    </row>
    <row collapsed="false" customFormat="false" customHeight="false" hidden="false" ht="15" outlineLevel="0" r="127">
      <c r="A127" s="26" t="str">
        <f aca="false">sorties_modele_sanstitre!A127</f>
        <v>scenario</v>
      </c>
      <c r="B127" s="26" t="str">
        <f aca="false">sorties_modele_sanstitre!B127</f>
        <v>Branche_MEDPRO</v>
      </c>
      <c r="C127" s="26" t="str">
        <f aca="false">sorties_modele_sanstitre!C127</f>
        <v>2015</v>
      </c>
      <c r="D127" s="26" t="str">
        <f aca="false">sorties_modele_sanstitre!D127</f>
        <v>2020</v>
      </c>
      <c r="E127" s="26" t="str">
        <f aca="false">sorties_modele_sanstitre!E127</f>
        <v>2025</v>
      </c>
      <c r="F127" s="26" t="str">
        <f aca="false">sorties_modele_sanstitre!F127</f>
        <v>2030</v>
      </c>
      <c r="G127" s="26" t="str">
        <f aca="false">sorties_modele_sanstitre!G127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6" t="str">
        <f aca="false">sorties_modele_sanstitre!A128</f>
        <v>S4</v>
      </c>
      <c r="B128" s="26" t="str">
        <f aca="false">sorties_modele_sanstitre!B128</f>
        <v>Bureaux</v>
      </c>
      <c r="C128" s="34" t="n">
        <f aca="false">sorties_modele_sanstitre!C128</f>
        <v>0.369715469815923</v>
      </c>
      <c r="D128" s="34" t="n">
        <f aca="false">sorties_modele_sanstitre!D128</f>
        <v>0.335725615314997</v>
      </c>
      <c r="E128" s="34" t="n">
        <f aca="false">sorties_modele_sanstitre!E128</f>
        <v>0.271812138736419</v>
      </c>
      <c r="F128" s="34" t="n">
        <f aca="false">sorties_modele_sanstitre!F128</f>
        <v>0.182981888587098</v>
      </c>
      <c r="G128" s="34" t="n">
        <f aca="false">sorties_modele_sanstitre!G128</f>
        <v>0.0169266678816919</v>
      </c>
      <c r="H128" s="38"/>
      <c r="I128" s="38"/>
      <c r="J128" s="38"/>
      <c r="K128" s="38"/>
    </row>
    <row collapsed="false" customFormat="false" customHeight="false" hidden="false" ht="15" outlineLevel="0" r="129">
      <c r="A129" s="26" t="str">
        <f aca="false">sorties_modele_sanstitre!A129</f>
        <v>S4</v>
      </c>
      <c r="B129" s="26" t="str">
        <f aca="false">sorties_modele_sanstitre!B129</f>
        <v>Commerce</v>
      </c>
      <c r="C129" s="34" t="n">
        <f aca="false">sorties_modele_sanstitre!C129</f>
        <v>0.351004486241851</v>
      </c>
      <c r="D129" s="34" t="n">
        <f aca="false">sorties_modele_sanstitre!D129</f>
        <v>0.321794773906279</v>
      </c>
      <c r="E129" s="34" t="n">
        <f aca="false">sorties_modele_sanstitre!E129</f>
        <v>0.281589705213004</v>
      </c>
      <c r="F129" s="34" t="n">
        <f aca="false">sorties_modele_sanstitre!F129</f>
        <v>0.226520728056579</v>
      </c>
      <c r="G129" s="34" t="n">
        <f aca="false">sorties_modele_sanstitre!G129</f>
        <v>0.063272833167414</v>
      </c>
      <c r="H129" s="38"/>
      <c r="I129" s="38"/>
      <c r="J129" s="38"/>
      <c r="K129" s="38"/>
    </row>
    <row collapsed="false" customFormat="false" customHeight="false" hidden="false" ht="15" outlineLevel="0" r="130">
      <c r="A130" s="26" t="str">
        <f aca="false">sorties_modele_sanstitre!A130</f>
        <v>S4</v>
      </c>
      <c r="B130" s="26" t="str">
        <f aca="false">sorties_modele_sanstitre!B130</f>
        <v>Santé</v>
      </c>
      <c r="C130" s="34" t="n">
        <f aca="false">sorties_modele_sanstitre!C130</f>
        <v>0.564614516462561</v>
      </c>
      <c r="D130" s="34" t="n">
        <f aca="false">sorties_modele_sanstitre!D130</f>
        <v>0.551198390295842</v>
      </c>
      <c r="E130" s="34" t="n">
        <f aca="false">sorties_modele_sanstitre!E130</f>
        <v>0.48924806204706</v>
      </c>
      <c r="F130" s="34" t="n">
        <f aca="false">sorties_modele_sanstitre!F130</f>
        <v>0.385068131160095</v>
      </c>
      <c r="G130" s="34" t="n">
        <f aca="false">sorties_modele_sanstitre!G130</f>
        <v>0.100040270683533</v>
      </c>
      <c r="H130" s="38"/>
      <c r="I130" s="38"/>
      <c r="J130" s="38"/>
      <c r="K130" s="38"/>
    </row>
    <row collapsed="false" customFormat="false" customHeight="false" hidden="false" ht="15" outlineLevel="0" r="131">
      <c r="A131" s="26" t="str">
        <f aca="false">sorties_modele_sanstitre!A131</f>
        <v>S4</v>
      </c>
      <c r="B131" s="26" t="str">
        <f aca="false">sorties_modele_sanstitre!B131</f>
        <v>Autre</v>
      </c>
      <c r="C131" s="34" t="n">
        <f aca="false">sorties_modele_sanstitre!C131</f>
        <v>0.48109156136899</v>
      </c>
      <c r="D131" s="34" t="n">
        <f aca="false">sorties_modele_sanstitre!D131</f>
        <v>0.465035789218087</v>
      </c>
      <c r="E131" s="34" t="n">
        <f aca="false">sorties_modele_sanstitre!E131</f>
        <v>0.419219498010893</v>
      </c>
      <c r="F131" s="34" t="n">
        <f aca="false">sorties_modele_sanstitre!F131</f>
        <v>0.330971289620777</v>
      </c>
      <c r="G131" s="34" t="n">
        <f aca="false">sorties_modele_sanstitre!G131</f>
        <v>0.0635116329670144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119</v>
      </c>
    </row>
    <row collapsed="false" customFormat="false" customHeight="false" hidden="false" ht="15" outlineLevel="0" r="134">
      <c r="A134" s="26" t="str">
        <f aca="false">sorties_modele_sanstitre!A134</f>
        <v>scenario</v>
      </c>
      <c r="B134" s="26" t="str">
        <f aca="false">sorties_modele_sanstitre!B134</f>
        <v>Branche_MEDPRO</v>
      </c>
      <c r="C134" s="26" t="str">
        <f aca="false">sorties_modele_sanstitre!C134</f>
        <v>2015</v>
      </c>
      <c r="D134" s="26" t="str">
        <f aca="false">sorties_modele_sanstitre!D134</f>
        <v>2020</v>
      </c>
      <c r="E134" s="26" t="str">
        <f aca="false">sorties_modele_sanstitre!E134</f>
        <v>2025</v>
      </c>
      <c r="F134" s="26" t="str">
        <f aca="false">sorties_modele_sanstitre!F134</f>
        <v>2030</v>
      </c>
      <c r="G134" s="26" t="str">
        <f aca="false">sorties_modele_sanstitre!G134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6" t="str">
        <f aca="false">sorties_modele_sanstitre!A135</f>
        <v>S4</v>
      </c>
      <c r="B135" s="26" t="str">
        <f aca="false">sorties_modele_sanstitre!B135</f>
        <v>Bureaux</v>
      </c>
      <c r="C135" s="34" t="n">
        <f aca="false">sorties_modele_sanstitre!C135</f>
        <v>0.0568809115408814</v>
      </c>
      <c r="D135" s="34" t="n">
        <f aca="false">sorties_modele_sanstitre!D135</f>
        <v>0.0573036427420884</v>
      </c>
      <c r="E135" s="34" t="n">
        <f aca="false">sorties_modele_sanstitre!E135</f>
        <v>0.0753935536699622</v>
      </c>
      <c r="F135" s="34" t="n">
        <f aca="false">sorties_modele_sanstitre!F135</f>
        <v>0.101241353859376</v>
      </c>
      <c r="G135" s="34" t="n">
        <f aca="false">sorties_modele_sanstitre!G135</f>
        <v>0.195609470447371</v>
      </c>
      <c r="H135" s="38"/>
      <c r="I135" s="38"/>
      <c r="J135" s="38"/>
      <c r="K135" s="38"/>
    </row>
    <row collapsed="false" customFormat="false" customHeight="false" hidden="false" ht="15" outlineLevel="0" r="136">
      <c r="A136" s="26" t="str">
        <f aca="false">sorties_modele_sanstitre!A136</f>
        <v>S4</v>
      </c>
      <c r="B136" s="26" t="str">
        <f aca="false">sorties_modele_sanstitre!B136</f>
        <v>Commerce</v>
      </c>
      <c r="C136" s="34" t="n">
        <f aca="false">sorties_modele_sanstitre!C136</f>
        <v>0.0336050228762826</v>
      </c>
      <c r="D136" s="34" t="n">
        <f aca="false">sorties_modele_sanstitre!D136</f>
        <v>0.0317199195748616</v>
      </c>
      <c r="E136" s="34" t="n">
        <f aca="false">sorties_modele_sanstitre!E136</f>
        <v>0.0385601333192921</v>
      </c>
      <c r="F136" s="34" t="n">
        <f aca="false">sorties_modele_sanstitre!F136</f>
        <v>0.0509019351319876</v>
      </c>
      <c r="G136" s="34" t="n">
        <f aca="false">sorties_modele_sanstitre!G136</f>
        <v>0.100715919360314</v>
      </c>
      <c r="H136" s="38"/>
      <c r="I136" s="38"/>
      <c r="J136" s="38"/>
      <c r="K136" s="38"/>
    </row>
    <row collapsed="false" customFormat="false" customHeight="false" hidden="false" ht="15" outlineLevel="0" r="137">
      <c r="A137" s="26" t="str">
        <f aca="false">sorties_modele_sanstitre!A137</f>
        <v>S4</v>
      </c>
      <c r="B137" s="26" t="str">
        <f aca="false">sorties_modele_sanstitre!B137</f>
        <v>Santé</v>
      </c>
      <c r="C137" s="34" t="n">
        <f aca="false">sorties_modele_sanstitre!C137</f>
        <v>0.0786666655403512</v>
      </c>
      <c r="D137" s="34" t="n">
        <f aca="false">sorties_modele_sanstitre!D137</f>
        <v>0.0885990617958971</v>
      </c>
      <c r="E137" s="34" t="n">
        <f aca="false">sorties_modele_sanstitre!E137</f>
        <v>0.129735782866908</v>
      </c>
      <c r="F137" s="34" t="n">
        <f aca="false">sorties_modele_sanstitre!F137</f>
        <v>0.175101753607433</v>
      </c>
      <c r="G137" s="34" t="n">
        <f aca="false">sorties_modele_sanstitre!G137</f>
        <v>0.279062503631646</v>
      </c>
      <c r="H137" s="38"/>
      <c r="I137" s="38"/>
      <c r="J137" s="38"/>
      <c r="K137" s="38"/>
    </row>
    <row collapsed="false" customFormat="false" customHeight="false" hidden="false" ht="15" outlineLevel="0" r="138">
      <c r="A138" s="26" t="str">
        <f aca="false">sorties_modele_sanstitre!A138</f>
        <v>S4</v>
      </c>
      <c r="B138" s="26" t="str">
        <f aca="false">sorties_modele_sanstitre!B138</f>
        <v>Autre</v>
      </c>
      <c r="C138" s="34" t="n">
        <f aca="false">sorties_modele_sanstitre!C138</f>
        <v>0.0475660710926907</v>
      </c>
      <c r="D138" s="34" t="n">
        <f aca="false">sorties_modele_sanstitre!D138</f>
        <v>0.0531845519910229</v>
      </c>
      <c r="E138" s="34" t="n">
        <f aca="false">sorties_modele_sanstitre!E138</f>
        <v>0.0813620689281057</v>
      </c>
      <c r="F138" s="34" t="n">
        <f aca="false">sorties_modele_sanstitre!F138</f>
        <v>0.127300700920085</v>
      </c>
      <c r="G138" s="34" t="n">
        <f aca="false">sorties_modele_sanstitre!G138</f>
        <v>0.268413119591796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120</v>
      </c>
    </row>
    <row collapsed="false" customFormat="false" customHeight="false" hidden="false" ht="15" outlineLevel="0" r="141">
      <c r="A141" s="26" t="str">
        <f aca="false">sorties_modele_sanstitre!A141</f>
        <v>scenario</v>
      </c>
      <c r="B141" s="26" t="str">
        <f aca="false">sorties_modele_sanstitre!B141</f>
        <v>Branche_MEDPRO</v>
      </c>
      <c r="C141" s="26" t="str">
        <f aca="false">sorties_modele_sanstitre!C141</f>
        <v>2015</v>
      </c>
      <c r="D141" s="26" t="str">
        <f aca="false">sorties_modele_sanstitre!D141</f>
        <v>2020</v>
      </c>
      <c r="E141" s="26" t="str">
        <f aca="false">sorties_modele_sanstitre!E141</f>
        <v>2025</v>
      </c>
      <c r="F141" s="26" t="str">
        <f aca="false">sorties_modele_sanstitre!F141</f>
        <v>2030</v>
      </c>
      <c r="G141" s="26" t="str">
        <f aca="false">sorties_modele_sanstitre!G141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6" t="str">
        <f aca="false">sorties_modele_sanstitre!A142</f>
        <v>S4</v>
      </c>
      <c r="B142" s="26" t="str">
        <f aca="false">sorties_modele_sanstitre!B142</f>
        <v>Bureaux</v>
      </c>
      <c r="C142" s="34" t="n">
        <f aca="false">sorties_modele_sanstitre!C142</f>
        <v>0.494568059195916</v>
      </c>
      <c r="D142" s="34" t="n">
        <f aca="false">sorties_modele_sanstitre!D142</f>
        <v>0.541388712000237</v>
      </c>
      <c r="E142" s="34" t="n">
        <f aca="false">sorties_modele_sanstitre!E142</f>
        <v>0.604176974914352</v>
      </c>
      <c r="F142" s="34" t="n">
        <f aca="false">sorties_modele_sanstitre!F142</f>
        <v>0.679765720285535</v>
      </c>
      <c r="G142" s="34" t="n">
        <f aca="false">sorties_modele_sanstitre!G142</f>
        <v>0.760287645327327</v>
      </c>
      <c r="H142" s="38"/>
      <c r="I142" s="38"/>
      <c r="J142" s="38"/>
      <c r="K142" s="38"/>
    </row>
    <row collapsed="false" customFormat="false" customHeight="false" hidden="false" ht="15" outlineLevel="0" r="143">
      <c r="A143" s="26" t="str">
        <f aca="false">sorties_modele_sanstitre!A143</f>
        <v>S4</v>
      </c>
      <c r="B143" s="26" t="str">
        <f aca="false">sorties_modele_sanstitre!B143</f>
        <v>Commerce</v>
      </c>
      <c r="C143" s="34" t="n">
        <f aca="false">sorties_modele_sanstitre!C143</f>
        <v>0.470250856359406</v>
      </c>
      <c r="D143" s="34" t="n">
        <f aca="false">sorties_modele_sanstitre!D143</f>
        <v>0.527709652040127</v>
      </c>
      <c r="E143" s="34" t="n">
        <f aca="false">sorties_modele_sanstitre!E143</f>
        <v>0.586427026087811</v>
      </c>
      <c r="F143" s="34" t="n">
        <f aca="false">sorties_modele_sanstitre!F143</f>
        <v>0.647036131033222</v>
      </c>
      <c r="G143" s="34" t="n">
        <f aca="false">sorties_modele_sanstitre!G143</f>
        <v>0.776535035638698</v>
      </c>
      <c r="H143" s="38"/>
      <c r="I143" s="38"/>
      <c r="J143" s="38"/>
      <c r="K143" s="38"/>
    </row>
    <row collapsed="false" customFormat="false" customHeight="false" hidden="false" ht="15" outlineLevel="0" r="144">
      <c r="A144" s="26" t="str">
        <f aca="false">sorties_modele_sanstitre!A144</f>
        <v>S4</v>
      </c>
      <c r="B144" s="26" t="str">
        <f aca="false">sorties_modele_sanstitre!B144</f>
        <v>Santé</v>
      </c>
      <c r="C144" s="34" t="n">
        <f aca="false">sorties_modele_sanstitre!C144</f>
        <v>0.20782356664571</v>
      </c>
      <c r="D144" s="34" t="n">
        <f aca="false">sorties_modele_sanstitre!D144</f>
        <v>0.229939736669915</v>
      </c>
      <c r="E144" s="34" t="n">
        <f aca="false">sorties_modele_sanstitre!E144</f>
        <v>0.277726420112189</v>
      </c>
      <c r="F144" s="34" t="n">
        <f aca="false">sorties_modele_sanstitre!F144</f>
        <v>0.355686187203486</v>
      </c>
      <c r="G144" s="34" t="n">
        <f aca="false">sorties_modele_sanstitre!G144</f>
        <v>0.545201918584773</v>
      </c>
      <c r="H144" s="38"/>
      <c r="I144" s="38"/>
      <c r="J144" s="38"/>
      <c r="K144" s="38"/>
    </row>
    <row collapsed="false" customFormat="false" customHeight="false" hidden="false" ht="15" outlineLevel="0" r="145">
      <c r="A145" s="26" t="str">
        <f aca="false">sorties_modele_sanstitre!A145</f>
        <v>S4</v>
      </c>
      <c r="B145" s="26" t="str">
        <f aca="false">sorties_modele_sanstitre!B145</f>
        <v>Autre</v>
      </c>
      <c r="C145" s="34" t="n">
        <f aca="false">sorties_modele_sanstitre!C145</f>
        <v>0.282968081820536</v>
      </c>
      <c r="D145" s="34" t="n">
        <f aca="false">sorties_modele_sanstitre!D145</f>
        <v>0.311923384182873</v>
      </c>
      <c r="E145" s="34" t="n">
        <f aca="false">sorties_modele_sanstitre!E145</f>
        <v>0.357271923268926</v>
      </c>
      <c r="F145" s="34" t="n">
        <f aca="false">sorties_modele_sanstitre!F145</f>
        <v>0.420682653278221</v>
      </c>
      <c r="G145" s="34" t="n">
        <f aca="false">sorties_modele_sanstitre!G145</f>
        <v>0.565243363839454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121</v>
      </c>
    </row>
    <row collapsed="false" customFormat="false" customHeight="false" hidden="false" ht="15" outlineLevel="0" r="148">
      <c r="A148" s="26" t="str">
        <f aca="false">sorties_modele_sanstitre!A148</f>
        <v>scenario</v>
      </c>
      <c r="B148" s="26" t="str">
        <f aca="false">sorties_modele_sanstitre!B148</f>
        <v>Branche_MEDPRO</v>
      </c>
      <c r="C148" s="26" t="str">
        <f aca="false">sorties_modele_sanstitre!C148</f>
        <v>2015</v>
      </c>
      <c r="D148" s="26" t="str">
        <f aca="false">sorties_modele_sanstitre!D148</f>
        <v>2020</v>
      </c>
      <c r="E148" s="26" t="str">
        <f aca="false">sorties_modele_sanstitre!E148</f>
        <v>2025</v>
      </c>
      <c r="F148" s="26" t="str">
        <f aca="false">sorties_modele_sanstitre!F148</f>
        <v>2030</v>
      </c>
      <c r="G148" s="26" t="str">
        <f aca="false">sorties_modele_sanstitre!G148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6" t="str">
        <f aca="false">sorties_modele_sanstitre!A149</f>
        <v>S4</v>
      </c>
      <c r="B149" s="26" t="str">
        <f aca="false">sorties_modele_sanstitre!B149</f>
        <v>Bureaux</v>
      </c>
      <c r="C149" s="34" t="n">
        <f aca="false">sorties_modele_sanstitre!C149</f>
        <v>0.0537336005491716</v>
      </c>
      <c r="D149" s="34" t="n">
        <f aca="false">sorties_modele_sanstitre!D149</f>
        <v>0.0420797798778894</v>
      </c>
      <c r="E149" s="34" t="n">
        <f aca="false">sorties_modele_sanstitre!E149</f>
        <v>0.0266539824087942</v>
      </c>
      <c r="F149" s="34" t="n">
        <f aca="false">sorties_modele_sanstitre!F149</f>
        <v>0.0147186299957725</v>
      </c>
      <c r="G149" s="34" t="n">
        <f aca="false">sorties_modele_sanstitre!G149</f>
        <v>0.000781441925919272</v>
      </c>
      <c r="H149" s="38"/>
      <c r="I149" s="38"/>
      <c r="J149" s="38"/>
      <c r="K149" s="38"/>
    </row>
    <row collapsed="false" customFormat="false" customHeight="false" hidden="false" ht="15" outlineLevel="0" r="150">
      <c r="A150" s="26" t="str">
        <f aca="false">sorties_modele_sanstitre!A150</f>
        <v>S4</v>
      </c>
      <c r="B150" s="26" t="str">
        <f aca="false">sorties_modele_sanstitre!B150</f>
        <v>Commerce</v>
      </c>
      <c r="C150" s="34" t="n">
        <f aca="false">sorties_modele_sanstitre!C150</f>
        <v>0.0668226999777382</v>
      </c>
      <c r="D150" s="34" t="n">
        <f aca="false">sorties_modele_sanstitre!D150</f>
        <v>0.0458726368066538</v>
      </c>
      <c r="E150" s="34" t="n">
        <f aca="false">sorties_modele_sanstitre!E150</f>
        <v>0.0257226282077082</v>
      </c>
      <c r="F150" s="34" t="n">
        <f aca="false">sorties_modele_sanstitre!F150</f>
        <v>0.0124816319506022</v>
      </c>
      <c r="G150" s="34" t="n">
        <f aca="false">sorties_modele_sanstitre!G150</f>
        <v>0.0022846632823747</v>
      </c>
      <c r="H150" s="38"/>
      <c r="I150" s="38"/>
      <c r="J150" s="38"/>
      <c r="K150" s="38"/>
    </row>
    <row collapsed="false" customFormat="false" customHeight="false" hidden="false" ht="15" outlineLevel="0" r="151">
      <c r="A151" s="26" t="str">
        <f aca="false">sorties_modele_sanstitre!A151</f>
        <v>S4</v>
      </c>
      <c r="B151" s="26" t="str">
        <f aca="false">sorties_modele_sanstitre!B151</f>
        <v>Santé</v>
      </c>
      <c r="C151" s="34" t="n">
        <f aca="false">sorties_modele_sanstitre!C151</f>
        <v>0.109359783406508</v>
      </c>
      <c r="D151" s="34" t="n">
        <f aca="false">sorties_modele_sanstitre!D151</f>
        <v>0.0866518455456508</v>
      </c>
      <c r="E151" s="34" t="n">
        <f aca="false">sorties_modele_sanstitre!E151</f>
        <v>0.0561812770517932</v>
      </c>
      <c r="F151" s="34" t="n">
        <f aca="false">sorties_modele_sanstitre!F151</f>
        <v>0.0334062186627203</v>
      </c>
      <c r="G151" s="34" t="n">
        <f aca="false">sorties_modele_sanstitre!G151</f>
        <v>0.00684700955063024</v>
      </c>
      <c r="H151" s="38"/>
      <c r="I151" s="38"/>
      <c r="J151" s="38"/>
      <c r="K151" s="38"/>
    </row>
    <row collapsed="false" customFormat="false" customHeight="false" hidden="false" ht="15" outlineLevel="0" r="152">
      <c r="A152" s="26" t="str">
        <f aca="false">sorties_modele_sanstitre!A152</f>
        <v>S4</v>
      </c>
      <c r="B152" s="26" t="str">
        <f aca="false">sorties_modele_sanstitre!B152</f>
        <v>Autre</v>
      </c>
      <c r="C152" s="34" t="n">
        <f aca="false">sorties_modele_sanstitre!C152</f>
        <v>0.121779368589833</v>
      </c>
      <c r="D152" s="34" t="n">
        <f aca="false">sorties_modele_sanstitre!D152</f>
        <v>0.0999191989689597</v>
      </c>
      <c r="E152" s="34" t="n">
        <f aca="false">sorties_modele_sanstitre!E152</f>
        <v>0.0684983408481893</v>
      </c>
      <c r="F152" s="34" t="n">
        <f aca="false">sorties_modele_sanstitre!F152</f>
        <v>0.039984738066937</v>
      </c>
      <c r="G152" s="34" t="n">
        <f aca="false">sorties_modele_sanstitre!G152</f>
        <v>0.00428140294760787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122</v>
      </c>
    </row>
    <row collapsed="false" customFormat="false" customHeight="false" hidden="false" ht="15" outlineLevel="0" r="155">
      <c r="A155" s="26" t="str">
        <f aca="false">sorties_modele_sanstitre!A155</f>
        <v>scenario</v>
      </c>
      <c r="B155" s="26" t="str">
        <f aca="false">sorties_modele_sanstitre!B155</f>
        <v>Branche_MEDPRO</v>
      </c>
      <c r="C155" s="26" t="str">
        <f aca="false">sorties_modele_sanstitre!C155</f>
        <v>2015</v>
      </c>
      <c r="D155" s="26" t="str">
        <f aca="false">sorties_modele_sanstitre!D155</f>
        <v>2020</v>
      </c>
      <c r="E155" s="26" t="str">
        <f aca="false">sorties_modele_sanstitre!E155</f>
        <v>2025</v>
      </c>
      <c r="F155" s="26" t="str">
        <f aca="false">sorties_modele_sanstitre!F155</f>
        <v>2030</v>
      </c>
      <c r="G155" s="26" t="str">
        <f aca="false">sorties_modele_sanstitre!G155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6" t="str">
        <f aca="false">sorties_modele_sanstitre!A156</f>
        <v>S4</v>
      </c>
      <c r="B156" s="26" t="str">
        <f aca="false">sorties_modele_sanstitre!B156</f>
        <v>Bureaux</v>
      </c>
      <c r="C156" s="34" t="n">
        <f aca="false">sorties_modele_sanstitre!C156</f>
        <v>0.0251019588981086</v>
      </c>
      <c r="D156" s="34" t="n">
        <f aca="false">sorties_modele_sanstitre!D156</f>
        <v>0.0235022500647887</v>
      </c>
      <c r="E156" s="34" t="n">
        <f aca="false">sorties_modele_sanstitre!E156</f>
        <v>0.0219633502704723</v>
      </c>
      <c r="F156" s="34" t="n">
        <f aca="false">sorties_modele_sanstitre!F156</f>
        <v>0.0212924072722181</v>
      </c>
      <c r="G156" s="34" t="n">
        <f aca="false">sorties_modele_sanstitre!G156</f>
        <v>0.0263947744176915</v>
      </c>
      <c r="H156" s="38"/>
      <c r="I156" s="38"/>
      <c r="J156" s="38"/>
      <c r="K156" s="38"/>
    </row>
    <row collapsed="false" customFormat="false" customHeight="false" hidden="false" ht="15" outlineLevel="0" r="157">
      <c r="A157" s="26" t="str">
        <f aca="false">sorties_modele_sanstitre!A157</f>
        <v>S4</v>
      </c>
      <c r="B157" s="26" t="str">
        <f aca="false">sorties_modele_sanstitre!B157</f>
        <v>Commerce</v>
      </c>
      <c r="C157" s="34" t="n">
        <f aca="false">sorties_modele_sanstitre!C157</f>
        <v>0.0783169345447221</v>
      </c>
      <c r="D157" s="34" t="n">
        <f aca="false">sorties_modele_sanstitre!D157</f>
        <v>0.0729030176720784</v>
      </c>
      <c r="E157" s="34" t="n">
        <f aca="false">sorties_modele_sanstitre!E157</f>
        <v>0.0677005071721848</v>
      </c>
      <c r="F157" s="34" t="n">
        <f aca="false">sorties_modele_sanstitre!F157</f>
        <v>0.0630595738276093</v>
      </c>
      <c r="G157" s="34" t="n">
        <f aca="false">sorties_modele_sanstitre!G157</f>
        <v>0.0571915485511997</v>
      </c>
      <c r="H157" s="38"/>
      <c r="I157" s="38"/>
      <c r="J157" s="38"/>
      <c r="K157" s="38"/>
    </row>
    <row collapsed="false" customFormat="false" customHeight="false" hidden="false" ht="15" outlineLevel="0" r="158">
      <c r="A158" s="26" t="str">
        <f aca="false">sorties_modele_sanstitre!A158</f>
        <v>S4</v>
      </c>
      <c r="B158" s="26" t="str">
        <f aca="false">sorties_modele_sanstitre!B158</f>
        <v>Santé</v>
      </c>
      <c r="C158" s="34" t="n">
        <f aca="false">sorties_modele_sanstitre!C158</f>
        <v>0.0395354679448702</v>
      </c>
      <c r="D158" s="34" t="n">
        <f aca="false">sorties_modele_sanstitre!D158</f>
        <v>0.0436109656926951</v>
      </c>
      <c r="E158" s="34" t="n">
        <f aca="false">sorties_modele_sanstitre!E158</f>
        <v>0.0471084579220495</v>
      </c>
      <c r="F158" s="34" t="n">
        <f aca="false">sorties_modele_sanstitre!F158</f>
        <v>0.0507377093662656</v>
      </c>
      <c r="G158" s="34" t="n">
        <f aca="false">sorties_modele_sanstitre!G158</f>
        <v>0.0688482975494179</v>
      </c>
      <c r="H158" s="38"/>
      <c r="I158" s="38"/>
      <c r="J158" s="38"/>
      <c r="K158" s="38"/>
    </row>
    <row collapsed="false" customFormat="false" customHeight="false" hidden="false" ht="15" outlineLevel="0" r="159">
      <c r="A159" s="26" t="str">
        <f aca="false">sorties_modele_sanstitre!A159</f>
        <v>S4</v>
      </c>
      <c r="B159" s="26" t="str">
        <f aca="false">sorties_modele_sanstitre!B159</f>
        <v>Autre</v>
      </c>
      <c r="C159" s="34" t="n">
        <f aca="false">sorties_modele_sanstitre!C159</f>
        <v>0.0665949171279509</v>
      </c>
      <c r="D159" s="34" t="n">
        <f aca="false">sorties_modele_sanstitre!D159</f>
        <v>0.0699370756390572</v>
      </c>
      <c r="E159" s="34" t="n">
        <f aca="false">sorties_modele_sanstitre!E159</f>
        <v>0.0736481689438868</v>
      </c>
      <c r="F159" s="34" t="n">
        <f aca="false">sorties_modele_sanstitre!F159</f>
        <v>0.0810606181139802</v>
      </c>
      <c r="G159" s="34" t="n">
        <f aca="false">sorties_modele_sanstitre!G159</f>
        <v>0.098550480654128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123</v>
      </c>
    </row>
    <row collapsed="false" customFormat="false" customHeight="false" hidden="false" ht="15" outlineLevel="0" r="162">
      <c r="A162" s="26" t="str">
        <f aca="false">sorties_modele_sanstitre!A162</f>
        <v>scenario</v>
      </c>
      <c r="B162" s="26" t="str">
        <f aca="false">sorties_modele_sanstitre!B162</f>
        <v>usage</v>
      </c>
      <c r="C162" s="26" t="str">
        <f aca="false">sorties_modele_sanstitre!C162</f>
        <v>Type_parc</v>
      </c>
      <c r="D162" s="26" t="str">
        <f aca="false">sorties_modele_sanstitre!D162</f>
        <v>2015</v>
      </c>
      <c r="E162" s="26" t="str">
        <f aca="false">sorties_modele_sanstitre!E162</f>
        <v>2020</v>
      </c>
      <c r="F162" s="26" t="str">
        <f aca="false">sorties_modele_sanstitre!F162</f>
        <v>2025</v>
      </c>
      <c r="G162" s="26" t="str">
        <f aca="false">sorties_modele_sanstitre!G162</f>
        <v>2030</v>
      </c>
      <c r="H162" s="26" t="str">
        <f aca="false">sorties_modele_sanstitre!H162</f>
        <v>2050</v>
      </c>
    </row>
    <row collapsed="false" customFormat="false" customHeight="false" hidden="false" ht="15" outlineLevel="0" r="163">
      <c r="A163" s="26" t="str">
        <f aca="false">sorties_modele_sanstitre!A163</f>
        <v>S4</v>
      </c>
      <c r="B163" s="26" t="str">
        <f aca="false">sorties_modele_sanstitre!B163</f>
        <v>Chauffage</v>
      </c>
      <c r="C163" s="26" t="str">
        <f aca="false">sorties_modele_sanstitre!C163</f>
        <v>E</v>
      </c>
      <c r="D163" s="26" t="n">
        <f aca="false">sorties_modele_sanstitre!D163</f>
        <v>1</v>
      </c>
      <c r="E163" s="26" t="n">
        <f aca="false">sorties_modele_sanstitre!E163</f>
        <v>0.92</v>
      </c>
      <c r="F163" s="26" t="n">
        <f aca="false">sorties_modele_sanstitre!F163</f>
        <v>0.86</v>
      </c>
      <c r="G163" s="26" t="n">
        <f aca="false">sorties_modele_sanstitre!G163</f>
        <v>0.8</v>
      </c>
      <c r="H163" s="26" t="n">
        <f aca="false">sorties_modele_sanstitre!H163</f>
        <v>0.67</v>
      </c>
    </row>
    <row collapsed="false" customFormat="false" customHeight="false" hidden="false" ht="15" outlineLevel="0" r="164">
      <c r="A164" s="26" t="str">
        <f aca="false">sorties_modele_sanstitre!A164</f>
        <v>S4</v>
      </c>
      <c r="B164" s="26" t="str">
        <f aca="false">sorties_modele_sanstitre!B164</f>
        <v>Chauffage</v>
      </c>
      <c r="C164" s="26" t="str">
        <f aca="false">sorties_modele_sanstitre!C164</f>
        <v>N</v>
      </c>
      <c r="D164" s="26" t="n">
        <f aca="false">sorties_modele_sanstitre!D164</f>
        <v>1</v>
      </c>
      <c r="E164" s="26" t="n">
        <f aca="false">sorties_modele_sanstitre!E164</f>
        <v>1.02</v>
      </c>
      <c r="F164" s="26" t="n">
        <f aca="false">sorties_modele_sanstitre!F164</f>
        <v>1.01</v>
      </c>
      <c r="G164" s="26" t="n">
        <f aca="false">sorties_modele_sanstitre!G164</f>
        <v>1</v>
      </c>
      <c r="H164" s="26" t="n">
        <f aca="false">sorties_modele_sanstitre!H164</f>
        <v>0.96</v>
      </c>
    </row>
    <row collapsed="false" customFormat="false" customHeight="false" hidden="false" ht="15" outlineLevel="0" r="166">
      <c r="A166" s="27" t="s">
        <v>124</v>
      </c>
    </row>
    <row collapsed="false" customFormat="false" customHeight="false" hidden="false" ht="15" outlineLevel="0" r="167">
      <c r="A167" s="26" t="str">
        <f aca="false">sorties_modele_sanstitre!A167</f>
        <v>scenario</v>
      </c>
      <c r="B167" s="26" t="str">
        <f aca="false">sorties_modele_sanstitre!B167</f>
        <v>Branche</v>
      </c>
      <c r="C167" s="26" t="str">
        <f aca="false">sorties_modele_sanstitre!C167</f>
        <v>2015</v>
      </c>
      <c r="D167" s="26" t="str">
        <f aca="false">sorties_modele_sanstitre!D167</f>
        <v>2020</v>
      </c>
      <c r="E167" s="26" t="str">
        <f aca="false">sorties_modele_sanstitre!E167</f>
        <v>2025</v>
      </c>
      <c r="F167" s="26" t="str">
        <f aca="false">sorties_modele_sanstitre!F167</f>
        <v>2030</v>
      </c>
      <c r="G167" s="26" t="str">
        <f aca="false">sorties_modele_sanstitre!G167</f>
        <v>2050</v>
      </c>
    </row>
    <row collapsed="false" customFormat="false" customHeight="false" hidden="false" ht="15" outlineLevel="0" r="168">
      <c r="A168" s="26" t="str">
        <f aca="false">sorties_modele_sanstitre!A168</f>
        <v>S4</v>
      </c>
      <c r="B168" s="26" t="str">
        <f aca="false">sorties_modele_sanstitre!B168</f>
        <v>Bureaux</v>
      </c>
      <c r="C168" s="26" t="n">
        <f aca="false">sorties_modele_sanstitre!C168</f>
        <v>1</v>
      </c>
      <c r="D168" s="26" t="n">
        <f aca="false">sorties_modele_sanstitre!D168</f>
        <v>0.99</v>
      </c>
      <c r="E168" s="26" t="n">
        <f aca="false">sorties_modele_sanstitre!E168</f>
        <v>0.99</v>
      </c>
      <c r="F168" s="26" t="n">
        <f aca="false">sorties_modele_sanstitre!F168</f>
        <v>0.98</v>
      </c>
      <c r="G168" s="26" t="n">
        <f aca="false">sorties_modele_sanstitre!G168</f>
        <v>0.96</v>
      </c>
    </row>
    <row collapsed="false" customFormat="false" customHeight="false" hidden="false" ht="15" outlineLevel="0" r="169">
      <c r="A169" s="26" t="str">
        <f aca="false">sorties_modele_sanstitre!A169</f>
        <v>S4</v>
      </c>
      <c r="B169" s="26" t="str">
        <f aca="false">sorties_modele_sanstitre!B169</f>
        <v>Commerce</v>
      </c>
      <c r="C169" s="26" t="n">
        <f aca="false">sorties_modele_sanstitre!C169</f>
        <v>1</v>
      </c>
      <c r="D169" s="26" t="n">
        <f aca="false">sorties_modele_sanstitre!D169</f>
        <v>0.98</v>
      </c>
      <c r="E169" s="26" t="n">
        <f aca="false">sorties_modele_sanstitre!E169</f>
        <v>0.97</v>
      </c>
      <c r="F169" s="26" t="n">
        <f aca="false">sorties_modele_sanstitre!F169</f>
        <v>0.96</v>
      </c>
      <c r="G169" s="26" t="n">
        <f aca="false">sorties_modele_sanstitre!G169</f>
        <v>0.92</v>
      </c>
    </row>
    <row collapsed="false" customFormat="false" customHeight="false" hidden="false" ht="15" outlineLevel="0" r="170">
      <c r="A170" s="26" t="str">
        <f aca="false">sorties_modele_sanstitre!A170</f>
        <v>S4</v>
      </c>
      <c r="B170" s="26" t="str">
        <f aca="false">sorties_modele_sanstitre!B170</f>
        <v>Santé</v>
      </c>
      <c r="C170" s="26" t="n">
        <f aca="false">sorties_modele_sanstitre!C170</f>
        <v>1</v>
      </c>
      <c r="D170" s="26" t="n">
        <f aca="false">sorties_modele_sanstitre!D170</f>
        <v>0.98</v>
      </c>
      <c r="E170" s="26" t="n">
        <f aca="false">sorties_modele_sanstitre!E170</f>
        <v>0.96</v>
      </c>
      <c r="F170" s="26" t="n">
        <f aca="false">sorties_modele_sanstitre!F170</f>
        <v>0.94</v>
      </c>
      <c r="G170" s="26" t="n">
        <f aca="false">sorties_modele_sanstitre!G170</f>
        <v>0.89</v>
      </c>
    </row>
    <row collapsed="false" customFormat="false" customHeight="false" hidden="false" ht="15" outlineLevel="0" r="171">
      <c r="A171" s="26" t="str">
        <f aca="false">sorties_modele_sanstitre!A171</f>
        <v>S4</v>
      </c>
      <c r="B171" s="26" t="str">
        <f aca="false">sorties_modele_sanstitre!B171</f>
        <v>Autre</v>
      </c>
      <c r="C171" s="26" t="n">
        <f aca="false">sorties_modele_sanstitre!C171</f>
        <v>1</v>
      </c>
      <c r="D171" s="26" t="n">
        <f aca="false">sorties_modele_sanstitre!D171</f>
        <v>1.01</v>
      </c>
      <c r="E171" s="26" t="n">
        <f aca="false">sorties_modele_sanstitre!E171</f>
        <v>1.01</v>
      </c>
      <c r="F171" s="26" t="n">
        <f aca="false">sorties_modele_sanstitre!F171</f>
        <v>1.02</v>
      </c>
      <c r="G171" s="26" t="n">
        <f aca="false">sorties_modele_sanstitre!G171</f>
        <v>1.03</v>
      </c>
    </row>
    <row collapsed="false" customFormat="false" customHeight="false" hidden="false" ht="15" outlineLevel="0" r="173">
      <c r="A173" s="27" t="s">
        <v>125</v>
      </c>
    </row>
    <row collapsed="false" customFormat="false" customHeight="false" hidden="false" ht="15" outlineLevel="0" r="174">
      <c r="A174" s="26" t="str">
        <f aca="false">sorties_modele_sanstitre!A174</f>
        <v>scenario</v>
      </c>
      <c r="B174" s="26" t="str">
        <f aca="false">sorties_modele_sanstitre!B174</f>
        <v>Branche</v>
      </c>
      <c r="C174" s="26" t="str">
        <f aca="false">sorties_modele_sanstitre!C174</f>
        <v>2015</v>
      </c>
      <c r="D174" s="26" t="str">
        <f aca="false">sorties_modele_sanstitre!D174</f>
        <v>2020</v>
      </c>
      <c r="E174" s="26" t="str">
        <f aca="false">sorties_modele_sanstitre!E174</f>
        <v>2025</v>
      </c>
      <c r="F174" s="26" t="str">
        <f aca="false">sorties_modele_sanstitre!F174</f>
        <v>2030</v>
      </c>
      <c r="G174" s="26" t="str">
        <f aca="false">sorties_modele_sanstitre!G174</f>
        <v>2050</v>
      </c>
    </row>
    <row collapsed="false" customFormat="false" customHeight="false" hidden="false" ht="15" outlineLevel="0" r="175">
      <c r="A175" s="26" t="str">
        <f aca="false">sorties_modele_sanstitre!A175</f>
        <v>S4</v>
      </c>
      <c r="B175" s="26" t="str">
        <f aca="false">sorties_modele_sanstitre!B175</f>
        <v>Bureaux</v>
      </c>
      <c r="C175" s="26" t="n">
        <f aca="false">sorties_modele_sanstitre!C175</f>
        <v>1</v>
      </c>
      <c r="D175" s="26" t="n">
        <f aca="false">sorties_modele_sanstitre!D175</f>
        <v>0.99</v>
      </c>
      <c r="E175" s="26" t="n">
        <f aca="false">sorties_modele_sanstitre!E175</f>
        <v>0.98</v>
      </c>
      <c r="F175" s="26" t="n">
        <f aca="false">sorties_modele_sanstitre!F175</f>
        <v>0.98</v>
      </c>
      <c r="G175" s="26" t="n">
        <f aca="false">sorties_modele_sanstitre!G175</f>
        <v>0.87</v>
      </c>
    </row>
    <row collapsed="false" customFormat="false" customHeight="false" hidden="false" ht="15" outlineLevel="0" r="176">
      <c r="A176" s="26" t="str">
        <f aca="false">sorties_modele_sanstitre!A176</f>
        <v>S4</v>
      </c>
      <c r="B176" s="26" t="str">
        <f aca="false">sorties_modele_sanstitre!B176</f>
        <v>Commerce</v>
      </c>
      <c r="C176" s="26" t="n">
        <f aca="false">sorties_modele_sanstitre!C176</f>
        <v>1</v>
      </c>
      <c r="D176" s="26" t="n">
        <f aca="false">sorties_modele_sanstitre!D176</f>
        <v>0.94</v>
      </c>
      <c r="E176" s="26" t="n">
        <f aca="false">sorties_modele_sanstitre!E176</f>
        <v>0.91</v>
      </c>
      <c r="F176" s="26" t="n">
        <f aca="false">sorties_modele_sanstitre!F176</f>
        <v>0.88</v>
      </c>
      <c r="G176" s="26" t="n">
        <f aca="false">sorties_modele_sanstitre!G176</f>
        <v>0.77</v>
      </c>
    </row>
    <row collapsed="false" customFormat="false" customHeight="false" hidden="false" ht="15" outlineLevel="0" r="177">
      <c r="A177" s="26" t="str">
        <f aca="false">sorties_modele_sanstitre!A177</f>
        <v>S4</v>
      </c>
      <c r="B177" s="26" t="str">
        <f aca="false">sorties_modele_sanstitre!B177</f>
        <v>Santé</v>
      </c>
      <c r="C177" s="26" t="n">
        <f aca="false">sorties_modele_sanstitre!C177</f>
        <v>1</v>
      </c>
      <c r="D177" s="26" t="n">
        <f aca="false">sorties_modele_sanstitre!D177</f>
        <v>0.94</v>
      </c>
      <c r="E177" s="26" t="n">
        <f aca="false">sorties_modele_sanstitre!E177</f>
        <v>0.89</v>
      </c>
      <c r="F177" s="26" t="n">
        <f aca="false">sorties_modele_sanstitre!F177</f>
        <v>0.84</v>
      </c>
      <c r="G177" s="26" t="n">
        <f aca="false">sorties_modele_sanstitre!G177</f>
        <v>0.7</v>
      </c>
    </row>
    <row collapsed="false" customFormat="false" customHeight="false" hidden="false" ht="15" outlineLevel="0" r="178">
      <c r="A178" s="26" t="str">
        <f aca="false">sorties_modele_sanstitre!A178</f>
        <v>S4</v>
      </c>
      <c r="B178" s="26" t="str">
        <f aca="false">sorties_modele_sanstitre!B178</f>
        <v>Autre</v>
      </c>
      <c r="C178" s="26" t="n">
        <f aca="false">sorties_modele_sanstitre!C178</f>
        <v>1</v>
      </c>
      <c r="D178" s="26" t="n">
        <f aca="false">sorties_modele_sanstitre!D178</f>
        <v>0.93</v>
      </c>
      <c r="E178" s="26" t="n">
        <f aca="false">sorties_modele_sanstitre!E178</f>
        <v>0.88</v>
      </c>
      <c r="F178" s="26" t="n">
        <f aca="false">sorties_modele_sanstitre!F178</f>
        <v>0.83</v>
      </c>
      <c r="G178" s="26" t="n">
        <f aca="false">sorties_modele_sanstitre!G178</f>
        <v>0.68</v>
      </c>
    </row>
    <row collapsed="false" customFormat="false" customHeight="false" hidden="false" ht="15" outlineLevel="0" r="180">
      <c r="A180" s="27" t="s">
        <v>126</v>
      </c>
    </row>
    <row collapsed="false" customFormat="false" customHeight="false" hidden="false" ht="15" outlineLevel="0" r="181">
      <c r="A181" s="26" t="str">
        <f aca="false">sorties_modele_sanstitre!A181</f>
        <v>scenario</v>
      </c>
      <c r="B181" s="26" t="str">
        <f aca="false">sorties_modele_sanstitre!B181</f>
        <v>Branche</v>
      </c>
      <c r="C181" s="26" t="str">
        <f aca="false">sorties_modele_sanstitre!C181</f>
        <v>2015</v>
      </c>
      <c r="D181" s="26" t="str">
        <f aca="false">sorties_modele_sanstitre!D181</f>
        <v>2020</v>
      </c>
      <c r="E181" s="26" t="str">
        <f aca="false">sorties_modele_sanstitre!E181</f>
        <v>2025</v>
      </c>
      <c r="F181" s="26" t="str">
        <f aca="false">sorties_modele_sanstitre!F181</f>
        <v>2030</v>
      </c>
      <c r="G181" s="26" t="str">
        <f aca="false">sorties_modele_sanstitre!G181</f>
        <v>2050</v>
      </c>
    </row>
    <row collapsed="false" customFormat="false" customHeight="false" hidden="false" ht="15" outlineLevel="0" r="182">
      <c r="A182" s="26" t="str">
        <f aca="false">sorties_modele_sanstitre!A182</f>
        <v>S4</v>
      </c>
      <c r="B182" s="26" t="str">
        <f aca="false">sorties_modele_sanstitre!B182</f>
        <v>Bureaux</v>
      </c>
      <c r="C182" s="26" t="n">
        <f aca="false">sorties_modele_sanstitre!C182</f>
        <v>1</v>
      </c>
      <c r="D182" s="26" t="n">
        <f aca="false">sorties_modele_sanstitre!D182</f>
        <v>1.05</v>
      </c>
      <c r="E182" s="26" t="n">
        <f aca="false">sorties_modele_sanstitre!E182</f>
        <v>1.09</v>
      </c>
      <c r="F182" s="26" t="n">
        <f aca="false">sorties_modele_sanstitre!F182</f>
        <v>1.13</v>
      </c>
      <c r="G182" s="26" t="n">
        <f aca="false">sorties_modele_sanstitre!G182</f>
        <v>1.23</v>
      </c>
    </row>
    <row collapsed="false" customFormat="false" customHeight="false" hidden="false" ht="15" outlineLevel="0" r="183">
      <c r="A183" s="26" t="str">
        <f aca="false">sorties_modele_sanstitre!A183</f>
        <v>S4</v>
      </c>
      <c r="B183" s="26" t="str">
        <f aca="false">sorties_modele_sanstitre!B183</f>
        <v>Commerce</v>
      </c>
      <c r="C183" s="26" t="n">
        <f aca="false">sorties_modele_sanstitre!C183</f>
        <v>1</v>
      </c>
      <c r="D183" s="26" t="n">
        <f aca="false">sorties_modele_sanstitre!D183</f>
        <v>1.08</v>
      </c>
      <c r="E183" s="26" t="n">
        <f aca="false">sorties_modele_sanstitre!E183</f>
        <v>1.12</v>
      </c>
      <c r="F183" s="26" t="n">
        <f aca="false">sorties_modele_sanstitre!F183</f>
        <v>1.16</v>
      </c>
      <c r="G183" s="26" t="n">
        <f aca="false">sorties_modele_sanstitre!G183</f>
        <v>1.29</v>
      </c>
    </row>
    <row collapsed="false" customFormat="false" customHeight="false" hidden="false" ht="15" outlineLevel="0" r="184">
      <c r="A184" s="26" t="str">
        <f aca="false">sorties_modele_sanstitre!A184</f>
        <v>S4</v>
      </c>
      <c r="B184" s="26" t="str">
        <f aca="false">sorties_modele_sanstitre!B184</f>
        <v>Santé</v>
      </c>
      <c r="C184" s="26" t="n">
        <f aca="false">sorties_modele_sanstitre!C184</f>
        <v>1</v>
      </c>
      <c r="D184" s="26" t="n">
        <f aca="false">sorties_modele_sanstitre!D184</f>
        <v>1.06</v>
      </c>
      <c r="E184" s="26" t="n">
        <f aca="false">sorties_modele_sanstitre!E184</f>
        <v>1.08</v>
      </c>
      <c r="F184" s="26" t="n">
        <f aca="false">sorties_modele_sanstitre!F184</f>
        <v>1.1</v>
      </c>
      <c r="G184" s="26" t="n">
        <f aca="false">sorties_modele_sanstitre!G184</f>
        <v>1.12</v>
      </c>
    </row>
    <row collapsed="false" customFormat="false" customHeight="false" hidden="false" ht="15" outlineLevel="0" r="185">
      <c r="A185" s="26" t="str">
        <f aca="false">sorties_modele_sanstitre!A185</f>
        <v>S4</v>
      </c>
      <c r="B185" s="26" t="str">
        <f aca="false">sorties_modele_sanstitre!B185</f>
        <v>Autre</v>
      </c>
      <c r="C185" s="26" t="n">
        <f aca="false">sorties_modele_sanstitre!C185</f>
        <v>1</v>
      </c>
      <c r="D185" s="26" t="n">
        <f aca="false">sorties_modele_sanstitre!D185</f>
        <v>1.12</v>
      </c>
      <c r="E185" s="26" t="n">
        <f aca="false">sorties_modele_sanstitre!E185</f>
        <v>1.19</v>
      </c>
      <c r="F185" s="26" t="n">
        <f aca="false">sorties_modele_sanstitre!F185</f>
        <v>1.27</v>
      </c>
      <c r="G185" s="26" t="n">
        <f aca="false">sorties_modele_sanstitre!G185</f>
        <v>1.42</v>
      </c>
    </row>
    <row collapsed="false" customFormat="false" customHeight="false" hidden="false" ht="15" outlineLevel="0" r="187">
      <c r="A187" s="27" t="s">
        <v>127</v>
      </c>
    </row>
    <row collapsed="false" customFormat="false" customHeight="false" hidden="false" ht="15" outlineLevel="0" r="188">
      <c r="A188" s="26" t="str">
        <f aca="false">sorties_modele_sanstitre!A188</f>
        <v>scenario</v>
      </c>
      <c r="B188" s="26" t="str">
        <f aca="false">sorties_modele_sanstitre!B188</f>
        <v>Branche_MEDPRO</v>
      </c>
      <c r="C188" s="26" t="str">
        <f aca="false">sorties_modele_sanstitre!C188</f>
        <v>2015</v>
      </c>
      <c r="D188" s="26" t="str">
        <f aca="false">sorties_modele_sanstitre!D188</f>
        <v>2020</v>
      </c>
      <c r="E188" s="26" t="str">
        <f aca="false">sorties_modele_sanstitre!E188</f>
        <v>2025</v>
      </c>
      <c r="F188" s="26" t="str">
        <f aca="false">sorties_modele_sanstitre!F188</f>
        <v>2030</v>
      </c>
      <c r="G188" s="26" t="str">
        <f aca="false">sorties_modele_sanstitre!G188</f>
        <v>2050</v>
      </c>
    </row>
    <row collapsed="false" customFormat="false" customHeight="false" hidden="false" ht="15" outlineLevel="0" r="189">
      <c r="A189" s="26" t="str">
        <f aca="false">sorties_modele_sanstitre!A189</f>
        <v>S4</v>
      </c>
      <c r="B189" s="26" t="str">
        <f aca="false">sorties_modele_sanstitre!B189</f>
        <v>Bureaux</v>
      </c>
      <c r="C189" s="34" t="n">
        <f aca="false">sorties_modele_sanstitre!C189</f>
        <v>0.430198051649483</v>
      </c>
      <c r="D189" s="34" t="n">
        <f aca="false">sorties_modele_sanstitre!D189</f>
        <v>0.455361840417034</v>
      </c>
      <c r="E189" s="34" t="n">
        <f aca="false">sorties_modele_sanstitre!E189</f>
        <v>0.470849104644824</v>
      </c>
      <c r="F189" s="34" t="n">
        <f aca="false">sorties_modele_sanstitre!F189</f>
        <v>0.485474167931023</v>
      </c>
      <c r="G189" s="34" t="n">
        <f aca="false">sorties_modele_sanstitre!G189</f>
        <v>0.513385530574756</v>
      </c>
    </row>
    <row collapsed="false" customFormat="false" customHeight="false" hidden="false" ht="15" outlineLevel="0" r="190">
      <c r="A190" s="26" t="str">
        <f aca="false">sorties_modele_sanstitre!A190</f>
        <v>S4</v>
      </c>
      <c r="B190" s="26" t="str">
        <f aca="false">sorties_modele_sanstitre!B190</f>
        <v>Commerce</v>
      </c>
      <c r="C190" s="34" t="n">
        <f aca="false">sorties_modele_sanstitre!C190</f>
        <v>0.407633259838657</v>
      </c>
      <c r="D190" s="34" t="n">
        <f aca="false">sorties_modele_sanstitre!D190</f>
        <v>0.438422086730586</v>
      </c>
      <c r="E190" s="34" t="n">
        <f aca="false">sorties_modele_sanstitre!E190</f>
        <v>0.453714293630922</v>
      </c>
      <c r="F190" s="34" t="n">
        <f aca="false">sorties_modele_sanstitre!F190</f>
        <v>0.468124778655919</v>
      </c>
      <c r="G190" s="34" t="n">
        <f aca="false">sorties_modele_sanstitre!G190</f>
        <v>0.493948830820736</v>
      </c>
    </row>
    <row collapsed="false" customFormat="false" customHeight="false" hidden="false" ht="15" outlineLevel="0" r="191">
      <c r="A191" s="26" t="str">
        <f aca="false">sorties_modele_sanstitre!A191</f>
        <v>S4</v>
      </c>
      <c r="B191" s="26" t="str">
        <f aca="false">sorties_modele_sanstitre!B191</f>
        <v>Santé</v>
      </c>
      <c r="C191" s="34" t="n">
        <f aca="false">sorties_modele_sanstitre!C191</f>
        <v>0.246402517375043</v>
      </c>
      <c r="D191" s="34" t="n">
        <f aca="false">sorties_modele_sanstitre!D191</f>
        <v>0.266155169475231</v>
      </c>
      <c r="E191" s="34" t="n">
        <f aca="false">sorties_modele_sanstitre!E191</f>
        <v>0.277800882311246</v>
      </c>
      <c r="F191" s="34" t="n">
        <f aca="false">sorties_modele_sanstitre!F191</f>
        <v>0.289031553434874</v>
      </c>
      <c r="G191" s="34" t="n">
        <f aca="false">sorties_modele_sanstitre!G191</f>
        <v>0.312020917062637</v>
      </c>
    </row>
    <row collapsed="false" customFormat="false" customHeight="false" hidden="false" ht="15" outlineLevel="0" r="192">
      <c r="A192" s="26" t="str">
        <f aca="false">sorties_modele_sanstitre!A192</f>
        <v>S4</v>
      </c>
      <c r="B192" s="26" t="str">
        <f aca="false">sorties_modele_sanstitre!B192</f>
        <v>Autre</v>
      </c>
      <c r="C192" s="34" t="n">
        <f aca="false">sorties_modele_sanstitre!C192</f>
        <v>0.264527565159964</v>
      </c>
      <c r="D192" s="34" t="n">
        <f aca="false">sorties_modele_sanstitre!D192</f>
        <v>0.282251981122108</v>
      </c>
      <c r="E192" s="34" t="n">
        <f aca="false">sorties_modele_sanstitre!E192</f>
        <v>0.291328424956067</v>
      </c>
      <c r="F192" s="34" t="n">
        <f aca="false">sorties_modele_sanstitre!F192</f>
        <v>0.300065547728345</v>
      </c>
      <c r="G192" s="34" t="n">
        <f aca="false">sorties_modele_sanstitre!G192</f>
        <v>0.312634511963236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128</v>
      </c>
    </row>
    <row collapsed="false" customFormat="false" customHeight="false" hidden="false" ht="15" outlineLevel="0" r="195">
      <c r="A195" s="26" t="str">
        <f aca="false">sorties_modele_sanstitre!A195</f>
        <v>scenario</v>
      </c>
      <c r="B195" s="26" t="str">
        <f aca="false">sorties_modele_sanstitre!B195</f>
        <v>Branche_MEDPRO</v>
      </c>
      <c r="C195" s="26" t="str">
        <f aca="false">sorties_modele_sanstitre!C195</f>
        <v>2015</v>
      </c>
      <c r="D195" s="26" t="str">
        <f aca="false">sorties_modele_sanstitre!D195</f>
        <v>2020</v>
      </c>
      <c r="E195" s="26" t="str">
        <f aca="false">sorties_modele_sanstitre!E195</f>
        <v>2025</v>
      </c>
      <c r="F195" s="26" t="str">
        <f aca="false">sorties_modele_sanstitre!F195</f>
        <v>2030</v>
      </c>
      <c r="G195" s="26" t="str">
        <f aca="false">sorties_modele_sanstitre!G195</f>
        <v>2050</v>
      </c>
    </row>
    <row collapsed="false" customFormat="false" customHeight="false" hidden="false" ht="15" outlineLevel="0" r="196">
      <c r="A196" s="26" t="str">
        <f aca="false">sorties_modele_sanstitre!A196</f>
        <v>S4</v>
      </c>
      <c r="B196" s="26" t="str">
        <f aca="false">sorties_modele_sanstitre!B196</f>
        <v>Bureaux</v>
      </c>
      <c r="C196" s="26" t="n">
        <f aca="false">sorties_modele_sanstitre!C196</f>
        <v>8.3136216472123</v>
      </c>
      <c r="D196" s="26" t="n">
        <f aca="false">sorties_modele_sanstitre!D196</f>
        <v>9.0834755774624</v>
      </c>
      <c r="E196" s="26" t="n">
        <f aca="false">sorties_modele_sanstitre!E196</f>
        <v>9.7547781632238</v>
      </c>
      <c r="F196" s="26" t="n">
        <f aca="false">sorties_modele_sanstitre!F196</f>
        <v>10.4609843158384</v>
      </c>
      <c r="G196" s="26" t="n">
        <f aca="false">sorties_modele_sanstitre!G196</f>
        <v>12.5014805178403</v>
      </c>
    </row>
    <row collapsed="false" customFormat="false" customHeight="false" hidden="false" ht="15" outlineLevel="0" r="197">
      <c r="A197" s="26" t="str">
        <f aca="false">sorties_modele_sanstitre!A197</f>
        <v>S4</v>
      </c>
      <c r="B197" s="26" t="str">
        <f aca="false">sorties_modele_sanstitre!B197</f>
        <v>Commerce</v>
      </c>
      <c r="C197" s="26" t="n">
        <f aca="false">sorties_modele_sanstitre!C197</f>
        <v>2.0291366908637</v>
      </c>
      <c r="D197" s="26" t="n">
        <f aca="false">sorties_modele_sanstitre!D197</f>
        <v>2.2779157674429</v>
      </c>
      <c r="E197" s="26" t="n">
        <f aca="false">sorties_modele_sanstitre!E197</f>
        <v>2.4051332307364</v>
      </c>
      <c r="F197" s="26" t="n">
        <f aca="false">sorties_modele_sanstitre!F197</f>
        <v>2.5326279637651</v>
      </c>
      <c r="G197" s="26" t="n">
        <f aca="false">sorties_modele_sanstitre!G197</f>
        <v>2.974151961244</v>
      </c>
    </row>
    <row collapsed="false" customFormat="false" customHeight="false" hidden="false" ht="15" outlineLevel="0" r="198">
      <c r="A198" s="26" t="str">
        <f aca="false">sorties_modele_sanstitre!A198</f>
        <v>S4</v>
      </c>
      <c r="B198" s="26" t="str">
        <f aca="false">sorties_modele_sanstitre!B198</f>
        <v>Santé</v>
      </c>
      <c r="C198" s="26" t="n">
        <f aca="false">sorties_modele_sanstitre!C198</f>
        <v>1.489677549154</v>
      </c>
      <c r="D198" s="26" t="n">
        <f aca="false">sorties_modele_sanstitre!D198</f>
        <v>1.6862894391427</v>
      </c>
      <c r="E198" s="26" t="n">
        <f aca="false">sorties_modele_sanstitre!E198</f>
        <v>1.8071267559147</v>
      </c>
      <c r="F198" s="26" t="n">
        <f aca="false">sorties_modele_sanstitre!F198</f>
        <v>1.9375500920727</v>
      </c>
      <c r="G198" s="26" t="n">
        <f aca="false">sorties_modele_sanstitre!G198</f>
        <v>2.4200471628388</v>
      </c>
    </row>
    <row collapsed="false" customFormat="false" customHeight="false" hidden="false" ht="15" outlineLevel="0" r="199">
      <c r="A199" s="26" t="str">
        <f aca="false">sorties_modele_sanstitre!A199</f>
        <v>S4</v>
      </c>
      <c r="B199" s="26" t="str">
        <f aca="false">sorties_modele_sanstitre!B199</f>
        <v>Autre</v>
      </c>
      <c r="C199" s="26" t="n">
        <f aca="false">sorties_modele_sanstitre!C199</f>
        <v>7.5472653203348</v>
      </c>
      <c r="D199" s="26" t="n">
        <f aca="false">sorties_modele_sanstitre!D199</f>
        <v>8.7044956004015</v>
      </c>
      <c r="E199" s="26" t="n">
        <f aca="false">sorties_modele_sanstitre!E199</f>
        <v>9.4049456740203</v>
      </c>
      <c r="F199" s="26" t="n">
        <f aca="false">sorties_modele_sanstitre!F199</f>
        <v>10.1397378509261</v>
      </c>
      <c r="G199" s="26" t="n">
        <f aca="false">sorties_modele_sanstitre!G199</f>
        <v>11.9031319640506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129</v>
      </c>
    </row>
    <row collapsed="false" customFormat="false" customHeight="false" hidden="false" ht="15" outlineLevel="0" r="202">
      <c r="A202" s="26" t="str">
        <f aca="false">sorties_modele_sanstitre!A202</f>
        <v>scenario</v>
      </c>
      <c r="B202" s="26" t="str">
        <f aca="false">sorties_modele_sanstitre!B202</f>
        <v>2015</v>
      </c>
      <c r="C202" s="26" t="str">
        <f aca="false">sorties_modele_sanstitre!C202</f>
        <v>2020</v>
      </c>
      <c r="D202" s="26" t="str">
        <f aca="false">sorties_modele_sanstitre!D202</f>
        <v>2025</v>
      </c>
      <c r="E202" s="26" t="str">
        <f aca="false">sorties_modele_sanstitre!E202</f>
        <v>2030</v>
      </c>
      <c r="F202" s="26" t="str">
        <f aca="false">sorties_modele_sanstitre!F202</f>
        <v>2050</v>
      </c>
    </row>
    <row collapsed="false" customFormat="false" customHeight="false" hidden="false" ht="15" outlineLevel="0" r="203">
      <c r="A203" s="26" t="str">
        <f aca="false">sorties_modele_sanstitre!A203</f>
        <v>S4</v>
      </c>
      <c r="B203" s="26" t="n">
        <f aca="false">sorties_modele_sanstitre!B203</f>
        <v>1</v>
      </c>
      <c r="C203" s="26" t="n">
        <f aca="false">sorties_modele_sanstitre!C203</f>
        <v>1.08</v>
      </c>
      <c r="D203" s="26" t="n">
        <f aca="false">sorties_modele_sanstitre!D203</f>
        <v>1.21</v>
      </c>
      <c r="E203" s="26" t="n">
        <f aca="false">sorties_modele_sanstitre!E203</f>
        <v>1.26</v>
      </c>
      <c r="F203" s="26" t="n">
        <f aca="false">sorties_modele_sanstitre!F203</f>
        <v>1.39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130</v>
      </c>
    </row>
    <row collapsed="false" customFormat="false" customHeight="false" hidden="false" ht="15" outlineLevel="0" r="206">
      <c r="A206" s="26" t="str">
        <f aca="false">sorties_modele_sanstitre!A206</f>
        <v>scenario</v>
      </c>
      <c r="B206" s="26" t="str">
        <f aca="false">sorties_modele_sanstitre!B206</f>
        <v>energie</v>
      </c>
      <c r="C206" s="26" t="str">
        <f aca="false">sorties_modele_sanstitre!C206</f>
        <v>2010</v>
      </c>
      <c r="D206" s="26" t="str">
        <f aca="false">sorties_modele_sanstitre!D206</f>
        <v>2015</v>
      </c>
      <c r="E206" s="26" t="str">
        <f aca="false">sorties_modele_sanstitre!E206</f>
        <v>2020</v>
      </c>
      <c r="F206" s="26" t="str">
        <f aca="false">sorties_modele_sanstitre!F206</f>
        <v>2025</v>
      </c>
      <c r="G206" s="26" t="str">
        <f aca="false">sorties_modele_sanstitre!G206</f>
        <v>2030</v>
      </c>
      <c r="H206" s="26" t="str">
        <f aca="false">sorties_modele_sanstitre!H206</f>
        <v>2035</v>
      </c>
      <c r="I206" s="26" t="str">
        <f aca="false">sorties_modele_sanstitre!I206</f>
        <v>2050</v>
      </c>
      <c r="J206" s="35"/>
      <c r="K206" s="35"/>
    </row>
    <row collapsed="false" customFormat="false" customHeight="false" hidden="false" ht="15" outlineLevel="0" r="207">
      <c r="A207" s="26" t="str">
        <f aca="false">sorties_modele_sanstitre!A207</f>
        <v>S4</v>
      </c>
      <c r="B207" s="26" t="str">
        <f aca="false">sorties_modele_sanstitre!B207</f>
        <v>Electricité</v>
      </c>
      <c r="C207" s="39" t="n">
        <f aca="false">sorties_modele_sanstitre!C207</f>
        <v>9.72286263516541</v>
      </c>
      <c r="D207" s="39" t="n">
        <f aca="false">sorties_modele_sanstitre!D207</f>
        <v>10.0322542340201</v>
      </c>
      <c r="E207" s="39" t="n">
        <f aca="false">sorties_modele_sanstitre!E207</f>
        <v>10.0438300279713</v>
      </c>
      <c r="F207" s="39" t="n">
        <f aca="false">sorties_modele_sanstitre!F207</f>
        <v>9.99185091873153</v>
      </c>
      <c r="G207" s="39" t="n">
        <f aca="false">sorties_modele_sanstitre!G207</f>
        <v>10.0948169020525</v>
      </c>
      <c r="H207" s="39" t="n">
        <f aca="false">sorties_modele_sanstitre!H207</f>
        <v>10.1344096769877</v>
      </c>
      <c r="I207" s="39" t="n">
        <f aca="false">sorties_modele_sanstitre!I207</f>
        <v>10.0067158595961</v>
      </c>
      <c r="J207" s="40"/>
      <c r="K207" s="40"/>
    </row>
    <row collapsed="false" customFormat="false" customHeight="false" hidden="false" ht="15" outlineLevel="0" r="208">
      <c r="A208" s="26" t="str">
        <f aca="false">sorties_modele_sanstitre!A208</f>
        <v>S4</v>
      </c>
      <c r="B208" s="26" t="str">
        <f aca="false">sorties_modele_sanstitre!B208</f>
        <v>Gaz</v>
      </c>
      <c r="C208" s="39" t="n">
        <f aca="false">sorties_modele_sanstitre!C208</f>
        <v>6.18758738225666</v>
      </c>
      <c r="D208" s="39" t="n">
        <f aca="false">sorties_modele_sanstitre!D208</f>
        <v>6.19385974548083</v>
      </c>
      <c r="E208" s="39" t="n">
        <f aca="false">sorties_modele_sanstitre!E208</f>
        <v>5.53532674008516</v>
      </c>
      <c r="F208" s="39" t="n">
        <f aca="false">sorties_modele_sanstitre!F208</f>
        <v>4.57298136139003</v>
      </c>
      <c r="G208" s="39" t="n">
        <f aca="false">sorties_modele_sanstitre!G208</f>
        <v>3.2856369966631</v>
      </c>
      <c r="H208" s="39" t="n">
        <f aca="false">sorties_modele_sanstitre!H208</f>
        <v>2.03074197547168</v>
      </c>
      <c r="I208" s="39" t="n">
        <f aca="false">sorties_modele_sanstitre!I208</f>
        <v>0.578079259171238</v>
      </c>
      <c r="J208" s="40"/>
      <c r="K208" s="40"/>
    </row>
    <row collapsed="false" customFormat="false" customHeight="false" hidden="false" ht="15" outlineLevel="0" r="209">
      <c r="A209" s="26" t="str">
        <f aca="false">sorties_modele_sanstitre!A209</f>
        <v>S4</v>
      </c>
      <c r="B209" s="26" t="str">
        <f aca="false">sorties_modele_sanstitre!B209</f>
        <v>Fioul</v>
      </c>
      <c r="C209" s="39" t="n">
        <f aca="false">sorties_modele_sanstitre!C209</f>
        <v>2.52686858512057</v>
      </c>
      <c r="D209" s="39" t="n">
        <f aca="false">sorties_modele_sanstitre!D209</f>
        <v>1.75019911295865</v>
      </c>
      <c r="E209" s="39" t="n">
        <f aca="false">sorties_modele_sanstitre!E209</f>
        <v>1.31926935429733</v>
      </c>
      <c r="F209" s="39" t="n">
        <f aca="false">sorties_modele_sanstitre!F209</f>
        <v>0.823276454758435</v>
      </c>
      <c r="G209" s="39" t="n">
        <f aca="false">sorties_modele_sanstitre!G209</f>
        <v>0.439680176768667</v>
      </c>
      <c r="H209" s="39" t="n">
        <f aca="false">sorties_modele_sanstitre!H209</f>
        <v>0.300592593683766</v>
      </c>
      <c r="I209" s="39" t="n">
        <f aca="false">sorties_modele_sanstitre!I209</f>
        <v>0.0443950263147979</v>
      </c>
      <c r="J209" s="40"/>
      <c r="K209" s="40"/>
    </row>
    <row collapsed="false" customFormat="false" customHeight="false" hidden="false" ht="15" outlineLevel="0" r="210">
      <c r="A210" s="26" t="str">
        <f aca="false">sorties_modele_sanstitre!A210</f>
        <v>S4</v>
      </c>
      <c r="B210" s="26" t="str">
        <f aca="false">sorties_modele_sanstitre!B210</f>
        <v>Urbain</v>
      </c>
      <c r="C210" s="39" t="n">
        <f aca="false">sorties_modele_sanstitre!C210</f>
        <v>0.794640691631058</v>
      </c>
      <c r="D210" s="39" t="n">
        <f aca="false">sorties_modele_sanstitre!D210</f>
        <v>0.694046481413095</v>
      </c>
      <c r="E210" s="39" t="n">
        <f aca="false">sorties_modele_sanstitre!E210</f>
        <v>0.677032564493474</v>
      </c>
      <c r="F210" s="39" t="n">
        <f aca="false">sorties_modele_sanstitre!F210</f>
        <v>0.866564154651625</v>
      </c>
      <c r="G210" s="39" t="n">
        <f aca="false">sorties_modele_sanstitre!G210</f>
        <v>1.15546241020795</v>
      </c>
      <c r="H210" s="39" t="n">
        <f aca="false">sorties_modele_sanstitre!H210</f>
        <v>1.47429046516353</v>
      </c>
      <c r="I210" s="39" t="n">
        <f aca="false">sorties_modele_sanstitre!I210</f>
        <v>2.04192584941183</v>
      </c>
      <c r="J210" s="40"/>
      <c r="K210" s="40"/>
    </row>
    <row collapsed="false" customFormat="false" customHeight="false" hidden="false" ht="15" outlineLevel="0" r="211">
      <c r="A211" s="26" t="str">
        <f aca="false">sorties_modele_sanstitre!A211</f>
        <v>S4</v>
      </c>
      <c r="B211" s="26" t="str">
        <f aca="false">sorties_modele_sanstitre!B211</f>
        <v>Autres</v>
      </c>
      <c r="C211" s="39" t="n">
        <f aca="false">sorties_modele_sanstitre!C211</f>
        <v>0.672213029917756</v>
      </c>
      <c r="D211" s="39" t="n">
        <f aca="false">sorties_modele_sanstitre!D211</f>
        <v>0.692788199766002</v>
      </c>
      <c r="E211" s="39" t="n">
        <f aca="false">sorties_modele_sanstitre!E211</f>
        <v>0.693693381921677</v>
      </c>
      <c r="F211" s="39" t="n">
        <f aca="false">sorties_modele_sanstitre!F211</f>
        <v>0.675130866900241</v>
      </c>
      <c r="G211" s="39" t="n">
        <f aca="false">sorties_modele_sanstitre!G211</f>
        <v>0.648563672334153</v>
      </c>
      <c r="H211" s="39" t="n">
        <f aca="false">sorties_modele_sanstitre!H211</f>
        <v>0.65559668807632</v>
      </c>
      <c r="I211" s="39" t="n">
        <f aca="false">sorties_modele_sanstitre!I211</f>
        <v>0.718127578305426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131</v>
      </c>
    </row>
    <row collapsed="false" customFormat="false" customHeight="false" hidden="false" ht="15" outlineLevel="0" r="214">
      <c r="A214" s="26" t="str">
        <f aca="false">sorties_modele_sanstitre!A214</f>
        <v>scenario</v>
      </c>
      <c r="B214" s="26" t="str">
        <f aca="false">sorties_modele_sanstitre!B214</f>
        <v>usage</v>
      </c>
      <c r="C214" s="26" t="str">
        <f aca="false">sorties_modele_sanstitre!C214</f>
        <v>2010</v>
      </c>
      <c r="D214" s="26" t="str">
        <f aca="false">sorties_modele_sanstitre!D214</f>
        <v>2015</v>
      </c>
      <c r="E214" s="26" t="str">
        <f aca="false">sorties_modele_sanstitre!E214</f>
        <v>2020</v>
      </c>
      <c r="F214" s="26" t="str">
        <f aca="false">sorties_modele_sanstitre!F214</f>
        <v>2025</v>
      </c>
      <c r="G214" s="26" t="str">
        <f aca="false">sorties_modele_sanstitre!G214</f>
        <v>2030</v>
      </c>
      <c r="H214" s="26" t="str">
        <f aca="false">sorties_modele_sanstitre!H214</f>
        <v>2035</v>
      </c>
      <c r="I214" s="26" t="str">
        <f aca="false">sorties_modele_sanstitre!I214</f>
        <v>2050</v>
      </c>
      <c r="J214" s="37"/>
      <c r="K214" s="37"/>
    </row>
    <row collapsed="false" customFormat="false" customHeight="false" hidden="false" ht="15" outlineLevel="0" r="215">
      <c r="A215" s="26" t="str">
        <f aca="false">sorties_modele_sanstitre!A215</f>
        <v>S4</v>
      </c>
      <c r="B215" s="26" t="str">
        <f aca="false">sorties_modele_sanstitre!B215</f>
        <v>Chauffage</v>
      </c>
      <c r="C215" s="39" t="n">
        <f aca="false">sorties_modele_sanstitre!C215</f>
        <v>9.31551431140441</v>
      </c>
      <c r="D215" s="39" t="n">
        <f aca="false">sorties_modele_sanstitre!D215</f>
        <v>8.57891386011359</v>
      </c>
      <c r="E215" s="39" t="n">
        <f aca="false">sorties_modele_sanstitre!E215</f>
        <v>7.56314475901212</v>
      </c>
      <c r="F215" s="39" t="n">
        <f aca="false">sorties_modele_sanstitre!F215</f>
        <v>6.51750588364862</v>
      </c>
      <c r="G215" s="39" t="n">
        <f aca="false">sorties_modele_sanstitre!G215</f>
        <v>5.42335036741055</v>
      </c>
      <c r="H215" s="39" t="n">
        <f aca="false">sorties_modele_sanstitre!H215</f>
        <v>4.59016621424426</v>
      </c>
      <c r="I215" s="39" t="n">
        <f aca="false">sorties_modele_sanstitre!I215</f>
        <v>3.52510010551034</v>
      </c>
      <c r="J215" s="38"/>
      <c r="K215" s="38"/>
    </row>
    <row collapsed="false" customFormat="false" customHeight="false" hidden="false" ht="15" outlineLevel="0" r="216">
      <c r="A216" s="26" t="str">
        <f aca="false">sorties_modele_sanstitre!A216</f>
        <v>S4</v>
      </c>
      <c r="B216" s="26" t="str">
        <f aca="false">sorties_modele_sanstitre!B216</f>
        <v>AU_ther</v>
      </c>
      <c r="C216" s="39" t="n">
        <f aca="false">sorties_modele_sanstitre!C216</f>
        <v>4.04719045266949</v>
      </c>
      <c r="D216" s="39" t="n">
        <f aca="false">sorties_modele_sanstitre!D216</f>
        <v>4.1683265181124</v>
      </c>
      <c r="E216" s="39" t="n">
        <f aca="false">sorties_modele_sanstitre!E216</f>
        <v>4.16280812202512</v>
      </c>
      <c r="F216" s="39" t="n">
        <f aca="false">sorties_modele_sanstitre!F216</f>
        <v>3.97798759456253</v>
      </c>
      <c r="G216" s="39" t="n">
        <f aca="false">sorties_modele_sanstitre!G216</f>
        <v>3.8494025056581</v>
      </c>
      <c r="H216" s="39" t="n">
        <f aca="false">sorties_modele_sanstitre!H216</f>
        <v>3.81210788768163</v>
      </c>
      <c r="I216" s="39" t="n">
        <f aca="false">sorties_modele_sanstitre!I216</f>
        <v>3.96845593064115</v>
      </c>
      <c r="J216" s="38"/>
      <c r="K216" s="38"/>
    </row>
    <row collapsed="false" customFormat="false" customHeight="false" hidden="false" ht="15" outlineLevel="0" r="217">
      <c r="A217" s="26" t="str">
        <f aca="false">sorties_modele_sanstitre!A217</f>
        <v>S4</v>
      </c>
      <c r="B217" s="26" t="str">
        <f aca="false">sorties_modele_sanstitre!B217</f>
        <v>Elec_spe</v>
      </c>
      <c r="C217" s="39" t="n">
        <f aca="false">sorties_modele_sanstitre!C217</f>
        <v>6.05680426006635</v>
      </c>
      <c r="D217" s="39" t="n">
        <f aca="false">sorties_modele_sanstitre!D217</f>
        <v>6.09549281053096</v>
      </c>
      <c r="E217" s="39" t="n">
        <f aca="false">sorties_modele_sanstitre!E217</f>
        <v>6.00342877585015</v>
      </c>
      <c r="F217" s="39" t="n">
        <f aca="false">sorties_modele_sanstitre!F217</f>
        <v>5.90806182792946</v>
      </c>
      <c r="G217" s="39" t="n">
        <f aca="false">sorties_modele_sanstitre!G217</f>
        <v>5.82020646710167</v>
      </c>
      <c r="H217" s="39" t="n">
        <f aca="false">sorties_modele_sanstitre!H217</f>
        <v>5.66357502335326</v>
      </c>
      <c r="I217" s="39" t="n">
        <f aca="false">sorties_modele_sanstitre!I217</f>
        <v>5.34764070644474</v>
      </c>
      <c r="J217" s="38"/>
      <c r="K217" s="38"/>
    </row>
    <row collapsed="false" customFormat="false" customHeight="false" hidden="false" ht="15" outlineLevel="0" r="218">
      <c r="A218" s="26" t="str">
        <f aca="false">sorties_modele_sanstitre!A218</f>
        <v>S4</v>
      </c>
      <c r="B218" s="26" t="str">
        <f aca="false">sorties_modele_sanstitre!B218</f>
        <v>Clim</v>
      </c>
      <c r="C218" s="39" t="n">
        <f aca="false">sorties_modele_sanstitre!C218</f>
        <v>0.484663299951195</v>
      </c>
      <c r="D218" s="39" t="n">
        <f aca="false">sorties_modele_sanstitre!D218</f>
        <v>0.520414584881771</v>
      </c>
      <c r="E218" s="39" t="n">
        <f aca="false">sorties_modele_sanstitre!E218</f>
        <v>0.539770411881591</v>
      </c>
      <c r="F218" s="39" t="n">
        <f aca="false">sorties_modele_sanstitre!F218</f>
        <v>0.526248450291255</v>
      </c>
      <c r="G218" s="39" t="n">
        <f aca="false">sorties_modele_sanstitre!G218</f>
        <v>0.531200817856036</v>
      </c>
      <c r="H218" s="39" t="n">
        <f aca="false">sorties_modele_sanstitre!H218</f>
        <v>0.529782274103861</v>
      </c>
      <c r="I218" s="39" t="n">
        <f aca="false">sorties_modele_sanstitre!I218</f>
        <v>0.548046830203156</v>
      </c>
      <c r="J218" s="38"/>
      <c r="K218" s="38"/>
    </row>
    <row collapsed="false" customFormat="false" customHeight="false" hidden="false" ht="15" outlineLevel="0" r="219">
      <c r="A219" s="26" t="str">
        <f aca="false">sorties_modele_sanstitre!A219</f>
        <v>S4</v>
      </c>
      <c r="B219" s="26" t="str">
        <f aca="false">sorties_modele_sanstitre!B219</f>
        <v>Total_RT</v>
      </c>
      <c r="C219" s="39" t="n">
        <f aca="false">sorties_modele_sanstitre!C219</f>
        <v>15.4033261061371</v>
      </c>
      <c r="D219" s="39" t="n">
        <f aca="false">sorties_modele_sanstitre!D219</f>
        <v>14.6677863293032</v>
      </c>
      <c r="E219" s="39" t="n">
        <f aca="false">sorties_modele_sanstitre!E219</f>
        <v>13.460855214536</v>
      </c>
      <c r="F219" s="39" t="n">
        <f aca="false">sorties_modele_sanstitre!F219</f>
        <v>12.0077486094515</v>
      </c>
      <c r="G219" s="39" t="n">
        <f aca="false">sorties_modele_sanstitre!G219</f>
        <v>10.5774714362355</v>
      </c>
      <c r="H219" s="39" t="n">
        <f aca="false">sorties_modele_sanstitre!H219</f>
        <v>9.4930057595008</v>
      </c>
      <c r="I219" s="39" t="n">
        <f aca="false">sorties_modele_sanstitre!I219</f>
        <v>8.07981468180069</v>
      </c>
      <c r="J219" s="38"/>
      <c r="K219" s="38"/>
    </row>
    <row collapsed="false" customFormat="false" customHeight="false" hidden="false" ht="15" outlineLevel="0" r="220">
      <c r="A220" s="26" t="str">
        <f aca="false">sorties_modele_sanstitre!A220</f>
        <v>S4</v>
      </c>
      <c r="B220" s="26" t="str">
        <f aca="false">sorties_modele_sanstitre!B220</f>
        <v>Total</v>
      </c>
      <c r="C220" s="39" t="n">
        <f aca="false">sorties_modele_sanstitre!C220</f>
        <v>19.9041723240915</v>
      </c>
      <c r="D220" s="39" t="n">
        <f aca="false">sorties_modele_sanstitre!D220</f>
        <v>19.3631477736387</v>
      </c>
      <c r="E220" s="39" t="n">
        <f aca="false">sorties_modele_sanstitre!E220</f>
        <v>18.269152068769</v>
      </c>
      <c r="F220" s="39" t="n">
        <f aca="false">sorties_modele_sanstitre!F220</f>
        <v>16.9298037564319</v>
      </c>
      <c r="G220" s="39" t="n">
        <f aca="false">sorties_modele_sanstitre!G220</f>
        <v>15.6241601580264</v>
      </c>
      <c r="H220" s="39" t="n">
        <f aca="false">sorties_modele_sanstitre!H220</f>
        <v>14.595631399383</v>
      </c>
      <c r="I220" s="39" t="n">
        <f aca="false">sorties_modele_sanstitre!I220</f>
        <v>13.3892435727994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132</v>
      </c>
    </row>
    <row collapsed="false" customFormat="false" customHeight="false" hidden="false" ht="15" outlineLevel="0" r="224">
      <c r="A224" s="26" t="str">
        <f aca="false">sorties_modele_sanstitre!A224</f>
        <v>scenario</v>
      </c>
      <c r="B224" s="26" t="str">
        <f aca="false">sorties_modele_sanstitre!B224</f>
        <v>Type_Inv</v>
      </c>
      <c r="C224" s="26" t="str">
        <f aca="false">sorties_modele_sanstitre!C224</f>
        <v>2010</v>
      </c>
      <c r="D224" s="26" t="str">
        <f aca="false">sorties_modele_sanstitre!D224</f>
        <v>2015</v>
      </c>
      <c r="E224" s="26" t="str">
        <f aca="false">sorties_modele_sanstitre!E224</f>
        <v>2020</v>
      </c>
      <c r="F224" s="26" t="str">
        <f aca="false">sorties_modele_sanstitre!F224</f>
        <v>2025</v>
      </c>
      <c r="G224" s="26" t="str">
        <f aca="false">sorties_modele_sanstitre!G224</f>
        <v>2030</v>
      </c>
      <c r="H224" s="26" t="str">
        <f aca="false">sorties_modele_sanstitre!H224</f>
        <v>2035</v>
      </c>
      <c r="I224" s="26" t="str">
        <f aca="false">sorties_modele_sanstitre!I224</f>
        <v>2040</v>
      </c>
      <c r="J224" s="26" t="str">
        <f aca="false">sorties_modele_sanstitre!J224</f>
        <v>2045</v>
      </c>
      <c r="K224" s="26" t="str">
        <f aca="false">sorties_modele_sanstitre!K224</f>
        <v>2050</v>
      </c>
    </row>
    <row collapsed="false" customFormat="false" customHeight="false" hidden="false" ht="15" outlineLevel="0" r="225">
      <c r="A225" s="26" t="str">
        <f aca="false">sorties_modele_sanstitre!A225</f>
        <v>S4</v>
      </c>
      <c r="B225" s="26" t="str">
        <f aca="false">sorties_modele_sanstitre!B225</f>
        <v>Changement de système seul</v>
      </c>
      <c r="C225" s="39" t="n">
        <f aca="false">sorties_modele_sanstitre!C225</f>
        <v>0.67494752130796</v>
      </c>
      <c r="D225" s="39" t="n">
        <f aca="false">sorties_modele_sanstitre!D225</f>
        <v>0.77546527699535</v>
      </c>
      <c r="E225" s="39" t="n">
        <f aca="false">sorties_modele_sanstitre!E225</f>
        <v>1.00898979742056</v>
      </c>
      <c r="F225" s="39" t="n">
        <f aca="false">sorties_modele_sanstitre!F225</f>
        <v>1.45257039224879</v>
      </c>
      <c r="G225" s="39" t="n">
        <f aca="false">sorties_modele_sanstitre!G225</f>
        <v>1.47317082622879</v>
      </c>
      <c r="H225" s="39" t="n">
        <f aca="false">sorties_modele_sanstitre!H225</f>
        <v>1.73579847091426</v>
      </c>
      <c r="I225" s="39" t="n">
        <f aca="false">sorties_modele_sanstitre!I225</f>
        <v>1.45329901039001</v>
      </c>
      <c r="J225" s="39" t="n">
        <f aca="false">sorties_modele_sanstitre!J225</f>
        <v>1.31232992833846</v>
      </c>
      <c r="K225" s="39" t="n">
        <f aca="false">sorties_modele_sanstitre!K225</f>
        <v>1.44327236019735</v>
      </c>
    </row>
    <row collapsed="false" customFormat="false" customHeight="false" hidden="false" ht="15" outlineLevel="0" r="226">
      <c r="A226" s="26" t="str">
        <f aca="false">sorties_modele_sanstitre!A226</f>
        <v>S4</v>
      </c>
      <c r="B226" s="26" t="str">
        <f aca="false">sorties_modele_sanstitre!B226</f>
        <v>Geste sur le bâti</v>
      </c>
      <c r="C226" s="39" t="n">
        <f aca="false">sorties_modele_sanstitre!C226</f>
        <v>3.10715091836777</v>
      </c>
      <c r="D226" s="39" t="n">
        <f aca="false">sorties_modele_sanstitre!D226</f>
        <v>1.0626494300158</v>
      </c>
      <c r="E226" s="39" t="n">
        <f aca="false">sorties_modele_sanstitre!E226</f>
        <v>1.29057480852124</v>
      </c>
      <c r="F226" s="39" t="n">
        <f aca="false">sorties_modele_sanstitre!F226</f>
        <v>1.27691055850968</v>
      </c>
      <c r="G226" s="39" t="n">
        <f aca="false">sorties_modele_sanstitre!G226</f>
        <v>1.64060794693548</v>
      </c>
      <c r="H226" s="39" t="n">
        <f aca="false">sorties_modele_sanstitre!H226</f>
        <v>1.12789256368131</v>
      </c>
      <c r="I226" s="39" t="n">
        <f aca="false">sorties_modele_sanstitre!I226</f>
        <v>0.874304634021317</v>
      </c>
      <c r="J226" s="39" t="n">
        <f aca="false">sorties_modele_sanstitre!J226</f>
        <v>0.662406197669059</v>
      </c>
      <c r="K226" s="39" t="n">
        <f aca="false">sorties_modele_sanstitre!K226</f>
        <v>0.563406158384792</v>
      </c>
    </row>
    <row collapsed="false" customFormat="false" customHeight="false" hidden="false" ht="30" outlineLevel="0" r="227">
      <c r="A227" s="26" t="str">
        <f aca="false">sorties_modele_sanstitre!A227</f>
        <v>S4</v>
      </c>
      <c r="B227" s="26" t="str">
        <f aca="false">sorties_modele_sanstitre!B227</f>
        <v>Geste sur le bâti et Changement de système</v>
      </c>
      <c r="C227" s="39" t="n">
        <f aca="false">sorties_modele_sanstitre!C227</f>
        <v>0.1115807127532</v>
      </c>
      <c r="D227" s="39" t="n">
        <f aca="false">sorties_modele_sanstitre!D227</f>
        <v>0.063058490268</v>
      </c>
      <c r="E227" s="39" t="n">
        <f aca="false">sorties_modele_sanstitre!E227</f>
        <v>0.180948767752047</v>
      </c>
      <c r="F227" s="39" t="n">
        <f aca="false">sorties_modele_sanstitre!F227</f>
        <v>0.15565581001412</v>
      </c>
      <c r="G227" s="39" t="n">
        <f aca="false">sorties_modele_sanstitre!G227</f>
        <v>0.165686694258817</v>
      </c>
      <c r="H227" s="39" t="n">
        <f aca="false">sorties_modele_sanstitre!H227</f>
        <v>0.087813988032693</v>
      </c>
      <c r="I227" s="39" t="n">
        <f aca="false">sorties_modele_sanstitre!I227</f>
        <v>0.0577249391289523</v>
      </c>
      <c r="J227" s="39" t="n">
        <f aca="false">sorties_modele_sanstitre!J227</f>
        <v>0.031062390451831</v>
      </c>
      <c r="K227" s="39" t="n">
        <f aca="false">sorties_modele_sanstitre!K227</f>
        <v>0.0188721448962183</v>
      </c>
    </row>
    <row collapsed="false" customFormat="false" customHeight="false" hidden="false" ht="15" outlineLevel="0" r="229">
      <c r="A229" s="27" t="s">
        <v>133</v>
      </c>
    </row>
    <row collapsed="false" customFormat="false" customHeight="false" hidden="false" ht="15" outlineLevel="0" r="230">
      <c r="A230" s="26" t="str">
        <f aca="false">sorties_modele_sanstitre!A230</f>
        <v>scenario</v>
      </c>
      <c r="B230" s="26" t="str">
        <f aca="false">sorties_modele_sanstitre!B230</f>
        <v>SYSTEME_CHAUD</v>
      </c>
      <c r="C230" s="42" t="str">
        <f aca="false">sorties_modele_sanstitre!C230</f>
        <v>2015</v>
      </c>
      <c r="D230" s="42" t="str">
        <f aca="false">sorties_modele_sanstitre!D230</f>
        <v>2020</v>
      </c>
      <c r="E230" s="42" t="str">
        <f aca="false">sorties_modele_sanstitre!E230</f>
        <v>2025</v>
      </c>
      <c r="F230" s="42" t="str">
        <f aca="false">sorties_modele_sanstitre!F230</f>
        <v>2030</v>
      </c>
      <c r="G230" s="42" t="str">
        <f aca="false">sorties_modele_sanstitre!G230</f>
        <v>2050</v>
      </c>
      <c r="H230" s="26"/>
      <c r="I230" s="26"/>
      <c r="J230" s="26"/>
      <c r="K230" s="26"/>
    </row>
    <row collapsed="false" customFormat="false" customHeight="false" hidden="false" ht="15" outlineLevel="0" r="231">
      <c r="A231" s="26" t="str">
        <f aca="false">sorties_modele_sanstitre!A231</f>
        <v>S4</v>
      </c>
      <c r="B231" s="26" t="str">
        <f aca="false">sorties_modele_sanstitre!B231</f>
        <v>Chaudière gaz</v>
      </c>
      <c r="C231" s="42" t="n">
        <f aca="false">sorties_modele_sanstitre!C231</f>
        <v>0.416027980720079</v>
      </c>
      <c r="D231" s="42" t="n">
        <f aca="false">sorties_modele_sanstitre!D231</f>
        <v>0.370175780443968</v>
      </c>
      <c r="E231" s="42" t="n">
        <f aca="false">sorties_modele_sanstitre!E231</f>
        <v>0.300091322711301</v>
      </c>
      <c r="F231" s="42" t="n">
        <f aca="false">sorties_modele_sanstitre!F231</f>
        <v>0.204498038917512</v>
      </c>
      <c r="G231" s="42" t="n">
        <f aca="false">sorties_modele_sanstitre!G231</f>
        <v>0.00456731071197309</v>
      </c>
    </row>
    <row collapsed="false" customFormat="false" customHeight="false" hidden="false" ht="15" outlineLevel="0" r="232">
      <c r="A232" s="26" t="str">
        <f aca="false">sorties_modele_sanstitre!A232</f>
        <v>S4</v>
      </c>
      <c r="B232" s="26" t="str">
        <f aca="false">sorties_modele_sanstitre!B232</f>
        <v>Chaudière condensation gaz</v>
      </c>
      <c r="C232" s="42" t="n">
        <f aca="false">sorties_modele_sanstitre!C232</f>
        <v>0.0394386238904853</v>
      </c>
      <c r="D232" s="42" t="n">
        <f aca="false">sorties_modele_sanstitre!D232</f>
        <v>0.0812796951562622</v>
      </c>
      <c r="E232" s="42" t="n">
        <f aca="false">sorties_modele_sanstitre!E232</f>
        <v>0.11185883808869</v>
      </c>
      <c r="F232" s="42" t="n">
        <f aca="false">sorties_modele_sanstitre!F232</f>
        <v>0.125470729893084</v>
      </c>
      <c r="G232" s="42" t="n">
        <f aca="false">sorties_modele_sanstitre!G232</f>
        <v>0.0313525045109698</v>
      </c>
    </row>
    <row collapsed="false" customFormat="false" customHeight="false" hidden="false" ht="15" outlineLevel="0" r="233">
      <c r="A233" s="26" t="str">
        <f aca="false">sorties_modele_sanstitre!A233</f>
        <v>S4</v>
      </c>
      <c r="B233" s="26" t="str">
        <f aca="false">sorties_modele_sanstitre!B233</f>
        <v>Tube radiant</v>
      </c>
      <c r="C233" s="42" t="n">
        <f aca="false">sorties_modele_sanstitre!C233</f>
        <v>0.0115217131025493</v>
      </c>
      <c r="D233" s="42" t="n">
        <f aca="false">sorties_modele_sanstitre!D233</f>
        <v>0.0121340822094292</v>
      </c>
      <c r="E233" s="42" t="n">
        <f aca="false">sorties_modele_sanstitre!E233</f>
        <v>0.0117603054406719</v>
      </c>
      <c r="F233" s="42" t="n">
        <f aca="false">sorties_modele_sanstitre!F233</f>
        <v>0.0108803144500927</v>
      </c>
      <c r="G233" s="42" t="n">
        <f aca="false">sorties_modele_sanstitre!G233</f>
        <v>0.000937049967191769</v>
      </c>
    </row>
    <row collapsed="false" customFormat="false" customHeight="false" hidden="false" ht="15" outlineLevel="0" r="234">
      <c r="A234" s="26" t="str">
        <f aca="false">sorties_modele_sanstitre!A234</f>
        <v>S4</v>
      </c>
      <c r="B234" s="26" t="str">
        <f aca="false">sorties_modele_sanstitre!B234</f>
        <v>Tube radiant performant</v>
      </c>
      <c r="C234" s="42" t="n">
        <f aca="false">sorties_modele_sanstitre!C234</f>
        <v>0.0003557762105874</v>
      </c>
      <c r="D234" s="42" t="n">
        <f aca="false">sorties_modele_sanstitre!D234</f>
        <v>0.000640351315256329</v>
      </c>
      <c r="E234" s="42" t="n">
        <f aca="false">sorties_modele_sanstitre!E234</f>
        <v>0.000730874318819095</v>
      </c>
      <c r="F234" s="42" t="n">
        <f aca="false">sorties_modele_sanstitre!F234</f>
        <v>0.000782533661521148</v>
      </c>
      <c r="G234" s="42" t="n">
        <f aca="false">sorties_modele_sanstitre!G234</f>
        <v>0.000141088608025289</v>
      </c>
    </row>
    <row collapsed="false" customFormat="false" customHeight="false" hidden="false" ht="15" outlineLevel="0" r="235">
      <c r="A235" s="26" t="str">
        <f aca="false">sorties_modele_sanstitre!A235</f>
        <v>S4</v>
      </c>
      <c r="B235" s="26" t="str">
        <f aca="false">sorties_modele_sanstitre!B235</f>
        <v>Chaudière fioul</v>
      </c>
      <c r="C235" s="42" t="n">
        <f aca="false">sorties_modele_sanstitre!C235</f>
        <v>0.143127923553736</v>
      </c>
      <c r="D235" s="42" t="n">
        <f aca="false">sorties_modele_sanstitre!D235</f>
        <v>0.129305469522016</v>
      </c>
      <c r="E235" s="42" t="n">
        <f aca="false">sorties_modele_sanstitre!E235</f>
        <v>0.0969379725961122</v>
      </c>
      <c r="F235" s="42" t="n">
        <f aca="false">sorties_modele_sanstitre!F235</f>
        <v>0.0632523025313708</v>
      </c>
      <c r="G235" s="42" t="n">
        <f aca="false">sorties_modele_sanstitre!G235</f>
        <v>0.00696244466009223</v>
      </c>
    </row>
    <row collapsed="false" customFormat="false" customHeight="false" hidden="false" ht="15" outlineLevel="0" r="236">
      <c r="A236" s="26" t="str">
        <f aca="false">sorties_modele_sanstitre!A236</f>
        <v>S4</v>
      </c>
      <c r="B236" s="26" t="str">
        <f aca="false">sorties_modele_sanstitre!B236</f>
        <v>Chaudière condensation fioul</v>
      </c>
      <c r="C236" s="42" t="n">
        <f aca="false">sorties_modele_sanstitre!C236</f>
        <v>0.000932479039565658</v>
      </c>
      <c r="D236" s="42" t="n">
        <f aca="false">sorties_modele_sanstitre!D236</f>
        <v>0.00211824399317844</v>
      </c>
      <c r="E236" s="42" t="n">
        <f aca="false">sorties_modele_sanstitre!E236</f>
        <v>0.00260800911110028</v>
      </c>
      <c r="F236" s="42" t="n">
        <f aca="false">sorties_modele_sanstitre!F236</f>
        <v>0.00255421366694876</v>
      </c>
      <c r="G236" s="42" t="n">
        <f aca="false">sorties_modele_sanstitre!G236</f>
        <v>0.000207004133055564</v>
      </c>
    </row>
    <row collapsed="false" customFormat="false" customHeight="false" hidden="false" ht="15" outlineLevel="0" r="237">
      <c r="A237" s="26" t="str">
        <f aca="false">sorties_modele_sanstitre!A237</f>
        <v>S4</v>
      </c>
      <c r="B237" s="26" t="str">
        <f aca="false">sorties_modele_sanstitre!B237</f>
        <v>Electrique direct</v>
      </c>
      <c r="C237" s="42" t="n">
        <f aca="false">sorties_modele_sanstitre!C237</f>
        <v>0.138959684440237</v>
      </c>
      <c r="D237" s="42" t="n">
        <f aca="false">sorties_modele_sanstitre!D237</f>
        <v>0.128187134335307</v>
      </c>
      <c r="E237" s="42" t="n">
        <f aca="false">sorties_modele_sanstitre!E237</f>
        <v>0.132225223845385</v>
      </c>
      <c r="F237" s="42" t="n">
        <f aca="false">sorties_modele_sanstitre!F237</f>
        <v>0.147632980761215</v>
      </c>
      <c r="G237" s="42" t="n">
        <f aca="false">sorties_modele_sanstitre!G237</f>
        <v>0.176978928214177</v>
      </c>
    </row>
    <row collapsed="false" customFormat="false" customHeight="false" hidden="false" ht="15" outlineLevel="0" r="238">
      <c r="A238" s="26" t="str">
        <f aca="false">sorties_modele_sanstitre!A238</f>
        <v>S4</v>
      </c>
      <c r="B238" s="26" t="str">
        <f aca="false">sorties_modele_sanstitre!B238</f>
        <v>Electrique direct performant</v>
      </c>
      <c r="C238" s="42" t="n">
        <f aca="false">sorties_modele_sanstitre!C238</f>
        <v>0.00839332824668843</v>
      </c>
      <c r="D238" s="42" t="n">
        <f aca="false">sorties_modele_sanstitre!D238</f>
        <v>0.0109981795955121</v>
      </c>
      <c r="E238" s="42" t="n">
        <f aca="false">sorties_modele_sanstitre!E238</f>
        <v>0.00761263704595355</v>
      </c>
      <c r="F238" s="42" t="n">
        <f aca="false">sorties_modele_sanstitre!F238</f>
        <v>0.00875666831810695</v>
      </c>
      <c r="G238" s="42" t="n">
        <f aca="false">sorties_modele_sanstitre!G238</f>
        <v>0.00372789129153729</v>
      </c>
    </row>
    <row collapsed="false" customFormat="false" customHeight="false" hidden="false" ht="15" outlineLevel="0" r="239">
      <c r="A239" s="26" t="str">
        <f aca="false">sorties_modele_sanstitre!A239</f>
        <v>S4</v>
      </c>
      <c r="B239" s="26" t="str">
        <f aca="false">sorties_modele_sanstitre!B239</f>
        <v>Cassette rayonnante</v>
      </c>
      <c r="C239" s="42" t="n">
        <f aca="false">sorties_modele_sanstitre!C239</f>
        <v>0.00842310451372419</v>
      </c>
      <c r="D239" s="42" t="n">
        <f aca="false">sorties_modele_sanstitre!D239</f>
        <v>0.0105194326287958</v>
      </c>
      <c r="E239" s="42" t="n">
        <f aca="false">sorties_modele_sanstitre!E239</f>
        <v>0.0124408921185925</v>
      </c>
      <c r="F239" s="42" t="n">
        <f aca="false">sorties_modele_sanstitre!F239</f>
        <v>0.0138185972568735</v>
      </c>
      <c r="G239" s="42" t="n">
        <f aca="false">sorties_modele_sanstitre!G239</f>
        <v>0.0140577692086991</v>
      </c>
    </row>
    <row collapsed="false" customFormat="false" customHeight="false" hidden="false" ht="15" outlineLevel="0" r="240">
      <c r="A240" s="26" t="str">
        <f aca="false">sorties_modele_sanstitre!A240</f>
        <v>S4</v>
      </c>
      <c r="B240" s="26" t="str">
        <f aca="false">sorties_modele_sanstitre!B240</f>
        <v>Cassette rayonnante performant</v>
      </c>
      <c r="C240" s="42" t="n">
        <f aca="false">sorties_modele_sanstitre!C240</f>
        <v>0.000203612949345259</v>
      </c>
      <c r="D240" s="42" t="n">
        <f aca="false">sorties_modele_sanstitre!D240</f>
        <v>0.000240581105717</v>
      </c>
      <c r="E240" s="42" t="n">
        <f aca="false">sorties_modele_sanstitre!E240</f>
        <v>0.000106558703602416</v>
      </c>
      <c r="F240" s="42" t="n">
        <f aca="false">sorties_modele_sanstitre!F240</f>
        <v>9.82336896676849E-005</v>
      </c>
      <c r="G240" s="42" t="n">
        <f aca="false">sorties_modele_sanstitre!G240</f>
        <v>1.68992432526005E-005</v>
      </c>
    </row>
    <row collapsed="false" customFormat="false" customHeight="false" hidden="false" ht="15" outlineLevel="0" r="241">
      <c r="A241" s="26" t="str">
        <f aca="false">sorties_modele_sanstitre!A241</f>
        <v>S4</v>
      </c>
      <c r="B241" s="26" t="str">
        <f aca="false">sorties_modele_sanstitre!B241</f>
        <v>PAC</v>
      </c>
      <c r="C241" s="42" t="n">
        <f aca="false">sorties_modele_sanstitre!C241</f>
        <v>0.0684258501078296</v>
      </c>
      <c r="D241" s="42" t="n">
        <f aca="false">sorties_modele_sanstitre!D241</f>
        <v>0.0719096533589627</v>
      </c>
      <c r="E241" s="42" t="n">
        <f aca="false">sorties_modele_sanstitre!E241</f>
        <v>0.0830148411743654</v>
      </c>
      <c r="F241" s="42" t="n">
        <f aca="false">sorties_modele_sanstitre!F241</f>
        <v>0.100186219673378</v>
      </c>
      <c r="G241" s="42" t="n">
        <f aca="false">sorties_modele_sanstitre!G241</f>
        <v>0.173128851700525</v>
      </c>
    </row>
    <row collapsed="false" customFormat="false" customHeight="false" hidden="false" ht="15" outlineLevel="0" r="242">
      <c r="A242" s="26" t="str">
        <f aca="false">sorties_modele_sanstitre!A242</f>
        <v>S4</v>
      </c>
      <c r="B242" s="26" t="str">
        <f aca="false">sorties_modele_sanstitre!B242</f>
        <v>PAC performant</v>
      </c>
      <c r="C242" s="42" t="n">
        <f aca="false">sorties_modele_sanstitre!C242</f>
        <v>0.00567619594909079</v>
      </c>
      <c r="D242" s="42" t="n">
        <f aca="false">sorties_modele_sanstitre!D242</f>
        <v>0.0121421202864647</v>
      </c>
      <c r="E242" s="42" t="n">
        <f aca="false">sorties_modele_sanstitre!E242</f>
        <v>0.0203175011751066</v>
      </c>
      <c r="F242" s="42" t="n">
        <f aca="false">sorties_modele_sanstitre!F242</f>
        <v>0.0299985111042677</v>
      </c>
      <c r="G242" s="42" t="n">
        <f aca="false">sorties_modele_sanstitre!G242</f>
        <v>0.0507978248211648</v>
      </c>
    </row>
    <row collapsed="false" customFormat="false" customHeight="false" hidden="false" ht="15" outlineLevel="0" r="243">
      <c r="A243" s="26" t="str">
        <f aca="false">sorties_modele_sanstitre!A243</f>
        <v>S4</v>
      </c>
      <c r="B243" s="26" t="str">
        <f aca="false">sorties_modele_sanstitre!B243</f>
        <v>Rooftop</v>
      </c>
      <c r="C243" s="42" t="n">
        <f aca="false">sorties_modele_sanstitre!C243</f>
        <v>0.0265502724036112</v>
      </c>
      <c r="D243" s="42" t="n">
        <f aca="false">sorties_modele_sanstitre!D243</f>
        <v>0.0292280243711808</v>
      </c>
      <c r="E243" s="42" t="n">
        <f aca="false">sorties_modele_sanstitre!E243</f>
        <v>0.0385170911819532</v>
      </c>
      <c r="F243" s="42" t="n">
        <f aca="false">sorties_modele_sanstitre!F243</f>
        <v>0.048018505111285</v>
      </c>
      <c r="G243" s="42" t="n">
        <f aca="false">sorties_modele_sanstitre!G243</f>
        <v>0.0668674149376479</v>
      </c>
    </row>
    <row collapsed="false" customFormat="false" customHeight="false" hidden="false" ht="15" outlineLevel="0" r="244">
      <c r="A244" s="26" t="str">
        <f aca="false">sorties_modele_sanstitre!A244</f>
        <v>S4</v>
      </c>
      <c r="B244" s="26" t="str">
        <f aca="false">sorties_modele_sanstitre!B244</f>
        <v>Rooftop performant</v>
      </c>
      <c r="C244" s="42" t="n">
        <f aca="false">sorties_modele_sanstitre!C244</f>
        <v>0.00110456665751255</v>
      </c>
      <c r="D244" s="42" t="n">
        <f aca="false">sorties_modele_sanstitre!D244</f>
        <v>0.00259716600410686</v>
      </c>
      <c r="E244" s="42" t="n">
        <f aca="false">sorties_modele_sanstitre!E244</f>
        <v>0.00476023952270233</v>
      </c>
      <c r="F244" s="42" t="n">
        <f aca="false">sorties_modele_sanstitre!F244</f>
        <v>0.00757233899770332</v>
      </c>
      <c r="G244" s="42" t="n">
        <f aca="false">sorties_modele_sanstitre!G244</f>
        <v>0.0161864620920446</v>
      </c>
    </row>
    <row collapsed="false" customFormat="false" customHeight="false" hidden="false" ht="15" outlineLevel="0" r="245">
      <c r="A245" s="26" t="str">
        <f aca="false">sorties_modele_sanstitre!A245</f>
        <v>S4</v>
      </c>
      <c r="B245" s="26" t="str">
        <f aca="false">sorties_modele_sanstitre!B245</f>
        <v>DRV</v>
      </c>
      <c r="C245" s="42" t="n">
        <f aca="false">sorties_modele_sanstitre!C245</f>
        <v>0.00807079253494282</v>
      </c>
      <c r="D245" s="42" t="n">
        <f aca="false">sorties_modele_sanstitre!D245</f>
        <v>0.00867428891599167</v>
      </c>
      <c r="E245" s="42" t="n">
        <f aca="false">sorties_modele_sanstitre!E245</f>
        <v>0.00917330180125566</v>
      </c>
      <c r="F245" s="42" t="n">
        <f aca="false">sorties_modele_sanstitre!F245</f>
        <v>0.00940233272050303</v>
      </c>
      <c r="G245" s="42" t="n">
        <f aca="false">sorties_modele_sanstitre!G245</f>
        <v>0.00870561271014901</v>
      </c>
    </row>
    <row collapsed="false" customFormat="false" customHeight="false" hidden="false" ht="15" outlineLevel="0" r="246">
      <c r="A246" s="26" t="str">
        <f aca="false">sorties_modele_sanstitre!A246</f>
        <v>S4</v>
      </c>
      <c r="B246" s="26" t="str">
        <f aca="false">sorties_modele_sanstitre!B246</f>
        <v>DRV performant</v>
      </c>
      <c r="C246" s="42" t="n">
        <f aca="false">sorties_modele_sanstitre!C246</f>
        <v>0.00109649258756206</v>
      </c>
      <c r="D246" s="42" t="n">
        <f aca="false">sorties_modele_sanstitre!D246</f>
        <v>0.00206907441311136</v>
      </c>
      <c r="E246" s="42" t="n">
        <f aca="false">sorties_modele_sanstitre!E246</f>
        <v>0.00298690879459826</v>
      </c>
      <c r="F246" s="42" t="n">
        <f aca="false">sorties_modele_sanstitre!F246</f>
        <v>0.00369335353287092</v>
      </c>
      <c r="G246" s="42" t="n">
        <f aca="false">sorties_modele_sanstitre!G246</f>
        <v>0.0035760325052304</v>
      </c>
    </row>
    <row collapsed="false" customFormat="false" customHeight="false" hidden="false" ht="15" outlineLevel="0" r="247">
      <c r="A247" s="26" t="str">
        <f aca="false">sorties_modele_sanstitre!A247</f>
        <v>S4</v>
      </c>
      <c r="B247" s="26" t="str">
        <f aca="false">sorties_modele_sanstitre!B247</f>
        <v>Autre système centralisé</v>
      </c>
      <c r="C247" s="42" t="n">
        <f aca="false">sorties_modele_sanstitre!C247</f>
        <v>0.0901432288136739</v>
      </c>
      <c r="D247" s="42" t="n">
        <f aca="false">sorties_modele_sanstitre!D247</f>
        <v>0.0898386052162722</v>
      </c>
      <c r="E247" s="42" t="n">
        <f aca="false">sorties_modele_sanstitre!E247</f>
        <v>0.114313739800539</v>
      </c>
      <c r="F247" s="42" t="n">
        <f aca="false">sorties_modele_sanstitre!F247</f>
        <v>0.147321881754751</v>
      </c>
      <c r="G247" s="42" t="n">
        <f aca="false">sorties_modele_sanstitre!G247</f>
        <v>0.232800981035521</v>
      </c>
    </row>
    <row collapsed="false" customFormat="false" customHeight="false" hidden="false" ht="15" outlineLevel="0" r="248">
      <c r="A248" s="26" t="str">
        <f aca="false">sorties_modele_sanstitre!A248</f>
        <v>S4</v>
      </c>
      <c r="B248" s="26" t="str">
        <f aca="false">sorties_modele_sanstitre!B248</f>
        <v>Autre système centralisé performant</v>
      </c>
      <c r="C248" s="42" t="n">
        <f aca="false">sorties_modele_sanstitre!C248</f>
        <v>0.00459134101001277</v>
      </c>
      <c r="D248" s="42" t="n">
        <f aca="false">sorties_modele_sanstitre!D248</f>
        <v>0.0109295935248673</v>
      </c>
      <c r="E248" s="42" t="n">
        <f aca="false">sorties_modele_sanstitre!E248</f>
        <v>0.0237467704420254</v>
      </c>
      <c r="F248" s="42" t="n">
        <f aca="false">sorties_modele_sanstitre!F248</f>
        <v>0.0494887876756551</v>
      </c>
      <c r="G248" s="42" t="n">
        <f aca="false">sorties_modele_sanstitre!G248</f>
        <v>0.183017391116755</v>
      </c>
    </row>
    <row collapsed="false" customFormat="false" customHeight="false" hidden="false" ht="15" outlineLevel="0" r="249">
      <c r="A249" s="26" t="str">
        <f aca="false">sorties_modele_sanstitre!A249</f>
        <v>S4</v>
      </c>
      <c r="B249" s="26" t="str">
        <f aca="false">sorties_modele_sanstitre!B249</f>
        <v>nr</v>
      </c>
      <c r="C249" s="42" t="n">
        <f aca="false">sorties_modele_sanstitre!C249</f>
        <v>0.026957033268767</v>
      </c>
      <c r="D249" s="42" t="n">
        <f aca="false">sorties_modele_sanstitre!D249</f>
        <v>0.0270125236036007</v>
      </c>
      <c r="E249" s="42" t="n">
        <f aca="false">sorties_modele_sanstitre!E249</f>
        <v>0.0267969721272268</v>
      </c>
      <c r="F249" s="42" t="n">
        <f aca="false">sorties_modele_sanstitre!F249</f>
        <v>0.0265734562831948</v>
      </c>
      <c r="G249" s="42" t="n">
        <f aca="false">sorties_modele_sanstitre!G249</f>
        <v>0.0259705385319882</v>
      </c>
    </row>
    <row collapsed="false" customFormat="false" customHeight="false" hidden="false" ht="15" outlineLevel="0" r="250">
      <c r="A250" s="26"/>
      <c r="B250" s="26"/>
      <c r="C250" s="42" t="n">
        <f aca="false">sorties_modele_sanstitre!C250</f>
        <v>0</v>
      </c>
      <c r="D250" s="42" t="n">
        <f aca="false">sorties_modele_sanstitre!D250</f>
        <v>0</v>
      </c>
      <c r="E250" s="42" t="n">
        <f aca="false">sorties_modele_sanstitre!E250</f>
        <v>0</v>
      </c>
      <c r="F250" s="42" t="n">
        <f aca="false">sorties_modele_sanstitre!F250</f>
        <v>0</v>
      </c>
      <c r="G250" s="42" t="n">
        <f aca="false">sorties_modele_sanstitre!G250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47"/>
  <sheetViews>
    <sheetView colorId="64" defaultGridColor="true" rightToLeft="false" showFormulas="false" showGridLines="false" showOutlineSymbols="true" showRowColHeaders="true" showZeros="true" tabSelected="false" topLeftCell="A199" view="normal" windowProtection="false" workbookViewId="0" zoomScale="75" zoomScaleNormal="75" zoomScalePageLayoutView="100">
      <selection activeCell="G207" activeCellId="1" pane="topLeft" sqref="J28:AZ32 G207"/>
    </sheetView>
  </sheetViews>
  <sheetFormatPr defaultRowHeight="15"/>
  <cols>
    <col min="1" max="2" hidden="false" style="0" width="11.5714285714286" collapsed="true"/>
    <col min="3" max="3" hidden="false" style="0" width="26.7091836734694" collapsed="true"/>
    <col min="4" max="4" hidden="false" style="0" width="51.7091836734694" collapsed="true"/>
    <col min="5" max="5" hidden="false" style="0" width="36.2857142857143" collapsed="true"/>
    <col min="6" max="6" hidden="false" style="0" width="19.1428571428571" collapsed="true"/>
    <col min="7" max="7" hidden="false" style="0" width="14.8571428571429" collapsed="true"/>
    <col min="8" max="16" hidden="false" style="0" width="11.5714285714286" collapsed="true"/>
    <col min="17" max="17" hidden="false" style="0" width="9.14285714285714" collapsed="true"/>
    <col min="18" max="19" hidden="false" style="0" width="11.5714285714286" collapsed="true"/>
    <col min="20" max="20" hidden="false" style="0" width="9.14285714285714" collapsed="true"/>
    <col min="21" max="1025" hidden="false" style="0" width="11.5714285714286" collapsed="true"/>
  </cols>
  <sheetData>
    <row collapsed="false" customFormat="false" customHeight="false" hidden="false" ht="13.8" outlineLevel="0" r="1">
      <c r="A1" s="43"/>
      <c r="B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collapsed="false" customFormat="false" customHeight="false" hidden="false" ht="15" outlineLevel="0" r="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collapsed="false" customFormat="false" customHeight="false" hidden="false" ht="23.25" outlineLevel="0" r="3">
      <c r="A3" s="43"/>
      <c r="B3" s="43"/>
      <c r="C3" s="44" t="s">
        <v>134</v>
      </c>
      <c r="D3" s="44"/>
      <c r="E3" s="44"/>
      <c r="F3" s="44"/>
      <c r="G3" s="44"/>
      <c r="H3" s="44"/>
      <c r="I3" s="44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collapsed="false" customFormat="false" customHeight="false" hidden="false" ht="15" outlineLevel="0" r="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collapsed="false" customFormat="false" customHeight="false" hidden="false" ht="15" outlineLevel="0" r="5">
      <c r="A5" s="43"/>
      <c r="B5" s="43"/>
      <c r="D5" s="45" t="s">
        <v>135</v>
      </c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collapsed="false" customFormat="false" customHeight="false" hidden="false" ht="15" outlineLevel="0" r="6">
      <c r="A6" s="43"/>
      <c r="B6" s="43"/>
      <c r="D6" s="46"/>
      <c r="E6" s="47" t="n">
        <v>2010</v>
      </c>
      <c r="F6" s="47" t="n">
        <v>2015</v>
      </c>
      <c r="G6" s="47" t="n">
        <v>2020</v>
      </c>
      <c r="H6" s="47" t="n">
        <v>2025</v>
      </c>
      <c r="I6" s="47" t="n">
        <v>2030</v>
      </c>
      <c r="J6" s="48" t="n">
        <v>2035</v>
      </c>
      <c r="K6" s="47" t="n">
        <v>2040</v>
      </c>
      <c r="L6" s="48" t="n">
        <v>2045</v>
      </c>
      <c r="M6" s="47" t="n">
        <v>2050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collapsed="false" customFormat="false" customHeight="false" hidden="false" ht="15" outlineLevel="0" r="7">
      <c r="A7" s="43"/>
      <c r="B7" s="43"/>
      <c r="D7" s="49" t="s">
        <v>136</v>
      </c>
      <c r="E7" s="50" t="n">
        <f aca="false">Sorties_modele_tertiaire!C5</f>
        <v>911.5518249643</v>
      </c>
      <c r="F7" s="50" t="n">
        <f aca="false">Sorties_modele_tertiaire!D5</f>
        <v>902.9822100719</v>
      </c>
      <c r="G7" s="50" t="n">
        <f aca="false">Sorties_modele_tertiaire!E5</f>
        <v>890.2888801686</v>
      </c>
      <c r="H7" s="50" t="n">
        <f aca="false">Sorties_modele_tertiaire!F5</f>
        <v>877.8426351234</v>
      </c>
      <c r="I7" s="50" t="n">
        <f aca="false">Sorties_modele_tertiaire!G5</f>
        <v>865.6102538921</v>
      </c>
      <c r="J7" s="50" t="n">
        <f aca="false">Sorties_modele_tertiaire!H5</f>
        <v>853.5635936302</v>
      </c>
      <c r="K7" s="50" t="n">
        <f aca="false">Sorties_modele_tertiaire!I5</f>
        <v>841.772167165</v>
      </c>
      <c r="L7" s="50" t="n">
        <f aca="false">Sorties_modele_tertiaire!J5</f>
        <v>830.1261816428</v>
      </c>
      <c r="M7" s="50" t="n">
        <f aca="false">Sorties_modele_tertiaire!K5</f>
        <v>818.8014552209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</row>
    <row collapsed="false" customFormat="false" customHeight="false" hidden="false" ht="15" outlineLevel="0" r="8">
      <c r="A8" s="43"/>
      <c r="B8" s="43"/>
      <c r="D8" s="49" t="s">
        <v>137</v>
      </c>
      <c r="E8" s="50" t="n">
        <f aca="false">Sorties_modele_tertiaire!C6</f>
        <v>10.2224245571</v>
      </c>
      <c r="F8" s="50" t="n">
        <f aca="false">Sorties_modele_tertiaire!D6</f>
        <v>62.9610314186</v>
      </c>
      <c r="G8" s="50" t="n">
        <f aca="false">Sorties_modele_tertiaire!E6</f>
        <v>112.2029925045</v>
      </c>
      <c r="H8" s="50" t="n">
        <f aca="false">Sorties_modele_tertiaire!F6</f>
        <v>148.4535378109</v>
      </c>
      <c r="I8" s="50" t="n">
        <f aca="false">Sorties_modele_tertiaire!G6</f>
        <v>185.7549096214</v>
      </c>
      <c r="J8" s="50" t="n">
        <f aca="false">Sorties_modele_tertiaire!H6</f>
        <v>218.0005150508</v>
      </c>
      <c r="K8" s="50" t="n">
        <f aca="false">Sorties_modele_tertiaire!I6</f>
        <v>251.0278028417</v>
      </c>
      <c r="L8" s="50" t="n">
        <f aca="false">Sorties_modele_tertiaire!J6</f>
        <v>284.8603186131</v>
      </c>
      <c r="M8" s="50" t="n">
        <f aca="false">Sorties_modele_tertiaire!K6</f>
        <v>319.5783356635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</row>
    <row collapsed="false" customFormat="false" customHeight="false" hidden="false" ht="15" outlineLevel="0" r="9">
      <c r="D9" s="49" t="s">
        <v>40</v>
      </c>
      <c r="E9" s="50" t="n">
        <f aca="false">Sorties_modele_tertiaire!C7</f>
        <v>921.7742495214</v>
      </c>
      <c r="F9" s="50" t="n">
        <f aca="false">Sorties_modele_tertiaire!D7</f>
        <v>965.9432414905</v>
      </c>
      <c r="G9" s="50" t="n">
        <f aca="false">Sorties_modele_tertiaire!E7</f>
        <v>1002.4918726731</v>
      </c>
      <c r="H9" s="50" t="n">
        <f aca="false">Sorties_modele_tertiaire!F7</f>
        <v>1026.2961729343</v>
      </c>
      <c r="I9" s="50" t="n">
        <f aca="false">Sorties_modele_tertiaire!G7</f>
        <v>1051.3651635135</v>
      </c>
      <c r="J9" s="50" t="n">
        <f aca="false">Sorties_modele_tertiaire!H7</f>
        <v>1071.564108681</v>
      </c>
      <c r="K9" s="50" t="n">
        <f aca="false">Sorties_modele_tertiaire!I7</f>
        <v>1092.7999700067</v>
      </c>
      <c r="L9" s="50" t="n">
        <f aca="false">Sorties_modele_tertiaire!J7</f>
        <v>1114.9865002559</v>
      </c>
      <c r="M9" s="50" t="n">
        <f aca="false">Sorties_modele_tertiaire!K7</f>
        <v>1138.3797908844</v>
      </c>
      <c r="O9" s="43"/>
      <c r="Q9" s="43"/>
      <c r="R9" s="43"/>
      <c r="S9" s="43"/>
      <c r="T9" s="43"/>
      <c r="U9" s="43"/>
      <c r="V9" s="43"/>
      <c r="W9" s="43"/>
      <c r="X9" s="43"/>
      <c r="Y9" s="43"/>
    </row>
    <row collapsed="false" customFormat="false" customHeight="false" hidden="false" ht="15" outlineLevel="0"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collapsed="false" customFormat="false" customHeight="false" hidden="false" ht="21" outlineLevel="0" r="11">
      <c r="A11" s="43"/>
      <c r="B11" s="43"/>
      <c r="C11" s="51" t="s">
        <v>138</v>
      </c>
      <c r="D11" s="51"/>
      <c r="E11" s="51"/>
      <c r="F11" s="51"/>
      <c r="G11" s="51"/>
      <c r="H11" s="51"/>
      <c r="I11" s="51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collapsed="false" customFormat="false" customHeight="false" hidden="false" ht="15" outlineLevel="0" r="12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collapsed="false" customFormat="false" customHeight="false" hidden="false" ht="21" outlineLevel="0" r="13">
      <c r="A13" s="43"/>
      <c r="B13" s="43"/>
      <c r="C13" s="52" t="s">
        <v>139</v>
      </c>
      <c r="D13" s="52"/>
      <c r="E13" s="52"/>
      <c r="F13" s="52"/>
      <c r="G13" s="52"/>
      <c r="H13" s="52"/>
      <c r="I13" s="52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collapsed="false" customFormat="false" customHeight="false" hidden="false" ht="15" outlineLevel="0" r="14">
      <c r="A14" s="43"/>
      <c r="B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collapsed="false" customFormat="false" customHeight="false" hidden="false" ht="15" outlineLevel="0" r="15">
      <c r="A15" s="43"/>
      <c r="B15" s="43"/>
      <c r="C15" s="43"/>
      <c r="D15" s="53"/>
      <c r="E15" s="47" t="s">
        <v>45</v>
      </c>
      <c r="F15" s="47" t="s">
        <v>46</v>
      </c>
      <c r="G15" s="47" t="s">
        <v>47</v>
      </c>
      <c r="H15" s="47" t="s">
        <v>48</v>
      </c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collapsed="false" customFormat="false" customHeight="false" hidden="false" ht="15" outlineLevel="0" r="16">
      <c r="A16" s="43"/>
      <c r="B16" s="43"/>
      <c r="C16" s="43"/>
      <c r="D16" s="54" t="s">
        <v>140</v>
      </c>
      <c r="E16" s="55" t="n">
        <f aca="false">Sorties_modele_tertiaire!E11</f>
        <v>49.2379008478</v>
      </c>
      <c r="F16" s="55" t="n">
        <f aca="false">Sorties_modele_tertiaire!F11</f>
        <v>73.5476980226</v>
      </c>
      <c r="G16" s="55" t="n">
        <f aca="false">Sorties_modele_tertiaire!G11</f>
        <v>65.268902121</v>
      </c>
      <c r="H16" s="55" t="n">
        <f aca="false">Sorties_modele_tertiaire!H11</f>
        <v>68.5669068037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collapsed="false" customFormat="false" customHeight="false" hidden="false" ht="15" outlineLevel="0" r="17">
      <c r="A17" s="43"/>
      <c r="B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collapsed="false" customFormat="false" customHeight="false" hidden="false" ht="15" outlineLevel="0" r="18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collapsed="false" customFormat="false" customHeight="false" hidden="false" ht="21" outlineLevel="0" r="19">
      <c r="A19" s="43"/>
      <c r="B19" s="43"/>
      <c r="C19" s="52" t="s">
        <v>141</v>
      </c>
      <c r="D19" s="52"/>
      <c r="E19" s="52"/>
      <c r="F19" s="52"/>
      <c r="G19" s="52"/>
      <c r="H19" s="52"/>
      <c r="I19" s="52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collapsed="false" customFormat="false" customHeight="false" hidden="false" ht="15" outlineLevel="0" r="20">
      <c r="C20" s="43"/>
      <c r="D20" s="5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collapsed="false" customFormat="false" customHeight="false" hidden="false" ht="15" outlineLevel="0" r="21">
      <c r="C21" s="43"/>
      <c r="D21" s="46"/>
      <c r="E21" s="57" t="s">
        <v>142</v>
      </c>
      <c r="F21" s="57" t="s">
        <v>143</v>
      </c>
      <c r="G21" s="57" t="s">
        <v>144</v>
      </c>
      <c r="H21" s="57" t="s">
        <v>145</v>
      </c>
      <c r="I21" s="58" t="s">
        <v>146</v>
      </c>
      <c r="J21" s="58" t="s">
        <v>147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collapsed="false" customFormat="false" customHeight="false" hidden="false" ht="15" outlineLevel="0" r="22">
      <c r="A22" s="43"/>
      <c r="B22" s="43"/>
      <c r="C22" s="43"/>
      <c r="D22" s="49" t="s">
        <v>148</v>
      </c>
      <c r="E22" s="59" t="n">
        <v>0.6</v>
      </c>
      <c r="F22" s="59" t="n">
        <v>0</v>
      </c>
      <c r="G22" s="59" t="n">
        <v>0</v>
      </c>
      <c r="H22" s="59" t="n">
        <v>0</v>
      </c>
      <c r="I22" s="59" t="n">
        <v>0</v>
      </c>
      <c r="J22" s="60" t="n">
        <v>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collapsed="false" customFormat="false" customHeight="false" hidden="false" ht="15" outlineLevel="0" r="23">
      <c r="A23" s="43"/>
      <c r="B23" s="43"/>
      <c r="C23" s="43"/>
      <c r="D23" s="49" t="s">
        <v>149</v>
      </c>
      <c r="E23" s="59" t="n">
        <v>0.4</v>
      </c>
      <c r="F23" s="59" t="n">
        <v>1</v>
      </c>
      <c r="G23" s="59" t="n">
        <v>1</v>
      </c>
      <c r="H23" s="59" t="n">
        <v>1</v>
      </c>
      <c r="I23" s="59" t="n">
        <v>1</v>
      </c>
      <c r="J23" s="61" t="n">
        <v>1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collapsed="false" customFormat="false" customHeight="true" hidden="false" ht="15" outlineLevel="0" r="24">
      <c r="A24" s="43"/>
      <c r="B24" s="43"/>
      <c r="C24" s="43"/>
      <c r="D24" s="49" t="s">
        <v>150</v>
      </c>
      <c r="E24" s="62" t="n">
        <v>0</v>
      </c>
      <c r="F24" s="62" t="n">
        <v>0</v>
      </c>
      <c r="G24" s="62" t="n">
        <v>0</v>
      </c>
      <c r="H24" s="62" t="n">
        <v>0</v>
      </c>
      <c r="I24" s="62" t="n">
        <v>0</v>
      </c>
      <c r="J24" s="60" t="n">
        <v>0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collapsed="false" customFormat="false" customHeight="true" hidden="false" ht="15.75" outlineLevel="0" r="25">
      <c r="A25" s="43"/>
      <c r="B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collapsed="false" customFormat="false" customHeight="true" hidden="false" ht="15.75" outlineLevel="0" r="26">
      <c r="A26" s="43"/>
      <c r="B26" s="43"/>
      <c r="D26" s="27" t="s">
        <v>151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collapsed="false" customFormat="false" customHeight="true" hidden="false" ht="15.75" outlineLevel="0" r="27">
      <c r="A27" s="43"/>
      <c r="B27" s="43"/>
      <c r="D27" s="27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collapsed="false" customFormat="false" customHeight="true" hidden="false" ht="59.65" outlineLevel="0" r="28">
      <c r="A28" s="43"/>
      <c r="B28" s="43"/>
      <c r="D28" s="46"/>
      <c r="E28" s="63" t="s">
        <v>152</v>
      </c>
      <c r="F28" s="63" t="s">
        <v>153</v>
      </c>
      <c r="G28" s="57"/>
      <c r="H28" s="57"/>
      <c r="I28" s="58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collapsed="false" customFormat="false" customHeight="true" hidden="false" ht="15.75" outlineLevel="0" r="29">
      <c r="A29" s="43"/>
      <c r="B29" s="43"/>
      <c r="D29" s="49" t="s">
        <v>154</v>
      </c>
      <c r="E29" s="59" t="n">
        <v>0.05</v>
      </c>
      <c r="F29" s="64" t="n">
        <v>-0.15</v>
      </c>
      <c r="G29" s="59" t="n">
        <f aca="false">E29*(1+F29)</f>
        <v>0.0425</v>
      </c>
      <c r="H29" s="59"/>
      <c r="I29" s="60"/>
      <c r="K29" s="0" t="s">
        <v>64</v>
      </c>
      <c r="L29" s="0" t="n">
        <v>0.33</v>
      </c>
      <c r="M29" s="43"/>
      <c r="N29" s="43"/>
      <c r="O29" s="43"/>
      <c r="P29" s="43"/>
      <c r="Q29" s="43"/>
      <c r="R29" s="43"/>
      <c r="S29" s="43"/>
      <c r="T29" s="43"/>
      <c r="U29" s="43"/>
    </row>
    <row collapsed="false" customFormat="false" customHeight="true" hidden="false" ht="15.75" outlineLevel="0" r="30">
      <c r="A30" s="43"/>
      <c r="B30" s="43"/>
      <c r="D30" s="49" t="s">
        <v>155</v>
      </c>
      <c r="E30" s="59" t="n">
        <v>0.2</v>
      </c>
      <c r="F30" s="64" t="n">
        <v>-0.3</v>
      </c>
      <c r="G30" s="59" t="n">
        <f aca="false">E30*(1+F30)</f>
        <v>0.14</v>
      </c>
      <c r="H30" s="59"/>
      <c r="I30" s="61"/>
      <c r="K30" s="0" t="s">
        <v>156</v>
      </c>
      <c r="L30" s="0" t="n">
        <v>0.22</v>
      </c>
      <c r="M30" s="43"/>
      <c r="N30" s="43"/>
      <c r="O30" s="43"/>
      <c r="P30" s="43"/>
      <c r="Q30" s="43"/>
      <c r="R30" s="43"/>
      <c r="S30" s="43"/>
      <c r="T30" s="43"/>
      <c r="U30" s="43"/>
    </row>
    <row collapsed="false" customFormat="false" customHeight="true" hidden="false" ht="15.75" outlineLevel="0" r="31">
      <c r="A31" s="43"/>
      <c r="B31" s="43"/>
      <c r="D31" s="49" t="s">
        <v>157</v>
      </c>
      <c r="E31" s="59" t="n">
        <v>0.2</v>
      </c>
      <c r="F31" s="64" t="n">
        <v>-0.4</v>
      </c>
      <c r="G31" s="59" t="n">
        <f aca="false">E31*(1+F31)</f>
        <v>0.12</v>
      </c>
      <c r="H31" s="62"/>
      <c r="I31" s="60"/>
      <c r="K31" s="0" t="s">
        <v>54</v>
      </c>
      <c r="L31" s="0" t="n">
        <v>0.35</v>
      </c>
      <c r="M31" s="43"/>
      <c r="N31" s="43"/>
      <c r="O31" s="43"/>
      <c r="P31" s="43"/>
      <c r="Q31" s="43"/>
      <c r="R31" s="43"/>
      <c r="S31" s="43"/>
      <c r="T31" s="43"/>
      <c r="U31" s="43"/>
    </row>
    <row collapsed="false" customFormat="false" customHeight="true" hidden="false" ht="15.75" outlineLevel="0" r="32">
      <c r="A32" s="43"/>
      <c r="B32" s="43"/>
      <c r="D32" s="49" t="s">
        <v>158</v>
      </c>
      <c r="E32" s="59" t="n">
        <v>0.05</v>
      </c>
      <c r="F32" s="64" t="n">
        <v>-0.4</v>
      </c>
      <c r="G32" s="59" t="n">
        <f aca="false">E32*(1+F32)</f>
        <v>0.03</v>
      </c>
      <c r="H32" s="62"/>
      <c r="I32" s="60"/>
      <c r="K32" s="0" t="s">
        <v>53</v>
      </c>
      <c r="L32" s="0" t="n">
        <v>0.02</v>
      </c>
      <c r="M32" s="43"/>
      <c r="N32" s="43"/>
      <c r="O32" s="43"/>
      <c r="P32" s="43"/>
      <c r="Q32" s="43"/>
      <c r="R32" s="43"/>
      <c r="S32" s="43"/>
      <c r="T32" s="43"/>
      <c r="U32" s="43"/>
    </row>
    <row collapsed="false" customFormat="false" customHeight="true" hidden="false" ht="15.75" outlineLevel="0" r="33">
      <c r="A33" s="43"/>
      <c r="B33" s="43"/>
      <c r="D33" s="49" t="s">
        <v>149</v>
      </c>
      <c r="E33" s="59" t="n">
        <v>0.5</v>
      </c>
      <c r="F33" s="59" t="n">
        <v>0</v>
      </c>
      <c r="G33" s="59" t="n">
        <f aca="false">E33*(1+F33)</f>
        <v>0.5</v>
      </c>
      <c r="H33" s="62"/>
      <c r="I33" s="60"/>
      <c r="K33" s="0" t="s">
        <v>159</v>
      </c>
      <c r="L33" s="0" t="n">
        <v>0.07</v>
      </c>
      <c r="M33" s="43"/>
      <c r="N33" s="43"/>
      <c r="O33" s="43"/>
      <c r="P33" s="43"/>
      <c r="Q33" s="43"/>
      <c r="R33" s="43"/>
      <c r="S33" s="43"/>
      <c r="T33" s="43"/>
      <c r="U33" s="43"/>
    </row>
    <row collapsed="false" customFormat="false" customHeight="true" hidden="false" ht="33.75" outlineLevel="0" r="34">
      <c r="A34" s="43"/>
      <c r="B34" s="43"/>
      <c r="D34" s="65" t="s">
        <v>160</v>
      </c>
      <c r="E34" s="66" t="n">
        <f aca="false">SUM(G29:G33)</f>
        <v>0.8325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</row>
    <row collapsed="false" customFormat="false" customHeight="true" hidden="false" ht="14.85" outlineLevel="0" r="35">
      <c r="A35" s="43"/>
      <c r="B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</row>
    <row collapsed="false" customFormat="false" customHeight="false" hidden="false" ht="15" outlineLevel="0" r="36">
      <c r="A36" s="43"/>
      <c r="B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</row>
    <row collapsed="false" customFormat="false" customHeight="false" hidden="false" ht="19.7" outlineLevel="0" r="37">
      <c r="A37" s="43"/>
      <c r="B37" s="43"/>
      <c r="C37" s="52" t="s">
        <v>161</v>
      </c>
      <c r="D37" s="52"/>
      <c r="E37" s="67"/>
      <c r="F37" s="52"/>
      <c r="G37" s="52"/>
      <c r="H37" s="52"/>
      <c r="I37" s="52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</row>
    <row collapsed="false" customFormat="false" customHeight="false" hidden="false" ht="15" outlineLevel="0" r="38">
      <c r="A38" s="43"/>
      <c r="B38" s="43"/>
      <c r="C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</row>
    <row collapsed="false" customFormat="false" customHeight="false" hidden="false" ht="13.8" outlineLevel="0" r="39">
      <c r="A39" s="43"/>
      <c r="B39" s="43"/>
      <c r="C39" s="43"/>
      <c r="D39" s="46"/>
      <c r="E39" s="68"/>
      <c r="F39" s="47" t="n">
        <v>2010</v>
      </c>
      <c r="G39" s="47" t="n">
        <v>2015</v>
      </c>
      <c r="H39" s="47" t="n">
        <v>2020</v>
      </c>
      <c r="I39" s="48" t="n">
        <v>2025</v>
      </c>
      <c r="J39" s="47" t="n">
        <v>2030</v>
      </c>
      <c r="K39" s="47" t="n">
        <v>2035</v>
      </c>
      <c r="L39" s="48" t="n">
        <v>2040</v>
      </c>
      <c r="M39" s="47" t="n">
        <v>2045</v>
      </c>
      <c r="N39" s="48" t="n">
        <v>2050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collapsed="false" customFormat="false" customHeight="true" hidden="false" ht="13.9" outlineLevel="0" r="40">
      <c r="A40" s="43"/>
      <c r="B40" s="43"/>
      <c r="C40" s="43"/>
      <c r="D40" s="69" t="s">
        <v>162</v>
      </c>
      <c r="E40" s="59" t="s">
        <v>163</v>
      </c>
      <c r="F40" s="59" t="n">
        <f aca="false">Sorties_modele_tertiaire!C18</f>
        <v>0.360587468287044</v>
      </c>
      <c r="G40" s="59" t="n">
        <f aca="false">Sorties_modele_tertiaire!D18</f>
        <v>0.419446497898354</v>
      </c>
      <c r="H40" s="59" t="n">
        <f aca="false">Sorties_modele_tertiaire!E18</f>
        <v>0.440099807050329</v>
      </c>
      <c r="I40" s="59" t="n">
        <f aca="false">Sorties_modele_tertiaire!F18</f>
        <v>0.439572850966497</v>
      </c>
      <c r="J40" s="59" t="n">
        <f aca="false">Sorties_modele_tertiaire!G18</f>
        <v>0.402540372051548</v>
      </c>
      <c r="K40" s="59" t="n">
        <f aca="false">Sorties_modele_tertiaire!H18</f>
        <v>0.283092337689748</v>
      </c>
      <c r="L40" s="59" t="n">
        <f aca="false">Sorties_modele_tertiaire!I18</f>
        <v>0.183432514842339</v>
      </c>
      <c r="M40" s="59" t="n">
        <f aca="false">Sorties_modele_tertiaire!J18</f>
        <v>0.12531964182237</v>
      </c>
      <c r="N40" s="59" t="n">
        <f aca="false">Sorties_modele_tertiaire!K18</f>
        <v>0.084652983158989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collapsed="false" customFormat="false" customHeight="true" hidden="false" ht="51" outlineLevel="0" r="41">
      <c r="A41" s="43"/>
      <c r="B41" s="43"/>
      <c r="C41" s="43"/>
      <c r="D41" s="69"/>
      <c r="E41" s="59" t="s">
        <v>52</v>
      </c>
      <c r="F41" s="59" t="n">
        <f aca="false">Sorties_modele_tertiaire!C16</f>
        <v>0.557348740161924</v>
      </c>
      <c r="G41" s="59" t="n">
        <f aca="false">Sorties_modele_tertiaire!D16</f>
        <v>0.474374115996083</v>
      </c>
      <c r="H41" s="59" t="n">
        <f aca="false">Sorties_modele_tertiaire!E16</f>
        <v>0.435154657730201</v>
      </c>
      <c r="I41" s="59" t="n">
        <f aca="false">Sorties_modele_tertiaire!F16</f>
        <v>0.420461531702325</v>
      </c>
      <c r="J41" s="59" t="n">
        <f aca="false">Sorties_modele_tertiaire!G16</f>
        <v>0.439362349328169</v>
      </c>
      <c r="K41" s="59" t="n">
        <f aca="false">Sorties_modele_tertiaire!H16</f>
        <v>0.496513552259164</v>
      </c>
      <c r="L41" s="59" t="n">
        <f aca="false">Sorties_modele_tertiaire!I16</f>
        <v>0.556259574769317</v>
      </c>
      <c r="M41" s="59" t="n">
        <f aca="false">Sorties_modele_tertiaire!J16</f>
        <v>0.587209414106537</v>
      </c>
      <c r="N41" s="59" t="n">
        <f aca="false">Sorties_modele_tertiaire!K16</f>
        <v>0.592031902351224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collapsed="false" customFormat="false" customHeight="false" hidden="false" ht="15" outlineLevel="0" r="42">
      <c r="A42" s="43"/>
      <c r="B42" s="43"/>
      <c r="C42" s="43"/>
      <c r="D42" s="69"/>
      <c r="E42" s="59" t="s">
        <v>53</v>
      </c>
      <c r="F42" s="59" t="n">
        <f aca="false">Sorties_modele_tertiaire!C17</f>
        <v>0.0161526962686475</v>
      </c>
      <c r="G42" s="59" t="n">
        <f aca="false">Sorties_modele_tertiaire!D17</f>
        <v>0.0141650064461385</v>
      </c>
      <c r="H42" s="59" t="n">
        <f aca="false">Sorties_modele_tertiaire!E17</f>
        <v>0.0183646786908768</v>
      </c>
      <c r="I42" s="59" t="n">
        <f aca="false">Sorties_modele_tertiaire!F17</f>
        <v>0.0199848590026809</v>
      </c>
      <c r="J42" s="59" t="n">
        <f aca="false">Sorties_modele_tertiaire!G17</f>
        <v>0.0164575169853158</v>
      </c>
      <c r="K42" s="59" t="n">
        <f aca="false">Sorties_modele_tertiaire!H17</f>
        <v>0.0134950490603862</v>
      </c>
      <c r="L42" s="59" t="n">
        <f aca="false">Sorties_modele_tertiaire!I17</f>
        <v>0.0138891525529491</v>
      </c>
      <c r="M42" s="59" t="n">
        <f aca="false">Sorties_modele_tertiaire!J17</f>
        <v>0.0130060016756213</v>
      </c>
      <c r="N42" s="59" t="n">
        <f aca="false">Sorties_modele_tertiaire!K17</f>
        <v>0.0131675029409092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collapsed="false" customFormat="false" customHeight="true" hidden="false" ht="51.6" outlineLevel="0" r="43">
      <c r="A43" s="43"/>
      <c r="B43" s="43"/>
      <c r="C43" s="43"/>
      <c r="D43" s="69"/>
      <c r="E43" s="59" t="s">
        <v>164</v>
      </c>
      <c r="F43" s="59" t="n">
        <f aca="false">Sorties_modele_tertiaire!C19</f>
        <v>0.0572661021101311</v>
      </c>
      <c r="G43" s="59" t="n">
        <f aca="false">Sorties_modele_tertiaire!D19</f>
        <v>0.0674623173413452</v>
      </c>
      <c r="H43" s="59" t="n">
        <f aca="false">Sorties_modele_tertiaire!E19</f>
        <v>0.0810286877004227</v>
      </c>
      <c r="I43" s="59" t="n">
        <f aca="false">Sorties_modele_tertiaire!F19</f>
        <v>0.0942376577560606</v>
      </c>
      <c r="J43" s="59" t="n">
        <f aca="false">Sorties_modele_tertiaire!G19</f>
        <v>0.114479612522447</v>
      </c>
      <c r="K43" s="59" t="n">
        <f aca="false">Sorties_modele_tertiaire!H19</f>
        <v>0.178384611961756</v>
      </c>
      <c r="L43" s="59" t="n">
        <f aca="false">Sorties_modele_tertiaire!I19</f>
        <v>0.221703284508671</v>
      </c>
      <c r="M43" s="59" t="n">
        <f aca="false">Sorties_modele_tertiaire!J19</f>
        <v>0.251619491132605</v>
      </c>
      <c r="N43" s="59" t="n">
        <f aca="false">Sorties_modele_tertiaire!K19</f>
        <v>0.287376460873437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collapsed="false" customFormat="false" customHeight="false" hidden="false" ht="15" outlineLevel="0" r="44">
      <c r="A44" s="43"/>
      <c r="B44" s="43"/>
      <c r="C44" s="43"/>
      <c r="D44" s="69"/>
      <c r="E44" s="59" t="s">
        <v>51</v>
      </c>
      <c r="F44" s="59" t="n">
        <f aca="false">Sorties_modele_tertiaire!C15</f>
        <v>0.00864499317225291</v>
      </c>
      <c r="G44" s="59" t="n">
        <f aca="false">Sorties_modele_tertiaire!D15</f>
        <v>0.0245520623180791</v>
      </c>
      <c r="H44" s="59" t="n">
        <f aca="false">Sorties_modele_tertiaire!E15</f>
        <v>0.0253521688281702</v>
      </c>
      <c r="I44" s="59" t="n">
        <f aca="false">Sorties_modele_tertiaire!F15</f>
        <v>0.0257431005724365</v>
      </c>
      <c r="J44" s="59" t="n">
        <f aca="false">Sorties_modele_tertiaire!G15</f>
        <v>0.0271601491125205</v>
      </c>
      <c r="K44" s="59" t="n">
        <f aca="false">Sorties_modele_tertiaire!H15</f>
        <v>0.0285144490289459</v>
      </c>
      <c r="L44" s="59" t="n">
        <f aca="false">Sorties_modele_tertiaire!I15</f>
        <v>0.0247154733267233</v>
      </c>
      <c r="M44" s="59" t="n">
        <f aca="false">Sorties_modele_tertiaire!J15</f>
        <v>0.0228454512628658</v>
      </c>
      <c r="N44" s="59" t="n">
        <f aca="false">Sorties_modele_tertiaire!K15</f>
        <v>0.0227711506754403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collapsed="false" customFormat="false" customHeight="false" hidden="false" ht="15" outlineLevel="0" r="45">
      <c r="A45" s="43"/>
      <c r="B45" s="43"/>
      <c r="C45" s="43"/>
      <c r="D45" s="70"/>
      <c r="E45" s="71"/>
      <c r="F45" s="72"/>
      <c r="G45" s="72"/>
      <c r="H45" s="72"/>
      <c r="I45" s="72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collapsed="false" customFormat="false" customHeight="false" hidden="false" ht="15" outlineLevel="0" r="46">
      <c r="A46" s="43"/>
      <c r="B46" s="43"/>
      <c r="C46" s="43"/>
      <c r="D46" s="46"/>
      <c r="E46" s="68"/>
      <c r="F46" s="47" t="n">
        <v>2010</v>
      </c>
      <c r="G46" s="47" t="n">
        <v>2015</v>
      </c>
      <c r="H46" s="47" t="n">
        <v>2020</v>
      </c>
      <c r="I46" s="48" t="n">
        <v>2025</v>
      </c>
      <c r="J46" s="47" t="n">
        <v>2030</v>
      </c>
      <c r="K46" s="47" t="n">
        <v>2035</v>
      </c>
      <c r="L46" s="48" t="n">
        <v>2040</v>
      </c>
      <c r="M46" s="47" t="n">
        <v>2045</v>
      </c>
      <c r="N46" s="48" t="n">
        <v>2050</v>
      </c>
      <c r="O46" s="43"/>
      <c r="P46" s="43"/>
      <c r="Q46" s="43"/>
      <c r="R46" s="43"/>
      <c r="S46" s="43"/>
      <c r="T46" s="43"/>
      <c r="U46" s="43"/>
    </row>
    <row collapsed="false" customFormat="false" customHeight="true" hidden="false" ht="13.9" outlineLevel="0" r="47">
      <c r="A47" s="43"/>
      <c r="B47" s="43"/>
      <c r="C47" s="43"/>
      <c r="D47" s="69" t="s">
        <v>162</v>
      </c>
      <c r="E47" s="59" t="s">
        <v>165</v>
      </c>
      <c r="G47" s="59" t="n">
        <f aca="false">Sorties_modele_tertiaire!C77</f>
        <v>0.19648847169089</v>
      </c>
      <c r="H47" s="59" t="n">
        <f aca="false">Sorties_modele_tertiaire!D77</f>
        <v>0.220957255152015</v>
      </c>
      <c r="I47" s="59" t="n">
        <f aca="false">Sorties_modele_tertiaire!E77</f>
        <v>0.325086142256804</v>
      </c>
      <c r="J47" s="59" t="n">
        <f aca="false">Sorties_modele_tertiaire!F77</f>
        <v>0.331620227793762</v>
      </c>
      <c r="K47" s="59" t="n">
        <f aca="false">Sorties_modele_tertiaire!G77</f>
        <v>0.385418245455962</v>
      </c>
      <c r="L47" s="59" t="n">
        <f aca="false">Sorties_modele_tertiaire!H77</f>
        <v>0.457770782811157</v>
      </c>
      <c r="M47" s="59" t="n">
        <f aca="false">Sorties_modele_tertiaire!I77</f>
        <v>0.497956645841416</v>
      </c>
      <c r="N47" s="59" t="n">
        <f aca="false">Sorties_modele_tertiaire!J77</f>
        <v>0.529969037102512</v>
      </c>
      <c r="O47" s="43"/>
      <c r="P47" s="43"/>
      <c r="Q47" s="43"/>
      <c r="R47" s="43"/>
      <c r="S47" s="43"/>
      <c r="T47" s="43"/>
      <c r="U47" s="43"/>
    </row>
    <row collapsed="false" customFormat="false" customHeight="false" hidden="false" ht="15" outlineLevel="0" r="48">
      <c r="A48" s="43"/>
      <c r="B48" s="43"/>
      <c r="C48" s="43"/>
      <c r="D48" s="69"/>
      <c r="E48" s="59" t="s">
        <v>166</v>
      </c>
      <c r="G48" s="59" t="n">
        <f aca="false">Sorties_modele_tertiaire!C78</f>
        <v>0.349900015825082</v>
      </c>
      <c r="H48" s="59" t="n">
        <f aca="false">Sorties_modele_tertiaire!D78</f>
        <v>0.337719356830499</v>
      </c>
      <c r="I48" s="59" t="n">
        <f aca="false">Sorties_modele_tertiaire!E78</f>
        <v>0.0321679976680406</v>
      </c>
      <c r="J48" s="59" t="n">
        <f aca="false">Sorties_modele_tertiaire!F78</f>
        <v>0.0460462738614495</v>
      </c>
      <c r="K48" s="59" t="n">
        <f aca="false">Sorties_modele_tertiaire!G78</f>
        <v>0.0346470643744808</v>
      </c>
      <c r="L48" s="59" t="n">
        <f aca="false">Sorties_modele_tertiaire!H78</f>
        <v>0.0257558520551522</v>
      </c>
      <c r="M48" s="59" t="n">
        <f aca="false">Sorties_modele_tertiaire!I78</f>
        <v>0.0169436657720431</v>
      </c>
      <c r="N48" s="59" t="n">
        <f aca="false">Sorties_modele_tertiaire!J78</f>
        <v>0.0110311268335395</v>
      </c>
      <c r="O48" s="43"/>
      <c r="P48" s="43"/>
      <c r="Q48" s="43"/>
      <c r="R48" s="43"/>
      <c r="S48" s="43"/>
      <c r="T48" s="43"/>
      <c r="U48" s="43"/>
    </row>
    <row collapsed="false" customFormat="false" customHeight="true" hidden="false" ht="15.75" outlineLevel="0" r="49">
      <c r="A49" s="43"/>
      <c r="B49" s="43"/>
      <c r="C49" s="43"/>
      <c r="E49" s="73"/>
      <c r="F49" s="73"/>
      <c r="G49" s="73"/>
      <c r="H49" s="73"/>
      <c r="I49" s="7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collapsed="false" customFormat="false" customHeight="true" hidden="false" ht="15.75" outlineLevel="0" r="50">
      <c r="A50" s="43"/>
      <c r="B50" s="43"/>
      <c r="C50" s="43"/>
      <c r="D50" s="73"/>
      <c r="E50" s="73"/>
      <c r="F50" s="73"/>
      <c r="G50" s="73"/>
      <c r="H50" s="73"/>
      <c r="I50" s="7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collapsed="false" customFormat="false" customHeight="false" hidden="false" ht="15" outlineLevel="0" r="51">
      <c r="A51" s="43"/>
      <c r="B51" s="43"/>
      <c r="C51" s="43"/>
      <c r="D51" s="43"/>
      <c r="G51" s="43"/>
      <c r="H51" s="43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collapsed="false" customFormat="false" customHeight="true" hidden="false" ht="42" outlineLevel="0" r="52">
      <c r="A52" s="43"/>
      <c r="B52" s="43"/>
      <c r="C52" s="43"/>
      <c r="D52" s="74" t="s">
        <v>167</v>
      </c>
      <c r="E52" s="74"/>
      <c r="F52" s="74"/>
      <c r="G52" s="74"/>
      <c r="H52" s="74"/>
      <c r="I52" s="74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</row>
    <row collapsed="false" customFormat="false" customHeight="false" hidden="false" ht="15" outlineLevel="0" r="53">
      <c r="A53" s="43"/>
      <c r="B53" s="43"/>
      <c r="C53" s="43"/>
      <c r="D53" s="46"/>
      <c r="E53" s="47" t="s">
        <v>168</v>
      </c>
      <c r="F53" s="48" t="s">
        <v>169</v>
      </c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</row>
    <row collapsed="false" customFormat="false" customHeight="false" hidden="false" ht="15" outlineLevel="0" r="54">
      <c r="A54" s="43"/>
      <c r="B54" s="43"/>
      <c r="C54" s="43"/>
      <c r="D54" s="54" t="s">
        <v>170</v>
      </c>
      <c r="E54" s="75" t="n">
        <v>0.73</v>
      </c>
      <c r="F54" s="76" t="n">
        <v>0.96</v>
      </c>
      <c r="G54" s="43"/>
      <c r="H54" s="43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</row>
    <row collapsed="false" customFormat="false" customHeight="false" hidden="false" ht="15" outlineLevel="0" r="55">
      <c r="A55" s="43"/>
      <c r="B55" s="43"/>
      <c r="C55" s="43"/>
      <c r="D55" s="54" t="s">
        <v>68</v>
      </c>
      <c r="E55" s="62" t="n">
        <v>2.9</v>
      </c>
      <c r="F55" s="60" t="n">
        <v>3.4</v>
      </c>
      <c r="G55" s="43"/>
      <c r="H55" s="43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</row>
    <row collapsed="false" customFormat="false" customHeight="false" hidden="false" ht="15" outlineLevel="0" r="56">
      <c r="A56" s="43"/>
      <c r="B56" s="43"/>
      <c r="C56" s="43"/>
      <c r="D56" s="43"/>
      <c r="E56" s="43"/>
      <c r="F56" s="71"/>
      <c r="G56" s="43"/>
      <c r="H56" s="43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collapsed="false" customFormat="false" customHeight="false" hidden="false" ht="19.7" outlineLevel="0" r="57">
      <c r="A57" s="43"/>
      <c r="B57" s="43"/>
      <c r="C57" s="52" t="s">
        <v>171</v>
      </c>
      <c r="D57" s="52"/>
      <c r="E57" s="67"/>
      <c r="F57" s="52"/>
      <c r="G57" s="52"/>
      <c r="H57" s="52"/>
      <c r="I57" s="52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collapsed="false" customFormat="false" customHeight="false" hidden="false" ht="15" outlineLevel="0"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collapsed="false" customFormat="false" customHeight="false" hidden="false" ht="15" outlineLevel="0" r="59">
      <c r="A59" s="43"/>
      <c r="B59" s="43"/>
      <c r="C59" s="43"/>
      <c r="D59" s="46" t="s">
        <v>172</v>
      </c>
      <c r="E59" s="47" t="n">
        <v>2015</v>
      </c>
      <c r="F59" s="47" t="n">
        <v>2020</v>
      </c>
      <c r="G59" s="47" t="n">
        <v>2025</v>
      </c>
      <c r="H59" s="47" t="n">
        <v>2030</v>
      </c>
      <c r="I59" s="48" t="n">
        <v>2050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collapsed="false" customFormat="false" customHeight="false" hidden="false" ht="15" outlineLevel="0" r="60">
      <c r="A60" s="43"/>
      <c r="B60" s="43"/>
      <c r="C60" s="43"/>
      <c r="D60" s="77" t="s">
        <v>2</v>
      </c>
      <c r="E60" s="78" t="n">
        <f aca="false">Sorties_modele_tertiaire!C82</f>
        <v>0.473780756469192</v>
      </c>
      <c r="F60" s="78" t="n">
        <f aca="false">Sorties_modele_tertiaire!D82</f>
        <v>0.508897901762616</v>
      </c>
      <c r="G60" s="78" t="n">
        <f aca="false">Sorties_modele_tertiaire!E82</f>
        <v>0.531424385410126</v>
      </c>
      <c r="H60" s="78" t="n">
        <f aca="false">Sorties_modele_tertiaire!F82</f>
        <v>0.547123649248938</v>
      </c>
      <c r="I60" s="78" t="n">
        <f aca="false">Sorties_modele_tertiaire!G82</f>
        <v>0.573847536467628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collapsed="false" customFormat="false" customHeight="false" hidden="false" ht="15" outlineLevel="0" r="61">
      <c r="A61" s="43"/>
      <c r="B61" s="43"/>
      <c r="C61" s="43"/>
      <c r="D61" s="77" t="s">
        <v>173</v>
      </c>
      <c r="E61" s="78" t="n">
        <f aca="false">Sorties_modele_tertiaire!C83</f>
        <v>0.438786323597566</v>
      </c>
      <c r="F61" s="78" t="n">
        <f aca="false">Sorties_modele_tertiaire!D83</f>
        <v>0.476406984475685</v>
      </c>
      <c r="G61" s="78" t="n">
        <f aca="false">Sorties_modele_tertiaire!E83</f>
        <v>0.495915646762773</v>
      </c>
      <c r="H61" s="78" t="n">
        <f aca="false">Sorties_modele_tertiaire!F83</f>
        <v>0.510462723959955</v>
      </c>
      <c r="I61" s="78" t="n">
        <f aca="false">Sorties_modele_tertiaire!G83</f>
        <v>0.535488706411982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collapsed="false" customFormat="false" customHeight="false" hidden="false" ht="15" outlineLevel="0" r="62">
      <c r="A62" s="43"/>
      <c r="B62" s="43"/>
      <c r="C62" s="43"/>
      <c r="D62" s="77" t="s">
        <v>11</v>
      </c>
      <c r="E62" s="78" t="n">
        <f aca="false">Sorties_modele_tertiaire!C84</f>
        <v>0.277519215553366</v>
      </c>
      <c r="F62" s="78" t="n">
        <f aca="false">Sorties_modele_tertiaire!D84</f>
        <v>0.309166825864895</v>
      </c>
      <c r="G62" s="78" t="n">
        <f aca="false">Sorties_modele_tertiaire!E84</f>
        <v>0.324856010312291</v>
      </c>
      <c r="H62" s="78" t="n">
        <f aca="false">Sorties_modele_tertiaire!F84</f>
        <v>0.33675976622734</v>
      </c>
      <c r="I62" s="78" t="n">
        <f aca="false">Sorties_modele_tertiaire!G84</f>
        <v>0.351006956377301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</row>
    <row collapsed="false" customFormat="false" customHeight="false" hidden="false" ht="15" outlineLevel="0" r="63">
      <c r="A63" s="43"/>
      <c r="B63" s="43"/>
      <c r="C63" s="43"/>
      <c r="D63" s="77" t="s">
        <v>51</v>
      </c>
      <c r="E63" s="78" t="n">
        <f aca="false">Sorties_modele_tertiaire!C85</f>
        <v>0.248343508275773</v>
      </c>
      <c r="F63" s="78" t="n">
        <f aca="false">Sorties_modele_tertiaire!D85</f>
        <v>0.274914691654572</v>
      </c>
      <c r="G63" s="78" t="n">
        <f aca="false">Sorties_modele_tertiaire!E85</f>
        <v>0.292165950768305</v>
      </c>
      <c r="H63" s="78" t="n">
        <f aca="false">Sorties_modele_tertiaire!F85</f>
        <v>0.305926062521906</v>
      </c>
      <c r="I63" s="78" t="n">
        <f aca="false">Sorties_modele_tertiaire!G85</f>
        <v>0.321088878483855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collapsed="false" customFormat="false" customHeight="false" hidden="false" ht="15" outlineLevel="0"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collapsed="false" customFormat="false" customHeight="false" hidden="false" ht="15" outlineLevel="0"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collapsed="false" customFormat="false" customHeight="false" hidden="false" ht="21" outlineLevel="0" r="66">
      <c r="A66" s="43"/>
      <c r="B66" s="43"/>
      <c r="C66" s="51" t="s">
        <v>174</v>
      </c>
      <c r="D66" s="51"/>
      <c r="E66" s="51"/>
      <c r="F66" s="51"/>
      <c r="G66" s="51"/>
      <c r="H66" s="51"/>
      <c r="I66" s="51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collapsed="false" customFormat="false" customHeight="false" hidden="false" ht="15" outlineLevel="0"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collapsed="false" customFormat="false" customHeight="false" hidden="false" ht="19.7" outlineLevel="0" r="68">
      <c r="A68" s="43"/>
      <c r="B68" s="43"/>
      <c r="C68" s="52" t="s">
        <v>175</v>
      </c>
      <c r="D68" s="52"/>
      <c r="E68" s="79"/>
      <c r="F68" s="52"/>
      <c r="G68" s="52"/>
      <c r="H68" s="52"/>
      <c r="I68" s="52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</row>
    <row collapsed="false" customFormat="false" customHeight="true" hidden="false" ht="15.75" outlineLevel="0" r="69">
      <c r="A69" s="43"/>
      <c r="B69" s="43"/>
      <c r="C69" s="43"/>
      <c r="D69" s="74" t="s">
        <v>176</v>
      </c>
      <c r="E69" s="74"/>
      <c r="F69" s="74"/>
      <c r="G69" s="74"/>
      <c r="H69" s="74"/>
      <c r="I69" s="74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collapsed="false" customFormat="false" customHeight="false" hidden="false" ht="15" outlineLevel="0" r="70">
      <c r="A70" s="43"/>
      <c r="B70" s="43"/>
      <c r="C70" s="43"/>
      <c r="D70" s="56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collapsed="false" customFormat="false" customHeight="false" hidden="false" ht="15" outlineLevel="0" r="71">
      <c r="A71" s="43"/>
      <c r="B71" s="43"/>
      <c r="C71" s="43"/>
      <c r="D71" s="53"/>
      <c r="E71" s="47" t="n">
        <v>2010</v>
      </c>
      <c r="F71" s="47" t="n">
        <v>2015</v>
      </c>
      <c r="G71" s="47" t="n">
        <v>2020</v>
      </c>
      <c r="H71" s="47" t="n">
        <v>2025</v>
      </c>
      <c r="I71" s="47" t="n">
        <v>2030</v>
      </c>
      <c r="J71" s="48" t="n">
        <v>2035</v>
      </c>
      <c r="K71" s="47" t="n">
        <v>2040</v>
      </c>
      <c r="L71" s="47" t="n">
        <v>2045</v>
      </c>
      <c r="M71" s="48" t="n">
        <v>2050</v>
      </c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</row>
    <row collapsed="false" customFormat="false" customHeight="false" hidden="false" ht="15" outlineLevel="0" r="72">
      <c r="C72" s="43"/>
      <c r="D72" s="49" t="s">
        <v>78</v>
      </c>
      <c r="E72" s="80" t="n">
        <f aca="false">Sorties_modele_tertiaire!C96</f>
        <v>0.955766832374061</v>
      </c>
      <c r="F72" s="80" t="n">
        <f aca="false">Sorties_modele_tertiaire!D96</f>
        <v>0.982271555413106</v>
      </c>
      <c r="G72" s="80" t="n">
        <f aca="false">Sorties_modele_tertiaire!E96</f>
        <v>0.977927911878936</v>
      </c>
      <c r="H72" s="80" t="n">
        <f aca="false">Sorties_modele_tertiaire!F96</f>
        <v>0.980723996955119</v>
      </c>
      <c r="I72" s="80" t="n">
        <f aca="false">Sorties_modele_tertiaire!G96</f>
        <v>0.975501493886819</v>
      </c>
      <c r="J72" s="80" t="n">
        <f aca="false">Sorties_modele_tertiaire!H96</f>
        <v>0.982392001430073</v>
      </c>
      <c r="K72" s="80" t="n">
        <f aca="false">Sorties_modele_tertiaire!I96</f>
        <v>0.986660095008423</v>
      </c>
      <c r="L72" s="80" t="n">
        <f aca="false">Sorties_modele_tertiaire!J96</f>
        <v>0.989873131860935</v>
      </c>
      <c r="M72" s="80" t="n">
        <f aca="false">Sorties_modele_tertiaire!K96</f>
        <v>0.991193862284267</v>
      </c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</row>
    <row collapsed="false" customFormat="false" customHeight="false" hidden="false" ht="15" outlineLevel="0" r="73">
      <c r="C73" s="43"/>
      <c r="D73" s="49" t="s">
        <v>79</v>
      </c>
      <c r="E73" s="80" t="n">
        <f aca="false">Sorties_modele_tertiaire!C97</f>
        <v>0.0227693086736426</v>
      </c>
      <c r="F73" s="80" t="n">
        <f aca="false">Sorties_modele_tertiaire!D97</f>
        <v>0.0106960059712052</v>
      </c>
      <c r="G73" s="80" t="n">
        <f aca="false">Sorties_modele_tertiaire!E97</f>
        <v>0.00932137829926416</v>
      </c>
      <c r="H73" s="80" t="n">
        <f aca="false">Sorties_modele_tertiaire!F97</f>
        <v>0.00904784928202708</v>
      </c>
      <c r="I73" s="80" t="n">
        <f aca="false">Sorties_modele_tertiaire!G97</f>
        <v>0.0116097802900313</v>
      </c>
      <c r="J73" s="80" t="n">
        <f aca="false">Sorties_modele_tertiaire!H97</f>
        <v>0.0087930139686258</v>
      </c>
      <c r="K73" s="80" t="n">
        <f aca="false">Sorties_modele_tertiaire!I97</f>
        <v>0.00679590769931331</v>
      </c>
      <c r="L73" s="80" t="n">
        <f aca="false">Sorties_modele_tertiaire!J97</f>
        <v>0.00500782122139518</v>
      </c>
      <c r="M73" s="80" t="n">
        <f aca="false">Sorties_modele_tertiaire!K97</f>
        <v>0.00417004093313895</v>
      </c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</row>
    <row collapsed="false" customFormat="false" customHeight="false" hidden="false" ht="15" outlineLevel="0" r="74">
      <c r="A74" s="43"/>
      <c r="B74" s="43"/>
      <c r="C74" s="43"/>
      <c r="D74" s="49" t="s">
        <v>177</v>
      </c>
      <c r="E74" s="80" t="n">
        <f aca="false">Sorties_modele_tertiaire!C99</f>
        <v>0.0148390310390806</v>
      </c>
      <c r="F74" s="80" t="n">
        <f aca="false">Sorties_modele_tertiaire!D99</f>
        <v>0.00545045457731375</v>
      </c>
      <c r="G74" s="80" t="n">
        <f aca="false">Sorties_modele_tertiaire!E99</f>
        <v>0.0103775629828763</v>
      </c>
      <c r="H74" s="80" t="n">
        <f aca="false">Sorties_modele_tertiaire!F99</f>
        <v>0.00735851008979083</v>
      </c>
      <c r="I74" s="80" t="n">
        <f aca="false">Sorties_modele_tertiaire!G99</f>
        <v>0.00847532649379776</v>
      </c>
      <c r="J74" s="80" t="n">
        <f aca="false">Sorties_modele_tertiaire!H99</f>
        <v>0.00613004057179703</v>
      </c>
      <c r="K74" s="80" t="n">
        <f aca="false">Sorties_modele_tertiaire!I99</f>
        <v>0.00490163025274682</v>
      </c>
      <c r="L74" s="80" t="n">
        <f aca="false">Sorties_modele_tertiaire!J99</f>
        <v>0.00426978814994113</v>
      </c>
      <c r="M74" s="80" t="n">
        <f aca="false">Sorties_modele_tertiaire!K99</f>
        <v>0.00412390941086087</v>
      </c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</row>
    <row collapsed="false" customFormat="false" customHeight="false" hidden="false" ht="15" outlineLevel="0" r="75">
      <c r="A75" s="43"/>
      <c r="B75" s="43"/>
      <c r="C75" s="43"/>
      <c r="D75" s="49" t="s">
        <v>82</v>
      </c>
      <c r="E75" s="80" t="n">
        <f aca="false">Sorties_modele_tertiaire!C100</f>
        <v>0.00662482791321618</v>
      </c>
      <c r="F75" s="80" t="n">
        <f aca="false">Sorties_modele_tertiaire!D100</f>
        <v>0.00158198403837456</v>
      </c>
      <c r="G75" s="80" t="n">
        <f aca="false">Sorties_modele_tertiaire!E100</f>
        <v>0.00237314683892367</v>
      </c>
      <c r="H75" s="80" t="n">
        <f aca="false">Sorties_modele_tertiaire!F100</f>
        <v>0.00286964367306343</v>
      </c>
      <c r="I75" s="80" t="n">
        <f aca="false">Sorties_modele_tertiaire!G100</f>
        <v>0.0044133993293523</v>
      </c>
      <c r="J75" s="80" t="n">
        <f aca="false">Sorties_modele_tertiaire!H100</f>
        <v>0.0026849440295036</v>
      </c>
      <c r="K75" s="80" t="n">
        <f aca="false">Sorties_modele_tertiaire!I100</f>
        <v>0.00164236703951725</v>
      </c>
      <c r="L75" s="80" t="n">
        <f aca="false">Sorties_modele_tertiaire!J100</f>
        <v>0.000849258767728364</v>
      </c>
      <c r="M75" s="80" t="n">
        <f aca="false">Sorties_modele_tertiaire!K100</f>
        <v>0.000512187371733352</v>
      </c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</row>
    <row collapsed="false" customFormat="false" customHeight="false" hidden="false" ht="15" outlineLevel="0" r="76">
      <c r="A76" s="43"/>
      <c r="B76" s="43"/>
      <c r="C76" s="43"/>
      <c r="D76" s="43"/>
      <c r="E76" s="71"/>
      <c r="F76" s="71"/>
      <c r="G76" s="71"/>
      <c r="H76" s="71"/>
      <c r="I76" s="71"/>
      <c r="J76" s="71"/>
      <c r="K76" s="71"/>
      <c r="L76" s="71"/>
      <c r="M76" s="71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</row>
    <row collapsed="false" customFormat="false" customHeight="false" hidden="false" ht="15" outlineLevel="0" r="77">
      <c r="A77" s="43"/>
      <c r="B77" s="43"/>
      <c r="D77" s="49" t="s">
        <v>178</v>
      </c>
      <c r="E77" s="80" t="n">
        <f aca="false">Sorties_modele_tertiaire!C98</f>
        <v>0.00768298692980501</v>
      </c>
      <c r="F77" s="80" t="n">
        <f aca="false">Sorties_modele_tertiaire!D98</f>
        <v>0.004976413587774</v>
      </c>
      <c r="G77" s="80" t="n">
        <f aca="false">Sorties_modele_tertiaire!E98</f>
        <v>0.0045401692521432</v>
      </c>
      <c r="H77" s="80" t="n">
        <f aca="false">Sorties_modele_tertiaire!F98</f>
        <v>0.00441533602778299</v>
      </c>
      <c r="I77" s="80" t="n">
        <f aca="false">Sorties_modele_tertiaire!G98</f>
        <v>0.00553020438382607</v>
      </c>
      <c r="J77" s="80" t="n">
        <f aca="false">Sorties_modele_tertiaire!H98</f>
        <v>0.0041578460660941</v>
      </c>
      <c r="K77" s="80" t="n">
        <f aca="false">Sorties_modele_tertiaire!I98</f>
        <v>0.00295342437493948</v>
      </c>
      <c r="L77" s="80" t="n">
        <f aca="false">Sorties_modele_tertiaire!J98</f>
        <v>0.00216274339510948</v>
      </c>
      <c r="M77" s="80" t="n">
        <f aca="false">Sorties_modele_tertiaire!K98</f>
        <v>0.00168349486505466</v>
      </c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</row>
    <row collapsed="false" customFormat="false" customHeight="true" hidden="false" ht="15.75" outlineLevel="0" r="78">
      <c r="A78" s="43"/>
      <c r="D78" s="56"/>
      <c r="E78" s="71"/>
      <c r="F78" s="71"/>
      <c r="G78" s="71"/>
      <c r="H78" s="71"/>
      <c r="I78" s="71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  <row collapsed="false" customFormat="false" customHeight="true" hidden="false" ht="15.75" outlineLevel="0" r="79">
      <c r="A79" s="43"/>
      <c r="D79" s="56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</row>
    <row collapsed="false" customFormat="false" customHeight="true" hidden="false" ht="15.75" outlineLevel="0" r="80">
      <c r="A80" s="43"/>
      <c r="D80" s="53" t="s">
        <v>179</v>
      </c>
      <c r="E80" s="47" t="n">
        <v>2010</v>
      </c>
      <c r="F80" s="47" t="n">
        <v>2015</v>
      </c>
      <c r="G80" s="47" t="n">
        <v>2020</v>
      </c>
      <c r="H80" s="47" t="n">
        <v>2025</v>
      </c>
      <c r="I80" s="47" t="n">
        <v>2030</v>
      </c>
      <c r="J80" s="48" t="n">
        <v>2035</v>
      </c>
      <c r="K80" s="47" t="n">
        <v>2040</v>
      </c>
      <c r="L80" s="47" t="n">
        <v>2045</v>
      </c>
      <c r="M80" s="48" t="n">
        <v>2050</v>
      </c>
      <c r="N80" s="43"/>
      <c r="O80" s="43"/>
      <c r="P80" s="43"/>
      <c r="Q80" s="43"/>
      <c r="R80" s="43"/>
      <c r="S80" s="43"/>
      <c r="T80" s="43"/>
      <c r="U80" s="43"/>
    </row>
    <row collapsed="false" customFormat="false" customHeight="true" hidden="false" ht="15.75" outlineLevel="0" r="81">
      <c r="A81" s="43"/>
      <c r="D81" s="49" t="s">
        <v>180</v>
      </c>
      <c r="E81" s="75" t="n">
        <f aca="false">Sorties_modele_tertiaire!C225</f>
        <v>0.67494752130796</v>
      </c>
      <c r="F81" s="75" t="n">
        <f aca="false">Sorties_modele_tertiaire!D225</f>
        <v>0.77546527699535</v>
      </c>
      <c r="G81" s="75" t="n">
        <f aca="false">Sorties_modele_tertiaire!E225</f>
        <v>1.00898979742056</v>
      </c>
      <c r="H81" s="75" t="n">
        <f aca="false">Sorties_modele_tertiaire!F225</f>
        <v>1.45257039224879</v>
      </c>
      <c r="I81" s="75" t="n">
        <f aca="false">Sorties_modele_tertiaire!G225</f>
        <v>1.47317082622879</v>
      </c>
      <c r="J81" s="75" t="n">
        <f aca="false">Sorties_modele_tertiaire!H225</f>
        <v>1.73579847091426</v>
      </c>
      <c r="K81" s="75" t="n">
        <f aca="false">Sorties_modele_tertiaire!I225</f>
        <v>1.45329901039001</v>
      </c>
      <c r="L81" s="75" t="n">
        <f aca="false">Sorties_modele_tertiaire!J225</f>
        <v>1.31232992833846</v>
      </c>
      <c r="M81" s="75" t="n">
        <f aca="false">Sorties_modele_tertiaire!K225</f>
        <v>1.44327236019735</v>
      </c>
      <c r="N81" s="43"/>
      <c r="O81" s="43"/>
      <c r="P81" s="43"/>
      <c r="Q81" s="43"/>
      <c r="R81" s="43"/>
      <c r="S81" s="43"/>
      <c r="T81" s="43"/>
      <c r="U81" s="43"/>
    </row>
    <row collapsed="false" customFormat="false" customHeight="true" hidden="false" ht="15.75" outlineLevel="0" r="82">
      <c r="A82" s="43"/>
      <c r="D82" s="49" t="s">
        <v>94</v>
      </c>
      <c r="E82" s="75" t="n">
        <f aca="false">Sorties_modele_tertiaire!C226</f>
        <v>3.10715091836777</v>
      </c>
      <c r="F82" s="75" t="n">
        <f aca="false">Sorties_modele_tertiaire!D226</f>
        <v>1.0626494300158</v>
      </c>
      <c r="G82" s="75" t="n">
        <f aca="false">Sorties_modele_tertiaire!E226</f>
        <v>1.29057480852124</v>
      </c>
      <c r="H82" s="75" t="n">
        <f aca="false">Sorties_modele_tertiaire!F226</f>
        <v>1.27691055850968</v>
      </c>
      <c r="I82" s="75" t="n">
        <f aca="false">Sorties_modele_tertiaire!G226</f>
        <v>1.64060794693548</v>
      </c>
      <c r="J82" s="75" t="n">
        <f aca="false">Sorties_modele_tertiaire!H226</f>
        <v>1.12789256368131</v>
      </c>
      <c r="K82" s="75" t="n">
        <f aca="false">Sorties_modele_tertiaire!I226</f>
        <v>0.874304634021317</v>
      </c>
      <c r="L82" s="75" t="n">
        <f aca="false">Sorties_modele_tertiaire!J226</f>
        <v>0.662406197669059</v>
      </c>
      <c r="M82" s="75" t="n">
        <f aca="false">Sorties_modele_tertiaire!K226</f>
        <v>0.563406158384792</v>
      </c>
      <c r="N82" s="43"/>
      <c r="O82" s="43"/>
      <c r="P82" s="43"/>
      <c r="Q82" s="43"/>
      <c r="R82" s="43"/>
      <c r="S82" s="43"/>
      <c r="T82" s="43"/>
      <c r="U82" s="43"/>
    </row>
    <row collapsed="false" customFormat="false" customHeight="true" hidden="false" ht="15.75" outlineLevel="0" r="83">
      <c r="A83" s="43"/>
      <c r="D83" s="49" t="s">
        <v>181</v>
      </c>
      <c r="E83" s="75" t="n">
        <f aca="false">Sorties_modele_tertiaire!C227</f>
        <v>0.1115807127532</v>
      </c>
      <c r="F83" s="75" t="n">
        <f aca="false">Sorties_modele_tertiaire!D227</f>
        <v>0.063058490268</v>
      </c>
      <c r="G83" s="75" t="n">
        <f aca="false">Sorties_modele_tertiaire!E227</f>
        <v>0.180948767752047</v>
      </c>
      <c r="H83" s="75" t="n">
        <f aca="false">Sorties_modele_tertiaire!F227</f>
        <v>0.15565581001412</v>
      </c>
      <c r="I83" s="75" t="n">
        <f aca="false">Sorties_modele_tertiaire!G227</f>
        <v>0.165686694258817</v>
      </c>
      <c r="J83" s="75" t="n">
        <f aca="false">Sorties_modele_tertiaire!H227</f>
        <v>0.087813988032693</v>
      </c>
      <c r="K83" s="75" t="n">
        <f aca="false">Sorties_modele_tertiaire!I227</f>
        <v>0.0577249391289523</v>
      </c>
      <c r="L83" s="75" t="n">
        <f aca="false">Sorties_modele_tertiaire!J227</f>
        <v>0.031062390451831</v>
      </c>
      <c r="M83" s="75" t="n">
        <f aca="false">Sorties_modele_tertiaire!K227</f>
        <v>0.0188721448962183</v>
      </c>
      <c r="N83" s="43"/>
      <c r="O83" s="43"/>
      <c r="P83" s="43"/>
      <c r="Q83" s="43"/>
      <c r="R83" s="43"/>
      <c r="S83" s="43"/>
      <c r="T83" s="43"/>
      <c r="U83" s="43"/>
    </row>
    <row collapsed="false" customFormat="false" customHeight="true" hidden="false" ht="15.75" outlineLevel="0" r="84">
      <c r="A84" s="43"/>
      <c r="D84" s="49" t="s">
        <v>40</v>
      </c>
      <c r="E84" s="75" t="n">
        <f aca="false">SUM(E81:E83)</f>
        <v>3.89367915242893</v>
      </c>
      <c r="F84" s="75" t="n">
        <f aca="false">SUM(F81:F83)</f>
        <v>1.90117319727915</v>
      </c>
      <c r="G84" s="75" t="n">
        <f aca="false">SUM(G81:G83)</f>
        <v>2.48051337369385</v>
      </c>
      <c r="H84" s="75" t="n">
        <f aca="false">SUM(H81:H83)</f>
        <v>2.88513676077259</v>
      </c>
      <c r="I84" s="75" t="n">
        <f aca="false">SUM(I81:I83)</f>
        <v>3.27946546742308</v>
      </c>
      <c r="J84" s="75" t="n">
        <f aca="false">SUM(J81:J83)</f>
        <v>2.95150502262826</v>
      </c>
      <c r="K84" s="75" t="n">
        <f aca="false">SUM(K81:K83)</f>
        <v>2.38532858354028</v>
      </c>
      <c r="L84" s="75" t="n">
        <f aca="false">SUM(L81:L83)</f>
        <v>2.00579851645935</v>
      </c>
      <c r="M84" s="75" t="n">
        <f aca="false">SUM(M81:M83)</f>
        <v>2.02555066347836</v>
      </c>
      <c r="N84" s="43"/>
      <c r="O84" s="43"/>
      <c r="P84" s="43"/>
      <c r="Q84" s="43"/>
      <c r="R84" s="43"/>
      <c r="S84" s="43"/>
      <c r="T84" s="43"/>
      <c r="U84" s="43"/>
    </row>
    <row collapsed="false" customFormat="false" customHeight="true" hidden="false" ht="15.75" outlineLevel="0" r="85">
      <c r="A85" s="43"/>
      <c r="D85" s="43"/>
      <c r="E85" s="71"/>
      <c r="F85" s="71"/>
      <c r="G85" s="71"/>
      <c r="H85" s="71"/>
      <c r="I85" s="71"/>
      <c r="J85" s="71"/>
      <c r="K85" s="71"/>
      <c r="L85" s="71"/>
      <c r="M85" s="71"/>
      <c r="N85" s="43"/>
      <c r="O85" s="43"/>
      <c r="P85" s="43"/>
      <c r="Q85" s="43"/>
      <c r="R85" s="43"/>
      <c r="S85" s="43"/>
      <c r="T85" s="43"/>
      <c r="U85" s="43"/>
    </row>
    <row collapsed="false" customFormat="false" customHeight="true" hidden="false" ht="15.75" outlineLevel="0" r="86">
      <c r="A86" s="43"/>
      <c r="D86" s="56"/>
      <c r="E86" s="71"/>
      <c r="F86" s="71"/>
      <c r="G86" s="71"/>
      <c r="H86" s="71"/>
      <c r="I86" s="71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</row>
    <row collapsed="false" customFormat="false" customHeight="true" hidden="false" ht="15.75" outlineLevel="0" r="87">
      <c r="A87" s="43"/>
      <c r="D87" s="56"/>
      <c r="E87" s="71"/>
      <c r="F87" s="71"/>
      <c r="G87" s="71"/>
      <c r="H87" s="71"/>
      <c r="I87" s="71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</row>
    <row collapsed="false" customFormat="false" customHeight="false" hidden="false" ht="21" outlineLevel="0" r="88">
      <c r="A88" s="43"/>
      <c r="B88" s="52" t="s">
        <v>182</v>
      </c>
      <c r="D88" s="52"/>
      <c r="E88" s="52"/>
      <c r="F88" s="52"/>
      <c r="G88" s="52"/>
      <c r="H88" s="52"/>
      <c r="I88" s="52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</row>
    <row collapsed="false" customFormat="false" customHeight="false" hidden="false" ht="15" outlineLevel="0" r="89">
      <c r="A89" s="43"/>
      <c r="B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</row>
    <row collapsed="false" customFormat="false" customHeight="false" hidden="false" ht="21" outlineLevel="0" r="90">
      <c r="A90" s="43"/>
      <c r="B90" s="43"/>
      <c r="C90" s="43"/>
      <c r="D90" s="52" t="s">
        <v>183</v>
      </c>
      <c r="E90" s="52"/>
      <c r="F90" s="52"/>
      <c r="G90" s="52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collapsed="false" customFormat="false" customHeight="false" hidden="false" ht="30" outlineLevel="0" r="91">
      <c r="A91" s="43"/>
      <c r="B91" s="43"/>
      <c r="C91" s="43"/>
      <c r="D91" s="46"/>
      <c r="E91" s="81" t="s">
        <v>79</v>
      </c>
      <c r="F91" s="81" t="s">
        <v>81</v>
      </c>
      <c r="G91" s="82" t="s">
        <v>82</v>
      </c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collapsed="false" customFormat="false" customHeight="true" hidden="false" ht="15.75" outlineLevel="0" r="92">
      <c r="A92" s="43"/>
      <c r="B92" s="43"/>
      <c r="C92" s="43"/>
      <c r="D92" s="83" t="s">
        <v>184</v>
      </c>
      <c r="E92" s="84" t="n">
        <v>0.12</v>
      </c>
      <c r="F92" s="84" t="n">
        <v>0.21</v>
      </c>
      <c r="G92" s="85" t="n">
        <v>0.51</v>
      </c>
      <c r="H92" s="86" t="s">
        <v>185</v>
      </c>
      <c r="I92" s="86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</row>
    <row collapsed="false" customFormat="false" customHeight="false" hidden="false" ht="15" outlineLevel="0" r="93">
      <c r="A93" s="43"/>
      <c r="B93" s="43"/>
      <c r="C93" s="43"/>
      <c r="D93" s="83" t="s">
        <v>2</v>
      </c>
      <c r="E93" s="84"/>
      <c r="F93" s="84"/>
      <c r="G93" s="85"/>
      <c r="H93" s="86"/>
      <c r="I93" s="86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</row>
    <row collapsed="false" customFormat="false" customHeight="false" hidden="false" ht="15" outlineLevel="0" r="94">
      <c r="A94" s="43"/>
      <c r="B94" s="43"/>
      <c r="C94" s="43"/>
      <c r="D94" s="83" t="s">
        <v>186</v>
      </c>
      <c r="E94" s="84"/>
      <c r="F94" s="84"/>
      <c r="G94" s="85"/>
      <c r="H94" s="86"/>
      <c r="I94" s="86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</row>
    <row collapsed="false" customFormat="false" customHeight="false" hidden="false" ht="15" outlineLevel="0" r="95">
      <c r="A95" s="43"/>
      <c r="B95" s="43"/>
      <c r="C95" s="43"/>
      <c r="D95" s="83" t="s">
        <v>173</v>
      </c>
      <c r="E95" s="84"/>
      <c r="F95" s="84"/>
      <c r="G95" s="85"/>
      <c r="H95" s="86"/>
      <c r="I95" s="86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</row>
    <row collapsed="false" customFormat="false" customHeight="false" hidden="false" ht="15" outlineLevel="0" r="96">
      <c r="A96" s="43"/>
      <c r="B96" s="43"/>
      <c r="C96" s="43"/>
      <c r="D96" s="83" t="s">
        <v>187</v>
      </c>
      <c r="E96" s="84"/>
      <c r="F96" s="84"/>
      <c r="G96" s="85"/>
      <c r="H96" s="86"/>
      <c r="I96" s="86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</row>
    <row collapsed="false" customFormat="false" customHeight="true" hidden="false" ht="101.25" outlineLevel="0" r="97">
      <c r="A97" s="43"/>
      <c r="B97" s="43"/>
      <c r="C97" s="43"/>
      <c r="D97" s="83" t="s">
        <v>188</v>
      </c>
      <c r="E97" s="84"/>
      <c r="F97" s="84"/>
      <c r="G97" s="85"/>
      <c r="H97" s="86"/>
      <c r="I97" s="86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</row>
    <row collapsed="false" customFormat="false" customHeight="false" hidden="false" ht="15" outlineLevel="0" r="98">
      <c r="A98" s="43"/>
      <c r="B98" s="43"/>
      <c r="C98" s="43"/>
      <c r="D98" s="83" t="s">
        <v>51</v>
      </c>
      <c r="E98" s="84"/>
      <c r="F98" s="84"/>
      <c r="G98" s="85"/>
      <c r="H98" s="86"/>
      <c r="I98" s="86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</row>
    <row collapsed="false" customFormat="false" customHeight="false" hidden="false" ht="15" outlineLevel="0" r="99">
      <c r="A99" s="43"/>
      <c r="B99" s="43"/>
      <c r="C99" s="43"/>
      <c r="D99" s="87"/>
      <c r="E99" s="87"/>
      <c r="F99" s="87"/>
      <c r="G99" s="87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</row>
    <row collapsed="false" customFormat="false" customHeight="false" hidden="false" ht="21" outlineLevel="0" r="100">
      <c r="A100" s="43"/>
      <c r="B100" s="43"/>
      <c r="C100" s="43"/>
      <c r="D100" s="52" t="s">
        <v>189</v>
      </c>
      <c r="E100" s="52"/>
      <c r="F100" s="52"/>
      <c r="G100" s="52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</row>
    <row collapsed="false" customFormat="false" customHeight="false" hidden="false" ht="15" outlineLevel="0"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</row>
    <row collapsed="false" customFormat="false" customHeight="true" hidden="false" ht="79.5" outlineLevel="0" r="102">
      <c r="A102" s="43"/>
      <c r="B102" s="43"/>
      <c r="C102" s="43"/>
      <c r="D102" s="86" t="s">
        <v>190</v>
      </c>
      <c r="E102" s="86"/>
      <c r="F102" s="86"/>
      <c r="G102" s="86"/>
      <c r="H102" s="86"/>
      <c r="I102" s="86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</row>
    <row collapsed="false" customFormat="false" customHeight="false" hidden="false" ht="15" outlineLevel="0"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</row>
    <row collapsed="false" customFormat="false" customHeight="false" hidden="false" ht="21" outlineLevel="0" r="104">
      <c r="A104" s="43"/>
      <c r="B104" s="43"/>
      <c r="C104" s="52" t="s">
        <v>191</v>
      </c>
      <c r="D104" s="52"/>
      <c r="E104" s="52"/>
      <c r="F104" s="52"/>
      <c r="G104" s="52"/>
      <c r="H104" s="52"/>
      <c r="I104" s="52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</row>
    <row collapsed="false" customFormat="false" customHeight="false" hidden="false" ht="15" outlineLevel="0" r="105">
      <c r="A105" s="43"/>
      <c r="B105" s="43"/>
      <c r="C105" s="43"/>
      <c r="D105" s="88" t="s">
        <v>192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</row>
    <row collapsed="false" customFormat="false" customHeight="false" hidden="false" ht="15" outlineLevel="0" r="106">
      <c r="A106" s="43"/>
      <c r="B106" s="43"/>
      <c r="C106" s="43"/>
      <c r="D106" s="89" t="s">
        <v>193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</row>
    <row collapsed="false" customFormat="false" customHeight="false" hidden="false" ht="15" outlineLevel="0" r="107">
      <c r="A107" s="43"/>
      <c r="B107" s="43"/>
      <c r="C107" s="43"/>
      <c r="D107" s="56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collapsed="false" customFormat="false" customHeight="false" hidden="false" ht="15" outlineLevel="0" r="108">
      <c r="A108" s="43"/>
      <c r="B108" s="43"/>
      <c r="C108" s="43"/>
      <c r="D108" s="46"/>
      <c r="E108" s="47" t="n">
        <v>2010</v>
      </c>
      <c r="F108" s="47" t="n">
        <v>2015</v>
      </c>
      <c r="G108" s="47" t="n">
        <v>2020</v>
      </c>
      <c r="H108" s="47" t="n">
        <v>2025</v>
      </c>
      <c r="I108" s="47" t="n">
        <v>2030</v>
      </c>
      <c r="J108" s="48" t="n">
        <v>2035</v>
      </c>
      <c r="K108" s="47" t="n">
        <v>2040</v>
      </c>
      <c r="L108" s="47" t="n">
        <v>2045</v>
      </c>
      <c r="M108" s="48" t="n">
        <v>2050</v>
      </c>
      <c r="N108" s="43"/>
      <c r="O108" s="43"/>
      <c r="P108" s="43"/>
      <c r="Q108" s="43"/>
      <c r="R108" s="43"/>
      <c r="S108" s="43"/>
      <c r="T108" s="43"/>
      <c r="U108" s="43"/>
    </row>
    <row collapsed="false" customFormat="false" customHeight="false" hidden="false" ht="15" outlineLevel="0" r="109">
      <c r="A109" s="43"/>
      <c r="B109" s="43"/>
      <c r="C109" s="43"/>
      <c r="D109" s="49" t="s">
        <v>52</v>
      </c>
      <c r="E109" s="90" t="n">
        <f aca="false">Sorties_modele_tertiaire!C105</f>
        <v>0.24934219726092</v>
      </c>
      <c r="F109" s="90" t="n">
        <f aca="false">Sorties_modele_tertiaire!D105</f>
        <v>0.26049755097874</v>
      </c>
      <c r="G109" s="90" t="n">
        <f aca="false">Sorties_modele_tertiaire!E105</f>
        <v>0.266486200065613</v>
      </c>
      <c r="H109" s="90" t="n">
        <f aca="false">Sorties_modele_tertiaire!F105</f>
        <v>0.304755760737109</v>
      </c>
      <c r="I109" s="90" t="n">
        <f aca="false">Sorties_modele_tertiaire!G105</f>
        <v>0.369232053826895</v>
      </c>
      <c r="J109" s="90" t="n">
        <f aca="false">Sorties_modele_tertiaire!H105</f>
        <v>0.43232934664488</v>
      </c>
      <c r="K109" s="90" t="n">
        <f aca="false">Sorties_modele_tertiaire!I105</f>
        <v>0.48646917314021</v>
      </c>
      <c r="L109" s="90" t="n">
        <f aca="false">Sorties_modele_tertiaire!J105</f>
        <v>0.507726700798795</v>
      </c>
      <c r="M109" s="90" t="n">
        <f aca="false">Sorties_modele_tertiaire!K105</f>
        <v>0.507971891904722</v>
      </c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</row>
    <row collapsed="false" customFormat="false" customHeight="true" hidden="false" ht="15" outlineLevel="0" r="110">
      <c r="A110" s="43"/>
      <c r="B110" s="43"/>
      <c r="C110" s="43"/>
      <c r="D110" s="49" t="s">
        <v>54</v>
      </c>
      <c r="E110" s="90" t="n">
        <f aca="false">Sorties_modele_tertiaire!C107</f>
        <v>0.459273992830738</v>
      </c>
      <c r="F110" s="90" t="n">
        <f aca="false">Sorties_modele_tertiaire!D107</f>
        <v>0.484587972813283</v>
      </c>
      <c r="G110" s="90" t="n">
        <f aca="false">Sorties_modele_tertiaire!E107</f>
        <v>0.481344648252874</v>
      </c>
      <c r="H110" s="90" t="n">
        <f aca="false">Sorties_modele_tertiaire!F107</f>
        <v>0.435117663336443</v>
      </c>
      <c r="I110" s="90" t="n">
        <f aca="false">Sorties_modele_tertiaire!G107</f>
        <v>0.33940948217975</v>
      </c>
      <c r="J110" s="90" t="n">
        <f aca="false">Sorties_modele_tertiaire!H107</f>
        <v>0.213845134851522</v>
      </c>
      <c r="K110" s="90" t="n">
        <f aca="false">Sorties_modele_tertiaire!I107</f>
        <v>0.109471718484887</v>
      </c>
      <c r="L110" s="90" t="n">
        <f aca="false">Sorties_modele_tertiaire!J107</f>
        <v>0.0441306841210599</v>
      </c>
      <c r="M110" s="90" t="n">
        <f aca="false">Sorties_modele_tertiaire!K107</f>
        <v>0.0192560238544597</v>
      </c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</row>
    <row collapsed="false" customFormat="false" customHeight="false" hidden="false" ht="15" outlineLevel="0" r="111">
      <c r="A111" s="43"/>
      <c r="B111" s="43"/>
      <c r="C111" s="43"/>
      <c r="D111" s="49" t="s">
        <v>194</v>
      </c>
      <c r="E111" s="90" t="n">
        <f aca="false">Sorties_modele_tertiaire!C108</f>
        <v>0.0672727576336119</v>
      </c>
      <c r="F111" s="90" t="n">
        <f aca="false">Sorties_modele_tertiaire!D108</f>
        <v>0.0675368031036227</v>
      </c>
      <c r="G111" s="90" t="n">
        <f aca="false">Sorties_modele_tertiaire!E108</f>
        <v>0.0781930922468858</v>
      </c>
      <c r="H111" s="90" t="n">
        <f aca="false">Sorties_modele_tertiaire!F108</f>
        <v>0.124847278432306</v>
      </c>
      <c r="I111" s="90" t="n">
        <f aca="false">Sorties_modele_tertiaire!G108</f>
        <v>0.194646752187968</v>
      </c>
      <c r="J111" s="90" t="n">
        <f aca="false">Sorties_modele_tertiaire!H108</f>
        <v>0.272000345185629</v>
      </c>
      <c r="K111" s="90" t="n">
        <f aca="false">Sorties_modele_tertiaire!I108</f>
        <v>0.355277532036028</v>
      </c>
      <c r="L111" s="90" t="n">
        <f aca="false">Sorties_modele_tertiaire!J108</f>
        <v>0.411528065414877</v>
      </c>
      <c r="M111" s="90" t="n">
        <f aca="false">Sorties_modele_tertiaire!K108</f>
        <v>0.44060769690739</v>
      </c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</row>
    <row collapsed="false" customFormat="false" customHeight="true" hidden="false" ht="15.75" outlineLevel="0" r="112">
      <c r="A112" s="43"/>
      <c r="B112" s="43"/>
      <c r="C112" s="43"/>
      <c r="D112" s="49" t="s">
        <v>53</v>
      </c>
      <c r="E112" s="90" t="n">
        <f aca="false">Sorties_modele_tertiaire!C106</f>
        <v>0.188337885137934</v>
      </c>
      <c r="F112" s="90" t="n">
        <f aca="false">Sorties_modele_tertiaire!D106</f>
        <v>0.158040346405426</v>
      </c>
      <c r="G112" s="90" t="n">
        <f aca="false">Sorties_modele_tertiaire!E106</f>
        <v>0.15061019667325</v>
      </c>
      <c r="H112" s="90" t="n">
        <f aca="false">Sorties_modele_tertiaire!F106</f>
        <v>0.117002062507094</v>
      </c>
      <c r="I112" s="90" t="n">
        <f aca="false">Sorties_modele_tertiaire!G106</f>
        <v>0.0792745561850215</v>
      </c>
      <c r="J112" s="90" t="n">
        <f aca="false">Sorties_modele_tertiaire!H106</f>
        <v>0.0622580848541006</v>
      </c>
      <c r="K112" s="90" t="n">
        <f aca="false">Sorties_modele_tertiaire!I106</f>
        <v>0.0229914050163723</v>
      </c>
      <c r="L112" s="90" t="n">
        <f aca="false">Sorties_modele_tertiaire!J106</f>
        <v>0.00881643932048542</v>
      </c>
      <c r="M112" s="90" t="n">
        <f aca="false">Sorties_modele_tertiaire!K106</f>
        <v>0.00484649852744755</v>
      </c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</row>
    <row collapsed="false" customFormat="false" customHeight="false" hidden="false" ht="15" outlineLevel="0" r="113">
      <c r="A113" s="43"/>
      <c r="B113" s="43"/>
      <c r="C113" s="43"/>
      <c r="D113" s="49" t="s">
        <v>51</v>
      </c>
      <c r="E113" s="90" t="n">
        <f aca="false">Sorties_modele_tertiaire!C104</f>
        <v>0.0357731671367968</v>
      </c>
      <c r="F113" s="90" t="n">
        <f aca="false">Sorties_modele_tertiaire!D104</f>
        <v>0.0293373266989287</v>
      </c>
      <c r="G113" s="90" t="n">
        <f aca="false">Sorties_modele_tertiaire!E104</f>
        <v>0.0233658627613775</v>
      </c>
      <c r="H113" s="90" t="n">
        <f aca="false">Sorties_modele_tertiaire!F104</f>
        <v>0.0182772349870482</v>
      </c>
      <c r="I113" s="90" t="n">
        <f aca="false">Sorties_modele_tertiaire!G104</f>
        <v>0.0174371556203648</v>
      </c>
      <c r="J113" s="90" t="n">
        <f aca="false">Sorties_modele_tertiaire!H104</f>
        <v>0.0195670884638689</v>
      </c>
      <c r="K113" s="90" t="n">
        <f aca="false">Sorties_modele_tertiaire!I104</f>
        <v>0.025790171322503</v>
      </c>
      <c r="L113" s="90" t="n">
        <f aca="false">Sorties_modele_tertiaire!J104</f>
        <v>0.0277981103447831</v>
      </c>
      <c r="M113" s="90" t="n">
        <f aca="false">Sorties_modele_tertiaire!K104</f>
        <v>0.027317888805981</v>
      </c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</row>
    <row collapsed="false" customFormat="false" customHeight="false" hidden="false" ht="15" outlineLevel="0" r="114">
      <c r="A114" s="43"/>
      <c r="B114" s="43"/>
      <c r="C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</row>
    <row collapsed="false" customFormat="false" customHeight="false" hidden="false" ht="15" outlineLevel="0" r="115">
      <c r="A115" s="43"/>
      <c r="B115" s="43"/>
      <c r="C115" s="43"/>
      <c r="D115" s="91"/>
      <c r="E115" s="91"/>
      <c r="F115" s="91"/>
      <c r="G115" s="91"/>
      <c r="H115" s="91"/>
      <c r="I115" s="91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</row>
    <row collapsed="false" customFormat="false" customHeight="false" hidden="false" ht="15" outlineLevel="0" r="116">
      <c r="A116" s="43"/>
      <c r="B116" s="43"/>
      <c r="C116" s="43"/>
      <c r="D116" s="88" t="s">
        <v>195</v>
      </c>
      <c r="E116" s="92"/>
      <c r="F116" s="92"/>
      <c r="G116" s="92"/>
      <c r="H116" s="92"/>
      <c r="I116" s="92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</row>
    <row collapsed="false" customFormat="false" customHeight="true" hidden="false" ht="15.75" outlineLevel="0" r="117">
      <c r="A117" s="43"/>
      <c r="B117" s="43"/>
      <c r="C117" s="43"/>
      <c r="D117" s="93"/>
      <c r="E117" s="93"/>
      <c r="F117" s="93"/>
      <c r="G117" s="93"/>
      <c r="H117" s="93"/>
      <c r="I117" s="9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</row>
    <row collapsed="false" customFormat="false" customHeight="false" hidden="false" ht="15" outlineLevel="0" r="118">
      <c r="A118" s="43"/>
      <c r="B118" s="43"/>
      <c r="C118" s="43"/>
      <c r="D118" s="93"/>
      <c r="E118" s="93"/>
      <c r="F118" s="93"/>
      <c r="G118" s="93"/>
      <c r="H118" s="93"/>
      <c r="I118" s="9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</row>
    <row collapsed="false" customFormat="false" customHeight="false" hidden="false" ht="15" outlineLevel="0" r="119">
      <c r="C119" s="43"/>
      <c r="D119" s="46"/>
      <c r="E119" s="47" t="n">
        <v>2010</v>
      </c>
      <c r="F119" s="47" t="n">
        <v>2015</v>
      </c>
      <c r="G119" s="47" t="n">
        <v>2020</v>
      </c>
      <c r="H119" s="47" t="n">
        <v>2025</v>
      </c>
      <c r="I119" s="47" t="n">
        <v>2030</v>
      </c>
      <c r="J119" s="48" t="n">
        <v>2035</v>
      </c>
      <c r="K119" s="47" t="n">
        <v>2040</v>
      </c>
      <c r="L119" s="47" t="n">
        <v>2045</v>
      </c>
      <c r="M119" s="48" t="n">
        <v>2050</v>
      </c>
      <c r="N119" s="43"/>
      <c r="O119" s="43"/>
      <c r="P119" s="43"/>
      <c r="Q119" s="43"/>
      <c r="R119" s="43"/>
      <c r="S119" s="43"/>
      <c r="T119" s="43"/>
    </row>
    <row collapsed="false" customFormat="false" customHeight="false" hidden="false" ht="15" outlineLevel="0" r="120">
      <c r="C120" s="43"/>
      <c r="D120" s="49" t="s">
        <v>52</v>
      </c>
      <c r="E120" s="90" t="n">
        <f aca="false">Sorties_modele_tertiaire!C112</f>
        <v>0.23808017398552</v>
      </c>
      <c r="F120" s="90" t="n">
        <f aca="false">Sorties_modele_tertiaire!D112</f>
        <v>0.268006779290284</v>
      </c>
      <c r="G120" s="90" t="n">
        <f aca="false">Sorties_modele_tertiaire!E112</f>
        <v>0.298537003837077</v>
      </c>
      <c r="H120" s="90" t="n">
        <f aca="false">Sorties_modele_tertiaire!F112</f>
        <v>0.338958872957841</v>
      </c>
      <c r="I120" s="90" t="n">
        <f aca="false">Sorties_modele_tertiaire!G112</f>
        <v>0.403699922594396</v>
      </c>
      <c r="J120" s="90" t="n">
        <f aca="false">Sorties_modele_tertiaire!H112</f>
        <v>0.469045919202668</v>
      </c>
      <c r="K120" s="90" t="n">
        <f aca="false">Sorties_modele_tertiaire!I112</f>
        <v>0.517758070444597</v>
      </c>
      <c r="L120" s="90" t="n">
        <f aca="false">Sorties_modele_tertiaire!J112</f>
        <v>0.540905965809379</v>
      </c>
      <c r="M120" s="90" t="n">
        <f aca="false">Sorties_modele_tertiaire!K112</f>
        <v>0.54860847148072</v>
      </c>
      <c r="O120" s="43"/>
      <c r="P120" s="43"/>
      <c r="Q120" s="43"/>
      <c r="R120" s="43"/>
      <c r="S120" s="43"/>
      <c r="T120" s="43"/>
      <c r="U120" s="43"/>
      <c r="V120" s="43"/>
      <c r="W120" s="43"/>
      <c r="X120" s="43"/>
    </row>
    <row collapsed="false" customFormat="false" customHeight="false" hidden="false" ht="15" outlineLevel="0" r="121">
      <c r="A121" s="43"/>
      <c r="B121" s="43"/>
      <c r="C121" s="43"/>
      <c r="D121" s="49" t="s">
        <v>54</v>
      </c>
      <c r="E121" s="90" t="n">
        <f aca="false">Sorties_modele_tertiaire!C113</f>
        <v>0.463049022746668</v>
      </c>
      <c r="F121" s="90" t="n">
        <f aca="false">Sorties_modele_tertiaire!D113</f>
        <v>0.485898089445366</v>
      </c>
      <c r="G121" s="90" t="n">
        <f aca="false">Sorties_modele_tertiaire!E113</f>
        <v>0.47205773349445</v>
      </c>
      <c r="H121" s="90" t="n">
        <f aca="false">Sorties_modele_tertiaire!F113</f>
        <v>0.435709037491532</v>
      </c>
      <c r="I121" s="90" t="n">
        <f aca="false">Sorties_modele_tertiaire!G113</f>
        <v>0.354332423352482</v>
      </c>
      <c r="J121" s="90" t="n">
        <f aca="false">Sorties_modele_tertiaire!H113</f>
        <v>0.241689565329249</v>
      </c>
      <c r="K121" s="90" t="n">
        <f aca="false">Sorties_modele_tertiaire!I113</f>
        <v>0.1529685343601</v>
      </c>
      <c r="L121" s="90" t="n">
        <f aca="false">Sorties_modele_tertiaire!J113</f>
        <v>0.100166356628546</v>
      </c>
      <c r="M121" s="90" t="n">
        <f aca="false">Sorties_modele_tertiaire!K113</f>
        <v>0.0771435158931735</v>
      </c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</row>
    <row collapsed="false" customFormat="false" customHeight="false" hidden="false" ht="15" outlineLevel="0" r="122">
      <c r="A122" s="43"/>
      <c r="B122" s="43"/>
      <c r="C122" s="43"/>
      <c r="D122" s="49" t="s">
        <v>53</v>
      </c>
      <c r="E122" s="90" t="n">
        <f aca="false">Sorties_modele_tertiaire!C114</f>
        <v>0.189098586680905</v>
      </c>
      <c r="F122" s="90" t="n">
        <f aca="false">Sorties_modele_tertiaire!D114</f>
        <v>0.137300236053305</v>
      </c>
      <c r="G122" s="90" t="n">
        <f aca="false">Sorties_modele_tertiaire!E114</f>
        <v>0.112508498685066</v>
      </c>
      <c r="H122" s="90" t="n">
        <f aca="false">Sorties_modele_tertiaire!F114</f>
        <v>0.0784409476760263</v>
      </c>
      <c r="I122" s="90" t="n">
        <f aca="false">Sorties_modele_tertiaire!G114</f>
        <v>0.0474163587434379</v>
      </c>
      <c r="J122" s="90" t="n">
        <f aca="false">Sorties_modele_tertiaire!H114</f>
        <v>0.0357751473038552</v>
      </c>
      <c r="K122" s="90" t="n">
        <f aca="false">Sorties_modele_tertiaire!I114</f>
        <v>0.0145765035921436</v>
      </c>
      <c r="L122" s="90" t="n">
        <f aca="false">Sorties_modele_tertiaire!J114</f>
        <v>0.00771952414170014</v>
      </c>
      <c r="M122" s="90" t="n">
        <f aca="false">Sorties_modele_tertiaire!K114</f>
        <v>0.00592442708116428</v>
      </c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</row>
    <row collapsed="false" customFormat="false" customHeight="false" hidden="false" ht="15" outlineLevel="0" r="123">
      <c r="A123" s="43"/>
      <c r="B123" s="43"/>
      <c r="C123" s="43"/>
      <c r="D123" s="49" t="s">
        <v>194</v>
      </c>
      <c r="E123" s="90" t="n">
        <f aca="false">Sorties_modele_tertiaire!C115</f>
        <v>0.0594670544370236</v>
      </c>
      <c r="F123" s="90" t="n">
        <f aca="false">Sorties_modele_tertiaire!D115</f>
        <v>0.0544468026662948</v>
      </c>
      <c r="G123" s="90" t="n">
        <f aca="false">Sorties_modele_tertiaire!E115</f>
        <v>0.0577379571078053</v>
      </c>
      <c r="H123" s="90" t="n">
        <f aca="false">Sorties_modele_tertiaire!F115</f>
        <v>0.0825653559263917</v>
      </c>
      <c r="I123" s="90" t="n">
        <f aca="false">Sorties_modele_tertiaire!G115</f>
        <v>0.124608347275577</v>
      </c>
      <c r="J123" s="90" t="n">
        <f aca="false">Sorties_modele_tertiaire!H115</f>
        <v>0.17546326712022</v>
      </c>
      <c r="K123" s="90" t="n">
        <f aca="false">Sorties_modele_tertiaire!I115</f>
        <v>0.226820353877474</v>
      </c>
      <c r="L123" s="90" t="n">
        <f aca="false">Sorties_modele_tertiaire!J115</f>
        <v>0.258034235088481</v>
      </c>
      <c r="M123" s="90" t="n">
        <f aca="false">Sorties_modele_tertiaire!K115</f>
        <v>0.272490902791796</v>
      </c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</row>
    <row collapsed="false" customFormat="false" customHeight="false" hidden="false" ht="15" outlineLevel="0" r="124">
      <c r="A124" s="43"/>
      <c r="B124" s="43"/>
      <c r="D124" s="49" t="s">
        <v>51</v>
      </c>
      <c r="E124" s="90" t="n">
        <f aca="false">Sorties_modele_tertiaire!C116</f>
        <v>0.0503051621498833</v>
      </c>
      <c r="F124" s="90" t="n">
        <f aca="false">Sorties_modele_tertiaire!D116</f>
        <v>0.0543480925447502</v>
      </c>
      <c r="G124" s="90" t="n">
        <f aca="false">Sorties_modele_tertiaire!E116</f>
        <v>0.0591588068756008</v>
      </c>
      <c r="H124" s="90" t="n">
        <f aca="false">Sorties_modele_tertiaire!F116</f>
        <v>0.0643257859482097</v>
      </c>
      <c r="I124" s="90" t="n">
        <f aca="false">Sorties_modele_tertiaire!G116</f>
        <v>0.0699429480341066</v>
      </c>
      <c r="J124" s="90" t="n">
        <f aca="false">Sorties_modele_tertiaire!H116</f>
        <v>0.0780261010440079</v>
      </c>
      <c r="K124" s="90" t="n">
        <f aca="false">Sorties_modele_tertiaire!I116</f>
        <v>0.0878765377256844</v>
      </c>
      <c r="L124" s="90" t="n">
        <f aca="false">Sorties_modele_tertiaire!J116</f>
        <v>0.0931739183318931</v>
      </c>
      <c r="M124" s="90" t="n">
        <f aca="false">Sorties_modele_tertiaire!K116</f>
        <v>0.0958326827531457</v>
      </c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</row>
    <row collapsed="false" customFormat="false" customHeight="false" hidden="false" ht="15" outlineLevel="0" r="125">
      <c r="A125" s="43"/>
      <c r="B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collapsed="false" customFormat="false" customHeight="false" hidden="false" ht="21" outlineLevel="0" r="126">
      <c r="A126" s="43"/>
      <c r="B126" s="43"/>
      <c r="C126" s="52" t="s">
        <v>196</v>
      </c>
      <c r="D126" s="52"/>
      <c r="E126" s="52"/>
      <c r="F126" s="52"/>
      <c r="G126" s="52"/>
      <c r="H126" s="52"/>
      <c r="I126" s="52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</row>
    <row collapsed="false" customFormat="false" customHeight="false" hidden="false" ht="15" outlineLevel="0"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</row>
    <row collapsed="false" customFormat="false" customHeight="false" hidden="false" ht="15" outlineLevel="0" r="128">
      <c r="A128" s="43"/>
      <c r="B128" s="43"/>
      <c r="C128" s="43"/>
      <c r="D128" s="46" t="s">
        <v>172</v>
      </c>
      <c r="E128" s="47" t="n">
        <v>2015</v>
      </c>
      <c r="F128" s="47" t="n">
        <v>2020</v>
      </c>
      <c r="G128" s="47" t="n">
        <v>2025</v>
      </c>
      <c r="H128" s="47" t="n">
        <v>2030</v>
      </c>
      <c r="I128" s="48" t="n">
        <v>2050</v>
      </c>
      <c r="J128" s="43"/>
      <c r="K128" s="43"/>
      <c r="L128" s="43"/>
      <c r="M128" s="43"/>
      <c r="N128" s="43"/>
      <c r="O128" s="43"/>
      <c r="P128" s="43"/>
      <c r="Q128" s="43"/>
    </row>
    <row collapsed="false" customFormat="false" customHeight="false" hidden="false" ht="15" outlineLevel="0" r="129">
      <c r="A129" s="43"/>
      <c r="B129" s="43"/>
      <c r="C129" s="43"/>
      <c r="D129" s="77" t="s">
        <v>2</v>
      </c>
      <c r="E129" s="94" t="n">
        <f aca="false">Sorties_modele_tertiaire!C89</f>
        <v>0.425698215754801</v>
      </c>
      <c r="F129" s="94" t="n">
        <f aca="false">Sorties_modele_tertiaire!D89</f>
        <v>0.446776907735613</v>
      </c>
      <c r="G129" s="94" t="n">
        <f aca="false">Sorties_modele_tertiaire!E89</f>
        <v>0.457828736859732</v>
      </c>
      <c r="H129" s="94" t="n">
        <f aca="false">Sorties_modele_tertiaire!F89</f>
        <v>0.468667515813347</v>
      </c>
      <c r="I129" s="94" t="n">
        <f aca="false">Sorties_modele_tertiaire!G89</f>
        <v>0.485765091572458</v>
      </c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</row>
    <row collapsed="false" customFormat="false" customHeight="false" hidden="false" ht="15" outlineLevel="0" r="130">
      <c r="C130" s="43"/>
      <c r="D130" s="77" t="s">
        <v>173</v>
      </c>
      <c r="E130" s="94" t="n">
        <f aca="false">Sorties_modele_tertiaire!C90</f>
        <v>0.405850158170571</v>
      </c>
      <c r="F130" s="94" t="n">
        <f aca="false">Sorties_modele_tertiaire!D90</f>
        <v>0.434050098742766</v>
      </c>
      <c r="G130" s="94" t="n">
        <f aca="false">Sorties_modele_tertiaire!E90</f>
        <v>0.447446585776045</v>
      </c>
      <c r="H130" s="94" t="n">
        <f aca="false">Sorties_modele_tertiaire!F90</f>
        <v>0.460360655540529</v>
      </c>
      <c r="I130" s="94" t="n">
        <f aca="false">Sorties_modele_tertiaire!G90</f>
        <v>0.480429113347931</v>
      </c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collapsed="false" customFormat="false" customHeight="false" hidden="false" ht="15" outlineLevel="0" r="131">
      <c r="C131" s="43"/>
      <c r="D131" s="77" t="s">
        <v>11</v>
      </c>
      <c r="E131" s="94" t="n">
        <f aca="false">Sorties_modele_tertiaire!C91</f>
        <v>0.243515171864382</v>
      </c>
      <c r="F131" s="94" t="n">
        <f aca="false">Sorties_modele_tertiaire!D91</f>
        <v>0.258475400588611</v>
      </c>
      <c r="G131" s="94" t="n">
        <f aca="false">Sorties_modele_tertiaire!E91</f>
        <v>0.265645260990409</v>
      </c>
      <c r="H131" s="94" t="n">
        <f aca="false">Sorties_modele_tertiaire!F91</f>
        <v>0.272595563884001</v>
      </c>
      <c r="I131" s="94" t="n">
        <f aca="false">Sorties_modele_tertiaire!G91</f>
        <v>0.283595866045298</v>
      </c>
      <c r="J131" s="43"/>
    </row>
    <row collapsed="false" customFormat="false" customHeight="false" hidden="false" ht="15" outlineLevel="0" r="132">
      <c r="A132" s="43"/>
      <c r="B132" s="43"/>
      <c r="C132" s="43"/>
      <c r="D132" s="77" t="s">
        <v>51</v>
      </c>
      <c r="E132" s="94" t="n">
        <f aca="false">Sorties_modele_tertiaire!C92</f>
        <v>0.265401248474401</v>
      </c>
      <c r="F132" s="94" t="n">
        <f aca="false">Sorties_modele_tertiaire!D92</f>
        <v>0.283014612285842</v>
      </c>
      <c r="G132" s="94" t="n">
        <f aca="false">Sorties_modele_tertiaire!E92</f>
        <v>0.291214145176273</v>
      </c>
      <c r="H132" s="94" t="n">
        <f aca="false">Sorties_modele_tertiaire!F92</f>
        <v>0.299067104420622</v>
      </c>
      <c r="I132" s="94" t="n">
        <f aca="false">Sorties_modele_tertiaire!G92</f>
        <v>0.310062116284529</v>
      </c>
      <c r="J132" s="43"/>
      <c r="K132" s="43"/>
    </row>
    <row collapsed="false" customFormat="false" customHeight="false" hidden="false" ht="15" outlineLevel="0" r="133">
      <c r="C133" s="43"/>
      <c r="D133" s="95"/>
      <c r="E133" s="96"/>
      <c r="F133" s="96"/>
      <c r="G133" s="96"/>
      <c r="H133" s="96"/>
      <c r="I133" s="96"/>
      <c r="J133" s="43"/>
    </row>
    <row collapsed="false" customFormat="false" customHeight="false" hidden="false" ht="15" outlineLevel="0" r="134">
      <c r="A134" s="43"/>
      <c r="B134" s="43"/>
      <c r="C134" s="43"/>
      <c r="D134" s="95"/>
      <c r="E134" s="43"/>
      <c r="F134" s="43"/>
      <c r="G134" s="43"/>
      <c r="H134" s="43"/>
      <c r="I134" s="43"/>
      <c r="J134" s="43"/>
      <c r="K134" s="43"/>
    </row>
    <row collapsed="false" customFormat="false" customHeight="false" hidden="false" ht="15" outlineLevel="0" r="135">
      <c r="A135" s="43"/>
      <c r="B135" s="43"/>
      <c r="J135" s="43"/>
    </row>
    <row collapsed="false" customFormat="false" customHeight="false" hidden="false" ht="15" outlineLevel="0" r="136">
      <c r="A136" s="43"/>
      <c r="B136" s="43"/>
      <c r="J136" s="43"/>
    </row>
    <row collapsed="false" customFormat="false" customHeight="false" hidden="false" ht="21" outlineLevel="0" r="137">
      <c r="C137" s="51" t="s">
        <v>197</v>
      </c>
      <c r="D137" s="51"/>
      <c r="E137" s="51"/>
      <c r="F137" s="51"/>
      <c r="G137" s="51"/>
      <c r="H137" s="51"/>
      <c r="I137" s="51"/>
      <c r="K137" s="51" t="s">
        <v>197</v>
      </c>
      <c r="L137" s="51"/>
      <c r="M137" s="51"/>
      <c r="N137" s="51"/>
      <c r="O137" s="51"/>
      <c r="P137" s="51"/>
      <c r="Q137" s="51"/>
      <c r="R137" s="51"/>
      <c r="S137" s="51"/>
      <c r="T137" s="43"/>
    </row>
    <row collapsed="false" customFormat="false" customHeight="false" hidden="false" ht="15.75" outlineLevel="0" r="138"/>
    <row collapsed="false" customFormat="false" customHeight="false" hidden="false" ht="15.75" outlineLevel="0" r="139">
      <c r="C139" s="43"/>
      <c r="D139" s="46"/>
      <c r="E139" s="47" t="n">
        <v>2000</v>
      </c>
      <c r="F139" s="47" t="n">
        <v>2015</v>
      </c>
      <c r="G139" s="47" t="n">
        <v>2020</v>
      </c>
      <c r="H139" s="47" t="n">
        <v>2025</v>
      </c>
      <c r="I139" s="47" t="n">
        <v>2030</v>
      </c>
      <c r="J139" s="48" t="n">
        <v>2050</v>
      </c>
      <c r="K139" s="43"/>
      <c r="L139" s="46"/>
      <c r="M139" s="47" t="n">
        <v>2010</v>
      </c>
      <c r="N139" s="47" t="n">
        <v>2020</v>
      </c>
      <c r="O139" s="47" t="n">
        <v>2030</v>
      </c>
      <c r="P139" s="47" t="n">
        <v>2040</v>
      </c>
      <c r="Q139" s="97" t="n">
        <v>2050</v>
      </c>
      <c r="R139" s="43"/>
    </row>
    <row collapsed="false" customFormat="false" customHeight="false" hidden="false" ht="15.75" outlineLevel="0" r="140">
      <c r="C140" s="43"/>
      <c r="D140" s="49" t="s">
        <v>198</v>
      </c>
      <c r="E140" s="98"/>
      <c r="F140" s="98"/>
      <c r="G140" s="99"/>
      <c r="H140" s="98"/>
      <c r="I140" s="100"/>
      <c r="K140" s="43"/>
      <c r="L140" s="49" t="s">
        <v>199</v>
      </c>
      <c r="M140" s="101"/>
      <c r="N140" s="101"/>
      <c r="O140" s="101"/>
      <c r="P140" s="101"/>
      <c r="Q140" s="101"/>
      <c r="R140" s="102"/>
      <c r="S140" s="43"/>
    </row>
    <row collapsed="false" customFormat="false" customHeight="false" hidden="false" ht="15.75" outlineLevel="0" r="141">
      <c r="C141" s="43"/>
      <c r="D141" s="49" t="s">
        <v>200</v>
      </c>
      <c r="E141" s="99" t="n">
        <f aca="false">'hypothèses hors modèles'!C11</f>
        <v>17.8</v>
      </c>
      <c r="F141" s="99" t="n">
        <f aca="false">'hypothèses hors modèles'!D11</f>
        <v>20.2</v>
      </c>
      <c r="G141" s="99" t="n">
        <f aca="false">'hypothèses hors modèles'!E11</f>
        <v>20.7</v>
      </c>
      <c r="H141" s="99" t="n">
        <f aca="false">'hypothèses hors modèles'!F11</f>
        <v>20.9</v>
      </c>
      <c r="I141" s="99" t="n">
        <f aca="false">'hypothèses hors modèles'!G11</f>
        <v>21.5</v>
      </c>
      <c r="J141" s="99" t="n">
        <f aca="false">'hypothèses hors modèles'!H11</f>
        <v>22.7</v>
      </c>
      <c r="K141" s="43"/>
      <c r="L141" s="49" t="s">
        <v>200</v>
      </c>
      <c r="M141" s="101"/>
      <c r="N141" s="101"/>
      <c r="O141" s="101"/>
      <c r="P141" s="101"/>
      <c r="Q141" s="101"/>
      <c r="R141" s="102"/>
      <c r="S141" s="43"/>
    </row>
    <row collapsed="false" customFormat="false" customHeight="false" hidden="false" ht="15" outlineLevel="0" r="142">
      <c r="E142" s="99"/>
      <c r="F142" s="99"/>
      <c r="G142" s="99"/>
      <c r="H142" s="99"/>
      <c r="I142" s="103"/>
    </row>
    <row collapsed="false" customFormat="false" customHeight="false" hidden="false" ht="21" outlineLevel="0" r="144">
      <c r="C144" s="51" t="s">
        <v>201</v>
      </c>
      <c r="D144" s="51"/>
      <c r="E144" s="51"/>
      <c r="F144" s="51"/>
      <c r="G144" s="51"/>
      <c r="H144" s="51"/>
      <c r="I144" s="51"/>
    </row>
    <row collapsed="false" customFormat="false" customHeight="false" hidden="false" ht="15" outlineLevel="0" r="146">
      <c r="C146" s="104" t="s">
        <v>202</v>
      </c>
    </row>
    <row collapsed="false" customFormat="false" customHeight="false" hidden="false" ht="15" outlineLevel="0" r="147">
      <c r="C147" s="46"/>
      <c r="D147" s="47" t="n">
        <v>2010</v>
      </c>
      <c r="E147" s="47" t="n">
        <v>2015</v>
      </c>
      <c r="F147" s="47" t="n">
        <v>2020</v>
      </c>
      <c r="G147" s="47" t="n">
        <v>2025</v>
      </c>
      <c r="H147" s="47" t="n">
        <v>2030</v>
      </c>
      <c r="I147" s="48" t="n">
        <v>2050</v>
      </c>
    </row>
    <row collapsed="false" customFormat="false" customHeight="false" hidden="false" ht="15" outlineLevel="0" r="148">
      <c r="C148" s="105" t="s">
        <v>203</v>
      </c>
      <c r="D148" s="106"/>
      <c r="E148" s="107" t="n">
        <f aca="false">Sorties_modele_tertiaire!B120/10^6</f>
        <v>0.866165730892</v>
      </c>
      <c r="F148" s="107" t="n">
        <f aca="false">Sorties_modele_tertiaire!C120/10^6</f>
        <v>0.737329283472</v>
      </c>
      <c r="G148" s="107" t="n">
        <f aca="false">Sorties_modele_tertiaire!D120/10^6</f>
        <v>2.345058409312</v>
      </c>
      <c r="H148" s="107" t="n">
        <f aca="false">Sorties_modele_tertiaire!E120/10^6</f>
        <v>2.1920701159615</v>
      </c>
      <c r="I148" s="107" t="n">
        <f aca="false">Sorties_modele_tertiaire!J120/10^6</f>
        <v>0</v>
      </c>
    </row>
    <row collapsed="false" customFormat="false" customHeight="true" hidden="false" ht="33.75" outlineLevel="0" r="149">
      <c r="C149" s="0" t="s">
        <v>204</v>
      </c>
    </row>
    <row collapsed="false" customFormat="false" customHeight="true" hidden="false" ht="15" outlineLevel="0" r="151">
      <c r="C151" s="108" t="s">
        <v>205</v>
      </c>
      <c r="D151" s="108"/>
      <c r="E151" s="0" t="s">
        <v>206</v>
      </c>
    </row>
    <row collapsed="false" customFormat="false" customHeight="true" hidden="false" ht="15" outlineLevel="0" r="152">
      <c r="K152" s="109"/>
    </row>
    <row collapsed="false" customFormat="false" customHeight="true" hidden="false" ht="33" outlineLevel="0" r="153">
      <c r="C153" s="52" t="s">
        <v>207</v>
      </c>
      <c r="D153" s="52"/>
      <c r="E153" s="52"/>
      <c r="F153" s="52"/>
      <c r="G153" s="52"/>
      <c r="H153" s="52"/>
      <c r="I153" s="52"/>
      <c r="J153" s="110"/>
      <c r="K153" s="111"/>
      <c r="L153" s="110"/>
      <c r="M153" s="110"/>
      <c r="N153" s="110"/>
      <c r="O153" s="110"/>
      <c r="P153" s="110"/>
      <c r="Q153" s="110"/>
    </row>
    <row collapsed="false" customFormat="false" customHeight="false" hidden="false" ht="15" outlineLevel="0" r="154">
      <c r="C154" s="110"/>
      <c r="Q154" s="110"/>
    </row>
    <row collapsed="false" customFormat="false" customHeight="false" hidden="false" ht="15" outlineLevel="0" r="155">
      <c r="C155" s="110"/>
      <c r="D155" s="104"/>
      <c r="G155" s="112"/>
      <c r="Q155" s="110"/>
    </row>
    <row collapsed="false" customFormat="false" customHeight="false" hidden="false" ht="15" outlineLevel="0" r="156">
      <c r="C156" s="110"/>
      <c r="D156" s="113"/>
      <c r="E156" s="114"/>
      <c r="F156" s="115"/>
      <c r="G156" s="116"/>
      <c r="Q156" s="110"/>
    </row>
    <row collapsed="false" customFormat="false" customHeight="false" hidden="false" ht="15" outlineLevel="0" r="157">
      <c r="C157" s="110"/>
      <c r="D157" s="117"/>
      <c r="E157" s="118"/>
      <c r="F157" s="119"/>
      <c r="Q157" s="110"/>
    </row>
    <row collapsed="false" customFormat="false" customHeight="false" hidden="false" ht="15" outlineLevel="0" r="158">
      <c r="C158" s="110"/>
      <c r="Q158" s="110"/>
    </row>
    <row collapsed="false" customFormat="false" customHeight="true" hidden="false" ht="15.75" outlineLevel="0" r="159">
      <c r="C159" s="52" t="s">
        <v>208</v>
      </c>
      <c r="D159" s="52"/>
      <c r="E159" s="52"/>
      <c r="F159" s="52"/>
      <c r="G159" s="52"/>
      <c r="H159" s="52"/>
      <c r="I159" s="52"/>
      <c r="Q159" s="110"/>
    </row>
    <row collapsed="false" customFormat="false" customHeight="true" hidden="false" ht="15" outlineLevel="0" r="160">
      <c r="C160" s="110"/>
      <c r="Q160" s="110"/>
    </row>
    <row collapsed="false" customFormat="false" customHeight="true" hidden="false" ht="15" outlineLevel="0" r="161">
      <c r="C161" s="120" t="s">
        <v>209</v>
      </c>
      <c r="D161" s="120"/>
      <c r="E161" s="120"/>
      <c r="F161" s="120"/>
      <c r="G161" s="120"/>
      <c r="H161" s="120"/>
      <c r="I161" s="120"/>
      <c r="J161" s="109"/>
      <c r="Q161" s="110"/>
    </row>
    <row collapsed="false" customFormat="false" customHeight="true" hidden="false" ht="21.75" outlineLevel="0" r="162">
      <c r="C162" s="120" t="s">
        <v>210</v>
      </c>
      <c r="D162" s="120"/>
      <c r="E162" s="120"/>
      <c r="F162" s="120"/>
      <c r="G162" s="120"/>
      <c r="H162" s="120"/>
      <c r="I162" s="120"/>
      <c r="J162" s="109"/>
      <c r="Q162" s="110"/>
    </row>
    <row collapsed="false" customFormat="false" customHeight="true" hidden="false" ht="21.75" outlineLevel="0" r="163">
      <c r="C163" s="120" t="s">
        <v>211</v>
      </c>
      <c r="D163" s="120"/>
      <c r="E163" s="120"/>
      <c r="F163" s="120"/>
      <c r="G163" s="120"/>
      <c r="H163" s="120"/>
      <c r="I163" s="120"/>
      <c r="J163" s="110"/>
      <c r="Q163" s="110"/>
    </row>
    <row collapsed="false" customFormat="false" customHeight="true" hidden="false" ht="58.9" outlineLevel="0" r="164">
      <c r="C164" s="46" t="s">
        <v>15</v>
      </c>
      <c r="D164" s="47"/>
      <c r="E164" s="47"/>
      <c r="O164" s="110"/>
    </row>
    <row collapsed="false" customFormat="false" customHeight="true" hidden="false" ht="21.75" outlineLevel="0" r="165">
      <c r="C165" s="121" t="s">
        <v>16</v>
      </c>
      <c r="D165" s="121"/>
      <c r="E165" s="122" t="n">
        <v>0.3</v>
      </c>
      <c r="O165" s="110"/>
    </row>
    <row collapsed="false" customFormat="false" customHeight="true" hidden="false" ht="21.75" outlineLevel="0" r="166">
      <c r="C166" s="121" t="s">
        <v>18</v>
      </c>
      <c r="D166" s="121"/>
      <c r="E166" s="122" t="n">
        <v>0.15</v>
      </c>
      <c r="O166" s="110"/>
    </row>
    <row collapsed="false" customFormat="false" customHeight="true" hidden="false" ht="21.75" outlineLevel="0" r="167">
      <c r="C167" s="121" t="s">
        <v>20</v>
      </c>
      <c r="D167" s="121"/>
      <c r="E167" s="122" t="n">
        <v>0.075</v>
      </c>
      <c r="O167" s="110"/>
    </row>
    <row collapsed="false" customFormat="false" customHeight="true" hidden="false" ht="21.75" outlineLevel="0" r="168">
      <c r="C168" s="123"/>
      <c r="D168" s="123"/>
      <c r="I168" s="120"/>
      <c r="J168" s="109"/>
      <c r="Q168" s="110"/>
    </row>
    <row collapsed="false" customFormat="false" customHeight="true" hidden="false" ht="21.75" outlineLevel="0" r="169">
      <c r="C169" s="123" t="s">
        <v>212</v>
      </c>
      <c r="D169" s="123"/>
      <c r="I169" s="120"/>
      <c r="J169" s="109"/>
      <c r="Q169" s="110"/>
    </row>
    <row collapsed="false" customFormat="false" customHeight="true" hidden="false" ht="21.75" outlineLevel="0" r="170">
      <c r="C170" s="124"/>
      <c r="D170" s="125"/>
      <c r="E170" s="47" t="n">
        <v>2016</v>
      </c>
      <c r="F170" s="47" t="n">
        <v>2017</v>
      </c>
      <c r="G170" s="48" t="n">
        <v>2018</v>
      </c>
      <c r="H170" s="48" t="n">
        <v>2019</v>
      </c>
      <c r="I170" s="120"/>
      <c r="J170" s="109"/>
      <c r="Q170" s="110"/>
    </row>
    <row collapsed="false" customFormat="false" customHeight="true" hidden="false" ht="21.75" outlineLevel="0" r="171">
      <c r="C171" s="121" t="s">
        <v>17</v>
      </c>
      <c r="D171" s="121"/>
      <c r="E171" s="94" t="n">
        <v>0</v>
      </c>
      <c r="F171" s="94" t="n">
        <f aca="false">1/3</f>
        <v>0.333333333333333</v>
      </c>
      <c r="G171" s="94" t="n">
        <f aca="false">2/3</f>
        <v>0.666666666666667</v>
      </c>
      <c r="H171" s="94" t="n">
        <v>1</v>
      </c>
      <c r="I171" s="120"/>
      <c r="J171" s="109"/>
      <c r="Q171" s="110"/>
    </row>
    <row collapsed="false" customFormat="false" customHeight="true" hidden="false" ht="21.75" outlineLevel="0" r="172">
      <c r="C172" s="121" t="s">
        <v>213</v>
      </c>
      <c r="D172" s="121"/>
      <c r="E172" s="122" t="n">
        <v>0</v>
      </c>
      <c r="F172" s="122" t="n">
        <f aca="false">$E$165*(1-$E$166)*F171</f>
        <v>0.085</v>
      </c>
      <c r="G172" s="122" t="n">
        <f aca="false">$E$165*(1-$E$166)*G171</f>
        <v>0.17</v>
      </c>
      <c r="H172" s="122" t="n">
        <f aca="false">$E$165*(1-$E$166)*H171</f>
        <v>0.255</v>
      </c>
      <c r="I172" s="120"/>
      <c r="J172" s="109"/>
      <c r="Q172" s="110"/>
    </row>
    <row collapsed="false" customFormat="false" customHeight="true" hidden="false" ht="15" outlineLevel="0" r="173">
      <c r="C173" s="121" t="s">
        <v>21</v>
      </c>
      <c r="D173" s="121"/>
      <c r="E173" s="126" t="n">
        <v>1</v>
      </c>
      <c r="F173" s="127" t="n">
        <f aca="false">F172*(1-$E167)*$E173+ (1-F172)*$E173</f>
        <v>0.993625</v>
      </c>
      <c r="G173" s="127" t="n">
        <f aca="false">G172*(1-$E167)*$E173+ (1-G172)*$E173</f>
        <v>0.98725</v>
      </c>
      <c r="H173" s="127" t="n">
        <f aca="false">H172*(1-$E167)*$E173+ (1-H172)*$E173</f>
        <v>0.980875</v>
      </c>
      <c r="I173" s="120"/>
      <c r="Q173" s="110"/>
    </row>
    <row collapsed="false" customFormat="false" customHeight="false" hidden="false" ht="15" outlineLevel="0" r="174">
      <c r="C174" s="128" t="s">
        <v>214</v>
      </c>
      <c r="Q174" s="128"/>
    </row>
    <row collapsed="false" customFormat="false" customHeight="true" hidden="false" ht="33.75" outlineLevel="0" r="175">
      <c r="C175" s="128"/>
      <c r="Q175" s="128"/>
    </row>
    <row collapsed="false" customFormat="false" customHeight="true" hidden="false" ht="15.75" outlineLevel="0" r="176">
      <c r="C176" s="52" t="s">
        <v>215</v>
      </c>
      <c r="D176" s="52"/>
      <c r="E176" s="52"/>
      <c r="F176" s="52"/>
      <c r="G176" s="52"/>
      <c r="H176" s="52"/>
      <c r="I176" s="52"/>
      <c r="Q176" s="128"/>
    </row>
    <row collapsed="false" customFormat="false" customHeight="true" hidden="false" ht="15.75" outlineLevel="0" r="177">
      <c r="C177" s="52" t="s">
        <v>216</v>
      </c>
      <c r="D177" s="52"/>
      <c r="E177" s="52"/>
      <c r="F177" s="52"/>
      <c r="G177" s="52"/>
      <c r="H177" s="52"/>
      <c r="I177" s="52"/>
      <c r="Q177" s="128"/>
    </row>
    <row collapsed="false" customFormat="false" customHeight="true" hidden="false" ht="15.75" outlineLevel="0" r="178">
      <c r="C178" s="129"/>
      <c r="D178" s="110"/>
      <c r="E178" s="110"/>
      <c r="F178" s="110"/>
      <c r="G178" s="110"/>
      <c r="H178" s="110"/>
      <c r="I178" s="110"/>
      <c r="Q178" s="128"/>
    </row>
    <row collapsed="false" customFormat="false" customHeight="true" hidden="false" ht="15.75" outlineLevel="0" r="179">
      <c r="C179" s="47"/>
      <c r="D179" s="47"/>
      <c r="E179" s="47" t="n">
        <v>2015</v>
      </c>
      <c r="F179" s="47" t="n">
        <v>2016</v>
      </c>
      <c r="G179" s="48" t="n">
        <v>2017</v>
      </c>
      <c r="H179" s="48" t="n">
        <v>2018</v>
      </c>
      <c r="I179" s="48" t="n">
        <v>2019</v>
      </c>
      <c r="J179" s="48" t="n">
        <v>2020</v>
      </c>
      <c r="R179" s="128"/>
    </row>
    <row collapsed="false" customFormat="false" customHeight="true" hidden="false" ht="15.75" outlineLevel="0" r="180">
      <c r="C180" s="94"/>
      <c r="D180" s="94"/>
      <c r="E180" s="94"/>
      <c r="F180" s="94"/>
      <c r="G180" s="94"/>
      <c r="H180" s="94"/>
      <c r="I180" s="94"/>
      <c r="J180" s="94"/>
      <c r="R180" s="128"/>
    </row>
    <row collapsed="false" customFormat="false" customHeight="true" hidden="false" ht="15.75" outlineLevel="0" r="181">
      <c r="C181" s="130" t="s">
        <v>23</v>
      </c>
      <c r="D181" s="130"/>
      <c r="E181" s="122"/>
      <c r="F181" s="122"/>
      <c r="G181" s="122"/>
      <c r="H181" s="94"/>
      <c r="I181" s="94"/>
      <c r="J181" s="94"/>
      <c r="R181" s="128"/>
    </row>
    <row collapsed="false" customFormat="false" customHeight="true" hidden="false" ht="15.75" outlineLevel="0" r="182">
      <c r="C182" s="94"/>
      <c r="D182" s="131"/>
      <c r="E182" s="131"/>
      <c r="F182" s="131"/>
      <c r="G182" s="131"/>
      <c r="H182" s="131"/>
      <c r="I182" s="131"/>
      <c r="J182" s="131"/>
      <c r="R182" s="128"/>
    </row>
    <row collapsed="false" customFormat="false" customHeight="true" hidden="false" ht="15.75" outlineLevel="0" r="183">
      <c r="C183" s="94"/>
      <c r="D183" s="131"/>
      <c r="E183" s="131"/>
      <c r="F183" s="131"/>
      <c r="G183" s="131"/>
      <c r="H183" s="131"/>
      <c r="I183" s="131"/>
      <c r="J183" s="131"/>
      <c r="R183" s="128"/>
    </row>
    <row collapsed="false" customFormat="false" customHeight="true" hidden="false" ht="15.75" outlineLevel="0" r="184">
      <c r="C184" s="94"/>
      <c r="D184" s="131"/>
      <c r="E184" s="131"/>
      <c r="F184" s="131"/>
      <c r="G184" s="131"/>
      <c r="H184" s="131"/>
      <c r="I184" s="131"/>
      <c r="J184" s="131"/>
      <c r="R184" s="128"/>
    </row>
    <row collapsed="false" customFormat="false" customHeight="true" hidden="false" ht="15.75" outlineLevel="0" r="185">
      <c r="C185" s="94"/>
      <c r="D185" s="131"/>
      <c r="E185" s="131"/>
      <c r="F185" s="131"/>
      <c r="G185" s="131"/>
      <c r="H185" s="131"/>
      <c r="I185" s="131"/>
      <c r="J185" s="131"/>
      <c r="R185" s="128"/>
    </row>
    <row collapsed="false" customFormat="false" customHeight="true" hidden="false" ht="15.75" outlineLevel="0" r="186">
      <c r="C186" s="130" t="s">
        <v>217</v>
      </c>
      <c r="D186" s="130"/>
      <c r="E186" s="131" t="n">
        <f aca="false">SUM(E182:E184)</f>
        <v>0</v>
      </c>
      <c r="F186" s="131" t="n">
        <f aca="false">SUM(F182:F184)</f>
        <v>0</v>
      </c>
      <c r="G186" s="131" t="n">
        <f aca="false">SUM(G182:G184)</f>
        <v>0</v>
      </c>
      <c r="H186" s="131" t="n">
        <f aca="false">SUM(H182:H184)</f>
        <v>0</v>
      </c>
      <c r="I186" s="131" t="n">
        <f aca="false">SUM(I182:I184)</f>
        <v>0</v>
      </c>
      <c r="J186" s="131" t="n">
        <f aca="false">SUM(J182:J184)</f>
        <v>0</v>
      </c>
      <c r="R186" s="128"/>
    </row>
    <row collapsed="false" customFormat="false" customHeight="true" hidden="false" ht="15.75" outlineLevel="0" r="187">
      <c r="C187" s="94"/>
      <c r="D187" s="131"/>
      <c r="E187" s="131"/>
      <c r="F187" s="131"/>
      <c r="G187" s="131"/>
      <c r="H187" s="131"/>
      <c r="I187" s="131"/>
      <c r="J187" s="131"/>
      <c r="R187" s="128"/>
    </row>
    <row collapsed="false" customFormat="false" customHeight="true" hidden="false" ht="15.75" outlineLevel="0" r="188">
      <c r="C188" s="94"/>
      <c r="D188" s="131"/>
      <c r="E188" s="131"/>
      <c r="F188" s="131"/>
      <c r="G188" s="131"/>
      <c r="H188" s="131"/>
      <c r="I188" s="131"/>
      <c r="J188" s="131"/>
      <c r="R188" s="128"/>
    </row>
    <row collapsed="false" customFormat="false" customHeight="true" hidden="false" ht="15.75" outlineLevel="0" r="189">
      <c r="C189" s="130" t="s">
        <v>218</v>
      </c>
      <c r="D189" s="130"/>
      <c r="E189" s="132"/>
      <c r="F189" s="132"/>
      <c r="G189" s="132"/>
      <c r="H189" s="132"/>
      <c r="I189" s="132"/>
      <c r="J189" s="132"/>
      <c r="R189" s="128"/>
    </row>
    <row collapsed="false" customFormat="false" customHeight="true" hidden="false" ht="15.75" outlineLevel="0" r="190">
      <c r="C190" s="133"/>
      <c r="D190" s="52"/>
      <c r="E190" s="134"/>
      <c r="F190" s="52"/>
      <c r="G190" s="52"/>
      <c r="H190" s="52"/>
      <c r="I190" s="52"/>
      <c r="Q190" s="128"/>
    </row>
    <row collapsed="false" customFormat="false" customHeight="true" hidden="false" ht="15.75" outlineLevel="0" r="191">
      <c r="C191" s="52"/>
      <c r="D191" s="52"/>
      <c r="E191" s="52"/>
      <c r="F191" s="52"/>
      <c r="G191" s="52"/>
      <c r="H191" s="52"/>
      <c r="I191" s="52"/>
      <c r="Q191" s="128"/>
    </row>
    <row collapsed="false" customFormat="false" customHeight="false" hidden="false" ht="15" outlineLevel="0" r="192">
      <c r="C192" s="128"/>
      <c r="D192" s="128"/>
      <c r="E192" s="128"/>
      <c r="F192" s="128"/>
      <c r="G192" s="128"/>
      <c r="H192" s="128"/>
      <c r="I192" s="128"/>
    </row>
    <row collapsed="false" customFormat="false" customHeight="false" hidden="false" ht="15" outlineLevel="0" r="193">
      <c r="N193" s="0" t="s">
        <v>219</v>
      </c>
    </row>
    <row collapsed="false" customFormat="false" customHeight="false" hidden="false" ht="21" outlineLevel="0" r="194">
      <c r="C194" s="52" t="s">
        <v>220</v>
      </c>
    </row>
    <row collapsed="false" customFormat="false" customHeight="false" hidden="false" ht="15" outlineLevel="0" r="196">
      <c r="C196" s="43"/>
      <c r="D196" s="46"/>
      <c r="E196" s="47"/>
      <c r="F196" s="47" t="n">
        <v>2015</v>
      </c>
      <c r="G196" s="47" t="n">
        <v>2020</v>
      </c>
      <c r="H196" s="47" t="n">
        <v>2025</v>
      </c>
      <c r="I196" s="47" t="n">
        <v>2030</v>
      </c>
      <c r="J196" s="48" t="n">
        <v>2050</v>
      </c>
    </row>
    <row collapsed="false" customFormat="false" customHeight="false" hidden="false" ht="15" outlineLevel="0" r="197">
      <c r="C197" s="43"/>
      <c r="D197" s="135" t="s">
        <v>221</v>
      </c>
      <c r="E197" s="136"/>
      <c r="F197" s="136" t="n">
        <f aca="false">Sorties_modele_tertiaire!C124*10^3/E141</f>
        <v>3982.61693182444</v>
      </c>
      <c r="G197" s="136" t="n">
        <f aca="false">Sorties_modele_tertiaire!D124*10^3/F141</f>
        <v>3456.42953777907</v>
      </c>
      <c r="H197" s="136" t="n">
        <f aca="false">Sorties_modele_tertiaire!E124*10^3/G141</f>
        <v>3319.36034100578</v>
      </c>
      <c r="I197" s="136" t="n">
        <f aca="false">Sorties_modele_tertiaire!F124*10^3/H141</f>
        <v>3238.7081919805</v>
      </c>
      <c r="J197" s="136" t="n">
        <f aca="false">Sorties_modele_tertiaire!J124*10^3/I141</f>
        <v>2892.70053097453</v>
      </c>
    </row>
    <row collapsed="false" customFormat="false" customHeight="false" hidden="false" ht="21" outlineLevel="0" r="201">
      <c r="C201" s="52" t="s">
        <v>222</v>
      </c>
    </row>
    <row collapsed="false" customFormat="false" customHeight="false" hidden="false" ht="13.8" outlineLevel="0" r="202"/>
    <row collapsed="false" customFormat="false" customHeight="false" hidden="false" ht="13.8" outlineLevel="0" r="203"/>
    <row collapsed="false" customFormat="false" customHeight="false" hidden="false" ht="13.8" outlineLevel="0" r="204"/>
    <row collapsed="false" customFormat="false" customHeight="false" hidden="false" ht="21" outlineLevel="0" r="208">
      <c r="C208" s="52" t="s">
        <v>223</v>
      </c>
    </row>
    <row collapsed="false" customFormat="false" customHeight="false" hidden="false" ht="15" outlineLevel="0" r="210">
      <c r="C210" s="0" t="s">
        <v>224</v>
      </c>
    </row>
    <row collapsed="false" customFormat="false" customHeight="false" hidden="false" ht="15" outlineLevel="0" r="211">
      <c r="C211" s="0" t="s">
        <v>225</v>
      </c>
    </row>
    <row collapsed="false" customFormat="false" customHeight="false" hidden="false" ht="15" outlineLevel="0" r="212">
      <c r="C212" s="0" t="s">
        <v>226</v>
      </c>
    </row>
    <row collapsed="false" customFormat="false" customHeight="false" hidden="false" ht="21" outlineLevel="0" r="216">
      <c r="C216" s="51" t="s">
        <v>227</v>
      </c>
    </row>
    <row collapsed="false" customFormat="false" customHeight="false" hidden="false" ht="15" outlineLevel="0" r="218">
      <c r="C218" s="0" t="s">
        <v>228</v>
      </c>
    </row>
    <row collapsed="false" customFormat="false" customHeight="false" hidden="false" ht="15" outlineLevel="0" r="219">
      <c r="C219" s="46"/>
      <c r="D219" s="47" t="n">
        <v>2010</v>
      </c>
      <c r="E219" s="47" t="n">
        <v>2015</v>
      </c>
      <c r="F219" s="47" t="n">
        <v>2020</v>
      </c>
      <c r="G219" s="47" t="n">
        <v>2025</v>
      </c>
      <c r="H219" s="47" t="n">
        <v>2030</v>
      </c>
      <c r="I219" s="47" t="n">
        <v>2050</v>
      </c>
    </row>
    <row collapsed="false" customFormat="false" customHeight="false" hidden="false" ht="15" outlineLevel="0" r="220">
      <c r="C220" s="49" t="str">
        <f aca="false">Sorties_modele_tertiaire!B207</f>
        <v>Electricité</v>
      </c>
      <c r="D220" s="137" t="n">
        <f aca="false">Sorties_modele_tertiaire!C207</f>
        <v>9.72286263516541</v>
      </c>
      <c r="E220" s="137" t="n">
        <f aca="false">Sorties_modele_tertiaire!D207</f>
        <v>10.0322542340201</v>
      </c>
      <c r="F220" s="137" t="n">
        <f aca="false">Sorties_modele_tertiaire!E207</f>
        <v>10.0438300279713</v>
      </c>
      <c r="G220" s="137" t="n">
        <f aca="false">Sorties_modele_tertiaire!F207</f>
        <v>9.99185091873153</v>
      </c>
      <c r="H220" s="137" t="n">
        <f aca="false">Sorties_modele_tertiaire!G207</f>
        <v>10.0948169020525</v>
      </c>
      <c r="I220" s="137" t="n">
        <f aca="false">Sorties_modele_tertiaire!I207</f>
        <v>10.0067158595961</v>
      </c>
    </row>
    <row collapsed="false" customFormat="false" customHeight="false" hidden="false" ht="15" outlineLevel="0" r="221">
      <c r="C221" s="49" t="str">
        <f aca="false">Sorties_modele_tertiaire!B208</f>
        <v>Gaz</v>
      </c>
      <c r="D221" s="137" t="n">
        <f aca="false">Sorties_modele_tertiaire!C208</f>
        <v>6.18758738225666</v>
      </c>
      <c r="E221" s="137" t="n">
        <f aca="false">Sorties_modele_tertiaire!D208</f>
        <v>6.19385974548083</v>
      </c>
      <c r="F221" s="137" t="n">
        <f aca="false">Sorties_modele_tertiaire!E208</f>
        <v>5.53532674008516</v>
      </c>
      <c r="G221" s="137" t="n">
        <f aca="false">Sorties_modele_tertiaire!F208</f>
        <v>4.57298136139003</v>
      </c>
      <c r="H221" s="137" t="n">
        <f aca="false">Sorties_modele_tertiaire!G208</f>
        <v>3.2856369966631</v>
      </c>
      <c r="I221" s="137" t="n">
        <f aca="false">Sorties_modele_tertiaire!I208</f>
        <v>0.578079259171238</v>
      </c>
    </row>
    <row collapsed="false" customFormat="false" customHeight="false" hidden="false" ht="15" outlineLevel="0" r="222">
      <c r="C222" s="49" t="str">
        <f aca="false">Sorties_modele_tertiaire!B209</f>
        <v>Fioul</v>
      </c>
      <c r="D222" s="137" t="n">
        <f aca="false">Sorties_modele_tertiaire!C209</f>
        <v>2.52686858512057</v>
      </c>
      <c r="E222" s="137" t="n">
        <f aca="false">Sorties_modele_tertiaire!D209</f>
        <v>1.75019911295865</v>
      </c>
      <c r="F222" s="137" t="n">
        <f aca="false">Sorties_modele_tertiaire!E209</f>
        <v>1.31926935429733</v>
      </c>
      <c r="G222" s="137" t="n">
        <f aca="false">Sorties_modele_tertiaire!F209</f>
        <v>0.823276454758435</v>
      </c>
      <c r="H222" s="137" t="n">
        <f aca="false">Sorties_modele_tertiaire!G209</f>
        <v>0.439680176768667</v>
      </c>
      <c r="I222" s="137" t="n">
        <f aca="false">Sorties_modele_tertiaire!I209</f>
        <v>0.0443950263147979</v>
      </c>
    </row>
    <row collapsed="false" customFormat="false" customHeight="false" hidden="false" ht="15" outlineLevel="0" r="223">
      <c r="C223" s="49" t="str">
        <f aca="false">Sorties_modele_tertiaire!B210</f>
        <v>Urbain</v>
      </c>
      <c r="D223" s="137" t="n">
        <f aca="false">Sorties_modele_tertiaire!C210</f>
        <v>0.794640691631058</v>
      </c>
      <c r="E223" s="137" t="n">
        <f aca="false">Sorties_modele_tertiaire!D210</f>
        <v>0.694046481413095</v>
      </c>
      <c r="F223" s="137" t="n">
        <f aca="false">Sorties_modele_tertiaire!E210</f>
        <v>0.677032564493474</v>
      </c>
      <c r="G223" s="137" t="n">
        <f aca="false">Sorties_modele_tertiaire!F210</f>
        <v>0.866564154651625</v>
      </c>
      <c r="H223" s="137" t="n">
        <f aca="false">Sorties_modele_tertiaire!G210</f>
        <v>1.15546241020795</v>
      </c>
      <c r="I223" s="137" t="n">
        <f aca="false">Sorties_modele_tertiaire!I210</f>
        <v>2.04192584941183</v>
      </c>
    </row>
    <row collapsed="false" customFormat="false" customHeight="false" hidden="false" ht="15" outlineLevel="0" r="224">
      <c r="C224" s="49" t="str">
        <f aca="false">Sorties_modele_tertiaire!B211</f>
        <v>Autres</v>
      </c>
      <c r="D224" s="137" t="n">
        <f aca="false">Sorties_modele_tertiaire!C211</f>
        <v>0.672213029917756</v>
      </c>
      <c r="E224" s="137" t="n">
        <f aca="false">Sorties_modele_tertiaire!D211</f>
        <v>0.692788199766002</v>
      </c>
      <c r="F224" s="137" t="n">
        <f aca="false">Sorties_modele_tertiaire!E211</f>
        <v>0.693693381921677</v>
      </c>
      <c r="G224" s="137" t="n">
        <f aca="false">Sorties_modele_tertiaire!F211</f>
        <v>0.675130866900241</v>
      </c>
      <c r="H224" s="137" t="n">
        <f aca="false">Sorties_modele_tertiaire!G211</f>
        <v>0.648563672334153</v>
      </c>
      <c r="I224" s="137" t="n">
        <f aca="false">Sorties_modele_tertiaire!I211</f>
        <v>0.718127578305426</v>
      </c>
    </row>
    <row collapsed="false" customFormat="false" customHeight="false" hidden="false" ht="15" outlineLevel="0" r="225">
      <c r="C225" s="49" t="s">
        <v>40</v>
      </c>
      <c r="D225" s="137" t="n">
        <f aca="false">SUM(D220:D224)</f>
        <v>19.9041723240915</v>
      </c>
      <c r="E225" s="137" t="n">
        <f aca="false">SUM(E220:E224)</f>
        <v>19.3631477736387</v>
      </c>
      <c r="F225" s="137" t="n">
        <f aca="false">SUM(F220:F224)</f>
        <v>18.269152068769</v>
      </c>
      <c r="G225" s="137" t="n">
        <f aca="false">SUM(G220:G224)</f>
        <v>16.9298037564319</v>
      </c>
      <c r="H225" s="137" t="n">
        <f aca="false">SUM(H220:H224)</f>
        <v>15.6241601580264</v>
      </c>
      <c r="I225" s="137" t="n">
        <f aca="false">Sorties_modele_tertiaire!I212</f>
        <v>0</v>
      </c>
    </row>
    <row collapsed="false" customFormat="false" customHeight="false" hidden="false" ht="15" outlineLevel="0" r="227">
      <c r="C227" s="0" t="s">
        <v>229</v>
      </c>
    </row>
    <row collapsed="false" customFormat="false" customHeight="false" hidden="false" ht="15" outlineLevel="0" r="228">
      <c r="C228" s="46"/>
      <c r="D228" s="47" t="n">
        <v>2010</v>
      </c>
      <c r="E228" s="47" t="n">
        <v>2015</v>
      </c>
      <c r="F228" s="47" t="n">
        <v>2020</v>
      </c>
      <c r="G228" s="47" t="n">
        <v>2025</v>
      </c>
      <c r="H228" s="47" t="n">
        <v>2030</v>
      </c>
      <c r="I228" s="47" t="n">
        <v>2050</v>
      </c>
    </row>
    <row collapsed="false" customFormat="false" customHeight="false" hidden="false" ht="15" outlineLevel="0" r="229">
      <c r="C229" s="49" t="str">
        <f aca="false">Sorties_modele_tertiaire!B215</f>
        <v>Chauffage</v>
      </c>
      <c r="D229" s="137" t="n">
        <f aca="false">Sorties_modele_tertiaire!C215</f>
        <v>9.31551431140441</v>
      </c>
      <c r="E229" s="137" t="n">
        <f aca="false">Sorties_modele_tertiaire!D215</f>
        <v>8.57891386011359</v>
      </c>
      <c r="F229" s="137" t="n">
        <f aca="false">Sorties_modele_tertiaire!E215</f>
        <v>7.56314475901212</v>
      </c>
      <c r="G229" s="137" t="n">
        <f aca="false">Sorties_modele_tertiaire!F215</f>
        <v>6.51750588364862</v>
      </c>
      <c r="H229" s="137" t="n">
        <f aca="false">Sorties_modele_tertiaire!G215</f>
        <v>5.42335036741055</v>
      </c>
      <c r="I229" s="137" t="n">
        <f aca="false">Sorties_modele_tertiaire!I215</f>
        <v>3.52510010551034</v>
      </c>
    </row>
    <row collapsed="false" customFormat="false" customHeight="false" hidden="false" ht="15" outlineLevel="0" r="230">
      <c r="C230" s="49" t="str">
        <f aca="false">Sorties_modele_tertiaire!B216</f>
        <v>AU_ther</v>
      </c>
      <c r="D230" s="137" t="n">
        <f aca="false">Sorties_modele_tertiaire!C216</f>
        <v>4.04719045266949</v>
      </c>
      <c r="E230" s="137" t="n">
        <f aca="false">Sorties_modele_tertiaire!D216</f>
        <v>4.1683265181124</v>
      </c>
      <c r="F230" s="137" t="n">
        <f aca="false">Sorties_modele_tertiaire!E216</f>
        <v>4.16280812202512</v>
      </c>
      <c r="G230" s="137" t="n">
        <f aca="false">Sorties_modele_tertiaire!F216</f>
        <v>3.97798759456253</v>
      </c>
      <c r="H230" s="137" t="n">
        <f aca="false">Sorties_modele_tertiaire!G216</f>
        <v>3.8494025056581</v>
      </c>
      <c r="I230" s="137" t="n">
        <f aca="false">Sorties_modele_tertiaire!I216</f>
        <v>3.96845593064115</v>
      </c>
    </row>
    <row collapsed="false" customFormat="false" customHeight="false" hidden="false" ht="15" outlineLevel="0" r="231">
      <c r="C231" s="49" t="str">
        <f aca="false">Sorties_modele_tertiaire!B217</f>
        <v>Elec_spe</v>
      </c>
      <c r="D231" s="137" t="n">
        <f aca="false">Sorties_modele_tertiaire!C217</f>
        <v>6.05680426006635</v>
      </c>
      <c r="E231" s="137" t="n">
        <f aca="false">Sorties_modele_tertiaire!D217</f>
        <v>6.09549281053096</v>
      </c>
      <c r="F231" s="137" t="n">
        <f aca="false">Sorties_modele_tertiaire!E217</f>
        <v>6.00342877585015</v>
      </c>
      <c r="G231" s="137" t="n">
        <f aca="false">Sorties_modele_tertiaire!F217</f>
        <v>5.90806182792946</v>
      </c>
      <c r="H231" s="137" t="n">
        <f aca="false">Sorties_modele_tertiaire!G217</f>
        <v>5.82020646710167</v>
      </c>
      <c r="I231" s="137" t="n">
        <f aca="false">Sorties_modele_tertiaire!I217</f>
        <v>5.34764070644474</v>
      </c>
    </row>
    <row collapsed="false" customFormat="false" customHeight="false" hidden="false" ht="15" outlineLevel="0" r="232">
      <c r="C232" s="49" t="str">
        <f aca="false">Sorties_modele_tertiaire!B218</f>
        <v>Clim</v>
      </c>
      <c r="D232" s="137" t="n">
        <f aca="false">Sorties_modele_tertiaire!C218</f>
        <v>0.484663299951195</v>
      </c>
      <c r="E232" s="137" t="n">
        <f aca="false">Sorties_modele_tertiaire!D218</f>
        <v>0.520414584881771</v>
      </c>
      <c r="F232" s="137" t="n">
        <f aca="false">Sorties_modele_tertiaire!E218</f>
        <v>0.539770411881591</v>
      </c>
      <c r="G232" s="137" t="n">
        <f aca="false">Sorties_modele_tertiaire!F218</f>
        <v>0.526248450291255</v>
      </c>
      <c r="H232" s="137" t="n">
        <f aca="false">Sorties_modele_tertiaire!G218</f>
        <v>0.531200817856036</v>
      </c>
      <c r="I232" s="137" t="n">
        <f aca="false">Sorties_modele_tertiaire!I218</f>
        <v>0.548046830203156</v>
      </c>
    </row>
    <row collapsed="false" customFormat="false" customHeight="false" hidden="false" ht="15" outlineLevel="0" r="233">
      <c r="C233" s="49" t="str">
        <f aca="false">Sorties_modele_tertiaire!B219</f>
        <v>Total_RT</v>
      </c>
      <c r="D233" s="137" t="n">
        <f aca="false">Sorties_modele_tertiaire!C219</f>
        <v>15.4033261061371</v>
      </c>
      <c r="E233" s="137" t="n">
        <f aca="false">Sorties_modele_tertiaire!D219</f>
        <v>14.6677863293032</v>
      </c>
      <c r="F233" s="137" t="n">
        <f aca="false">Sorties_modele_tertiaire!E219</f>
        <v>13.460855214536</v>
      </c>
      <c r="G233" s="137" t="n">
        <f aca="false">Sorties_modele_tertiaire!F219</f>
        <v>12.0077486094515</v>
      </c>
      <c r="H233" s="137" t="n">
        <f aca="false">Sorties_modele_tertiaire!G219</f>
        <v>10.5774714362355</v>
      </c>
      <c r="I233" s="137" t="n">
        <f aca="false">Sorties_modele_tertiaire!I219</f>
        <v>8.07981468180069</v>
      </c>
    </row>
    <row collapsed="false" customFormat="false" customHeight="false" hidden="false" ht="15" outlineLevel="0" r="234">
      <c r="C234" s="49" t="str">
        <f aca="false">Sorties_modele_tertiaire!B220</f>
        <v>Total</v>
      </c>
      <c r="D234" s="137" t="n">
        <f aca="false">Sorties_modele_tertiaire!C220</f>
        <v>19.9041723240915</v>
      </c>
      <c r="E234" s="137" t="n">
        <f aca="false">Sorties_modele_tertiaire!D220</f>
        <v>19.3631477736387</v>
      </c>
      <c r="F234" s="137" t="n">
        <f aca="false">Sorties_modele_tertiaire!E220</f>
        <v>18.269152068769</v>
      </c>
      <c r="G234" s="137" t="n">
        <f aca="false">Sorties_modele_tertiaire!F220</f>
        <v>16.9298037564319</v>
      </c>
      <c r="H234" s="137" t="n">
        <f aca="false">Sorties_modele_tertiaire!G220</f>
        <v>15.6241601580264</v>
      </c>
      <c r="I234" s="137" t="n">
        <f aca="false">Sorties_modele_tertiaire!I220</f>
        <v>13.3892435727994</v>
      </c>
    </row>
    <row collapsed="false" customFormat="false" customHeight="false" hidden="false" ht="15" outlineLevel="0" r="235">
      <c r="C235" s="27"/>
      <c r="D235" s="138"/>
      <c r="E235" s="138"/>
      <c r="F235" s="138"/>
      <c r="G235" s="138"/>
      <c r="H235" s="138"/>
      <c r="I235" s="138"/>
      <c r="J235" s="138"/>
      <c r="K235" s="138"/>
      <c r="L235" s="138"/>
    </row>
    <row collapsed="false" customFormat="false" customHeight="false" hidden="false" ht="15" outlineLevel="0" r="236">
      <c r="C236" s="0" t="s">
        <v>230</v>
      </c>
      <c r="E236" s="66" t="n">
        <f aca="false">E234/$D$234-1</f>
        <v>-0.0271814643504615</v>
      </c>
      <c r="F236" s="66" t="n">
        <f aca="false">F234/$D$234-1</f>
        <v>-0.0821445990669749</v>
      </c>
      <c r="G236" s="66" t="n">
        <f aca="false">G234/$D$234-1</f>
        <v>-0.149434426070533</v>
      </c>
      <c r="H236" s="66" t="n">
        <f aca="false">H234/$D$234-1</f>
        <v>-0.215030903891678</v>
      </c>
      <c r="I236" s="66" t="n">
        <f aca="false">I234/$D$234-1</f>
        <v>-0.32731472804858</v>
      </c>
      <c r="J236" s="66"/>
      <c r="K236" s="66"/>
      <c r="L236" s="66"/>
    </row>
    <row collapsed="false" customFormat="false" customHeight="false" hidden="false" ht="15" outlineLevel="0" r="237">
      <c r="C237" s="0" t="s">
        <v>231</v>
      </c>
      <c r="E237" s="66" t="n">
        <f aca="false">E229/$D$229-1</f>
        <v>-0.0790724405188291</v>
      </c>
      <c r="F237" s="66" t="n">
        <f aca="false">F229/$D$229-1</f>
        <v>-0.188113022406822</v>
      </c>
      <c r="G237" s="66" t="n">
        <f aca="false">G229/$D$229-1</f>
        <v>-0.300360058953521</v>
      </c>
      <c r="H237" s="66" t="n">
        <f aca="false">H229/$D$229-1</f>
        <v>-0.417815250332333</v>
      </c>
      <c r="I237" s="66" t="n">
        <f aca="false">I229/$D$229-1</f>
        <v>-0.621588246480951</v>
      </c>
      <c r="J237" s="66"/>
      <c r="K237" s="66"/>
      <c r="L237" s="66"/>
    </row>
    <row collapsed="false" customFormat="false" customHeight="true" hidden="false" ht="56.65" outlineLevel="0" r="238">
      <c r="D238" s="139" t="s">
        <v>232</v>
      </c>
    </row>
    <row collapsed="false" customFormat="false" customHeight="true" hidden="false" ht="79.7" outlineLevel="0" r="239">
      <c r="D239" s="140" t="s">
        <v>233</v>
      </c>
    </row>
    <row collapsed="false" customFormat="false" customHeight="true" hidden="false" ht="102.4" outlineLevel="0" r="240">
      <c r="D240" s="141" t="s">
        <v>234</v>
      </c>
    </row>
    <row collapsed="false" customFormat="false" customHeight="false" hidden="false" ht="101.25" outlineLevel="0" r="241">
      <c r="D241" s="141" t="s">
        <v>235</v>
      </c>
    </row>
    <row collapsed="false" customFormat="false" customHeight="false" hidden="false" ht="30" outlineLevel="0" r="242">
      <c r="D242" s="141" t="s">
        <v>236</v>
      </c>
    </row>
    <row collapsed="false" customFormat="false" customHeight="false" hidden="false" ht="44.25" outlineLevel="0" r="243">
      <c r="D243" s="140" t="s">
        <v>237</v>
      </c>
    </row>
    <row collapsed="false" customFormat="false" customHeight="false" hidden="false" ht="32.25" outlineLevel="0" r="244">
      <c r="D244" s="141" t="s">
        <v>238</v>
      </c>
    </row>
    <row collapsed="false" customFormat="false" customHeight="false" hidden="false" ht="30" outlineLevel="0" r="245">
      <c r="D245" s="141" t="s">
        <v>239</v>
      </c>
    </row>
    <row collapsed="false" customFormat="false" customHeight="false" hidden="false" ht="30" outlineLevel="0" r="246">
      <c r="D246" s="141" t="s">
        <v>240</v>
      </c>
    </row>
    <row collapsed="false" customFormat="false" customHeight="false" hidden="false" ht="15.75" outlineLevel="0" r="247">
      <c r="D247" s="140" t="s">
        <v>241</v>
      </c>
    </row>
  </sheetData>
  <mergeCells count="24">
    <mergeCell ref="C3:I3"/>
    <mergeCell ref="D40:D44"/>
    <mergeCell ref="D47:D48"/>
    <mergeCell ref="D50:I50"/>
    <mergeCell ref="D52:I52"/>
    <mergeCell ref="D69:I69"/>
    <mergeCell ref="E92:E98"/>
    <mergeCell ref="F92:F98"/>
    <mergeCell ref="G92:G98"/>
    <mergeCell ref="H92:I98"/>
    <mergeCell ref="D102:I102"/>
    <mergeCell ref="D117:I118"/>
    <mergeCell ref="C161:I161"/>
    <mergeCell ref="C162:I162"/>
    <mergeCell ref="C163:I163"/>
    <mergeCell ref="C165:D165"/>
    <mergeCell ref="C166:D166"/>
    <mergeCell ref="C167:D167"/>
    <mergeCell ref="C171:D171"/>
    <mergeCell ref="C172:D172"/>
    <mergeCell ref="C173:D173"/>
    <mergeCell ref="C181:D181"/>
    <mergeCell ref="C186:D186"/>
    <mergeCell ref="C189:D189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86" activeCellId="1" pane="topLeft" sqref="J28:AZ32 B86"/>
    </sheetView>
  </sheetViews>
  <sheetFormatPr defaultRowHeight="15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123" width="32.8571428571429" collapsed="true"/>
    <col min="11" max="11" hidden="false" style="123" width="54.4183673469388" collapsed="true"/>
    <col min="12" max="12" hidden="false" style="1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8.75" outlineLevel="0" r="1">
      <c r="J1" s="143" t="s">
        <v>242</v>
      </c>
      <c r="K1" s="143" t="s">
        <v>243</v>
      </c>
      <c r="L1" s="142" t="s">
        <v>244</v>
      </c>
    </row>
    <row collapsed="false" customFormat="false" customHeight="false" hidden="false" ht="18.75" outlineLevel="0" r="2">
      <c r="B2" s="144" t="s">
        <v>245</v>
      </c>
      <c r="C2" s="144"/>
      <c r="D2" s="144"/>
      <c r="E2" s="144"/>
      <c r="F2" s="144"/>
      <c r="G2" s="144"/>
      <c r="H2" s="22"/>
      <c r="J2" s="145"/>
      <c r="K2" s="145"/>
      <c r="L2" s="0"/>
    </row>
    <row collapsed="false" customFormat="false" customHeight="false" hidden="false" ht="15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145"/>
      <c r="K3" s="145"/>
      <c r="L3" s="0"/>
    </row>
    <row collapsed="false" customFormat="false" customHeight="false" hidden="false" ht="15" outlineLevel="0" r="4">
      <c r="J4" s="145"/>
      <c r="K4" s="145"/>
      <c r="L4" s="0"/>
    </row>
    <row collapsed="false" customFormat="false" customHeight="false" hidden="false" ht="18.75" outlineLevel="0" r="5">
      <c r="A5" s="146" t="s">
        <v>200</v>
      </c>
      <c r="B5" s="147"/>
      <c r="C5" s="147"/>
      <c r="D5" s="147"/>
      <c r="E5" s="147"/>
      <c r="F5" s="147"/>
      <c r="G5" s="147"/>
      <c r="H5" s="147"/>
      <c r="J5" s="145"/>
      <c r="K5" s="145"/>
      <c r="L5" s="0"/>
    </row>
    <row collapsed="false" customFormat="false" customHeight="false" hidden="false" ht="18.75" outlineLevel="0" r="6">
      <c r="A6" s="148"/>
      <c r="B6" s="149"/>
      <c r="F6" s="149"/>
      <c r="G6" s="149"/>
      <c r="H6" s="149"/>
      <c r="J6" s="145"/>
      <c r="K6" s="145"/>
      <c r="L6" s="0"/>
    </row>
    <row collapsed="false" customFormat="false" customHeight="true" hidden="false" ht="27.75" outlineLevel="0" r="7">
      <c r="A7" s="150" t="s">
        <v>246</v>
      </c>
      <c r="B7" s="151" t="n">
        <f aca="false">'hypothèses hors modèles'!D11</f>
        <v>20.2</v>
      </c>
      <c r="C7" s="151" t="n">
        <f aca="false">'hypothèses hors modèles'!E11</f>
        <v>20.7</v>
      </c>
      <c r="D7" s="151" t="n">
        <f aca="false">'hypothèses hors modèles'!F11</f>
        <v>20.9</v>
      </c>
      <c r="E7" s="151" t="n">
        <f aca="false">'hypothèses hors modèles'!G11</f>
        <v>21.5</v>
      </c>
      <c r="F7" s="151" t="n">
        <f aca="false">'hypothèses hors modèles'!H11</f>
        <v>22.7</v>
      </c>
      <c r="G7" s="152"/>
      <c r="H7" s="152" t="s">
        <v>247</v>
      </c>
      <c r="J7" s="0"/>
      <c r="K7" s="153" t="s">
        <v>248</v>
      </c>
      <c r="L7" s="154" t="s">
        <v>249</v>
      </c>
    </row>
    <row collapsed="false" customFormat="false" customHeight="true" hidden="false" ht="33" outlineLevel="0" r="8">
      <c r="A8" s="155" t="s">
        <v>250</v>
      </c>
      <c r="B8" s="156"/>
      <c r="C8" s="98"/>
      <c r="D8" s="99"/>
      <c r="E8" s="98"/>
      <c r="F8" s="156"/>
      <c r="G8" s="157"/>
      <c r="H8" s="157"/>
      <c r="J8" s="0"/>
      <c r="K8" s="153"/>
      <c r="L8" s="154"/>
    </row>
    <row collapsed="false" customFormat="false" customHeight="true" hidden="false" ht="33" outlineLevel="0" r="9">
      <c r="A9" s="43"/>
      <c r="B9" s="158"/>
      <c r="C9" s="96"/>
      <c r="D9" s="96"/>
      <c r="E9" s="96"/>
      <c r="F9" s="158"/>
      <c r="G9" s="96"/>
      <c r="H9" s="96"/>
      <c r="J9" s="145"/>
      <c r="K9" s="145"/>
      <c r="L9" s="0"/>
    </row>
    <row collapsed="false" customFormat="false" customHeight="false" hidden="false" ht="15" outlineLevel="0" r="10">
      <c r="A10" s="155" t="s">
        <v>251</v>
      </c>
      <c r="B10" s="159"/>
      <c r="C10" s="160"/>
      <c r="D10" s="160"/>
      <c r="E10" s="160"/>
      <c r="F10" s="159"/>
      <c r="G10" s="160"/>
      <c r="H10" s="160"/>
      <c r="J10" s="161" t="s">
        <v>252</v>
      </c>
      <c r="K10" s="0"/>
      <c r="L10" s="0"/>
    </row>
    <row collapsed="false" customFormat="false" customHeight="false" hidden="false" ht="15" outlineLevel="0" r="11">
      <c r="A11" s="43"/>
      <c r="B11" s="45"/>
      <c r="C11" s="43"/>
      <c r="D11" s="43"/>
      <c r="E11" s="43"/>
      <c r="F11" s="45"/>
      <c r="G11" s="43"/>
      <c r="H11" s="43"/>
      <c r="J11" s="162"/>
      <c r="K11" s="162"/>
      <c r="L11" s="0"/>
    </row>
    <row collapsed="false" customFormat="false" customHeight="false" hidden="false" ht="15" outlineLevel="0" r="12">
      <c r="A12" s="0" t="s">
        <v>253</v>
      </c>
      <c r="B12" s="45"/>
      <c r="C12" s="43"/>
      <c r="D12" s="43"/>
      <c r="E12" s="43"/>
      <c r="F12" s="45"/>
      <c r="G12" s="43"/>
      <c r="H12" s="43"/>
      <c r="J12" s="162"/>
      <c r="K12" s="162"/>
      <c r="L12" s="0"/>
    </row>
    <row collapsed="false" customFormat="false" customHeight="false" hidden="false" ht="15" outlineLevel="0" r="13">
      <c r="A13" s="163" t="s">
        <v>2</v>
      </c>
      <c r="B13" s="164" t="n">
        <f aca="false">'hypothèses hors modèles'!D3</f>
        <v>8.2</v>
      </c>
      <c r="C13" s="164" t="n">
        <f aca="false">'hypothèses hors modèles'!E3</f>
        <v>8.5</v>
      </c>
      <c r="D13" s="164" t="n">
        <f aca="false">'hypothèses hors modèles'!F3</f>
        <v>8.7</v>
      </c>
      <c r="E13" s="164" t="n">
        <f aca="false">'hypothèses hors modèles'!G3</f>
        <v>9</v>
      </c>
      <c r="F13" s="164" t="n">
        <f aca="false">'hypothèses hors modèles'!H3</f>
        <v>9.5</v>
      </c>
      <c r="G13" s="165"/>
      <c r="H13" s="165"/>
      <c r="J13" s="162"/>
      <c r="K13" s="162"/>
      <c r="L13" s="0"/>
    </row>
    <row collapsed="false" customFormat="false" customHeight="false" hidden="false" ht="15" outlineLevel="0" r="14">
      <c r="A14" s="163" t="s">
        <v>10</v>
      </c>
      <c r="B14" s="164" t="n">
        <f aca="false">'hypothèses hors modèles'!D4</f>
        <v>3.4</v>
      </c>
      <c r="C14" s="164" t="n">
        <f aca="false">'hypothèses hors modèles'!E4</f>
        <v>3.3</v>
      </c>
      <c r="D14" s="164" t="n">
        <f aca="false">'hypothèses hors modèles'!F4</f>
        <v>3.2</v>
      </c>
      <c r="E14" s="164" t="n">
        <f aca="false">'hypothèses hors modèles'!G4</f>
        <v>3.2</v>
      </c>
      <c r="F14" s="164" t="n">
        <f aca="false">'hypothèses hors modèles'!H4</f>
        <v>3.2</v>
      </c>
      <c r="G14" s="165"/>
      <c r="H14" s="165"/>
      <c r="J14" s="162"/>
      <c r="K14" s="162"/>
      <c r="L14" s="0"/>
    </row>
    <row collapsed="false" customFormat="false" customHeight="false" hidden="false" ht="15" outlineLevel="0" r="15">
      <c r="A15" s="163" t="s">
        <v>11</v>
      </c>
      <c r="B15" s="164" t="n">
        <f aca="false">'hypothèses hors modèles'!D5</f>
        <v>1.7</v>
      </c>
      <c r="C15" s="164" t="n">
        <f aca="false">'hypothèses hors modèles'!E5</f>
        <v>1.7</v>
      </c>
      <c r="D15" s="164" t="n">
        <f aca="false">'hypothèses hors modèles'!F5</f>
        <v>1.7</v>
      </c>
      <c r="E15" s="164" t="n">
        <f aca="false">'hypothèses hors modèles'!G5</f>
        <v>1.8</v>
      </c>
      <c r="F15" s="164" t="n">
        <f aca="false">'hypothèses hors modèles'!H5</f>
        <v>1.9</v>
      </c>
      <c r="G15" s="165"/>
      <c r="H15" s="165"/>
      <c r="J15" s="162"/>
      <c r="K15" s="162"/>
      <c r="L15" s="0"/>
    </row>
    <row collapsed="false" customFormat="false" customHeight="false" hidden="false" ht="15" outlineLevel="0" r="16">
      <c r="A16" s="163" t="s">
        <v>12</v>
      </c>
      <c r="B16" s="164" t="n">
        <f aca="false">'hypothèses hors modèles'!D6</f>
        <v>6.9</v>
      </c>
      <c r="C16" s="164" t="n">
        <f aca="false">'hypothèses hors modèles'!E6</f>
        <v>7.2</v>
      </c>
      <c r="D16" s="164" t="n">
        <f aca="false">'hypothèses hors modèles'!F6</f>
        <v>7.3</v>
      </c>
      <c r="E16" s="164" t="n">
        <f aca="false">'hypothèses hors modèles'!G6</f>
        <v>7.5</v>
      </c>
      <c r="F16" s="164" t="n">
        <f aca="false">'hypothèses hors modèles'!H6</f>
        <v>8.1</v>
      </c>
      <c r="G16" s="165"/>
      <c r="H16" s="165"/>
      <c r="J16" s="162"/>
      <c r="K16" s="162"/>
      <c r="L16" s="0"/>
    </row>
    <row collapsed="false" customFormat="false" customHeight="false" hidden="false" ht="15" outlineLevel="0" r="17">
      <c r="A17" s="163" t="s">
        <v>40</v>
      </c>
      <c r="B17" s="166" t="n">
        <f aca="false">SUM(B13:B16)</f>
        <v>20.2</v>
      </c>
      <c r="C17" s="166" t="n">
        <f aca="false">SUM(C13:C16)</f>
        <v>20.7</v>
      </c>
      <c r="D17" s="166" t="n">
        <f aca="false">SUM(D13:D16)</f>
        <v>20.9</v>
      </c>
      <c r="E17" s="166" t="n">
        <f aca="false">SUM(E13:E16)</f>
        <v>21.5</v>
      </c>
      <c r="F17" s="166" t="n">
        <f aca="false">SUM(F13:F16)</f>
        <v>22.7</v>
      </c>
      <c r="G17" s="167"/>
      <c r="H17" s="167"/>
      <c r="J17" s="162"/>
      <c r="K17" s="162"/>
      <c r="L17" s="0"/>
    </row>
    <row collapsed="false" customFormat="false" customHeight="false" hidden="false" ht="15" outlineLevel="0" r="18">
      <c r="A18" s="43"/>
      <c r="B18" s="45"/>
      <c r="C18" s="43"/>
      <c r="D18" s="43"/>
      <c r="E18" s="43"/>
      <c r="F18" s="45"/>
      <c r="G18" s="43"/>
      <c r="H18" s="43"/>
      <c r="J18" s="162"/>
      <c r="K18" s="162"/>
      <c r="L18" s="0"/>
    </row>
    <row collapsed="false" customFormat="false" customHeight="false" hidden="false" ht="15" outlineLevel="0" r="19">
      <c r="A19" s="0" t="s">
        <v>254</v>
      </c>
      <c r="B19" s="45"/>
      <c r="C19" s="43"/>
      <c r="D19" s="43"/>
      <c r="E19" s="43"/>
      <c r="F19" s="45"/>
      <c r="G19" s="43"/>
      <c r="H19" s="43"/>
      <c r="J19" s="168"/>
      <c r="K19" s="168"/>
      <c r="L19" s="0"/>
    </row>
    <row collapsed="false" customFormat="false" customHeight="true" hidden="false" ht="13.9" outlineLevel="0" r="20">
      <c r="A20" s="163" t="s">
        <v>2</v>
      </c>
      <c r="B20" s="169" t="n">
        <f aca="false">B13/B$17</f>
        <v>0.405940594059406</v>
      </c>
      <c r="C20" s="169" t="n">
        <f aca="false">C13/C$17</f>
        <v>0.410628019323671</v>
      </c>
      <c r="D20" s="169" t="n">
        <f aca="false">D13/D$17</f>
        <v>0.416267942583732</v>
      </c>
      <c r="E20" s="169" t="n">
        <f aca="false">E13/E$17</f>
        <v>0.418604651162791</v>
      </c>
      <c r="F20" s="169" t="n">
        <f aca="false">F13/F$17</f>
        <v>0.418502202643172</v>
      </c>
      <c r="G20" s="165"/>
      <c r="H20" s="165"/>
      <c r="J20" s="170" t="s">
        <v>255</v>
      </c>
      <c r="K20" s="171"/>
      <c r="L20" s="172" t="s">
        <v>256</v>
      </c>
    </row>
    <row collapsed="false" customFormat="false" customHeight="false" hidden="false" ht="15" outlineLevel="0" r="21">
      <c r="A21" s="163" t="s">
        <v>10</v>
      </c>
      <c r="B21" s="169" t="n">
        <f aca="false">B14/B$17</f>
        <v>0.168316831683168</v>
      </c>
      <c r="C21" s="169" t="n">
        <f aca="false">C14/C$17</f>
        <v>0.159420289855072</v>
      </c>
      <c r="D21" s="169" t="n">
        <f aca="false">D14/D$17</f>
        <v>0.15311004784689</v>
      </c>
      <c r="E21" s="169" t="n">
        <f aca="false">E14/E$17</f>
        <v>0.148837209302326</v>
      </c>
      <c r="F21" s="169" t="n">
        <f aca="false">F14/F$17</f>
        <v>0.140969162995595</v>
      </c>
      <c r="G21" s="165"/>
      <c r="H21" s="165"/>
      <c r="J21" s="170"/>
      <c r="K21" s="171"/>
      <c r="L21" s="172"/>
    </row>
    <row collapsed="false" customFormat="false" customHeight="false" hidden="false" ht="15" outlineLevel="0" r="22">
      <c r="A22" s="163" t="s">
        <v>11</v>
      </c>
      <c r="B22" s="169" t="n">
        <f aca="false">B15/B$17</f>
        <v>0.0841584158415841</v>
      </c>
      <c r="C22" s="169" t="n">
        <f aca="false">C15/C$17</f>
        <v>0.0821256038647343</v>
      </c>
      <c r="D22" s="169" t="n">
        <f aca="false">D15/D$17</f>
        <v>0.0813397129186603</v>
      </c>
      <c r="E22" s="169" t="n">
        <f aca="false">E15/E$17</f>
        <v>0.0837209302325581</v>
      </c>
      <c r="F22" s="169" t="n">
        <f aca="false">F15/F$17</f>
        <v>0.0837004405286344</v>
      </c>
      <c r="G22" s="165"/>
      <c r="H22" s="165"/>
      <c r="J22" s="170"/>
      <c r="K22" s="171"/>
      <c r="L22" s="172"/>
    </row>
    <row collapsed="false" customFormat="false" customHeight="false" hidden="false" ht="15" outlineLevel="0" r="23">
      <c r="A23" s="163" t="s">
        <v>12</v>
      </c>
      <c r="B23" s="169" t="n">
        <f aca="false">B16/B$17</f>
        <v>0.341584158415842</v>
      </c>
      <c r="C23" s="169" t="n">
        <f aca="false">C16/C$17</f>
        <v>0.347826086956522</v>
      </c>
      <c r="D23" s="169" t="n">
        <f aca="false">D16/D$17</f>
        <v>0.349282296650718</v>
      </c>
      <c r="E23" s="169" t="n">
        <f aca="false">E16/E$17</f>
        <v>0.348837209302326</v>
      </c>
      <c r="F23" s="169" t="n">
        <f aca="false">F16/F$17</f>
        <v>0.356828193832599</v>
      </c>
      <c r="G23" s="165"/>
      <c r="H23" s="165"/>
      <c r="J23" s="170"/>
      <c r="K23" s="171"/>
      <c r="L23" s="172"/>
    </row>
    <row collapsed="false" customFormat="false" customHeight="false" hidden="false" ht="15" outlineLevel="0" r="24">
      <c r="A24" s="163" t="s">
        <v>40</v>
      </c>
      <c r="B24" s="173"/>
      <c r="C24" s="167"/>
      <c r="D24" s="167"/>
      <c r="E24" s="167"/>
      <c r="F24" s="173"/>
      <c r="G24" s="167"/>
      <c r="H24" s="167"/>
      <c r="J24" s="170"/>
      <c r="K24" s="171"/>
      <c r="L24" s="174"/>
    </row>
    <row collapsed="false" customFormat="false" customHeight="false" hidden="false" ht="15" outlineLevel="0" r="25">
      <c r="A25" s="43"/>
      <c r="B25" s="43"/>
      <c r="C25" s="43"/>
      <c r="D25" s="43"/>
      <c r="E25" s="43"/>
      <c r="F25" s="43"/>
      <c r="G25" s="43"/>
      <c r="H25" s="43"/>
      <c r="J25" s="171"/>
      <c r="K25" s="171"/>
      <c r="L25" s="174"/>
    </row>
    <row collapsed="false" customFormat="false" customHeight="false" hidden="false" ht="15" outlineLevel="0" r="26">
      <c r="A26" s="43" t="s">
        <v>257</v>
      </c>
      <c r="B26" s="43"/>
      <c r="C26" s="43"/>
      <c r="D26" s="43"/>
      <c r="E26" s="43"/>
      <c r="F26" s="43"/>
      <c r="G26" s="43"/>
      <c r="H26" s="43"/>
      <c r="J26" s="168"/>
      <c r="K26" s="168"/>
      <c r="L26" s="0"/>
    </row>
    <row collapsed="false" customFormat="false" customHeight="false" hidden="false" ht="15" outlineLevel="0" r="27">
      <c r="A27" s="155" t="s">
        <v>2</v>
      </c>
      <c r="B27" s="175" t="n">
        <f aca="false">'hypothèses hors modèles'!D17</f>
        <v>26.9512195121951</v>
      </c>
      <c r="C27" s="175" t="n">
        <f aca="false">'hypothèses hors modèles'!E17</f>
        <v>26.9411764705882</v>
      </c>
      <c r="D27" s="175" t="n">
        <f aca="false">'hypothèses hors modèles'!F17</f>
        <v>27.4712643678161</v>
      </c>
      <c r="E27" s="175" t="n">
        <f aca="false">'hypothèses hors modèles'!G17</f>
        <v>27.5555555555556</v>
      </c>
      <c r="F27" s="175" t="n">
        <f aca="false">'hypothèses hors modèles'!H17</f>
        <v>28.6315789473684</v>
      </c>
      <c r="G27" s="160"/>
      <c r="H27" s="160"/>
      <c r="J27" s="170" t="s">
        <v>258</v>
      </c>
      <c r="K27" s="0"/>
      <c r="L27" s="154" t="s">
        <v>259</v>
      </c>
    </row>
    <row collapsed="false" customFormat="false" customHeight="false" hidden="false" ht="15" outlineLevel="0" r="28">
      <c r="A28" s="155" t="s">
        <v>10</v>
      </c>
      <c r="B28" s="175" t="n">
        <f aca="false">'hypothèses hors modèles'!D18</f>
        <v>62.0588235294118</v>
      </c>
      <c r="C28" s="175" t="n">
        <f aca="false">'hypothèses hors modèles'!E18</f>
        <v>65.1515151515152</v>
      </c>
      <c r="D28" s="175" t="n">
        <f aca="false">'hypothèses hors modèles'!F18</f>
        <v>68.4375</v>
      </c>
      <c r="E28" s="175" t="n">
        <f aca="false">'hypothèses hors modèles'!G18</f>
        <v>69.6875</v>
      </c>
      <c r="F28" s="175" t="n">
        <f aca="false">'hypothèses hors modèles'!H18</f>
        <v>73.4375</v>
      </c>
      <c r="G28" s="160"/>
      <c r="H28" s="160"/>
      <c r="J28" s="170"/>
      <c r="K28" s="171"/>
      <c r="L28" s="154"/>
    </row>
    <row collapsed="false" customFormat="false" customHeight="false" hidden="false" ht="15" outlineLevel="0" r="29">
      <c r="A29" s="155" t="s">
        <v>11</v>
      </c>
      <c r="B29" s="175" t="n">
        <f aca="false">'hypothèses hors modèles'!D19</f>
        <v>67.0588235294118</v>
      </c>
      <c r="C29" s="175" t="n">
        <f aca="false">'hypothèses hors modèles'!E19</f>
        <v>71.7647058823529</v>
      </c>
      <c r="D29" s="175" t="n">
        <f aca="false">'hypothèses hors modèles'!F19</f>
        <v>76.4705882352941</v>
      </c>
      <c r="E29" s="175" t="n">
        <f aca="false">'hypothèses hors modèles'!G19</f>
        <v>76.6666666666667</v>
      </c>
      <c r="F29" s="175" t="n">
        <f aca="false">'hypothèses hors modèles'!H19</f>
        <v>91.0526315789474</v>
      </c>
      <c r="G29" s="160"/>
      <c r="H29" s="160"/>
      <c r="J29" s="170"/>
      <c r="K29" s="171"/>
      <c r="L29" s="154"/>
    </row>
    <row collapsed="false" customFormat="false" customHeight="false" hidden="false" ht="15" outlineLevel="0" r="30">
      <c r="A30" s="155" t="s">
        <v>12</v>
      </c>
      <c r="B30" s="175" t="n">
        <f aca="false">'hypothèses hors modèles'!D20</f>
        <v>60.8695652173913</v>
      </c>
      <c r="C30" s="175" t="n">
        <f aca="false">'hypothèses hors modèles'!E20</f>
        <v>60.8333333333333</v>
      </c>
      <c r="D30" s="175" t="n">
        <f aca="false">'hypothèses hors modèles'!F20</f>
        <v>61.3698630136986</v>
      </c>
      <c r="E30" s="175" t="n">
        <f aca="false">'hypothèses hors modèles'!G20</f>
        <v>60.9333333333333</v>
      </c>
      <c r="F30" s="175" t="n">
        <f aca="false">'hypothèses hors modèles'!H20</f>
        <v>60.8641975308642</v>
      </c>
      <c r="G30" s="160"/>
      <c r="H30" s="160"/>
      <c r="J30" s="170"/>
      <c r="K30" s="171"/>
      <c r="L30" s="154"/>
    </row>
    <row collapsed="false" customFormat="false" customHeight="false" hidden="false" ht="15" outlineLevel="0" r="31">
      <c r="J31" s="162"/>
      <c r="K31" s="162"/>
      <c r="L31" s="0"/>
    </row>
    <row collapsed="false" customFormat="false" customHeight="false" hidden="false" ht="15" outlineLevel="0" r="32">
      <c r="A32" s="43" t="s">
        <v>260</v>
      </c>
      <c r="B32" s="43"/>
      <c r="C32" s="43"/>
      <c r="D32" s="43"/>
      <c r="E32" s="43"/>
      <c r="F32" s="43"/>
      <c r="J32" s="162"/>
      <c r="K32" s="162"/>
      <c r="L32" s="0"/>
    </row>
    <row collapsed="false" customFormat="false" customHeight="false" hidden="false" ht="15" outlineLevel="0" r="33">
      <c r="A33" s="155" t="s">
        <v>2</v>
      </c>
      <c r="B33" s="176" t="n">
        <f aca="false">B27/$B27</f>
        <v>1</v>
      </c>
      <c r="C33" s="176" t="n">
        <f aca="false">C27/$B27</f>
        <v>0.999627362257119</v>
      </c>
      <c r="D33" s="176" t="n">
        <f aca="false">D27/$B27</f>
        <v>1.01929578197327</v>
      </c>
      <c r="E33" s="176" t="n">
        <f aca="false">E27/$B27</f>
        <v>1.02242332830568</v>
      </c>
      <c r="F33" s="176" t="n">
        <f aca="false">F27/$B27</f>
        <v>1.06234817813765</v>
      </c>
      <c r="J33" s="162"/>
      <c r="K33" s="162"/>
      <c r="L33" s="0"/>
    </row>
    <row collapsed="false" customFormat="false" customHeight="false" hidden="false" ht="15" outlineLevel="0" r="34">
      <c r="A34" s="155" t="s">
        <v>10</v>
      </c>
      <c r="B34" s="176" t="n">
        <f aca="false">B28/$B28</f>
        <v>1</v>
      </c>
      <c r="C34" s="176" t="n">
        <f aca="false">C28/$B28</f>
        <v>1.04983484130404</v>
      </c>
      <c r="D34" s="176" t="n">
        <f aca="false">D28/$B28</f>
        <v>1.10278436018957</v>
      </c>
      <c r="E34" s="176" t="n">
        <f aca="false">E28/$B28</f>
        <v>1.12292654028436</v>
      </c>
      <c r="F34" s="176" t="n">
        <f aca="false">F28/$B28</f>
        <v>1.18335308056872</v>
      </c>
      <c r="J34" s="162"/>
      <c r="K34" s="162"/>
      <c r="L34" s="0"/>
    </row>
    <row collapsed="false" customFormat="false" customHeight="false" hidden="false" ht="15" outlineLevel="0" r="35">
      <c r="A35" s="155" t="s">
        <v>11</v>
      </c>
      <c r="B35" s="176" t="n">
        <f aca="false">B29/$B29</f>
        <v>1</v>
      </c>
      <c r="C35" s="176" t="n">
        <f aca="false">C29/$B29</f>
        <v>1.07017543859649</v>
      </c>
      <c r="D35" s="176" t="n">
        <f aca="false">D29/$B29</f>
        <v>1.14035087719298</v>
      </c>
      <c r="E35" s="176" t="n">
        <f aca="false">E29/$B29</f>
        <v>1.14327485380117</v>
      </c>
      <c r="F35" s="176" t="n">
        <f aca="false">F29/$B29</f>
        <v>1.35780240073869</v>
      </c>
      <c r="J35" s="162"/>
      <c r="K35" s="162"/>
      <c r="L35" s="0"/>
    </row>
    <row collapsed="false" customFormat="false" customHeight="false" hidden="false" ht="15" outlineLevel="0" r="36">
      <c r="A36" s="155" t="s">
        <v>12</v>
      </c>
      <c r="B36" s="176" t="n">
        <f aca="false">B30/$B30</f>
        <v>1</v>
      </c>
      <c r="C36" s="176" t="n">
        <f aca="false">C30/$B30</f>
        <v>0.999404761904761</v>
      </c>
      <c r="D36" s="176" t="n">
        <f aca="false">D30/$B30</f>
        <v>1.00821917808219</v>
      </c>
      <c r="E36" s="176" t="n">
        <f aca="false">E30/$B30</f>
        <v>1.00104761904762</v>
      </c>
      <c r="F36" s="176" t="n">
        <f aca="false">F30/$B30</f>
        <v>0.999911816578483</v>
      </c>
      <c r="J36" s="162"/>
      <c r="K36" s="162"/>
      <c r="L36" s="0"/>
    </row>
    <row collapsed="false" customFormat="false" customHeight="false" hidden="false" ht="15" outlineLevel="0" r="37">
      <c r="J37" s="162"/>
      <c r="K37" s="162"/>
      <c r="L37" s="0"/>
    </row>
    <row collapsed="false" customFormat="false" customHeight="false" hidden="false" ht="15" outlineLevel="0" r="38">
      <c r="J38" s="162"/>
      <c r="K38" s="162"/>
      <c r="L38" s="0"/>
    </row>
    <row collapsed="false" customFormat="false" customHeight="false" hidden="false" ht="15" outlineLevel="0" r="39">
      <c r="J39" s="162"/>
      <c r="K39" s="162"/>
      <c r="L39" s="0"/>
    </row>
    <row collapsed="false" customFormat="false" customHeight="false" hidden="false" ht="15" outlineLevel="0" r="40">
      <c r="J40" s="162"/>
      <c r="K40" s="162"/>
      <c r="L40" s="0"/>
    </row>
    <row collapsed="false" customFormat="false" customHeight="false" hidden="false" ht="18.75" outlineLevel="0" r="41">
      <c r="A41" s="146" t="s">
        <v>261</v>
      </c>
      <c r="B41" s="147"/>
      <c r="C41" s="147"/>
      <c r="D41" s="147"/>
      <c r="E41" s="147"/>
      <c r="F41" s="147"/>
      <c r="G41" s="147"/>
      <c r="J41" s="0"/>
      <c r="K41" s="0"/>
      <c r="L41" s="0"/>
    </row>
    <row collapsed="false" customFormat="true" customHeight="false" hidden="false" ht="18.75" outlineLevel="0" r="42" s="178">
      <c r="A42" s="177"/>
      <c r="B42" s="149"/>
      <c r="C42" s="149"/>
      <c r="D42" s="149"/>
      <c r="E42" s="149"/>
      <c r="F42" s="149"/>
      <c r="G42" s="149"/>
      <c r="J42" s="161"/>
      <c r="K42" s="161"/>
      <c r="L42" s="179"/>
    </row>
    <row collapsed="false" customFormat="false" customHeight="false" hidden="false" ht="45.75" outlineLevel="0" r="43">
      <c r="A43" s="180" t="s">
        <v>262</v>
      </c>
      <c r="B43" s="149"/>
      <c r="C43" s="149"/>
      <c r="D43" s="149"/>
      <c r="E43" s="149"/>
      <c r="F43" s="149"/>
      <c r="G43" s="149"/>
      <c r="H43" s="0" t="s">
        <v>263</v>
      </c>
      <c r="J43" s="161"/>
      <c r="K43" s="161"/>
      <c r="L43" s="179" t="s">
        <v>264</v>
      </c>
    </row>
    <row collapsed="false" customFormat="false" customHeight="false" hidden="false" ht="18.75" outlineLevel="0" r="44">
      <c r="A44" s="181" t="s">
        <v>265</v>
      </c>
      <c r="B44" s="149"/>
      <c r="C44" s="149"/>
      <c r="D44" s="149"/>
      <c r="E44" s="149"/>
      <c r="F44" s="149"/>
      <c r="G44" s="149"/>
      <c r="J44" s="182" t="s">
        <v>266</v>
      </c>
      <c r="K44" s="183"/>
      <c r="L44" s="0"/>
    </row>
    <row collapsed="false" customFormat="false" customHeight="false" hidden="false" ht="15" outlineLevel="0" r="45">
      <c r="A45" s="155" t="s">
        <v>2</v>
      </c>
      <c r="B45" s="184" t="n">
        <f aca="false">Sorties_modele_tertiaire!C128</f>
        <v>0.369715469815923</v>
      </c>
      <c r="C45" s="184" t="n">
        <f aca="false">Sorties_modele_tertiaire!D128</f>
        <v>0.335725615314997</v>
      </c>
      <c r="D45" s="184" t="n">
        <f aca="false">Sorties_modele_tertiaire!E128</f>
        <v>0.271812138736419</v>
      </c>
      <c r="E45" s="184" t="n">
        <f aca="false">Sorties_modele_tertiaire!F128</f>
        <v>0.182981888587098</v>
      </c>
      <c r="F45" s="184" t="n">
        <f aca="false">Sorties_modele_tertiaire!G128</f>
        <v>0.0169266678816919</v>
      </c>
      <c r="G45" s="160"/>
      <c r="J45" s="182"/>
      <c r="K45" s="183"/>
      <c r="L45" s="0" t="s">
        <v>267</v>
      </c>
    </row>
    <row collapsed="false" customFormat="false" customHeight="false" hidden="false" ht="15" outlineLevel="0" r="46">
      <c r="A46" s="155" t="s">
        <v>10</v>
      </c>
      <c r="B46" s="184" t="n">
        <f aca="false">Sorties_modele_tertiaire!C129</f>
        <v>0.351004486241851</v>
      </c>
      <c r="C46" s="184" t="n">
        <f aca="false">Sorties_modele_tertiaire!D129</f>
        <v>0.321794773906279</v>
      </c>
      <c r="D46" s="184" t="n">
        <f aca="false">Sorties_modele_tertiaire!E129</f>
        <v>0.281589705213004</v>
      </c>
      <c r="E46" s="184" t="n">
        <f aca="false">Sorties_modele_tertiaire!F129</f>
        <v>0.226520728056579</v>
      </c>
      <c r="F46" s="184" t="n">
        <f aca="false">Sorties_modele_tertiaire!G129</f>
        <v>0.063272833167414</v>
      </c>
      <c r="G46" s="160"/>
      <c r="J46" s="182"/>
      <c r="K46" s="183"/>
      <c r="L46" s="0"/>
    </row>
    <row collapsed="false" customFormat="false" customHeight="false" hidden="false" ht="15" outlineLevel="0" r="47">
      <c r="A47" s="155" t="s">
        <v>11</v>
      </c>
      <c r="B47" s="184" t="n">
        <f aca="false">Sorties_modele_tertiaire!C130</f>
        <v>0.564614516462561</v>
      </c>
      <c r="C47" s="184" t="n">
        <f aca="false">Sorties_modele_tertiaire!D130</f>
        <v>0.551198390295842</v>
      </c>
      <c r="D47" s="184" t="n">
        <f aca="false">Sorties_modele_tertiaire!E130</f>
        <v>0.48924806204706</v>
      </c>
      <c r="E47" s="184" t="n">
        <f aca="false">Sorties_modele_tertiaire!F130</f>
        <v>0.385068131160095</v>
      </c>
      <c r="F47" s="184" t="n">
        <f aca="false">Sorties_modele_tertiaire!G130</f>
        <v>0.100040270683533</v>
      </c>
      <c r="G47" s="160"/>
      <c r="J47" s="182"/>
      <c r="K47" s="183"/>
      <c r="L47" s="0"/>
    </row>
    <row collapsed="false" customFormat="false" customHeight="false" hidden="false" ht="15" outlineLevel="0" r="48">
      <c r="A48" s="155" t="s">
        <v>12</v>
      </c>
      <c r="B48" s="184" t="n">
        <f aca="false">Sorties_modele_tertiaire!C131</f>
        <v>0.48109156136899</v>
      </c>
      <c r="C48" s="184" t="n">
        <f aca="false">Sorties_modele_tertiaire!D131</f>
        <v>0.465035789218087</v>
      </c>
      <c r="D48" s="184" t="n">
        <f aca="false">Sorties_modele_tertiaire!E131</f>
        <v>0.419219498010893</v>
      </c>
      <c r="E48" s="184" t="n">
        <f aca="false">Sorties_modele_tertiaire!F131</f>
        <v>0.330971289620777</v>
      </c>
      <c r="F48" s="184" t="n">
        <f aca="false">Sorties_modele_tertiaire!G131</f>
        <v>0.0635116329670144</v>
      </c>
      <c r="G48" s="160"/>
      <c r="J48" s="182"/>
      <c r="K48" s="183"/>
      <c r="L48" s="0"/>
    </row>
    <row collapsed="false" customFormat="false" customHeight="false" hidden="false" ht="18.75" outlineLevel="0" r="49">
      <c r="A49" s="181" t="s">
        <v>268</v>
      </c>
      <c r="B49" s="185"/>
      <c r="C49" s="185"/>
      <c r="D49" s="185"/>
      <c r="E49" s="185"/>
      <c r="F49" s="185"/>
      <c r="G49" s="149"/>
      <c r="J49" s="182"/>
      <c r="K49" s="183"/>
      <c r="L49" s="0"/>
    </row>
    <row collapsed="false" customFormat="false" customHeight="false" hidden="false" ht="15" outlineLevel="0" r="50">
      <c r="A50" s="155" t="s">
        <v>2</v>
      </c>
      <c r="B50" s="184" t="n">
        <f aca="false">Sorties_modele_tertiaire!C135</f>
        <v>0.0568809115408814</v>
      </c>
      <c r="C50" s="184" t="n">
        <f aca="false">Sorties_modele_tertiaire!D135</f>
        <v>0.0573036427420884</v>
      </c>
      <c r="D50" s="184" t="n">
        <f aca="false">Sorties_modele_tertiaire!E135</f>
        <v>0.0753935536699622</v>
      </c>
      <c r="E50" s="184" t="n">
        <f aca="false">Sorties_modele_tertiaire!F135</f>
        <v>0.101241353859376</v>
      </c>
      <c r="F50" s="184" t="n">
        <f aca="false">Sorties_modele_tertiaire!G135</f>
        <v>0.195609470447371</v>
      </c>
      <c r="G50" s="160"/>
      <c r="J50" s="182"/>
      <c r="K50" s="183"/>
      <c r="L50" s="0"/>
    </row>
    <row collapsed="false" customFormat="false" customHeight="false" hidden="false" ht="15" outlineLevel="0" r="51">
      <c r="A51" s="155" t="s">
        <v>10</v>
      </c>
      <c r="B51" s="184" t="n">
        <f aca="false">Sorties_modele_tertiaire!C136</f>
        <v>0.0336050228762826</v>
      </c>
      <c r="C51" s="184" t="n">
        <f aca="false">Sorties_modele_tertiaire!D136</f>
        <v>0.0317199195748616</v>
      </c>
      <c r="D51" s="184" t="n">
        <f aca="false">Sorties_modele_tertiaire!E136</f>
        <v>0.0385601333192921</v>
      </c>
      <c r="E51" s="184" t="n">
        <f aca="false">Sorties_modele_tertiaire!F136</f>
        <v>0.0509019351319876</v>
      </c>
      <c r="F51" s="184" t="n">
        <f aca="false">Sorties_modele_tertiaire!G136</f>
        <v>0.100715919360314</v>
      </c>
      <c r="G51" s="160"/>
      <c r="J51" s="182"/>
      <c r="K51" s="183"/>
      <c r="L51" s="0"/>
    </row>
    <row collapsed="false" customFormat="false" customHeight="false" hidden="false" ht="15" outlineLevel="0" r="52">
      <c r="A52" s="155" t="s">
        <v>11</v>
      </c>
      <c r="B52" s="184" t="n">
        <f aca="false">Sorties_modele_tertiaire!C137</f>
        <v>0.0786666655403512</v>
      </c>
      <c r="C52" s="184" t="n">
        <f aca="false">Sorties_modele_tertiaire!D137</f>
        <v>0.0885990617958971</v>
      </c>
      <c r="D52" s="184" t="n">
        <f aca="false">Sorties_modele_tertiaire!E137</f>
        <v>0.129735782866908</v>
      </c>
      <c r="E52" s="184" t="n">
        <f aca="false">Sorties_modele_tertiaire!F137</f>
        <v>0.175101753607433</v>
      </c>
      <c r="F52" s="184" t="n">
        <f aca="false">Sorties_modele_tertiaire!G137</f>
        <v>0.279062503631646</v>
      </c>
      <c r="G52" s="160"/>
      <c r="J52" s="182"/>
      <c r="K52" s="183"/>
      <c r="L52" s="0"/>
    </row>
    <row collapsed="false" customFormat="false" customHeight="false" hidden="false" ht="15" outlineLevel="0" r="53">
      <c r="A53" s="155" t="s">
        <v>12</v>
      </c>
      <c r="B53" s="184" t="n">
        <f aca="false">Sorties_modele_tertiaire!C138</f>
        <v>0.0475660710926907</v>
      </c>
      <c r="C53" s="184" t="n">
        <f aca="false">Sorties_modele_tertiaire!D138</f>
        <v>0.0531845519910229</v>
      </c>
      <c r="D53" s="184" t="n">
        <f aca="false">Sorties_modele_tertiaire!E138</f>
        <v>0.0813620689281057</v>
      </c>
      <c r="E53" s="184" t="n">
        <f aca="false">Sorties_modele_tertiaire!F138</f>
        <v>0.127300700920085</v>
      </c>
      <c r="F53" s="184" t="n">
        <f aca="false">Sorties_modele_tertiaire!G138</f>
        <v>0.268413119591796</v>
      </c>
      <c r="G53" s="160"/>
      <c r="J53" s="182"/>
      <c r="K53" s="183"/>
      <c r="L53" s="0"/>
    </row>
    <row collapsed="false" customFormat="true" customHeight="false" hidden="false" ht="30" outlineLevel="0" r="54" s="178">
      <c r="A54" s="181" t="s">
        <v>269</v>
      </c>
      <c r="B54" s="186"/>
      <c r="C54" s="186"/>
      <c r="D54" s="186"/>
      <c r="E54" s="186"/>
      <c r="F54" s="186"/>
      <c r="H54" s="178" t="s">
        <v>270</v>
      </c>
      <c r="I54" s="178" t="n">
        <v>0.2</v>
      </c>
      <c r="J54" s="161"/>
      <c r="K54" s="161"/>
      <c r="L54" s="179" t="s">
        <v>271</v>
      </c>
    </row>
    <row collapsed="false" customFormat="false" customHeight="false" hidden="false" ht="15" outlineLevel="0" r="55">
      <c r="A55" s="155" t="s">
        <v>2</v>
      </c>
      <c r="B55" s="187" t="n">
        <f aca="false">Sorties_modele_tertiaire!C156*$I$54</f>
        <v>0.00502039177962172</v>
      </c>
      <c r="C55" s="187" t="n">
        <f aca="false">Sorties_modele_tertiaire!D156*$I$54</f>
        <v>0.00470045001295775</v>
      </c>
      <c r="D55" s="187" t="n">
        <f aca="false">Sorties_modele_tertiaire!E156*$I$54</f>
        <v>0.00439267005409446</v>
      </c>
      <c r="E55" s="187" t="n">
        <f aca="false">Sorties_modele_tertiaire!F156*$I$54</f>
        <v>0.00425848145444363</v>
      </c>
      <c r="F55" s="187" t="n">
        <f aca="false">Sorties_modele_tertiaire!G156*$I$54</f>
        <v>0.00527895488353831</v>
      </c>
      <c r="G55" s="160"/>
      <c r="J55" s="188" t="s">
        <v>272</v>
      </c>
      <c r="K55" s="189"/>
      <c r="L55" s="0"/>
    </row>
    <row collapsed="false" customFormat="false" customHeight="false" hidden="false" ht="15" outlineLevel="0" r="56">
      <c r="A56" s="155" t="s">
        <v>10</v>
      </c>
      <c r="B56" s="187" t="n">
        <f aca="false">Sorties_modele_tertiaire!C157*$I$54</f>
        <v>0.0156633869089444</v>
      </c>
      <c r="C56" s="187" t="n">
        <f aca="false">Sorties_modele_tertiaire!D157*$I$54</f>
        <v>0.0145806035344157</v>
      </c>
      <c r="D56" s="187" t="n">
        <f aca="false">Sorties_modele_tertiaire!E157*$I$54</f>
        <v>0.013540101434437</v>
      </c>
      <c r="E56" s="187" t="n">
        <f aca="false">Sorties_modele_tertiaire!F157*$I$54</f>
        <v>0.0126119147655219</v>
      </c>
      <c r="F56" s="187" t="n">
        <f aca="false">Sorties_modele_tertiaire!G157*$I$54</f>
        <v>0.0114383097102399</v>
      </c>
      <c r="G56" s="160"/>
      <c r="J56" s="188"/>
      <c r="K56" s="189"/>
      <c r="L56" s="0"/>
    </row>
    <row collapsed="false" customFormat="false" customHeight="false" hidden="false" ht="15" outlineLevel="0" r="57">
      <c r="A57" s="155" t="s">
        <v>11</v>
      </c>
      <c r="B57" s="187" t="n">
        <f aca="false">Sorties_modele_tertiaire!C158*$I$54</f>
        <v>0.00790709358897404</v>
      </c>
      <c r="C57" s="187" t="n">
        <f aca="false">Sorties_modele_tertiaire!D158*$I$54</f>
        <v>0.00872219313853901</v>
      </c>
      <c r="D57" s="187" t="n">
        <f aca="false">Sorties_modele_tertiaire!E158*$I$54</f>
        <v>0.0094216915844099</v>
      </c>
      <c r="E57" s="187" t="n">
        <f aca="false">Sorties_modele_tertiaire!F158*$I$54</f>
        <v>0.0101475418732531</v>
      </c>
      <c r="F57" s="187" t="n">
        <f aca="false">Sorties_modele_tertiaire!G158*$I$54</f>
        <v>0.0137696595098836</v>
      </c>
      <c r="G57" s="160"/>
      <c r="J57" s="188"/>
      <c r="K57" s="189"/>
      <c r="L57" s="0"/>
    </row>
    <row collapsed="false" customFormat="false" customHeight="false" hidden="false" ht="15" outlineLevel="0" r="58">
      <c r="A58" s="155" t="s">
        <v>12</v>
      </c>
      <c r="B58" s="187" t="n">
        <f aca="false">Sorties_modele_tertiaire!C159*$I$54</f>
        <v>0.0133189834255902</v>
      </c>
      <c r="C58" s="187" t="n">
        <f aca="false">Sorties_modele_tertiaire!D159*$I$54</f>
        <v>0.0139874151278114</v>
      </c>
      <c r="D58" s="187" t="n">
        <f aca="false">Sorties_modele_tertiaire!E159*$I$54</f>
        <v>0.0147296337887774</v>
      </c>
      <c r="E58" s="187" t="n">
        <f aca="false">Sorties_modele_tertiaire!F159*$I$54</f>
        <v>0.016212123622796</v>
      </c>
      <c r="F58" s="187" t="n">
        <f aca="false">Sorties_modele_tertiaire!G159*$I$54</f>
        <v>0.0197100961308256</v>
      </c>
      <c r="G58" s="160"/>
      <c r="J58" s="188"/>
      <c r="K58" s="189"/>
      <c r="L58" s="0"/>
    </row>
    <row collapsed="false" customFormat="false" customHeight="false" hidden="false" ht="15.75" outlineLevel="0" r="59">
      <c r="A59" s="181" t="s">
        <v>273</v>
      </c>
      <c r="B59" s="190"/>
      <c r="C59" s="190"/>
      <c r="D59" s="190"/>
      <c r="E59" s="190"/>
      <c r="F59" s="190"/>
      <c r="J59" s="0"/>
      <c r="K59" s="0"/>
      <c r="L59" s="0"/>
    </row>
    <row collapsed="false" customFormat="false" customHeight="false" hidden="false" ht="15" outlineLevel="0" r="60">
      <c r="A60" s="155" t="s">
        <v>2</v>
      </c>
      <c r="B60" s="184" t="n">
        <f aca="false">Sorties_modele_tertiaire!C142</f>
        <v>0.494568059195916</v>
      </c>
      <c r="C60" s="184" t="n">
        <f aca="false">Sorties_modele_tertiaire!D142</f>
        <v>0.541388712000237</v>
      </c>
      <c r="D60" s="184" t="n">
        <f aca="false">Sorties_modele_tertiaire!E142</f>
        <v>0.604176974914352</v>
      </c>
      <c r="E60" s="184" t="n">
        <f aca="false">Sorties_modele_tertiaire!F142</f>
        <v>0.679765720285535</v>
      </c>
      <c r="F60" s="184" t="n">
        <f aca="false">Sorties_modele_tertiaire!G142</f>
        <v>0.760287645327327</v>
      </c>
      <c r="G60" s="160"/>
      <c r="J60" s="188" t="s">
        <v>274</v>
      </c>
      <c r="K60" s="189"/>
      <c r="L60" s="0"/>
    </row>
    <row collapsed="false" customFormat="false" customHeight="false" hidden="false" ht="15" outlineLevel="0" r="61">
      <c r="A61" s="155" t="s">
        <v>10</v>
      </c>
      <c r="B61" s="184" t="n">
        <f aca="false">Sorties_modele_tertiaire!C143</f>
        <v>0.470250856359406</v>
      </c>
      <c r="C61" s="184" t="n">
        <f aca="false">Sorties_modele_tertiaire!D143</f>
        <v>0.527709652040127</v>
      </c>
      <c r="D61" s="184" t="n">
        <f aca="false">Sorties_modele_tertiaire!E143</f>
        <v>0.586427026087811</v>
      </c>
      <c r="E61" s="184" t="n">
        <f aca="false">Sorties_modele_tertiaire!F143</f>
        <v>0.647036131033222</v>
      </c>
      <c r="F61" s="184" t="n">
        <f aca="false">Sorties_modele_tertiaire!G143</f>
        <v>0.776535035638698</v>
      </c>
      <c r="G61" s="160"/>
      <c r="J61" s="188"/>
      <c r="K61" s="189"/>
      <c r="L61" s="0"/>
    </row>
    <row collapsed="false" customFormat="false" customHeight="false" hidden="false" ht="15" outlineLevel="0" r="62">
      <c r="A62" s="155" t="s">
        <v>11</v>
      </c>
      <c r="B62" s="184" t="n">
        <f aca="false">Sorties_modele_tertiaire!C144</f>
        <v>0.20782356664571</v>
      </c>
      <c r="C62" s="184" t="n">
        <f aca="false">Sorties_modele_tertiaire!D144</f>
        <v>0.229939736669915</v>
      </c>
      <c r="D62" s="184" t="n">
        <f aca="false">Sorties_modele_tertiaire!E144</f>
        <v>0.277726420112189</v>
      </c>
      <c r="E62" s="184" t="n">
        <f aca="false">Sorties_modele_tertiaire!F144</f>
        <v>0.355686187203486</v>
      </c>
      <c r="F62" s="184" t="n">
        <f aca="false">Sorties_modele_tertiaire!G144</f>
        <v>0.545201918584773</v>
      </c>
      <c r="G62" s="160"/>
      <c r="J62" s="188"/>
      <c r="K62" s="189"/>
      <c r="L62" s="0"/>
    </row>
    <row collapsed="false" customFormat="false" customHeight="false" hidden="false" ht="15" outlineLevel="0" r="63">
      <c r="A63" s="155" t="s">
        <v>12</v>
      </c>
      <c r="B63" s="184" t="n">
        <f aca="false">Sorties_modele_tertiaire!C145</f>
        <v>0.282968081820536</v>
      </c>
      <c r="C63" s="184" t="n">
        <f aca="false">Sorties_modele_tertiaire!D145</f>
        <v>0.311923384182873</v>
      </c>
      <c r="D63" s="184" t="n">
        <f aca="false">Sorties_modele_tertiaire!E145</f>
        <v>0.357271923268926</v>
      </c>
      <c r="E63" s="184" t="n">
        <f aca="false">Sorties_modele_tertiaire!F145</f>
        <v>0.420682653278221</v>
      </c>
      <c r="F63" s="184" t="n">
        <f aca="false">Sorties_modele_tertiaire!G145</f>
        <v>0.565243363839454</v>
      </c>
      <c r="G63" s="160"/>
      <c r="J63" s="188"/>
      <c r="K63" s="189"/>
      <c r="L63" s="0"/>
    </row>
    <row collapsed="false" customFormat="true" customHeight="false" hidden="false" ht="30" outlineLevel="0" r="64" s="178">
      <c r="A64" s="181" t="s">
        <v>275</v>
      </c>
      <c r="B64" s="186"/>
      <c r="C64" s="186"/>
      <c r="D64" s="186"/>
      <c r="E64" s="186"/>
      <c r="F64" s="186"/>
      <c r="H64" s="178" t="s">
        <v>276</v>
      </c>
      <c r="I64" s="178" t="n">
        <v>0.8</v>
      </c>
      <c r="J64" s="161"/>
      <c r="K64" s="161"/>
      <c r="L64" s="179" t="s">
        <v>277</v>
      </c>
    </row>
    <row collapsed="false" customFormat="false" customHeight="false" hidden="false" ht="15" outlineLevel="0" r="65">
      <c r="A65" s="155" t="s">
        <v>2</v>
      </c>
      <c r="B65" s="187" t="n">
        <f aca="false">Sorties_modele_tertiaire!C156*$I$64</f>
        <v>0.0200815671184869</v>
      </c>
      <c r="C65" s="187" t="n">
        <f aca="false">Sorties_modele_tertiaire!D156*$I$64</f>
        <v>0.018801800051831</v>
      </c>
      <c r="D65" s="187" t="n">
        <f aca="false">Sorties_modele_tertiaire!E156*$I$64</f>
        <v>0.0175706802163778</v>
      </c>
      <c r="E65" s="187" t="n">
        <f aca="false">Sorties_modele_tertiaire!F156*$I$64</f>
        <v>0.0170339258177745</v>
      </c>
      <c r="F65" s="187" t="n">
        <f aca="false">Sorties_modele_tertiaire!G156*$I$64</f>
        <v>0.0211158195341532</v>
      </c>
      <c r="G65" s="160"/>
      <c r="J65" s="188" t="s">
        <v>278</v>
      </c>
      <c r="K65" s="189"/>
      <c r="L65" s="0"/>
    </row>
    <row collapsed="false" customFormat="false" customHeight="false" hidden="false" ht="15" outlineLevel="0" r="66">
      <c r="A66" s="155" t="s">
        <v>10</v>
      </c>
      <c r="B66" s="187" t="n">
        <f aca="false">Sorties_modele_tertiaire!C157*$I$64</f>
        <v>0.0626535476357776</v>
      </c>
      <c r="C66" s="187" t="n">
        <f aca="false">Sorties_modele_tertiaire!D157*$I$64</f>
        <v>0.0583224141376627</v>
      </c>
      <c r="D66" s="187" t="n">
        <f aca="false">Sorties_modele_tertiaire!E157*$I$64</f>
        <v>0.0541604057377479</v>
      </c>
      <c r="E66" s="187" t="n">
        <f aca="false">Sorties_modele_tertiaire!F157*$I$64</f>
        <v>0.0504476590620875</v>
      </c>
      <c r="F66" s="187" t="n">
        <f aca="false">Sorties_modele_tertiaire!G157*$I$64</f>
        <v>0.0457532388409597</v>
      </c>
      <c r="G66" s="160"/>
      <c r="J66" s="188"/>
      <c r="K66" s="189"/>
      <c r="L66" s="0"/>
    </row>
    <row collapsed="false" customFormat="false" customHeight="false" hidden="false" ht="15" outlineLevel="0" r="67">
      <c r="A67" s="155" t="s">
        <v>11</v>
      </c>
      <c r="B67" s="187" t="n">
        <f aca="false">Sorties_modele_tertiaire!C158*$I$64</f>
        <v>0.0316283743558961</v>
      </c>
      <c r="C67" s="187" t="n">
        <f aca="false">Sorties_modele_tertiaire!D158*$I$64</f>
        <v>0.0348887725541561</v>
      </c>
      <c r="D67" s="187" t="n">
        <f aca="false">Sorties_modele_tertiaire!E158*$I$64</f>
        <v>0.0376867663376396</v>
      </c>
      <c r="E67" s="187" t="n">
        <f aca="false">Sorties_modele_tertiaire!F158*$I$64</f>
        <v>0.0405901674930125</v>
      </c>
      <c r="F67" s="187" t="n">
        <f aca="false">Sorties_modele_tertiaire!G158*$I$64</f>
        <v>0.0550786380395344</v>
      </c>
      <c r="G67" s="160"/>
      <c r="J67" s="188"/>
      <c r="K67" s="189"/>
      <c r="L67" s="0"/>
    </row>
    <row collapsed="false" customFormat="false" customHeight="false" hidden="false" ht="15" outlineLevel="0" r="68">
      <c r="A68" s="155" t="s">
        <v>12</v>
      </c>
      <c r="B68" s="187" t="n">
        <f aca="false">Sorties_modele_tertiaire!C159*$I$64</f>
        <v>0.0532759337023607</v>
      </c>
      <c r="C68" s="187" t="n">
        <f aca="false">Sorties_modele_tertiaire!D159*$I$64</f>
        <v>0.0559496605112457</v>
      </c>
      <c r="D68" s="187" t="n">
        <f aca="false">Sorties_modele_tertiaire!E159*$I$64</f>
        <v>0.0589185351551094</v>
      </c>
      <c r="E68" s="187" t="n">
        <f aca="false">Sorties_modele_tertiaire!F159*$I$64</f>
        <v>0.0648484944911842</v>
      </c>
      <c r="F68" s="187" t="n">
        <f aca="false">Sorties_modele_tertiaire!G159*$I$64</f>
        <v>0.0788403845233024</v>
      </c>
      <c r="G68" s="160"/>
      <c r="J68" s="188"/>
      <c r="K68" s="189"/>
      <c r="L68" s="0"/>
    </row>
    <row collapsed="false" customFormat="false" customHeight="false" hidden="false" ht="15" outlineLevel="0" r="69">
      <c r="J69" s="188"/>
      <c r="K69" s="189"/>
      <c r="L69" s="0"/>
    </row>
    <row collapsed="false" customFormat="false" customHeight="false" hidden="false" ht="15.75" outlineLevel="0" r="70">
      <c r="A70" s="181" t="s">
        <v>279</v>
      </c>
      <c r="B70" s="186"/>
      <c r="C70" s="186"/>
      <c r="D70" s="186"/>
      <c r="E70" s="186"/>
      <c r="F70" s="186"/>
      <c r="G70" s="178"/>
      <c r="J70" s="188"/>
      <c r="K70" s="189"/>
      <c r="L70" s="0"/>
    </row>
    <row collapsed="false" customFormat="false" customHeight="false" hidden="false" ht="15" outlineLevel="0" r="71">
      <c r="A71" s="155" t="s">
        <v>2</v>
      </c>
      <c r="B71" s="184" t="n">
        <f aca="false">Sorties_modele_tertiaire!C149</f>
        <v>0.0537336005491716</v>
      </c>
      <c r="C71" s="184" t="n">
        <f aca="false">Sorties_modele_tertiaire!D149</f>
        <v>0.0420797798778894</v>
      </c>
      <c r="D71" s="184" t="n">
        <f aca="false">Sorties_modele_tertiaire!E149</f>
        <v>0.0266539824087942</v>
      </c>
      <c r="E71" s="184" t="n">
        <f aca="false">Sorties_modele_tertiaire!F149</f>
        <v>0.0147186299957725</v>
      </c>
      <c r="F71" s="184" t="n">
        <f aca="false">Sorties_modele_tertiaire!G149</f>
        <v>0.000781441925919272</v>
      </c>
      <c r="G71" s="160"/>
      <c r="J71" s="188"/>
      <c r="K71" s="189"/>
      <c r="L71" s="0"/>
    </row>
    <row collapsed="false" customFormat="false" customHeight="false" hidden="false" ht="15" outlineLevel="0" r="72">
      <c r="A72" s="155" t="s">
        <v>10</v>
      </c>
      <c r="B72" s="184" t="n">
        <f aca="false">Sorties_modele_tertiaire!C150</f>
        <v>0.0668226999777382</v>
      </c>
      <c r="C72" s="184" t="n">
        <f aca="false">Sorties_modele_tertiaire!D150</f>
        <v>0.0458726368066538</v>
      </c>
      <c r="D72" s="184" t="n">
        <f aca="false">Sorties_modele_tertiaire!E150</f>
        <v>0.0257226282077082</v>
      </c>
      <c r="E72" s="184" t="n">
        <f aca="false">Sorties_modele_tertiaire!F150</f>
        <v>0.0124816319506022</v>
      </c>
      <c r="F72" s="184" t="n">
        <f aca="false">Sorties_modele_tertiaire!G150</f>
        <v>0.0022846632823747</v>
      </c>
      <c r="G72" s="160"/>
      <c r="J72" s="188"/>
      <c r="K72" s="189"/>
      <c r="L72" s="0"/>
    </row>
    <row collapsed="false" customFormat="false" customHeight="false" hidden="false" ht="15" outlineLevel="0" r="73">
      <c r="A73" s="155" t="s">
        <v>11</v>
      </c>
      <c r="B73" s="184" t="n">
        <f aca="false">Sorties_modele_tertiaire!C151</f>
        <v>0.109359783406508</v>
      </c>
      <c r="C73" s="184" t="n">
        <f aca="false">Sorties_modele_tertiaire!D151</f>
        <v>0.0866518455456508</v>
      </c>
      <c r="D73" s="184" t="n">
        <f aca="false">Sorties_modele_tertiaire!E151</f>
        <v>0.0561812770517932</v>
      </c>
      <c r="E73" s="184" t="n">
        <f aca="false">Sorties_modele_tertiaire!F151</f>
        <v>0.0334062186627203</v>
      </c>
      <c r="F73" s="184" t="n">
        <f aca="false">Sorties_modele_tertiaire!G151</f>
        <v>0.00684700955063024</v>
      </c>
      <c r="G73" s="160"/>
      <c r="J73" s="188"/>
      <c r="K73" s="189"/>
      <c r="L73" s="0"/>
    </row>
    <row collapsed="false" customFormat="false" customHeight="false" hidden="false" ht="15" outlineLevel="0" r="74">
      <c r="A74" s="155" t="s">
        <v>12</v>
      </c>
      <c r="B74" s="184" t="n">
        <f aca="false">Sorties_modele_tertiaire!C152</f>
        <v>0.121779368589833</v>
      </c>
      <c r="C74" s="184" t="n">
        <f aca="false">Sorties_modele_tertiaire!D152</f>
        <v>0.0999191989689597</v>
      </c>
      <c r="D74" s="184" t="n">
        <f aca="false">Sorties_modele_tertiaire!E152</f>
        <v>0.0684983408481893</v>
      </c>
      <c r="E74" s="184" t="n">
        <f aca="false">Sorties_modele_tertiaire!F152</f>
        <v>0.039984738066937</v>
      </c>
      <c r="F74" s="184" t="n">
        <f aca="false">Sorties_modele_tertiaire!G152</f>
        <v>0.00428140294760787</v>
      </c>
      <c r="G74" s="160"/>
      <c r="J74" s="188"/>
      <c r="K74" s="189"/>
      <c r="L74" s="0"/>
    </row>
    <row collapsed="false" customFormat="false" customHeight="true" hidden="false" ht="16.5" outlineLevel="0" r="75">
      <c r="J75" s="188"/>
      <c r="K75" s="189"/>
      <c r="L75" s="0"/>
    </row>
    <row collapsed="false" customFormat="false" customHeight="false" hidden="false" ht="15" outlineLevel="0" r="76">
      <c r="J76" s="188"/>
      <c r="K76" s="189"/>
      <c r="L76" s="0"/>
    </row>
    <row collapsed="false" customFormat="true" customHeight="false" hidden="false" ht="18.75" outlineLevel="0" r="77" s="178">
      <c r="A77" s="181" t="s">
        <v>280</v>
      </c>
      <c r="B77" s="185"/>
      <c r="C77" s="185"/>
      <c r="D77" s="185"/>
      <c r="E77" s="185"/>
      <c r="F77" s="185"/>
      <c r="G77" s="149"/>
      <c r="J77" s="161"/>
      <c r="K77" s="161"/>
      <c r="L77" s="191" t="s">
        <v>281</v>
      </c>
    </row>
    <row collapsed="false" customFormat="false" customHeight="false" hidden="false" ht="15" outlineLevel="0" r="78">
      <c r="A78" s="155" t="s">
        <v>2</v>
      </c>
      <c r="B78" s="184" t="n">
        <f aca="false">B45+B50+B55+B60+B65+B71</f>
        <v>1</v>
      </c>
      <c r="C78" s="184" t="n">
        <f aca="false">C45+C50+C55+C60+C65+C71</f>
        <v>1</v>
      </c>
      <c r="D78" s="184" t="n">
        <f aca="false">D45+D50+D55+D60+D65+D71</f>
        <v>1</v>
      </c>
      <c r="E78" s="184" t="n">
        <f aca="false">E45+E50+E55+E60+E65+E71</f>
        <v>1</v>
      </c>
      <c r="F78" s="184" t="n">
        <f aca="false">F45+F50+F55+F60+F65+F71</f>
        <v>1</v>
      </c>
      <c r="G78" s="160"/>
      <c r="J78" s="0"/>
      <c r="K78" s="0"/>
      <c r="L78" s="191"/>
    </row>
    <row collapsed="false" customFormat="false" customHeight="false" hidden="false" ht="15" outlineLevel="0" r="79">
      <c r="A79" s="155" t="s">
        <v>10</v>
      </c>
      <c r="B79" s="184" t="n">
        <f aca="false">B46+B51+B56+B61+B66+B72</f>
        <v>1</v>
      </c>
      <c r="C79" s="184" t="n">
        <f aca="false">C46+C51+C56+C61+C66+C72</f>
        <v>1</v>
      </c>
      <c r="D79" s="184" t="n">
        <f aca="false">D46+D51+D56+D61+D66+D72</f>
        <v>1</v>
      </c>
      <c r="E79" s="184" t="n">
        <f aca="false">E46+E51+E56+E61+E66+E72</f>
        <v>1</v>
      </c>
      <c r="F79" s="184" t="n">
        <f aca="false">F46+F51+F56+F61+F66+F72</f>
        <v>1</v>
      </c>
      <c r="G79" s="160"/>
      <c r="J79" s="0"/>
      <c r="K79" s="0"/>
      <c r="L79" s="191"/>
    </row>
    <row collapsed="false" customFormat="false" customHeight="false" hidden="false" ht="15" outlineLevel="0" r="80">
      <c r="A80" s="155" t="s">
        <v>11</v>
      </c>
      <c r="B80" s="184" t="n">
        <f aca="false">B47+B52+B57+B62+B67+B73</f>
        <v>1</v>
      </c>
      <c r="C80" s="184" t="n">
        <f aca="false">C47+C52+C57+C62+C67+C73</f>
        <v>1</v>
      </c>
      <c r="D80" s="184" t="n">
        <f aca="false">D47+D52+D57+D62+D67+D73</f>
        <v>1</v>
      </c>
      <c r="E80" s="184" t="n">
        <f aca="false">E47+E52+E57+E62+E67+E73</f>
        <v>1</v>
      </c>
      <c r="F80" s="184" t="n">
        <f aca="false">F47+F52+F57+F62+F67+F73</f>
        <v>1</v>
      </c>
      <c r="G80" s="160"/>
      <c r="J80" s="162"/>
      <c r="K80" s="162"/>
      <c r="L80" s="191"/>
    </row>
    <row collapsed="false" customFormat="false" customHeight="false" hidden="false" ht="15" outlineLevel="0" r="81">
      <c r="A81" s="155" t="s">
        <v>12</v>
      </c>
      <c r="B81" s="184" t="n">
        <f aca="false">B48+B53+B58+B63+B68+B74</f>
        <v>1</v>
      </c>
      <c r="C81" s="184" t="n">
        <f aca="false">C48+C53+C58+C63+C68+C74</f>
        <v>1</v>
      </c>
      <c r="D81" s="184" t="n">
        <f aca="false">D48+D53+D58+D63+D68+D74</f>
        <v>1</v>
      </c>
      <c r="E81" s="184" t="n">
        <f aca="false">E48+E53+E58+E63+E68+E74</f>
        <v>1</v>
      </c>
      <c r="F81" s="184" t="n">
        <f aca="false">F48+F53+F58+F63+F68+F74</f>
        <v>1</v>
      </c>
      <c r="G81" s="160"/>
      <c r="J81" s="145"/>
      <c r="K81" s="145"/>
      <c r="L81" s="191"/>
    </row>
    <row collapsed="false" customFormat="false" customHeight="false" hidden="false" ht="15" outlineLevel="0" r="82">
      <c r="J82" s="145"/>
      <c r="K82" s="145"/>
      <c r="L82" s="0"/>
    </row>
    <row collapsed="false" customFormat="false" customHeight="false" hidden="false" ht="18.75" outlineLevel="0" r="83">
      <c r="A83" s="146" t="s">
        <v>282</v>
      </c>
      <c r="B83" s="147"/>
      <c r="C83" s="147"/>
      <c r="D83" s="147"/>
      <c r="E83" s="147"/>
      <c r="F83" s="147"/>
      <c r="G83" s="147"/>
      <c r="J83" s="0"/>
      <c r="K83" s="0"/>
      <c r="L83" s="0"/>
    </row>
    <row collapsed="false" customFormat="false" customHeight="false" hidden="false" ht="15" outlineLevel="0" r="84">
      <c r="J84" s="145"/>
      <c r="K84" s="145"/>
      <c r="L84" s="0"/>
    </row>
    <row collapsed="false" customFormat="false" customHeight="false" hidden="false" ht="30" outlineLevel="0" r="85">
      <c r="A85" s="56" t="s">
        <v>283</v>
      </c>
      <c r="J85" s="145"/>
      <c r="K85" s="145"/>
      <c r="L85" s="142" t="s">
        <v>284</v>
      </c>
    </row>
    <row collapsed="false" customFormat="false" customHeight="true" hidden="false" ht="14.85" outlineLevel="0" r="86">
      <c r="A86" s="192" t="s">
        <v>285</v>
      </c>
      <c r="B86" s="160" t="n">
        <f aca="false">Sorties_modele_tertiaire!D163</f>
        <v>1</v>
      </c>
      <c r="C86" s="160" t="n">
        <f aca="false">Sorties_modele_tertiaire!E163</f>
        <v>0.92</v>
      </c>
      <c r="D86" s="160" t="n">
        <f aca="false">Sorties_modele_tertiaire!F163</f>
        <v>0.86</v>
      </c>
      <c r="E86" s="160" t="n">
        <f aca="false">Sorties_modele_tertiaire!G163</f>
        <v>0.8</v>
      </c>
      <c r="F86" s="160" t="n">
        <f aca="false">Sorties_modele_tertiaire!H163</f>
        <v>0.67</v>
      </c>
      <c r="G86" s="160"/>
      <c r="J86" s="145" t="s">
        <v>286</v>
      </c>
      <c r="K86" s="70" t="s">
        <v>287</v>
      </c>
      <c r="L86" s="0"/>
    </row>
    <row collapsed="false" customFormat="false" customHeight="false" hidden="false" ht="15" outlineLevel="0" r="87">
      <c r="A87" s="192" t="s">
        <v>288</v>
      </c>
      <c r="B87" s="160" t="n">
        <f aca="false">Sorties_modele_tertiaire!D164</f>
        <v>1</v>
      </c>
      <c r="C87" s="160" t="n">
        <f aca="false">Sorties_modele_tertiaire!E164</f>
        <v>1.02</v>
      </c>
      <c r="D87" s="160" t="n">
        <f aca="false">Sorties_modele_tertiaire!F164</f>
        <v>1.01</v>
      </c>
      <c r="E87" s="160" t="n">
        <f aca="false">Sorties_modele_tertiaire!G164</f>
        <v>1</v>
      </c>
      <c r="F87" s="160" t="n">
        <f aca="false">Sorties_modele_tertiaire!H164</f>
        <v>0.96</v>
      </c>
      <c r="G87" s="160"/>
      <c r="J87" s="145" t="s">
        <v>289</v>
      </c>
      <c r="K87" s="70"/>
      <c r="L87" s="0"/>
    </row>
    <row collapsed="false" customFormat="false" customHeight="false" hidden="false" ht="15" outlineLevel="0" r="88">
      <c r="E88" s="71"/>
      <c r="F88" s="71"/>
      <c r="G88" s="71"/>
      <c r="J88" s="145"/>
      <c r="K88" s="70"/>
      <c r="L88" s="0"/>
    </row>
    <row collapsed="false" customFormat="false" customHeight="false" hidden="false" ht="18.75" outlineLevel="0" r="89">
      <c r="A89" s="146" t="s">
        <v>290</v>
      </c>
      <c r="B89" s="147"/>
      <c r="C89" s="147"/>
      <c r="D89" s="147"/>
      <c r="E89" s="193"/>
      <c r="F89" s="193"/>
      <c r="G89" s="193"/>
      <c r="J89" s="145"/>
      <c r="K89" s="70"/>
      <c r="L89" s="0"/>
    </row>
    <row collapsed="false" customFormat="false" customHeight="false" hidden="false" ht="15" outlineLevel="0" r="90">
      <c r="E90" s="71"/>
      <c r="F90" s="71"/>
      <c r="G90" s="71"/>
      <c r="J90" s="145"/>
      <c r="K90" s="70"/>
      <c r="L90" s="0"/>
    </row>
    <row collapsed="false" customFormat="false" customHeight="false" hidden="false" ht="15" outlineLevel="0" r="91">
      <c r="A91" s="194" t="s">
        <v>291</v>
      </c>
      <c r="B91" s="43"/>
      <c r="C91" s="43"/>
      <c r="D91" s="43"/>
      <c r="E91" s="43"/>
      <c r="F91" s="43"/>
      <c r="G91" s="43"/>
      <c r="H91" s="0" t="s">
        <v>292</v>
      </c>
      <c r="J91" s="195" t="s">
        <v>293</v>
      </c>
      <c r="K91" s="70"/>
      <c r="L91" s="0"/>
    </row>
    <row collapsed="false" customFormat="false" customHeight="false" hidden="false" ht="15" outlineLevel="0" r="92">
      <c r="A92" s="155" t="s">
        <v>2</v>
      </c>
      <c r="B92" s="160" t="n">
        <f aca="false">Sorties_modele_tertiaire!C168</f>
        <v>1</v>
      </c>
      <c r="C92" s="160" t="n">
        <f aca="false">Sorties_modele_tertiaire!D168</f>
        <v>0.99</v>
      </c>
      <c r="D92" s="160" t="n">
        <f aca="false">Sorties_modele_tertiaire!E168</f>
        <v>0.99</v>
      </c>
      <c r="E92" s="160" t="n">
        <f aca="false">Sorties_modele_tertiaire!F168</f>
        <v>0.98</v>
      </c>
      <c r="F92" s="160" t="n">
        <f aca="false">Sorties_modele_tertiaire!G168</f>
        <v>0.96</v>
      </c>
      <c r="G92" s="160"/>
      <c r="J92" s="195"/>
      <c r="K92" s="70"/>
      <c r="L92" s="0"/>
    </row>
    <row collapsed="false" customFormat="false" customHeight="false" hidden="false" ht="15" outlineLevel="0" r="93">
      <c r="A93" s="155" t="s">
        <v>10</v>
      </c>
      <c r="B93" s="160" t="n">
        <f aca="false">Sorties_modele_tertiaire!C169</f>
        <v>1</v>
      </c>
      <c r="C93" s="160" t="n">
        <f aca="false">Sorties_modele_tertiaire!D169</f>
        <v>0.98</v>
      </c>
      <c r="D93" s="160" t="n">
        <f aca="false">Sorties_modele_tertiaire!E169</f>
        <v>0.97</v>
      </c>
      <c r="E93" s="160" t="n">
        <f aca="false">Sorties_modele_tertiaire!F169</f>
        <v>0.96</v>
      </c>
      <c r="F93" s="160" t="n">
        <f aca="false">Sorties_modele_tertiaire!G169</f>
        <v>0.92</v>
      </c>
      <c r="G93" s="160"/>
      <c r="J93" s="195"/>
      <c r="K93" s="70"/>
      <c r="L93" s="0"/>
    </row>
    <row collapsed="false" customFormat="false" customHeight="false" hidden="false" ht="15" outlineLevel="0" r="94">
      <c r="A94" s="155" t="s">
        <v>11</v>
      </c>
      <c r="B94" s="160" t="n">
        <f aca="false">Sorties_modele_tertiaire!C170</f>
        <v>1</v>
      </c>
      <c r="C94" s="160" t="n">
        <f aca="false">Sorties_modele_tertiaire!D170</f>
        <v>0.98</v>
      </c>
      <c r="D94" s="160" t="n">
        <f aca="false">Sorties_modele_tertiaire!E170</f>
        <v>0.96</v>
      </c>
      <c r="E94" s="160" t="n">
        <f aca="false">Sorties_modele_tertiaire!F170</f>
        <v>0.94</v>
      </c>
      <c r="F94" s="160" t="n">
        <f aca="false">Sorties_modele_tertiaire!G170</f>
        <v>0.89</v>
      </c>
      <c r="G94" s="160"/>
      <c r="J94" s="195"/>
      <c r="K94" s="70"/>
      <c r="L94" s="0"/>
    </row>
    <row collapsed="false" customFormat="false" customHeight="false" hidden="false" ht="15" outlineLevel="0" r="95">
      <c r="A95" s="155" t="s">
        <v>12</v>
      </c>
      <c r="B95" s="160" t="n">
        <f aca="false">Sorties_modele_tertiaire!C171</f>
        <v>1</v>
      </c>
      <c r="C95" s="160" t="n">
        <f aca="false">Sorties_modele_tertiaire!D171</f>
        <v>1.01</v>
      </c>
      <c r="D95" s="160" t="n">
        <f aca="false">Sorties_modele_tertiaire!E171</f>
        <v>1.01</v>
      </c>
      <c r="E95" s="160" t="n">
        <f aca="false">Sorties_modele_tertiaire!F171</f>
        <v>1.02</v>
      </c>
      <c r="F95" s="160" t="n">
        <f aca="false">Sorties_modele_tertiaire!G171</f>
        <v>1.03</v>
      </c>
      <c r="G95" s="160"/>
      <c r="J95" s="195"/>
      <c r="K95" s="70"/>
      <c r="L95" s="0"/>
    </row>
    <row collapsed="false" customFormat="false" customHeight="false" hidden="false" ht="15" outlineLevel="0" r="96">
      <c r="E96" s="71"/>
      <c r="F96" s="71"/>
      <c r="G96" s="71"/>
      <c r="J96" s="0"/>
      <c r="K96" s="0"/>
      <c r="L96" s="0"/>
    </row>
    <row collapsed="false" customFormat="false" customHeight="false" hidden="false" ht="18.75" outlineLevel="0" r="97">
      <c r="A97" s="146" t="s">
        <v>294</v>
      </c>
      <c r="B97" s="147"/>
      <c r="C97" s="147"/>
      <c r="D97" s="147"/>
      <c r="E97" s="193"/>
      <c r="F97" s="193"/>
      <c r="G97" s="193"/>
      <c r="J97" s="145"/>
      <c r="K97" s="145"/>
      <c r="L97" s="0"/>
    </row>
    <row collapsed="false" customFormat="false" customHeight="false" hidden="false" ht="15" outlineLevel="0" r="98">
      <c r="J98" s="145"/>
      <c r="K98" s="145"/>
      <c r="L98" s="0"/>
    </row>
    <row collapsed="false" customFormat="false" customHeight="false" hidden="false" ht="15" outlineLevel="0" r="99">
      <c r="A99" s="194" t="s">
        <v>295</v>
      </c>
      <c r="B99" s="43"/>
      <c r="C99" s="43"/>
      <c r="D99" s="43"/>
      <c r="E99" s="43"/>
      <c r="F99" s="43"/>
      <c r="G99" s="43"/>
      <c r="H99" s="0" t="s">
        <v>292</v>
      </c>
      <c r="J99" s="171" t="s">
        <v>296</v>
      </c>
      <c r="K99" s="171"/>
      <c r="L99" s="0"/>
    </row>
    <row collapsed="false" customFormat="false" customHeight="false" hidden="false" ht="15" outlineLevel="0" r="100">
      <c r="A100" s="155" t="s">
        <v>2</v>
      </c>
      <c r="B100" s="160" t="n">
        <f aca="false">Sorties_modele_tertiaire!C175</f>
        <v>1</v>
      </c>
      <c r="C100" s="160" t="n">
        <f aca="false">Sorties_modele_tertiaire!D175</f>
        <v>0.99</v>
      </c>
      <c r="D100" s="160" t="n">
        <f aca="false">Sorties_modele_tertiaire!E175</f>
        <v>0.98</v>
      </c>
      <c r="E100" s="160" t="n">
        <f aca="false">Sorties_modele_tertiaire!F175</f>
        <v>0.98</v>
      </c>
      <c r="F100" s="160" t="n">
        <f aca="false">Sorties_modele_tertiaire!G175</f>
        <v>0.87</v>
      </c>
      <c r="G100" s="160"/>
      <c r="J100" s="171"/>
      <c r="K100" s="171"/>
      <c r="L100" s="0"/>
    </row>
    <row collapsed="false" customFormat="false" customHeight="false" hidden="false" ht="15" outlineLevel="0" r="101">
      <c r="A101" s="155" t="s">
        <v>10</v>
      </c>
      <c r="B101" s="160" t="n">
        <f aca="false">Sorties_modele_tertiaire!C176</f>
        <v>1</v>
      </c>
      <c r="C101" s="160" t="n">
        <f aca="false">Sorties_modele_tertiaire!D176</f>
        <v>0.94</v>
      </c>
      <c r="D101" s="160" t="n">
        <f aca="false">Sorties_modele_tertiaire!E176</f>
        <v>0.91</v>
      </c>
      <c r="E101" s="160" t="n">
        <f aca="false">Sorties_modele_tertiaire!F176</f>
        <v>0.88</v>
      </c>
      <c r="F101" s="160" t="n">
        <f aca="false">Sorties_modele_tertiaire!G176</f>
        <v>0.77</v>
      </c>
      <c r="G101" s="160"/>
      <c r="J101" s="171"/>
      <c r="K101" s="171"/>
      <c r="L101" s="0"/>
    </row>
    <row collapsed="false" customFormat="false" customHeight="false" hidden="false" ht="15" outlineLevel="0" r="102">
      <c r="A102" s="155" t="s">
        <v>11</v>
      </c>
      <c r="B102" s="160" t="n">
        <f aca="false">Sorties_modele_tertiaire!C177</f>
        <v>1</v>
      </c>
      <c r="C102" s="160" t="n">
        <f aca="false">Sorties_modele_tertiaire!D177</f>
        <v>0.94</v>
      </c>
      <c r="D102" s="160" t="n">
        <f aca="false">Sorties_modele_tertiaire!E177</f>
        <v>0.89</v>
      </c>
      <c r="E102" s="160" t="n">
        <f aca="false">Sorties_modele_tertiaire!F177</f>
        <v>0.84</v>
      </c>
      <c r="F102" s="160" t="n">
        <f aca="false">Sorties_modele_tertiaire!G177</f>
        <v>0.7</v>
      </c>
      <c r="G102" s="160"/>
      <c r="J102" s="171"/>
      <c r="K102" s="171"/>
      <c r="L102" s="0"/>
    </row>
    <row collapsed="false" customFormat="false" customHeight="false" hidden="false" ht="15" outlineLevel="0" r="103">
      <c r="A103" s="155" t="s">
        <v>12</v>
      </c>
      <c r="B103" s="160" t="n">
        <f aca="false">Sorties_modele_tertiaire!C178</f>
        <v>1</v>
      </c>
      <c r="C103" s="160" t="n">
        <f aca="false">Sorties_modele_tertiaire!D178</f>
        <v>0.93</v>
      </c>
      <c r="D103" s="160" t="n">
        <f aca="false">Sorties_modele_tertiaire!E178</f>
        <v>0.88</v>
      </c>
      <c r="E103" s="160" t="n">
        <f aca="false">Sorties_modele_tertiaire!F178</f>
        <v>0.83</v>
      </c>
      <c r="F103" s="160" t="n">
        <f aca="false">Sorties_modele_tertiaire!G178</f>
        <v>0.68</v>
      </c>
      <c r="G103" s="160"/>
      <c r="J103" s="171"/>
      <c r="K103" s="171"/>
      <c r="L103" s="0"/>
    </row>
    <row collapsed="false" customFormat="false" customHeight="false" hidden="false" ht="15" outlineLevel="0" r="104">
      <c r="E104" s="71"/>
      <c r="F104" s="71"/>
      <c r="G104" s="71"/>
      <c r="J104" s="145"/>
      <c r="K104" s="145"/>
      <c r="L104" s="0"/>
    </row>
    <row collapsed="false" customFormat="false" customHeight="false" hidden="false" ht="18.75" outlineLevel="0" r="105">
      <c r="A105" s="146" t="s">
        <v>297</v>
      </c>
      <c r="B105" s="147"/>
      <c r="C105" s="147"/>
      <c r="D105" s="147"/>
      <c r="E105" s="193"/>
      <c r="F105" s="193"/>
      <c r="G105" s="193"/>
      <c r="J105" s="145"/>
      <c r="K105" s="145"/>
      <c r="L105" s="0"/>
    </row>
    <row collapsed="false" customFormat="false" customHeight="false" hidden="false" ht="18.75" outlineLevel="0" r="106">
      <c r="A106" s="196"/>
      <c r="B106" s="197"/>
      <c r="C106" s="197"/>
      <c r="D106" s="197"/>
      <c r="E106" s="198"/>
      <c r="F106" s="198"/>
      <c r="G106" s="198"/>
      <c r="J106" s="162"/>
      <c r="K106" s="162"/>
      <c r="L106" s="0"/>
    </row>
    <row collapsed="false" customFormat="false" customHeight="true" hidden="false" ht="21.75" outlineLevel="0" r="107">
      <c r="A107" s="56" t="s">
        <v>298</v>
      </c>
      <c r="E107" s="71"/>
      <c r="F107" s="71"/>
      <c r="G107" s="71"/>
      <c r="J107" s="145"/>
      <c r="K107" s="145"/>
      <c r="L107" s="0"/>
    </row>
    <row collapsed="false" customFormat="false" customHeight="false" hidden="false" ht="15" outlineLevel="0" r="108">
      <c r="A108" s="155" t="s">
        <v>2</v>
      </c>
      <c r="B108" s="160" t="n">
        <f aca="false">Sorties_modele_tertiaire!C189</f>
        <v>0.430198051649483</v>
      </c>
      <c r="C108" s="160" t="n">
        <f aca="false">Sorties_modele_tertiaire!D189</f>
        <v>0.455361840417034</v>
      </c>
      <c r="D108" s="160" t="n">
        <f aca="false">Sorties_modele_tertiaire!E189</f>
        <v>0.470849104644824</v>
      </c>
      <c r="E108" s="160" t="n">
        <f aca="false">Sorties_modele_tertiaire!F189</f>
        <v>0.485474167931023</v>
      </c>
      <c r="F108" s="160" t="n">
        <f aca="false">Sorties_modele_tertiaire!G189</f>
        <v>0.513385530574756</v>
      </c>
      <c r="G108" s="160"/>
      <c r="J108" s="170" t="s">
        <v>299</v>
      </c>
      <c r="K108" s="171"/>
      <c r="L108" s="172"/>
    </row>
    <row collapsed="false" customFormat="false" customHeight="false" hidden="false" ht="15" outlineLevel="0" r="109">
      <c r="A109" s="155" t="s">
        <v>10</v>
      </c>
      <c r="B109" s="160" t="n">
        <f aca="false">Sorties_modele_tertiaire!C190</f>
        <v>0.407633259838657</v>
      </c>
      <c r="C109" s="160" t="n">
        <f aca="false">Sorties_modele_tertiaire!D190</f>
        <v>0.438422086730586</v>
      </c>
      <c r="D109" s="160" t="n">
        <f aca="false">Sorties_modele_tertiaire!E190</f>
        <v>0.453714293630922</v>
      </c>
      <c r="E109" s="160" t="n">
        <f aca="false">Sorties_modele_tertiaire!F190</f>
        <v>0.468124778655919</v>
      </c>
      <c r="F109" s="160" t="n">
        <f aca="false">Sorties_modele_tertiaire!G190</f>
        <v>0.493948830820736</v>
      </c>
      <c r="G109" s="160"/>
      <c r="J109" s="170"/>
      <c r="K109" s="171"/>
      <c r="L109" s="172"/>
    </row>
    <row collapsed="false" customFormat="false" customHeight="false" hidden="false" ht="15" outlineLevel="0" r="110">
      <c r="A110" s="155" t="s">
        <v>11</v>
      </c>
      <c r="B110" s="160" t="n">
        <f aca="false">Sorties_modele_tertiaire!C191</f>
        <v>0.246402517375043</v>
      </c>
      <c r="C110" s="160" t="n">
        <f aca="false">Sorties_modele_tertiaire!D191</f>
        <v>0.266155169475231</v>
      </c>
      <c r="D110" s="160" t="n">
        <f aca="false">Sorties_modele_tertiaire!E191</f>
        <v>0.277800882311246</v>
      </c>
      <c r="E110" s="160" t="n">
        <f aca="false">Sorties_modele_tertiaire!F191</f>
        <v>0.289031553434874</v>
      </c>
      <c r="F110" s="160" t="n">
        <f aca="false">Sorties_modele_tertiaire!G191</f>
        <v>0.312020917062637</v>
      </c>
      <c r="G110" s="160"/>
      <c r="J110" s="170"/>
      <c r="K110" s="171"/>
      <c r="L110" s="172"/>
    </row>
    <row collapsed="false" customFormat="false" customHeight="false" hidden="false" ht="15" outlineLevel="0" r="111">
      <c r="A111" s="155" t="s">
        <v>12</v>
      </c>
      <c r="B111" s="160" t="n">
        <f aca="false">Sorties_modele_tertiaire!C192</f>
        <v>0.264527565159964</v>
      </c>
      <c r="C111" s="160" t="n">
        <f aca="false">Sorties_modele_tertiaire!D192</f>
        <v>0.282251981122108</v>
      </c>
      <c r="D111" s="160" t="n">
        <f aca="false">Sorties_modele_tertiaire!E192</f>
        <v>0.291328424956067</v>
      </c>
      <c r="E111" s="160" t="n">
        <f aca="false">Sorties_modele_tertiaire!F192</f>
        <v>0.300065547728345</v>
      </c>
      <c r="F111" s="160" t="n">
        <f aca="false">Sorties_modele_tertiaire!G192</f>
        <v>0.312634511963236</v>
      </c>
      <c r="G111" s="160"/>
      <c r="J111" s="170"/>
      <c r="K111" s="171"/>
      <c r="L111" s="172"/>
    </row>
    <row collapsed="false" customFormat="false" customHeight="false" hidden="false" ht="15" outlineLevel="0" r="112">
      <c r="E112" s="71"/>
      <c r="F112" s="71"/>
      <c r="G112" s="71"/>
      <c r="J112" s="168"/>
      <c r="K112" s="168"/>
      <c r="L112" s="0"/>
    </row>
    <row collapsed="false" customFormat="false" customHeight="true" hidden="false" ht="21.75" outlineLevel="0" r="113">
      <c r="A113" s="56" t="s">
        <v>300</v>
      </c>
      <c r="E113" s="71"/>
      <c r="F113" s="71"/>
      <c r="G113" s="71"/>
      <c r="H113" s="0" t="s">
        <v>301</v>
      </c>
      <c r="J113" s="168"/>
      <c r="K113" s="168"/>
      <c r="L113" s="0"/>
    </row>
    <row collapsed="false" customFormat="false" customHeight="false" hidden="false" ht="15" outlineLevel="0" r="114">
      <c r="A114" s="155" t="s">
        <v>2</v>
      </c>
      <c r="B114" s="160" t="n">
        <f aca="false">Sorties_modele_tertiaire!C197/(B$7*10^6*B20*B108)*10^9</f>
        <v>575.213423349928</v>
      </c>
      <c r="C114" s="160" t="n">
        <f aca="false">Sorties_modele_tertiaire!D196/(C$7*10^6*C20*C108)*10^9</f>
        <v>2346.80223666769</v>
      </c>
      <c r="D114" s="160" t="n">
        <f aca="false">Sorties_modele_tertiaire!E196/(D$7*10^6*D20*D108)*10^9</f>
        <v>2381.31252300427</v>
      </c>
      <c r="E114" s="160" t="n">
        <f aca="false">Sorties_modele_tertiaire!F196/(E$7*10^6*E20*E108)*10^9</f>
        <v>2394.21923436688</v>
      </c>
      <c r="F114" s="160" t="n">
        <f aca="false">Sorties_modele_tertiaire!F197/(F$7*10^6*F20*F108)*10^9</f>
        <v>519.283075508518</v>
      </c>
      <c r="G114" s="160"/>
      <c r="J114" s="170" t="s">
        <v>302</v>
      </c>
      <c r="K114" s="0"/>
      <c r="L114" s="154" t="s">
        <v>303</v>
      </c>
    </row>
    <row collapsed="false" customFormat="false" customHeight="false" hidden="false" ht="15" outlineLevel="0" r="115">
      <c r="A115" s="155" t="s">
        <v>10</v>
      </c>
      <c r="B115" s="160" t="n">
        <f aca="false">Sorties_modele_tertiaire!C198/(B$7*10^6*B21*B109)*10^9</f>
        <v>1074.83981019347</v>
      </c>
      <c r="C115" s="160" t="n">
        <f aca="false">Sorties_modele_tertiaire!D197/(C$7*10^6*C21*C109)*10^9</f>
        <v>1574.45878339133</v>
      </c>
      <c r="D115" s="160" t="n">
        <f aca="false">Sorties_modele_tertiaire!E197/(D$7*10^6*D21*D109)*10^9</f>
        <v>1656.55820227812</v>
      </c>
      <c r="E115" s="160" t="n">
        <f aca="false">Sorties_modele_tertiaire!F197/(E$7*10^6*E21*E109)*10^9</f>
        <v>1690.67367241058</v>
      </c>
      <c r="F115" s="160" t="n">
        <f aca="false">Sorties_modele_tertiaire!F198/(F$7*10^6*F21*F109)*10^9</f>
        <v>1225.80390111797</v>
      </c>
      <c r="G115" s="160"/>
      <c r="J115" s="170"/>
      <c r="K115" s="171"/>
      <c r="L115" s="154"/>
    </row>
    <row collapsed="false" customFormat="false" customHeight="false" hidden="false" ht="15" outlineLevel="0" r="116">
      <c r="A116" s="155" t="s">
        <v>11</v>
      </c>
      <c r="B116" s="160" t="n">
        <f aca="false">Sorties_modele_tertiaire!C199/(B$7*10^6*B22*B110)*10^9</f>
        <v>18017.5425267011</v>
      </c>
      <c r="C116" s="160" t="n">
        <f aca="false">Sorties_modele_tertiaire!D198/(C$7*10^6*C22*C110)*10^9</f>
        <v>3726.90474566905</v>
      </c>
      <c r="D116" s="160" t="n">
        <f aca="false">Sorties_modele_tertiaire!E198/(D$7*10^6*D22*D110)*10^9</f>
        <v>3826.53838220124</v>
      </c>
      <c r="E116" s="160" t="n">
        <f aca="false">Sorties_modele_tertiaire!F198/(E$7*10^6*E22*E110)*10^9</f>
        <v>3724.21870562554</v>
      </c>
      <c r="F116" s="160" t="n">
        <f aca="false">Sorties_modele_tertiaire!F199/(F$7*10^6*F22*F110)*10^9</f>
        <v>17103.674273847</v>
      </c>
      <c r="G116" s="160"/>
      <c r="J116" s="170"/>
      <c r="K116" s="171"/>
      <c r="L116" s="154"/>
    </row>
    <row collapsed="false" customFormat="false" customHeight="false" hidden="false" ht="15" outlineLevel="0" r="117">
      <c r="A117" s="155" t="s">
        <v>12</v>
      </c>
      <c r="B117" s="160" t="n">
        <f aca="false">Sorties_modele_tertiaire!C196/(B$7*10^6*B23*B111)*10^9</f>
        <v>4554.80963492757</v>
      </c>
      <c r="C117" s="160" t="n">
        <f aca="false">Sorties_modele_tertiaire!D199/(C$7*10^6*C23*C111)*10^9</f>
        <v>4283.25681708843</v>
      </c>
      <c r="D117" s="160" t="n">
        <f aca="false">Sorties_modele_tertiaire!E199/(D$7*10^6*D23*D111)*10^9</f>
        <v>4422.32412667188</v>
      </c>
      <c r="E117" s="160" t="n">
        <f aca="false">Sorties_modele_tertiaire!F199/(E$7*10^6*E23*E111)*10^9</f>
        <v>4505.56572397343</v>
      </c>
      <c r="F117" s="160" t="n">
        <f aca="false">Sorties_modele_tertiaire!F196/(F$7*10^6*F23*F111)*10^9</f>
        <v>4130.95642274167</v>
      </c>
      <c r="G117" s="160"/>
      <c r="J117" s="170"/>
      <c r="K117" s="171"/>
      <c r="L117" s="154"/>
    </row>
    <row collapsed="false" customFormat="false" customHeight="false" hidden="false" ht="15" outlineLevel="0" r="118">
      <c r="E118" s="71"/>
      <c r="F118" s="71"/>
      <c r="G118" s="71"/>
      <c r="J118" s="145"/>
      <c r="K118" s="145"/>
      <c r="L118" s="154"/>
    </row>
    <row collapsed="false" customFormat="false" customHeight="false" hidden="false" ht="15" outlineLevel="0" r="119">
      <c r="E119" s="71"/>
      <c r="F119" s="71"/>
      <c r="G119" s="71"/>
      <c r="H119" s="0" t="s">
        <v>292</v>
      </c>
      <c r="J119" s="145"/>
      <c r="K119" s="145"/>
      <c r="L119" s="154"/>
    </row>
    <row collapsed="false" customFormat="false" customHeight="false" hidden="false" ht="15" outlineLevel="0" r="120">
      <c r="A120" s="194" t="s">
        <v>304</v>
      </c>
      <c r="B120" s="199" t="n">
        <f aca="false">Sorties_modele_tertiaire!B203</f>
        <v>1</v>
      </c>
      <c r="C120" s="199" t="n">
        <f aca="false">Sorties_modele_tertiaire!C203</f>
        <v>1.08</v>
      </c>
      <c r="D120" s="199" t="n">
        <f aca="false">Sorties_modele_tertiaire!D203</f>
        <v>1.21</v>
      </c>
      <c r="E120" s="199" t="n">
        <f aca="false">Sorties_modele_tertiaire!E203</f>
        <v>1.26</v>
      </c>
      <c r="F120" s="199" t="n">
        <f aca="false">Sorties_modele_tertiaire!F203</f>
        <v>1.39</v>
      </c>
      <c r="G120" s="199"/>
      <c r="J120" s="145" t="s">
        <v>305</v>
      </c>
      <c r="K120" s="145"/>
      <c r="L120" s="154"/>
    </row>
    <row collapsed="false" customFormat="false" customHeight="false" hidden="false" ht="15" outlineLevel="0" r="121">
      <c r="E121" s="71"/>
      <c r="F121" s="71"/>
      <c r="G121" s="71"/>
      <c r="J121" s="145"/>
      <c r="K121" s="145"/>
      <c r="L121" s="154"/>
    </row>
    <row collapsed="false" customFormat="false" customHeight="false" hidden="false" ht="18.75" outlineLevel="0" r="122">
      <c r="A122" s="146" t="s">
        <v>306</v>
      </c>
      <c r="B122" s="147"/>
      <c r="C122" s="147"/>
      <c r="D122" s="147"/>
      <c r="E122" s="193"/>
      <c r="F122" s="193"/>
      <c r="G122" s="193"/>
      <c r="J122" s="145"/>
      <c r="K122" s="145"/>
      <c r="L122" s="0"/>
    </row>
    <row collapsed="false" customFormat="false" customHeight="false" hidden="false" ht="15" outlineLevel="0" r="123">
      <c r="B123" s="200"/>
      <c r="C123" s="200"/>
      <c r="D123" s="200"/>
      <c r="E123" s="71"/>
      <c r="F123" s="71"/>
      <c r="G123" s="71"/>
      <c r="J123" s="145"/>
      <c r="K123" s="145"/>
      <c r="L123" s="0"/>
    </row>
    <row collapsed="false" customFormat="false" customHeight="false" hidden="false" ht="15" outlineLevel="0" r="124">
      <c r="A124" s="194" t="s">
        <v>304</v>
      </c>
      <c r="B124" s="201"/>
      <c r="C124" s="201"/>
      <c r="D124" s="201"/>
      <c r="E124" s="201"/>
      <c r="F124" s="201"/>
      <c r="G124" s="199"/>
      <c r="H124" s="0" t="s">
        <v>307</v>
      </c>
      <c r="J124" s="145" t="s">
        <v>308</v>
      </c>
      <c r="K124" s="145"/>
      <c r="L124" s="142" t="s">
        <v>309</v>
      </c>
    </row>
    <row collapsed="false" customFormat="false" customHeight="false" hidden="false" ht="15" outlineLevel="0" r="125">
      <c r="J125" s="145"/>
      <c r="K125" s="145"/>
    </row>
    <row collapsed="false" customFormat="false" customHeight="false" hidden="false" ht="15" outlineLevel="0" r="126">
      <c r="J126" s="145"/>
      <c r="K126" s="145"/>
    </row>
    <row collapsed="false" customFormat="false" customHeight="false" hidden="false" ht="15" outlineLevel="0" r="127">
      <c r="J127" s="145"/>
      <c r="K127" s="145"/>
    </row>
    <row collapsed="false" customFormat="false" customHeight="false" hidden="false" ht="15" outlineLevel="0" r="128">
      <c r="J128" s="145"/>
      <c r="K128" s="145"/>
    </row>
    <row collapsed="false" customFormat="false" customHeight="false" hidden="false" ht="15" outlineLevel="0" r="129">
      <c r="J129" s="145"/>
      <c r="K129" s="145"/>
    </row>
    <row collapsed="false" customFormat="false" customHeight="false" hidden="false" ht="15" outlineLevel="0" r="130">
      <c r="J130" s="145"/>
      <c r="K130" s="145"/>
    </row>
    <row collapsed="false" customFormat="false" customHeight="false" hidden="false" ht="15" outlineLevel="0" r="131">
      <c r="J131" s="145"/>
      <c r="K131" s="145"/>
    </row>
    <row collapsed="false" customFormat="false" customHeight="false" hidden="false" ht="15" outlineLevel="0" r="132">
      <c r="J132" s="145"/>
      <c r="K132" s="145"/>
    </row>
    <row collapsed="false" customFormat="false" customHeight="false" hidden="false" ht="15" outlineLevel="0" r="133">
      <c r="J133" s="145"/>
      <c r="K133" s="145"/>
    </row>
    <row collapsed="false" customFormat="false" customHeight="false" hidden="false" ht="15" outlineLevel="0" r="134">
      <c r="J134" s="145"/>
      <c r="K134" s="145"/>
    </row>
    <row collapsed="false" customFormat="false" customHeight="false" hidden="false" ht="15" outlineLevel="0" r="135">
      <c r="J135" s="145"/>
      <c r="K135" s="145"/>
    </row>
    <row collapsed="false" customFormat="false" customHeight="false" hidden="false" ht="15" outlineLevel="0" r="136">
      <c r="J136" s="145"/>
      <c r="K136" s="145"/>
    </row>
    <row collapsed="false" customFormat="false" customHeight="false" hidden="false" ht="15" outlineLevel="0" r="137">
      <c r="J137" s="145"/>
      <c r="K137" s="145"/>
    </row>
    <row collapsed="false" customFormat="false" customHeight="false" hidden="false" ht="15" outlineLevel="0" r="138">
      <c r="J138" s="145"/>
      <c r="K138" s="145"/>
    </row>
    <row collapsed="false" customFormat="false" customHeight="false" hidden="false" ht="15" outlineLevel="0" r="139">
      <c r="J139" s="145"/>
      <c r="K139" s="145"/>
    </row>
    <row collapsed="false" customFormat="false" customHeight="false" hidden="false" ht="15" outlineLevel="0" r="140">
      <c r="J140" s="145"/>
      <c r="K140" s="145"/>
    </row>
    <row collapsed="false" customFormat="false" customHeight="false" hidden="false" ht="15" outlineLevel="0" r="141">
      <c r="J141" s="145"/>
      <c r="K141" s="145"/>
    </row>
    <row collapsed="false" customFormat="false" customHeight="false" hidden="false" ht="15" outlineLevel="0" r="142">
      <c r="J142" s="145"/>
      <c r="K142" s="145"/>
    </row>
    <row collapsed="false" customFormat="false" customHeight="false" hidden="false" ht="15" outlineLevel="0" r="143">
      <c r="J143" s="145"/>
      <c r="K143" s="145"/>
    </row>
    <row collapsed="false" customFormat="false" customHeight="false" hidden="false" ht="15" outlineLevel="0" r="144">
      <c r="J144" s="145"/>
      <c r="K144" s="145"/>
    </row>
    <row collapsed="false" customFormat="false" customHeight="false" hidden="false" ht="15" outlineLevel="0" r="145">
      <c r="J145" s="145"/>
      <c r="K145" s="145"/>
    </row>
    <row collapsed="false" customFormat="false" customHeight="false" hidden="false" ht="15" outlineLevel="0" r="146">
      <c r="J146" s="145"/>
      <c r="K146" s="145"/>
    </row>
    <row collapsed="false" customFormat="false" customHeight="false" hidden="false" ht="15" outlineLevel="0" r="147">
      <c r="J147" s="145"/>
      <c r="K147" s="145"/>
    </row>
    <row collapsed="false" customFormat="false" customHeight="false" hidden="false" ht="15" outlineLevel="0" r="148">
      <c r="J148" s="145"/>
      <c r="K148" s="145"/>
    </row>
    <row collapsed="false" customFormat="false" customHeight="false" hidden="false" ht="15" outlineLevel="0" r="149">
      <c r="J149" s="145"/>
      <c r="K149" s="145"/>
    </row>
    <row collapsed="false" customFormat="false" customHeight="false" hidden="false" ht="15" outlineLevel="0" r="150">
      <c r="J150" s="145"/>
      <c r="K150" s="145"/>
    </row>
    <row collapsed="false" customFormat="false" customHeight="false" hidden="false" ht="15" outlineLevel="0" r="151">
      <c r="J151" s="0"/>
      <c r="K151" s="0"/>
    </row>
    <row collapsed="false" customFormat="false" customHeight="false" hidden="false" ht="15" outlineLevel="0" r="152">
      <c r="J152" s="0"/>
      <c r="K152" s="0"/>
    </row>
    <row collapsed="false" customFormat="false" customHeight="false" hidden="false" ht="15" outlineLevel="0" r="153">
      <c r="J153" s="145"/>
      <c r="K153" s="145"/>
    </row>
    <row collapsed="false" customFormat="false" customHeight="false" hidden="false" ht="15" outlineLevel="0" r="154">
      <c r="J154" s="145"/>
      <c r="K154" s="145"/>
    </row>
    <row collapsed="false" customFormat="false" customHeight="false" hidden="false" ht="15" outlineLevel="0" r="155">
      <c r="J155" s="145"/>
      <c r="K155" s="145"/>
    </row>
    <row collapsed="false" customFormat="false" customHeight="false" hidden="false" ht="15" outlineLevel="0" r="156">
      <c r="J156" s="145"/>
      <c r="K156" s="145"/>
    </row>
    <row collapsed="false" customFormat="false" customHeight="false" hidden="false" ht="15" outlineLevel="0" r="157">
      <c r="J157" s="145"/>
      <c r="K157" s="145"/>
    </row>
    <row collapsed="false" customFormat="false" customHeight="false" hidden="false" ht="15" outlineLevel="0" r="158">
      <c r="J158" s="145"/>
      <c r="K158" s="145"/>
    </row>
    <row collapsed="false" customFormat="false" customHeight="false" hidden="false" ht="15" outlineLevel="0" r="159">
      <c r="J159" s="145"/>
      <c r="K159" s="145"/>
    </row>
    <row collapsed="false" customFormat="false" customHeight="false" hidden="false" ht="15" outlineLevel="0" r="160">
      <c r="J160" s="145"/>
      <c r="K160" s="145"/>
    </row>
    <row collapsed="false" customFormat="false" customHeight="false" hidden="false" ht="15" outlineLevel="0" r="161">
      <c r="J161" s="145"/>
      <c r="K161" s="145"/>
    </row>
    <row collapsed="false" customFormat="false" customHeight="false" hidden="false" ht="15" outlineLevel="0" r="162">
      <c r="J162" s="145"/>
      <c r="K162" s="145"/>
    </row>
    <row collapsed="false" customFormat="false" customHeight="false" hidden="false" ht="15" outlineLevel="0" r="163">
      <c r="J163" s="145"/>
      <c r="K163" s="145"/>
    </row>
    <row collapsed="false" customFormat="false" customHeight="false" hidden="false" ht="15" outlineLevel="0" r="164">
      <c r="J164" s="145"/>
      <c r="K164" s="145"/>
    </row>
    <row collapsed="false" customFormat="false" customHeight="false" hidden="false" ht="15" outlineLevel="0" r="165">
      <c r="J165" s="145"/>
      <c r="K165" s="145"/>
    </row>
    <row collapsed="false" customFormat="false" customHeight="false" hidden="false" ht="15" outlineLevel="0" r="166">
      <c r="J166" s="145"/>
      <c r="K166" s="145"/>
    </row>
    <row collapsed="false" customFormat="false" customHeight="false" hidden="false" ht="15" outlineLevel="0" r="167">
      <c r="J167" s="145"/>
      <c r="K167" s="145"/>
    </row>
    <row collapsed="false" customFormat="false" customHeight="false" hidden="false" ht="15" outlineLevel="0" r="168">
      <c r="J168" s="145"/>
      <c r="K168" s="145"/>
    </row>
    <row collapsed="false" customFormat="false" customHeight="false" hidden="false" ht="15" outlineLevel="0" r="169">
      <c r="J169" s="145"/>
      <c r="K169" s="145"/>
    </row>
    <row collapsed="false" customFormat="false" customHeight="false" hidden="false" ht="15" outlineLevel="0" r="170">
      <c r="J170" s="145"/>
      <c r="K170" s="145"/>
    </row>
    <row collapsed="false" customFormat="false" customHeight="false" hidden="false" ht="15" outlineLevel="0" r="171">
      <c r="J171" s="145"/>
      <c r="K171" s="145"/>
    </row>
    <row collapsed="false" customFormat="false" customHeight="false" hidden="false" ht="15" outlineLevel="0" r="172">
      <c r="J172" s="145"/>
      <c r="K172" s="145"/>
    </row>
    <row collapsed="false" customFormat="false" customHeight="false" hidden="false" ht="15" outlineLevel="0" r="173">
      <c r="J173" s="145"/>
      <c r="K173" s="145"/>
    </row>
    <row collapsed="false" customFormat="false" customHeight="false" hidden="false" ht="15" outlineLevel="0" r="174">
      <c r="J174" s="145"/>
      <c r="K174" s="145"/>
    </row>
    <row collapsed="false" customFormat="false" customHeight="false" hidden="false" ht="15" outlineLevel="0" r="175">
      <c r="J175" s="145"/>
      <c r="K175" s="145"/>
    </row>
    <row collapsed="false" customFormat="false" customHeight="false" hidden="false" ht="15" outlineLevel="0" r="176">
      <c r="J176" s="145"/>
      <c r="K176" s="145"/>
    </row>
    <row collapsed="false" customFormat="false" customHeight="false" hidden="false" ht="15" outlineLevel="0" r="177">
      <c r="J177" s="145"/>
      <c r="K177" s="145"/>
    </row>
    <row collapsed="false" customFormat="false" customHeight="false" hidden="false" ht="15" outlineLevel="0" r="178">
      <c r="J178" s="145"/>
      <c r="K178" s="145"/>
    </row>
    <row collapsed="false" customFormat="false" customHeight="false" hidden="false" ht="15" outlineLevel="0" r="179">
      <c r="J179" s="145"/>
      <c r="K179" s="145"/>
    </row>
    <row collapsed="false" customFormat="false" customHeight="false" hidden="false" ht="15" outlineLevel="0" r="180">
      <c r="J180" s="145"/>
      <c r="K180" s="145"/>
    </row>
    <row collapsed="false" customFormat="false" customHeight="false" hidden="false" ht="15" outlineLevel="0" r="181">
      <c r="J181" s="145"/>
      <c r="K181" s="145"/>
    </row>
    <row collapsed="false" customFormat="false" customHeight="false" hidden="false" ht="15" outlineLevel="0" r="182">
      <c r="J182" s="145"/>
      <c r="K182" s="145"/>
    </row>
    <row collapsed="false" customFormat="false" customHeight="false" hidden="false" ht="15" outlineLevel="0" r="183">
      <c r="J183" s="145"/>
      <c r="K183" s="145"/>
    </row>
    <row collapsed="false" customFormat="false" customHeight="false" hidden="false" ht="15" outlineLevel="0" r="184">
      <c r="J184" s="145"/>
      <c r="K184" s="145"/>
    </row>
    <row collapsed="false" customFormat="false" customHeight="false" hidden="false" ht="15" outlineLevel="0" r="185">
      <c r="J185" s="145"/>
      <c r="K185" s="145"/>
    </row>
    <row collapsed="false" customFormat="false" customHeight="false" hidden="false" ht="15" outlineLevel="0" r="186">
      <c r="J186" s="145"/>
      <c r="K186" s="145"/>
    </row>
    <row collapsed="false" customFormat="false" customHeight="false" hidden="false" ht="15" outlineLevel="0" r="187">
      <c r="J187" s="145"/>
      <c r="K187" s="145"/>
    </row>
    <row collapsed="false" customFormat="false" customHeight="false" hidden="false" ht="15" outlineLevel="0" r="188">
      <c r="J188" s="145"/>
      <c r="K188" s="145"/>
    </row>
    <row collapsed="false" customFormat="false" customHeight="false" hidden="false" ht="15" outlineLevel="0" r="189">
      <c r="J189" s="0"/>
      <c r="K189" s="0"/>
    </row>
    <row collapsed="false" customFormat="false" customHeight="false" hidden="false" ht="15" outlineLevel="0" r="190">
      <c r="J190" s="0"/>
      <c r="K190" s="0"/>
    </row>
    <row collapsed="false" customFormat="false" customHeight="false" hidden="false" ht="15" outlineLevel="0" r="191">
      <c r="J191" s="145"/>
      <c r="K191" s="145"/>
    </row>
    <row collapsed="false" customFormat="false" customHeight="false" hidden="false" ht="15" outlineLevel="0" r="192">
      <c r="J192" s="145"/>
      <c r="K192" s="145"/>
    </row>
    <row collapsed="false" customFormat="false" customHeight="false" hidden="false" ht="15" outlineLevel="0" r="193">
      <c r="J193" s="145"/>
      <c r="K193" s="145"/>
    </row>
    <row collapsed="false" customFormat="false" customHeight="false" hidden="false" ht="15" outlineLevel="0" r="194">
      <c r="J194" s="145"/>
      <c r="K194" s="145"/>
    </row>
    <row collapsed="false" customFormat="false" customHeight="false" hidden="false" ht="15" outlineLevel="0" r="195">
      <c r="J195" s="145"/>
      <c r="K195" s="145"/>
    </row>
    <row collapsed="false" customFormat="false" customHeight="false" hidden="false" ht="15" outlineLevel="0" r="196">
      <c r="J196" s="145"/>
      <c r="K196" s="145"/>
    </row>
    <row collapsed="false" customFormat="false" customHeight="false" hidden="false" ht="15" outlineLevel="0" r="197">
      <c r="J197" s="145"/>
      <c r="K197" s="145"/>
    </row>
    <row collapsed="false" customFormat="false" customHeight="false" hidden="false" ht="15" outlineLevel="0" r="198">
      <c r="J198" s="145"/>
      <c r="K198" s="145"/>
    </row>
    <row collapsed="false" customFormat="false" customHeight="false" hidden="false" ht="15" outlineLevel="0" r="199">
      <c r="J199" s="145"/>
      <c r="K199" s="145"/>
    </row>
    <row collapsed="false" customFormat="false" customHeight="false" hidden="false" ht="15" outlineLevel="0" r="200">
      <c r="J200" s="0"/>
      <c r="K200" s="0"/>
    </row>
    <row collapsed="false" customFormat="false" customHeight="false" hidden="false" ht="15" outlineLevel="0" r="201">
      <c r="J201" s="0"/>
      <c r="K201" s="0"/>
    </row>
    <row collapsed="false" customFormat="false" customHeight="false" hidden="false" ht="15" outlineLevel="0" r="202">
      <c r="J202" s="145"/>
      <c r="K202" s="145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2018-04-06T15:07:28Z</dcterms:modified>
  <cp:revision>102</cp:revision>
</cp:coreProperties>
</file>