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74" firstSheet="0" activeTab="7"/>
  </bookViews>
  <sheets>
    <sheet name="Conso_energie_usage" sheetId="1" state="visible" r:id="rId2"/>
    <sheet name="Conso_energie" sheetId="2" state="visible" r:id="rId3"/>
    <sheet name="Conso_branche_energie_usage" sheetId="3" state="visible" r:id="rId4"/>
    <sheet name="Conso_chauff_syst_energie" sheetId="4" state="visible" r:id="rId5"/>
    <sheet name="RDT_CLIM" sheetId="5" state="visible" r:id="rId6"/>
    <sheet name="RDT_ECS" sheetId="6" state="visible" r:id="rId7"/>
    <sheet name="Sorties pour Quentin" sheetId="7" state="visible" r:id="rId8"/>
    <sheet name="Feuille8" sheetId="8" state="visible" r:id="rId9"/>
  </sheets>
  <calcPr iterateCount="100" refMode="A1" iterate="false" iterateDelta="0.0001"/>
</workbook>
</file>

<file path=xl/sharedStrings.xml><?xml version="1.0" encoding="utf-8"?>
<sst xmlns="http://schemas.openxmlformats.org/spreadsheetml/2006/main" count="2728" uniqueCount="141">
  <si>
    <t>scenario</t>
  </si>
  <si>
    <t>usage</t>
  </si>
  <si>
    <t>energie</t>
  </si>
  <si>
    <t>2009</t>
  </si>
  <si>
    <t>2015</t>
  </si>
  <si>
    <t>2020</t>
  </si>
  <si>
    <t>2025</t>
  </si>
  <si>
    <t>2030</t>
  </si>
  <si>
    <t>2050</t>
  </si>
  <si>
    <t>2015/2050</t>
  </si>
  <si>
    <t>2015/2050 run1</t>
  </si>
  <si>
    <t>S3</t>
  </si>
  <si>
    <t>Autre</t>
  </si>
  <si>
    <t>Electricité</t>
  </si>
  <si>
    <t>Gaz</t>
  </si>
  <si>
    <t>Auxiliaires</t>
  </si>
  <si>
    <t>Fioul</t>
  </si>
  <si>
    <t>Bureautique</t>
  </si>
  <si>
    <t>Urbain</t>
  </si>
  <si>
    <t>Chauffage</t>
  </si>
  <si>
    <t>Autres</t>
  </si>
  <si>
    <t>Climatisation</t>
  </si>
  <si>
    <t>Cuisson</t>
  </si>
  <si>
    <t>Eclairage</t>
  </si>
  <si>
    <t>ECS</t>
  </si>
  <si>
    <t>Froid_alimentaire</t>
  </si>
  <si>
    <t>Process</t>
  </si>
  <si>
    <t>Ventilation</t>
  </si>
  <si>
    <t>BRANCHE</t>
  </si>
  <si>
    <t>Bureaux Administration</t>
  </si>
  <si>
    <t>Café Hôtel Restaurant</t>
  </si>
  <si>
    <t>Commerce</t>
  </si>
  <si>
    <t>Enseignement Recherche</t>
  </si>
  <si>
    <t>Habitat Communautaire</t>
  </si>
  <si>
    <t>Santé Action Sociale</t>
  </si>
  <si>
    <t>Sport Loisir Culture</t>
  </si>
  <si>
    <t>Transport</t>
  </si>
  <si>
    <t>Consommations 2015 en TWh</t>
  </si>
  <si>
    <t>BRANCHE_MEDPRO</t>
  </si>
  <si>
    <t>usage_MEDPRO</t>
  </si>
  <si>
    <t>2015_Autres</t>
  </si>
  <si>
    <t>2015_Electricité</t>
  </si>
  <si>
    <t>2015_Fioul</t>
  </si>
  <si>
    <t>2015_Gaz</t>
  </si>
  <si>
    <t>2015_Urbain</t>
  </si>
  <si>
    <t>Bureaux</t>
  </si>
  <si>
    <t>Autres usages thermiques</t>
  </si>
  <si>
    <t>Elec spécifique</t>
  </si>
  <si>
    <t>Commerces</t>
  </si>
  <si>
    <t>Santé</t>
  </si>
  <si>
    <t>Consommations 2013 en TWh</t>
  </si>
  <si>
    <t>2013_Autres</t>
  </si>
  <si>
    <t>2013_Electricité</t>
  </si>
  <si>
    <t>2013_Fioul</t>
  </si>
  <si>
    <t>2013_Gaz</t>
  </si>
  <si>
    <t>2013_Urbain</t>
  </si>
  <si>
    <t>SYSTEME_CHAUD</t>
  </si>
  <si>
    <t>ENERGIE</t>
  </si>
  <si>
    <t>2010</t>
  </si>
  <si>
    <t>BESOINS</t>
  </si>
  <si>
    <t>RDT</t>
  </si>
  <si>
    <t>Autre système centralisé</t>
  </si>
  <si>
    <t>S5</t>
  </si>
  <si>
    <t>Autre système centralisé performant</t>
  </si>
  <si>
    <t>Cassette rayonnante</t>
  </si>
  <si>
    <t>Cassette rayonnante performant</t>
  </si>
  <si>
    <t>Chaudière condensation fioul</t>
  </si>
  <si>
    <t>Chaudière condensation gaz</t>
  </si>
  <si>
    <t>Chaudière fioul</t>
  </si>
  <si>
    <t>Chaudière gaz</t>
  </si>
  <si>
    <t>DRV</t>
  </si>
  <si>
    <t>DRV performant</t>
  </si>
  <si>
    <t>Electrique direct</t>
  </si>
  <si>
    <t>Electrique direct performant</t>
  </si>
  <si>
    <t>PAC</t>
  </si>
  <si>
    <t>PAC performant</t>
  </si>
  <si>
    <t>Rooftop</t>
  </si>
  <si>
    <t>Rooftop performant</t>
  </si>
  <si>
    <t>Tube radiant</t>
  </si>
  <si>
    <t>Tube radiant performant</t>
  </si>
  <si>
    <t>nr</t>
  </si>
  <si>
    <t>PAC/DRV/Rooftop</t>
  </si>
  <si>
    <t>Electrique Joule</t>
  </si>
  <si>
    <t>Chaleur environnement</t>
  </si>
  <si>
    <t>annee</t>
  </si>
  <si>
    <t>COD_ENERGIE</t>
  </si>
  <si>
    <t>CONSO_TOT</t>
  </si>
  <si>
    <t>BESOIN_TOT</t>
  </si>
  <si>
    <t>02</t>
  </si>
  <si>
    <t>Conso climatisation PAC/DRV/Rooftop</t>
  </si>
  <si>
    <t>RDT climatisation</t>
  </si>
  <si>
    <t>01</t>
  </si>
  <si>
    <t>03</t>
  </si>
  <si>
    <t>04</t>
  </si>
  <si>
    <t>06</t>
  </si>
  <si>
    <t>RDT CET</t>
  </si>
  <si>
    <t>RDT ECS Elec classique</t>
  </si>
  <si>
    <t>TWh</t>
  </si>
  <si>
    <t>Part CET</t>
  </si>
  <si>
    <t>Part Elec classique</t>
  </si>
  <si>
    <t>RDT recalc</t>
  </si>
  <si>
    <t>CONSO CET</t>
  </si>
  <si>
    <t>CONSO ECS classique</t>
  </si>
  <si>
    <t>Électricité</t>
  </si>
  <si>
    <t>PAC/CET</t>
  </si>
  <si>
    <t>Réseau de chaleur</t>
  </si>
  <si>
    <t>Charbon</t>
  </si>
  <si>
    <t>Biomasse</t>
  </si>
  <si>
    <t>Biogaz</t>
  </si>
  <si>
    <t>Pétrole/GPL</t>
  </si>
  <si>
    <t>Renouvelables thermiques</t>
  </si>
  <si>
    <t>Chaleur Environnement</t>
  </si>
  <si>
    <t>Total hors chaleur environnement</t>
  </si>
  <si>
    <t>Total</t>
  </si>
  <si>
    <t>Autre : 50 % charbon, 50 % solaire</t>
  </si>
  <si>
    <t>Autre : 100 % pétrole (GPL?)</t>
  </si>
  <si>
    <t>Electricité spécifique</t>
  </si>
  <si>
    <t>Autres consos (hors elec spé)</t>
  </si>
  <si>
    <t>Autre : 100 % charbon</t>
  </si>
  <si>
    <t>Total modèle</t>
  </si>
  <si>
    <t>Autres (hors CEREN)</t>
  </si>
  <si>
    <t>Total (hors PAC)</t>
  </si>
  <si>
    <t>Mix approx</t>
  </si>
  <si>
    <t>Autre : 30 % charbon, 70 % solaire</t>
  </si>
  <si>
    <t>Autre : 80 % charbon , 20 % électricité</t>
  </si>
  <si>
    <t>Autre : 20% charbon, 80 % solaire</t>
  </si>
  <si>
    <t>Autre : 40 % charbon, 60 % électricité</t>
  </si>
  <si>
    <t>Autre : 100 % solaire</t>
  </si>
  <si>
    <t>Autre : 100 % électricité</t>
  </si>
  <si>
    <t>Variation 2015/2050 Total hors chaleur</t>
  </si>
  <si>
    <t>Variation 2015/2050 Total</t>
  </si>
  <si>
    <t>Cible AMS</t>
  </si>
  <si>
    <t>PAC/CET avec Chaleur</t>
  </si>
  <si>
    <t>Résultats run2</t>
  </si>
  <si>
    <t>Autres usages (100 % elec)</t>
  </si>
  <si>
    <t>Evalutations hors modèles</t>
  </si>
  <si>
    <t>Consommation hors CEREN AMS</t>
  </si>
  <si>
    <t>Sorties Modèle CGDD</t>
  </si>
  <si>
    <t>PAC élec chauffage</t>
  </si>
  <si>
    <t>CET ECS</t>
  </si>
  <si>
    <t>Total Chaleur Environnement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</si>
</sst>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0.00%"/>
    <numFmt numFmtId="166" formatCode="0"/>
    <numFmt numFmtId="167" formatCode="0.0"/>
    <numFmt numFmtId="168" formatCode="0.0000"/>
    <numFmt numFmtId="169" formatCode="0.00"/>
    <numFmt numFmtId="170" formatCode="0%"/>
    <numFmt numFmtId="171" formatCode="#,##0.0"/>
    <numFmt numFmtId="172" formatCode="&quot;VRAI&quot;;&quot;VRAI&quot;;&quot;FAUX&quot;"/>
    <numFmt numFmtId="173" formatCode="0.00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99FFFF"/>
        <bgColor rgb="FFCCFFFF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2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3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4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24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24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5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6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25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3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7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3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70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28" applyFont="tru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0" borderId="0" xfId="29" applyFont="false" applyBorder="false" applyAlignment="false" applyProtection="false">
      <alignment horizontal="general" vertical="bottom" textRotation="0" wrapText="tru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</cellXfs>
  <cellStyles count="1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XLConnect.Header" xfId="20" builtinId="54" customBuiltin="true"/>
    <cellStyle name="Excel Built-in XLConnect.String" xfId="21" builtinId="54" customBuiltin="true"/>
    <cellStyle name="Excel Built-in XLConnect.Numeric" xfId="22" builtinId="54" customBuiltin="true"/>
    <cellStyle name="Excel Built-in Excel Built-in Excel Built-in Excel Built-in Excel Built-in Excel Built-in Excel Built-in Excel Built-in XLConnect.String" xfId="23" builtinId="54" customBuiltin="true"/>
    <cellStyle name="Excel Built-in Excel Built-in Excel Built-in Excel Built-in Excel Built-in Excel Built-in Excel Built-in Excel Built-in Excel Built-in Excel Built-in Excel Built-in Excel Built-in TableStyleLight1" xfId="24" builtinId="54" customBuiltin="true"/>
    <cellStyle name="Excel Built-in Excel Built-in Excel Built-in Excel Built-in Excel Built-in Excel Built-in Excel Built-in Excel Built-in XLConnect.Header" xfId="25" builtinId="54" customBuiltin="true"/>
    <cellStyle name="Excel Built-in Excel Built-in Excel Built-in Excel Built-in Excel Built-in Excel Built-in Excel Built-in Excel Built-in Excel Built-in Excel Built-in XLConnect.Numeric" xfId="26" builtinId="54" customBuiltin="true"/>
    <cellStyle name="Excel Built-in Excel Built-in Excel Built-in Excel Built-in Excel Built-in Excel Built-in Excel Built-in Excel Built-in XLConnect.Numeric" xfId="27" builtinId="54" customBuiltin="true"/>
    <cellStyle name="Excel Built-in Excel Built-in Excel Built-in Excel Built-in XLConnect.Header" xfId="28" builtinId="54" customBuiltin="true"/>
    <cellStyle name="Excel Built-in Excel Built-in Excel Built-in Excel Built-in XLConnect.String" xfId="29" builtinId="54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99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8</xdr:col>
      <xdr:colOff>258120</xdr:colOff>
      <xdr:row>28</xdr:row>
      <xdr:rowOff>63360</xdr:rowOff>
    </xdr:from>
    <xdr:to>
      <xdr:col>8</xdr:col>
      <xdr:colOff>258120</xdr:colOff>
      <xdr:row>30</xdr:row>
      <xdr:rowOff>63000</xdr:rowOff>
    </xdr:to>
    <xdr:sp>
      <xdr:nvSpPr>
        <xdr:cNvPr id="0" name="Line 1"/>
        <xdr:cNvSpPr/>
      </xdr:nvSpPr>
      <xdr:spPr>
        <a:xfrm>
          <a:off x="8490600" y="8793000"/>
          <a:ext cx="0" cy="32508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258120</xdr:colOff>
      <xdr:row>28</xdr:row>
      <xdr:rowOff>63360</xdr:rowOff>
    </xdr:from>
    <xdr:to>
      <xdr:col>8</xdr:col>
      <xdr:colOff>258120</xdr:colOff>
      <xdr:row>32</xdr:row>
      <xdr:rowOff>63000</xdr:rowOff>
    </xdr:to>
    <xdr:sp>
      <xdr:nvSpPr>
        <xdr:cNvPr id="1" name="Line 1"/>
        <xdr:cNvSpPr/>
      </xdr:nvSpPr>
      <xdr:spPr>
        <a:xfrm>
          <a:off x="8490600" y="8793000"/>
          <a:ext cx="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258120</xdr:colOff>
      <xdr:row>28</xdr:row>
      <xdr:rowOff>63360</xdr:rowOff>
    </xdr:from>
    <xdr:to>
      <xdr:col>28</xdr:col>
      <xdr:colOff>257760</xdr:colOff>
      <xdr:row>28</xdr:row>
      <xdr:rowOff>63360</xdr:rowOff>
    </xdr:to>
    <xdr:sp>
      <xdr:nvSpPr>
        <xdr:cNvPr id="2" name="Line 1"/>
        <xdr:cNvSpPr/>
      </xdr:nvSpPr>
      <xdr:spPr>
        <a:xfrm>
          <a:off x="8490600" y="879300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258120</xdr:colOff>
      <xdr:row>26</xdr:row>
      <xdr:rowOff>43560</xdr:rowOff>
    </xdr:from>
    <xdr:to>
      <xdr:col>8</xdr:col>
      <xdr:colOff>618120</xdr:colOff>
      <xdr:row>28</xdr:row>
      <xdr:rowOff>63360</xdr:rowOff>
    </xdr:to>
    <xdr:sp>
      <xdr:nvSpPr>
        <xdr:cNvPr id="3" name="Line 1"/>
        <xdr:cNvSpPr/>
      </xdr:nvSpPr>
      <xdr:spPr>
        <a:xfrm flipV="1">
          <a:off x="8490600" y="843300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258120</xdr:colOff>
      <xdr:row>30</xdr:row>
      <xdr:rowOff>63000</xdr:rowOff>
    </xdr:from>
    <xdr:to>
      <xdr:col>28</xdr:col>
      <xdr:colOff>257760</xdr:colOff>
      <xdr:row>30</xdr:row>
      <xdr:rowOff>63000</xdr:rowOff>
    </xdr:to>
    <xdr:sp>
      <xdr:nvSpPr>
        <xdr:cNvPr id="4" name="Line 1"/>
        <xdr:cNvSpPr/>
      </xdr:nvSpPr>
      <xdr:spPr>
        <a:xfrm>
          <a:off x="8490600" y="9118080"/>
          <a:ext cx="17857800" cy="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258120</xdr:colOff>
      <xdr:row>28</xdr:row>
      <xdr:rowOff>28440</xdr:rowOff>
    </xdr:from>
    <xdr:to>
      <xdr:col>8</xdr:col>
      <xdr:colOff>618120</xdr:colOff>
      <xdr:row>30</xdr:row>
      <xdr:rowOff>63000</xdr:rowOff>
    </xdr:to>
    <xdr:sp>
      <xdr:nvSpPr>
        <xdr:cNvPr id="5" name="Line 1"/>
        <xdr:cNvSpPr/>
      </xdr:nvSpPr>
      <xdr:spPr>
        <a:xfrm flipV="1">
          <a:off x="8490600" y="875808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258120</xdr:colOff>
      <xdr:row>30</xdr:row>
      <xdr:rowOff>28080</xdr:rowOff>
    </xdr:from>
    <xdr:to>
      <xdr:col>8</xdr:col>
      <xdr:colOff>618120</xdr:colOff>
      <xdr:row>32</xdr:row>
      <xdr:rowOff>63000</xdr:rowOff>
    </xdr:to>
    <xdr:sp>
      <xdr:nvSpPr>
        <xdr:cNvPr id="6" name="Line 1"/>
        <xdr:cNvSpPr/>
      </xdr:nvSpPr>
      <xdr:spPr>
        <a:xfrm flipV="1">
          <a:off x="8490600" y="9083160"/>
          <a:ext cx="360000" cy="36000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  <xdr:twoCellAnchor editAs="oneCell">
    <xdr:from>
      <xdr:col>8</xdr:col>
      <xdr:colOff>258120</xdr:colOff>
      <xdr:row>28</xdr:row>
      <xdr:rowOff>63360</xdr:rowOff>
    </xdr:from>
    <xdr:to>
      <xdr:col>28</xdr:col>
      <xdr:colOff>257760</xdr:colOff>
      <xdr:row>32</xdr:row>
      <xdr:rowOff>63000</xdr:rowOff>
    </xdr:to>
    <xdr:sp>
      <xdr:nvSpPr>
        <xdr:cNvPr id="7" name="Line 1"/>
        <xdr:cNvSpPr/>
      </xdr:nvSpPr>
      <xdr:spPr>
        <a:xfrm flipH="1">
          <a:off x="8490600" y="8793000"/>
          <a:ext cx="17857800" cy="650160"/>
        </a:xfrm>
        <a:prstGeom prst="line">
          <a:avLst/>
        </a:prstGeom>
        <a:ln>
          <a:solidFill>
            <a:srgbClr val="0000ff"/>
          </a:solidFill>
          <a:headEnd len="med" type="triangle" w="med"/>
          <a:tailEnd len="med" type="triangle" w="med"/>
        </a:ln>
      </xdr:spPr>
    </xdr:sp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K1" activeCellId="0" sqref="K1"/>
    </sheetView>
  </sheetViews>
  <sheetFormatPr defaultRowHeight="12.75"/>
  <cols>
    <col collapsed="false" hidden="false" max="1" min="1" style="0" width="33.7142857142857"/>
    <col collapsed="false" hidden="false" max="2" min="2" style="0" width="19.7091836734694"/>
    <col collapsed="false" hidden="false" max="10" min="3" style="0" width="11.5714285714286"/>
    <col collapsed="false" hidden="false" max="11" min="11" style="0" width="17.469387755102"/>
    <col collapsed="false" hidden="false" max="12" min="12" style="0" width="11.5714285714286"/>
    <col collapsed="false" hidden="false" max="13" min="13" style="0" width="16.7040816326531"/>
    <col collapsed="false" hidden="false" max="1025" min="14" style="0" width="11.57142857142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L1" s="0" t="s">
        <v>9</v>
      </c>
      <c r="M1" s="0" t="s">
        <v>10</v>
      </c>
    </row>
    <row r="2" customFormat="false" ht="12.8" hidden="false" customHeight="false" outlineLevel="0" collapsed="false">
      <c r="A2" s="2" t="s">
        <v>11</v>
      </c>
      <c r="B2" s="2" t="s">
        <v>12</v>
      </c>
      <c r="C2" s="2" t="s">
        <v>13</v>
      </c>
      <c r="D2" s="3" t="n">
        <v>6.2282411058906</v>
      </c>
      <c r="E2" s="3" t="n">
        <v>7.8535257892936</v>
      </c>
      <c r="F2" s="3" t="n">
        <v>8.6799753405264</v>
      </c>
      <c r="G2" s="3" t="n">
        <v>9.0160496686664</v>
      </c>
      <c r="H2" s="3" t="n">
        <v>9.2900395718874</v>
      </c>
      <c r="I2" s="3" t="n">
        <v>9.5289323061253</v>
      </c>
      <c r="K2" s="4" t="s">
        <v>12</v>
      </c>
      <c r="L2" s="0" t="n">
        <f aca="false">SUMIFS(I$2:I$56,B$2:B$56,$K$2)/SUMIFS(E$2:E$56,B$2:B$56,$K$2)</f>
        <v>0.935469578007764</v>
      </c>
      <c r="M2" s="0" t="n">
        <v>1.14961863087029</v>
      </c>
    </row>
    <row r="3" customFormat="false" ht="12.8" hidden="false" customHeight="false" outlineLevel="0" collapsed="false">
      <c r="A3" s="2" t="s">
        <v>11</v>
      </c>
      <c r="B3" s="2" t="s">
        <v>12</v>
      </c>
      <c r="C3" s="2" t="s">
        <v>14</v>
      </c>
      <c r="D3" s="3" t="n">
        <v>3.0083180403482</v>
      </c>
      <c r="E3" s="3" t="n">
        <v>2.5573267822421</v>
      </c>
      <c r="F3" s="3" t="n">
        <v>2.2364529718182</v>
      </c>
      <c r="G3" s="3" t="n">
        <v>1.9123901564476</v>
      </c>
      <c r="H3" s="3" t="n">
        <v>1.6404598830641</v>
      </c>
      <c r="I3" s="3" t="n">
        <v>0.9524154050984</v>
      </c>
      <c r="K3" s="4" t="s">
        <v>15</v>
      </c>
      <c r="L3" s="0" t="n">
        <f aca="false">SUMIFS(I$2:I$56,B$2:B$56,$K$3)/SUMIFS(E$2:E$56,B$2:B$56,$K$3)</f>
        <v>0.795789169822287</v>
      </c>
      <c r="M3" s="0" t="n">
        <v>0.812458613680636</v>
      </c>
    </row>
    <row r="4" customFormat="false" ht="12.8" hidden="false" customHeight="false" outlineLevel="0" collapsed="false">
      <c r="A4" s="2" t="s">
        <v>11</v>
      </c>
      <c r="B4" s="2" t="s">
        <v>12</v>
      </c>
      <c r="C4" s="2" t="s">
        <v>16</v>
      </c>
      <c r="D4" s="3" t="n">
        <v>4.7065148885455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K4" s="4" t="s">
        <v>17</v>
      </c>
      <c r="L4" s="0" t="n">
        <f aca="false">SUMIFS(I$2:I$56,B$2:B$56,$K$4)/SUMIFS(E$2:E$56,B$2:B$56,$K$4)</f>
        <v>0.731235130152101</v>
      </c>
      <c r="M4" s="0" t="n">
        <v>1.2993730370403</v>
      </c>
    </row>
    <row r="5" customFormat="false" ht="12.8" hidden="false" customHeight="false" outlineLevel="0" collapsed="false">
      <c r="A5" s="2" t="s">
        <v>11</v>
      </c>
      <c r="B5" s="2" t="s">
        <v>12</v>
      </c>
      <c r="C5" s="2" t="s">
        <v>18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K5" s="4" t="s">
        <v>19</v>
      </c>
      <c r="L5" s="0" t="n">
        <f aca="false">SUMIFS($I2:$I56,$B2:$B56,K$5)/SUMIFS($E2:$E56,$B2:$B56,K$5)</f>
        <v>0.271643204244671</v>
      </c>
      <c r="M5" s="0" t="n">
        <v>0.399919831671957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2" t="s">
        <v>20</v>
      </c>
      <c r="D6" s="3" t="n">
        <v>1.5091894714376</v>
      </c>
      <c r="E6" s="3" t="n">
        <v>1.2867187408776</v>
      </c>
      <c r="F6" s="3" t="n">
        <v>1.1252197769526</v>
      </c>
      <c r="G6" s="3" t="n">
        <v>0.9595115719402</v>
      </c>
      <c r="H6" s="3" t="n">
        <v>0.8204377448858</v>
      </c>
      <c r="I6" s="3" t="n">
        <v>0.4613743881153</v>
      </c>
      <c r="K6" s="4" t="s">
        <v>21</v>
      </c>
      <c r="L6" s="0" t="n">
        <f aca="false">SUMIFS(I$2:I$56,B$2:B$56,$K$6)/SUMIFS(E$2:E$56,B$2:B$56,$K$6)</f>
        <v>1.03739964217734</v>
      </c>
      <c r="M6" s="0" t="n">
        <v>1.05304851834969</v>
      </c>
    </row>
    <row r="7" customFormat="false" ht="12.8" hidden="false" customHeight="false" outlineLevel="0" collapsed="false">
      <c r="A7" s="2" t="s">
        <v>11</v>
      </c>
      <c r="B7" s="2" t="s">
        <v>15</v>
      </c>
      <c r="C7" s="2" t="s">
        <v>13</v>
      </c>
      <c r="D7" s="3" t="n">
        <v>4.9234734369342</v>
      </c>
      <c r="E7" s="3" t="n">
        <v>4.4995211566212</v>
      </c>
      <c r="F7" s="3" t="n">
        <v>4.1884540105024</v>
      </c>
      <c r="G7" s="3" t="n">
        <v>4.1440305637338</v>
      </c>
      <c r="H7" s="3" t="n">
        <v>4.0119007459504</v>
      </c>
      <c r="I7" s="3" t="n">
        <v>3.5806702058254</v>
      </c>
      <c r="K7" s="4" t="s">
        <v>22</v>
      </c>
      <c r="L7" s="0" t="n">
        <f aca="false">SUMIFS(I$2:I$56,B$2:B$56,$K$7)/SUMIFS(E$2:E$56,B$2:B$56,$K$7)</f>
        <v>0.942808612915107</v>
      </c>
      <c r="M7" s="0" t="n">
        <v>1.1877860635126</v>
      </c>
    </row>
    <row r="8" customFormat="false" ht="12.8" hidden="false" customHeight="false" outlineLevel="0" collapsed="false">
      <c r="A8" s="2" t="s">
        <v>11</v>
      </c>
      <c r="B8" s="2" t="s">
        <v>15</v>
      </c>
      <c r="C8" s="2" t="s">
        <v>14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K8" s="4" t="s">
        <v>23</v>
      </c>
      <c r="L8" s="0" t="n">
        <f aca="false">SUMIFS(I$2:I$56,B$2:B$56,$K$8)/SUMIFS(E$2:E$56,B$2:B$56,$K$8)</f>
        <v>0.356474542397523</v>
      </c>
      <c r="M8" s="0" t="n">
        <v>0.604174618033936</v>
      </c>
    </row>
    <row r="9" customFormat="false" ht="12.8" hidden="false" customHeight="false" outlineLevel="0" collapsed="false">
      <c r="A9" s="2" t="s">
        <v>11</v>
      </c>
      <c r="B9" s="2" t="s">
        <v>15</v>
      </c>
      <c r="C9" s="2" t="s">
        <v>16</v>
      </c>
      <c r="D9" s="3" t="n">
        <v>0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K9" s="4" t="s">
        <v>24</v>
      </c>
      <c r="L9" s="0" t="n">
        <f aca="false">SUMIFS(I$2:I$56,B$2:B$56,$K$9)/SUMIFS(E$2:E$56,B$2:B$56,$K$9)</f>
        <v>0.499084274988755</v>
      </c>
      <c r="M9" s="0" t="n">
        <v>0.688063861191926</v>
      </c>
    </row>
    <row r="10" customFormat="false" ht="12.8" hidden="false" customHeight="false" outlineLevel="0" collapsed="false">
      <c r="A10" s="2" t="s">
        <v>11</v>
      </c>
      <c r="B10" s="2" t="s">
        <v>15</v>
      </c>
      <c r="C10" s="2" t="s">
        <v>18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K10" s="4" t="s">
        <v>25</v>
      </c>
      <c r="L10" s="0" t="n">
        <f aca="false">SUMIFS(I$2:I$56,B$2:B$56,$K$10)/SUMIFS(E$2:E$56,B$2:B$56,$K$10)</f>
        <v>0.672556553688864</v>
      </c>
      <c r="M10" s="0" t="n">
        <v>0.822680775929275</v>
      </c>
    </row>
    <row r="11" customFormat="false" ht="12.8" hidden="false" customHeight="false" outlineLevel="0" collapsed="false">
      <c r="A11" s="2" t="s">
        <v>11</v>
      </c>
      <c r="B11" s="2" t="s">
        <v>15</v>
      </c>
      <c r="C11" s="2" t="s">
        <v>20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K11" s="4" t="s">
        <v>26</v>
      </c>
      <c r="L11" s="0" t="n">
        <f aca="false">SUMIFS(I$2:I$56,B$2:B$56,$K$11)/SUMIFS(E$2:E$56,B$2:B$56,$K$11)</f>
        <v>0.874025933607361</v>
      </c>
      <c r="M11" s="0" t="n">
        <v>1.07226000494801</v>
      </c>
    </row>
    <row r="12" customFormat="false" ht="14.9" hidden="false" customHeight="false" outlineLevel="0" collapsed="false">
      <c r="A12" s="2" t="s">
        <v>11</v>
      </c>
      <c r="B12" s="2" t="s">
        <v>17</v>
      </c>
      <c r="C12" s="2" t="s">
        <v>13</v>
      </c>
      <c r="D12" s="3" t="n">
        <v>11.735562645708</v>
      </c>
      <c r="E12" s="3" t="n">
        <v>13.2414453547234</v>
      </c>
      <c r="F12" s="3" t="n">
        <v>14.2800772433703</v>
      </c>
      <c r="G12" s="3" t="n">
        <v>13.1704195118435</v>
      </c>
      <c r="H12" s="3" t="n">
        <v>12.1679658404968</v>
      </c>
      <c r="I12" s="3" t="n">
        <v>9.6826100173631</v>
      </c>
      <c r="K12" s="4" t="s">
        <v>27</v>
      </c>
      <c r="L12" s="0" t="n">
        <f aca="false">SUMIFS(I$2:I$56,B$2:B$56,$K$12)/SUMIFS(E$2:E$56,B$2:B$56,$K$12)</f>
        <v>1.1981492667448</v>
      </c>
      <c r="M12" s="0" t="n">
        <v>1.22936766026793</v>
      </c>
    </row>
    <row r="13" customFormat="false" ht="12.75" hidden="false" customHeight="false" outlineLevel="0" collapsed="false">
      <c r="A13" s="2" t="s">
        <v>11</v>
      </c>
      <c r="B13" s="2" t="s">
        <v>17</v>
      </c>
      <c r="C13" s="2" t="s">
        <v>14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</row>
    <row r="14" customFormat="false" ht="12.75" hidden="false" customHeight="false" outlineLevel="0" collapsed="false">
      <c r="A14" s="2" t="s">
        <v>11</v>
      </c>
      <c r="B14" s="2" t="s">
        <v>17</v>
      </c>
      <c r="C14" s="2" t="s">
        <v>16</v>
      </c>
      <c r="D14" s="3" t="n">
        <v>0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</row>
    <row r="15" customFormat="false" ht="12.75" hidden="false" customHeight="false" outlineLevel="0" collapsed="false">
      <c r="A15" s="2" t="s">
        <v>11</v>
      </c>
      <c r="B15" s="2" t="s">
        <v>17</v>
      </c>
      <c r="C15" s="2" t="s">
        <v>18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</row>
    <row r="16" customFormat="false" ht="12.75" hidden="false" customHeight="false" outlineLevel="0" collapsed="false">
      <c r="A16" s="2" t="s">
        <v>11</v>
      </c>
      <c r="B16" s="2" t="s">
        <v>17</v>
      </c>
      <c r="C16" s="2" t="s">
        <v>20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</row>
    <row r="17" customFormat="false" ht="12.75" hidden="false" customHeight="false" outlineLevel="0" collapsed="false">
      <c r="A17" s="2" t="s">
        <v>11</v>
      </c>
      <c r="B17" s="2" t="s">
        <v>19</v>
      </c>
      <c r="C17" s="2" t="s">
        <v>13</v>
      </c>
      <c r="D17" s="3" t="n">
        <v>17.5361947250924</v>
      </c>
      <c r="E17" s="3" t="n">
        <v>17.4840644599856</v>
      </c>
      <c r="F17" s="3" t="n">
        <v>16.0931595576348</v>
      </c>
      <c r="G17" s="3" t="n">
        <v>15.8730095849612</v>
      </c>
      <c r="H17" s="3" t="n">
        <v>17.3680844008502</v>
      </c>
      <c r="I17" s="3" t="n">
        <v>17.3272178773611</v>
      </c>
    </row>
    <row r="18" customFormat="false" ht="12.75" hidden="false" customHeight="false" outlineLevel="0" collapsed="false">
      <c r="A18" s="2" t="s">
        <v>11</v>
      </c>
      <c r="B18" s="2" t="s">
        <v>19</v>
      </c>
      <c r="C18" s="2" t="s">
        <v>14</v>
      </c>
      <c r="D18" s="3" t="n">
        <v>53.180606341615</v>
      </c>
      <c r="E18" s="3" t="n">
        <v>56.7765941402962</v>
      </c>
      <c r="F18" s="3" t="n">
        <v>50.0525994386648</v>
      </c>
      <c r="G18" s="3" t="n">
        <v>39.4660169188307</v>
      </c>
      <c r="H18" s="3" t="n">
        <v>25.650837933779</v>
      </c>
      <c r="I18" s="3" t="n">
        <v>0.5809269750859</v>
      </c>
    </row>
    <row r="19" customFormat="false" ht="12.75" hidden="false" customHeight="false" outlineLevel="0" collapsed="false">
      <c r="A19" s="2" t="s">
        <v>11</v>
      </c>
      <c r="B19" s="2" t="s">
        <v>19</v>
      </c>
      <c r="C19" s="2" t="s">
        <v>16</v>
      </c>
      <c r="D19" s="3" t="n">
        <v>28.490305846481</v>
      </c>
      <c r="E19" s="3" t="n">
        <v>18.7124453486237</v>
      </c>
      <c r="F19" s="3" t="n">
        <v>13.8841563635326</v>
      </c>
      <c r="G19" s="3" t="n">
        <v>8.7254265395033</v>
      </c>
      <c r="H19" s="3" t="n">
        <v>4.245605097063</v>
      </c>
      <c r="I19" s="3" t="n">
        <v>0.1128207646253</v>
      </c>
    </row>
    <row r="20" customFormat="false" ht="12.75" hidden="false" customHeight="false" outlineLevel="0" collapsed="false">
      <c r="A20" s="2" t="s">
        <v>11</v>
      </c>
      <c r="B20" s="2" t="s">
        <v>19</v>
      </c>
      <c r="C20" s="2" t="s">
        <v>18</v>
      </c>
      <c r="D20" s="3" t="n">
        <v>8.233089168027</v>
      </c>
      <c r="E20" s="3" t="n">
        <v>6.251927300925</v>
      </c>
      <c r="F20" s="3" t="n">
        <v>5.4536880070485</v>
      </c>
      <c r="G20" s="3" t="n">
        <v>6.3747120345252</v>
      </c>
      <c r="H20" s="3" t="n">
        <v>7.8045830983209</v>
      </c>
      <c r="I20" s="3" t="n">
        <v>9.2948354396386</v>
      </c>
    </row>
    <row r="21" customFormat="false" ht="12.8" hidden="false" customHeight="false" outlineLevel="0" collapsed="false">
      <c r="A21" s="2" t="s">
        <v>11</v>
      </c>
      <c r="B21" s="2" t="s">
        <v>19</v>
      </c>
      <c r="C21" s="2" t="s">
        <v>20</v>
      </c>
      <c r="D21" s="3" t="n">
        <v>3.453368760218</v>
      </c>
      <c r="E21" s="3" t="n">
        <v>2.7903067373953</v>
      </c>
      <c r="F21" s="3" t="n">
        <v>2.1272586835708</v>
      </c>
      <c r="G21" s="3" t="n">
        <v>1.5368534947327</v>
      </c>
      <c r="H21" s="3" t="n">
        <v>1.0474633259538</v>
      </c>
      <c r="I21" s="3" t="n">
        <v>0.3959722362422</v>
      </c>
      <c r="J21" s="0" t="n">
        <f aca="false">SUM(E17:E21)</f>
        <v>102.015337987226</v>
      </c>
      <c r="K21" s="0" t="n">
        <f aca="false">SUM(I17:I21)</f>
        <v>27.7117732929531</v>
      </c>
    </row>
    <row r="22" customFormat="false" ht="12.8" hidden="false" customHeight="false" outlineLevel="0" collapsed="false">
      <c r="A22" s="2" t="s">
        <v>11</v>
      </c>
      <c r="B22" s="2" t="s">
        <v>21</v>
      </c>
      <c r="C22" s="2" t="s">
        <v>13</v>
      </c>
      <c r="D22" s="3" t="n">
        <v>5.5568311287433</v>
      </c>
      <c r="E22" s="3" t="n">
        <v>6.052820118364</v>
      </c>
      <c r="F22" s="3" t="n">
        <v>6.2783458754001</v>
      </c>
      <c r="G22" s="3" t="n">
        <v>6.1147319240434</v>
      </c>
      <c r="H22" s="3" t="n">
        <v>6.1655385581469</v>
      </c>
      <c r="I22" s="3" t="n">
        <v>6.2791934249546</v>
      </c>
    </row>
    <row r="23" customFormat="false" ht="12.75" hidden="false" customHeight="false" outlineLevel="0" collapsed="false">
      <c r="A23" s="2" t="s">
        <v>11</v>
      </c>
      <c r="B23" s="2" t="s">
        <v>21</v>
      </c>
      <c r="C23" s="2" t="s">
        <v>14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</row>
    <row r="24" customFormat="false" ht="12.75" hidden="false" customHeight="false" outlineLevel="0" collapsed="false">
      <c r="A24" s="2" t="s">
        <v>11</v>
      </c>
      <c r="B24" s="2" t="s">
        <v>21</v>
      </c>
      <c r="C24" s="2" t="s">
        <v>16</v>
      </c>
      <c r="D24" s="3" t="n">
        <v>0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</row>
    <row r="25" customFormat="false" ht="12.75" hidden="false" customHeight="false" outlineLevel="0" collapsed="false">
      <c r="A25" s="2" t="s">
        <v>11</v>
      </c>
      <c r="B25" s="2" t="s">
        <v>21</v>
      </c>
      <c r="C25" s="2" t="s">
        <v>18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</row>
    <row r="26" customFormat="false" ht="12.75" hidden="false" customHeight="false" outlineLevel="0" collapsed="false">
      <c r="A26" s="2" t="s">
        <v>11</v>
      </c>
      <c r="B26" s="2" t="s">
        <v>21</v>
      </c>
      <c r="C26" s="2" t="s">
        <v>20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</row>
    <row r="27" customFormat="false" ht="12.75" hidden="false" customHeight="false" outlineLevel="0" collapsed="false">
      <c r="A27" s="2" t="s">
        <v>11</v>
      </c>
      <c r="B27" s="2" t="s">
        <v>22</v>
      </c>
      <c r="C27" s="2" t="s">
        <v>13</v>
      </c>
      <c r="D27" s="3" t="n">
        <v>6.8141993129085</v>
      </c>
      <c r="E27" s="3" t="n">
        <v>9.0971164090628</v>
      </c>
      <c r="F27" s="3" t="n">
        <v>10.6851235251982</v>
      </c>
      <c r="G27" s="3" t="n">
        <v>11.4377325830379</v>
      </c>
      <c r="H27" s="3" t="n">
        <v>12.0218305475032</v>
      </c>
      <c r="I27" s="3" t="n">
        <v>12.2425605815238</v>
      </c>
    </row>
    <row r="28" customFormat="false" ht="12.75" hidden="false" customHeight="false" outlineLevel="0" collapsed="false">
      <c r="A28" s="2" t="s">
        <v>11</v>
      </c>
      <c r="B28" s="2" t="s">
        <v>22</v>
      </c>
      <c r="C28" s="2" t="s">
        <v>14</v>
      </c>
      <c r="D28" s="3" t="n">
        <v>4.9291756450348</v>
      </c>
      <c r="E28" s="3" t="n">
        <v>4.1110454453743</v>
      </c>
      <c r="F28" s="3" t="n">
        <v>3.6052088535008</v>
      </c>
      <c r="G28" s="3" t="n">
        <v>3.0128527456603</v>
      </c>
      <c r="H28" s="3" t="n">
        <v>2.5147048430769</v>
      </c>
      <c r="I28" s="3" t="n">
        <v>1.3411715619664</v>
      </c>
    </row>
    <row r="29" customFormat="false" ht="12.75" hidden="false" customHeight="false" outlineLevel="0" collapsed="false">
      <c r="A29" s="2" t="s">
        <v>11</v>
      </c>
      <c r="B29" s="2" t="s">
        <v>22</v>
      </c>
      <c r="C29" s="2" t="s">
        <v>16</v>
      </c>
      <c r="D29" s="3" t="n">
        <v>0.1311633673827</v>
      </c>
      <c r="E29" s="3" t="n">
        <v>0</v>
      </c>
      <c r="F29" s="3" t="n">
        <v>0</v>
      </c>
      <c r="G29" s="3" t="n">
        <v>0</v>
      </c>
      <c r="H29" s="3" t="n">
        <v>0</v>
      </c>
      <c r="I29" s="3" t="n">
        <v>0</v>
      </c>
    </row>
    <row r="30" customFormat="false" ht="12.75" hidden="false" customHeight="false" outlineLevel="0" collapsed="false">
      <c r="A30" s="2" t="s">
        <v>11</v>
      </c>
      <c r="B30" s="2" t="s">
        <v>22</v>
      </c>
      <c r="C30" s="2" t="s">
        <v>18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</row>
    <row r="31" customFormat="false" ht="12.75" hidden="false" customHeight="false" outlineLevel="0" collapsed="false">
      <c r="A31" s="2" t="s">
        <v>11</v>
      </c>
      <c r="B31" s="2" t="s">
        <v>22</v>
      </c>
      <c r="C31" s="2" t="s">
        <v>20</v>
      </c>
      <c r="D31" s="3" t="n">
        <v>2.0805247307703</v>
      </c>
      <c r="E31" s="3" t="n">
        <v>1.4519448053377</v>
      </c>
      <c r="F31" s="3" t="n">
        <v>1.1081857386895</v>
      </c>
      <c r="G31" s="3" t="n">
        <v>0.821356690467</v>
      </c>
      <c r="H31" s="3" t="n">
        <v>0.611786556476</v>
      </c>
      <c r="I31" s="3" t="n">
        <v>0.2379426815996</v>
      </c>
    </row>
    <row r="32" customFormat="false" ht="12.75" hidden="false" customHeight="false" outlineLevel="0" collapsed="false">
      <c r="A32" s="2" t="s">
        <v>11</v>
      </c>
      <c r="B32" s="2" t="s">
        <v>23</v>
      </c>
      <c r="C32" s="2" t="s">
        <v>13</v>
      </c>
      <c r="D32" s="3" t="n">
        <v>31.5804041988431</v>
      </c>
      <c r="E32" s="3" t="n">
        <v>31.4416917462255</v>
      </c>
      <c r="F32" s="3" t="n">
        <v>29.0635304132547</v>
      </c>
      <c r="G32" s="3" t="n">
        <v>23.7063269283624</v>
      </c>
      <c r="H32" s="3" t="n">
        <v>18.4276306099844</v>
      </c>
      <c r="I32" s="3" t="n">
        <v>11.2081626774397</v>
      </c>
    </row>
    <row r="33" customFormat="false" ht="12.75" hidden="false" customHeight="false" outlineLevel="0" collapsed="false">
      <c r="A33" s="2" t="s">
        <v>11</v>
      </c>
      <c r="B33" s="2" t="s">
        <v>23</v>
      </c>
      <c r="C33" s="2" t="s">
        <v>14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</row>
    <row r="34" customFormat="false" ht="12.75" hidden="false" customHeight="false" outlineLevel="0" collapsed="false">
      <c r="A34" s="2" t="s">
        <v>11</v>
      </c>
      <c r="B34" s="2" t="s">
        <v>23</v>
      </c>
      <c r="C34" s="2" t="s">
        <v>16</v>
      </c>
      <c r="D34" s="3" t="n">
        <v>0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</row>
    <row r="35" customFormat="false" ht="12.75" hidden="false" customHeight="false" outlineLevel="0" collapsed="false">
      <c r="A35" s="2" t="s">
        <v>11</v>
      </c>
      <c r="B35" s="2" t="s">
        <v>23</v>
      </c>
      <c r="C35" s="2" t="s">
        <v>18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</row>
    <row r="36" customFormat="false" ht="12.75" hidden="false" customHeight="false" outlineLevel="0" collapsed="false">
      <c r="A36" s="2" t="s">
        <v>11</v>
      </c>
      <c r="B36" s="2" t="s">
        <v>23</v>
      </c>
      <c r="C36" s="2" t="s">
        <v>20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</row>
    <row r="37" customFormat="false" ht="12.75" hidden="false" customHeight="false" outlineLevel="0" collapsed="false">
      <c r="A37" s="2" t="s">
        <v>11</v>
      </c>
      <c r="B37" s="2" t="s">
        <v>24</v>
      </c>
      <c r="C37" s="2" t="s">
        <v>13</v>
      </c>
      <c r="D37" s="3" t="n">
        <v>6.1686383468976</v>
      </c>
      <c r="E37" s="3" t="n">
        <v>7.4058678043079</v>
      </c>
      <c r="F37" s="3" t="n">
        <v>7.7287787193333</v>
      </c>
      <c r="G37" s="3" t="n">
        <v>7.2350864242515</v>
      </c>
      <c r="H37" s="3" t="n">
        <v>6.6848585036466</v>
      </c>
      <c r="I37" s="3" t="n">
        <v>3.8290351068449</v>
      </c>
    </row>
    <row r="38" customFormat="false" ht="12.75" hidden="false" customHeight="false" outlineLevel="0" collapsed="false">
      <c r="A38" s="2" t="s">
        <v>11</v>
      </c>
      <c r="B38" s="2" t="s">
        <v>24</v>
      </c>
      <c r="C38" s="2" t="s">
        <v>14</v>
      </c>
      <c r="D38" s="3" t="n">
        <v>10.0079276468595</v>
      </c>
      <c r="E38" s="3" t="n">
        <v>8.820585270951</v>
      </c>
      <c r="F38" s="3" t="n">
        <v>7.507955233685</v>
      </c>
      <c r="G38" s="3" t="n">
        <v>6.2979221682279</v>
      </c>
      <c r="H38" s="3" t="n">
        <v>5.2427421453723</v>
      </c>
      <c r="I38" s="3" t="n">
        <v>2.4566614380772</v>
      </c>
    </row>
    <row r="39" customFormat="false" ht="12.75" hidden="false" customHeight="false" outlineLevel="0" collapsed="false">
      <c r="A39" s="2" t="s">
        <v>11</v>
      </c>
      <c r="B39" s="2" t="s">
        <v>24</v>
      </c>
      <c r="C39" s="2" t="s">
        <v>16</v>
      </c>
      <c r="D39" s="3" t="n">
        <v>3.7356450938281</v>
      </c>
      <c r="E39" s="3" t="n">
        <v>2.5593518335925</v>
      </c>
      <c r="F39" s="3" t="n">
        <v>1.5195701466695</v>
      </c>
      <c r="G39" s="3" t="n">
        <v>0.7606526904716</v>
      </c>
      <c r="H39" s="3" t="n">
        <v>0.621801084856</v>
      </c>
      <c r="I39" s="3" t="n">
        <v>0.2455476715107</v>
      </c>
    </row>
    <row r="40" customFormat="false" ht="12.75" hidden="false" customHeight="false" outlineLevel="0" collapsed="false">
      <c r="A40" s="2" t="s">
        <v>11</v>
      </c>
      <c r="B40" s="2" t="s">
        <v>24</v>
      </c>
      <c r="C40" s="2" t="s">
        <v>18</v>
      </c>
      <c r="D40" s="3" t="n">
        <v>1.1816864709462</v>
      </c>
      <c r="E40" s="3" t="n">
        <v>1.2269748352346</v>
      </c>
      <c r="F40" s="3" t="n">
        <v>1.2056602233977</v>
      </c>
      <c r="G40" s="3" t="n">
        <v>1.1567142152381</v>
      </c>
      <c r="H40" s="3" t="n">
        <v>1.0869565618766</v>
      </c>
      <c r="I40" s="3" t="n">
        <v>0.8619196954182</v>
      </c>
    </row>
    <row r="41" customFormat="false" ht="12.75" hidden="false" customHeight="false" outlineLevel="0" collapsed="false">
      <c r="A41" s="2" t="s">
        <v>11</v>
      </c>
      <c r="B41" s="2" t="s">
        <v>24</v>
      </c>
      <c r="C41" s="2" t="s">
        <v>20</v>
      </c>
      <c r="D41" s="3" t="n">
        <v>0.7709914297352</v>
      </c>
      <c r="E41" s="3" t="n">
        <v>2.0437538317846</v>
      </c>
      <c r="F41" s="3" t="n">
        <v>2.9099527678437</v>
      </c>
      <c r="G41" s="3" t="n">
        <v>3.4942465975523</v>
      </c>
      <c r="H41" s="3" t="n">
        <v>3.6095534595063</v>
      </c>
      <c r="I41" s="3" t="n">
        <v>3.6149051566275</v>
      </c>
    </row>
    <row r="42" customFormat="false" ht="12.75" hidden="false" customHeight="false" outlineLevel="0" collapsed="false">
      <c r="A42" s="2" t="s">
        <v>11</v>
      </c>
      <c r="B42" s="2" t="s">
        <v>25</v>
      </c>
      <c r="C42" s="2" t="s">
        <v>13</v>
      </c>
      <c r="D42" s="3" t="n">
        <v>10.0313801199302</v>
      </c>
      <c r="E42" s="3" t="n">
        <v>9.6515994081092</v>
      </c>
      <c r="F42" s="3" t="n">
        <v>8.7427751570428</v>
      </c>
      <c r="G42" s="3" t="n">
        <v>8.2988737526723</v>
      </c>
      <c r="H42" s="3" t="n">
        <v>7.8912258783624</v>
      </c>
      <c r="I42" s="3" t="n">
        <v>6.4912464355034</v>
      </c>
    </row>
    <row r="43" customFormat="false" ht="12.75" hidden="false" customHeight="false" outlineLevel="0" collapsed="false">
      <c r="A43" s="2" t="s">
        <v>11</v>
      </c>
      <c r="B43" s="2" t="s">
        <v>25</v>
      </c>
      <c r="C43" s="2" t="s">
        <v>14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</row>
    <row r="44" customFormat="false" ht="12.75" hidden="false" customHeight="false" outlineLevel="0" collapsed="false">
      <c r="A44" s="2" t="s">
        <v>11</v>
      </c>
      <c r="B44" s="2" t="s">
        <v>25</v>
      </c>
      <c r="C44" s="2" t="s">
        <v>16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</row>
    <row r="45" customFormat="false" ht="12.75" hidden="false" customHeight="false" outlineLevel="0" collapsed="false">
      <c r="A45" s="2" t="s">
        <v>11</v>
      </c>
      <c r="B45" s="2" t="s">
        <v>25</v>
      </c>
      <c r="C45" s="2" t="s">
        <v>18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</row>
    <row r="46" customFormat="false" ht="12.75" hidden="false" customHeight="false" outlineLevel="0" collapsed="false">
      <c r="A46" s="2" t="s">
        <v>11</v>
      </c>
      <c r="B46" s="2" t="s">
        <v>25</v>
      </c>
      <c r="C46" s="2" t="s">
        <v>20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</row>
    <row r="47" customFormat="false" ht="12.75" hidden="false" customHeight="false" outlineLevel="0" collapsed="false">
      <c r="A47" s="2" t="s">
        <v>11</v>
      </c>
      <c r="B47" s="2" t="s">
        <v>26</v>
      </c>
      <c r="C47" s="2" t="s">
        <v>13</v>
      </c>
      <c r="D47" s="3" t="n">
        <v>5.2095739382037</v>
      </c>
      <c r="E47" s="3" t="n">
        <v>5.3563171012445</v>
      </c>
      <c r="F47" s="3" t="n">
        <v>5.4582971223451</v>
      </c>
      <c r="G47" s="3" t="n">
        <v>5.3202967023504</v>
      </c>
      <c r="H47" s="3" t="n">
        <v>5.1917706949838</v>
      </c>
      <c r="I47" s="3" t="n">
        <v>4.6815600551123</v>
      </c>
    </row>
    <row r="48" customFormat="false" ht="12.75" hidden="false" customHeight="false" outlineLevel="0" collapsed="false">
      <c r="A48" s="2" t="s">
        <v>11</v>
      </c>
      <c r="B48" s="2" t="s">
        <v>26</v>
      </c>
      <c r="C48" s="2" t="s">
        <v>14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</row>
    <row r="49" customFormat="false" ht="12.75" hidden="false" customHeight="false" outlineLevel="0" collapsed="false">
      <c r="A49" s="2" t="s">
        <v>11</v>
      </c>
      <c r="B49" s="2" t="s">
        <v>26</v>
      </c>
      <c r="C49" s="2" t="s">
        <v>16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</row>
    <row r="50" customFormat="false" ht="12.75" hidden="false" customHeight="false" outlineLevel="0" collapsed="false">
      <c r="A50" s="2" t="s">
        <v>11</v>
      </c>
      <c r="B50" s="2" t="s">
        <v>26</v>
      </c>
      <c r="C50" s="2" t="s">
        <v>18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</row>
    <row r="51" customFormat="false" ht="12.75" hidden="false" customHeight="false" outlineLevel="0" collapsed="false">
      <c r="A51" s="2" t="s">
        <v>11</v>
      </c>
      <c r="B51" s="2" t="s">
        <v>26</v>
      </c>
      <c r="C51" s="2" t="s">
        <v>20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</row>
    <row r="52" customFormat="false" ht="12.75" hidden="false" customHeight="false" outlineLevel="0" collapsed="false">
      <c r="A52" s="2" t="s">
        <v>11</v>
      </c>
      <c r="B52" s="2" t="s">
        <v>27</v>
      </c>
      <c r="C52" s="2" t="s">
        <v>13</v>
      </c>
      <c r="D52" s="3" t="n">
        <v>6.9706209544795</v>
      </c>
      <c r="E52" s="3" t="n">
        <v>7.3629635587944</v>
      </c>
      <c r="F52" s="3" t="n">
        <v>7.6603371728133</v>
      </c>
      <c r="G52" s="3" t="n">
        <v>7.8939592968144</v>
      </c>
      <c r="H52" s="3" t="n">
        <v>8.1626493547042</v>
      </c>
      <c r="I52" s="3" t="n">
        <v>8.8219293890382</v>
      </c>
    </row>
    <row r="53" customFormat="false" ht="12.75" hidden="false" customHeight="false" outlineLevel="0" collapsed="false">
      <c r="A53" s="2" t="s">
        <v>11</v>
      </c>
      <c r="B53" s="2" t="s">
        <v>27</v>
      </c>
      <c r="C53" s="2" t="s">
        <v>14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</row>
    <row r="54" customFormat="false" ht="12.75" hidden="false" customHeight="false" outlineLevel="0" collapsed="false">
      <c r="A54" s="2" t="s">
        <v>11</v>
      </c>
      <c r="B54" s="2" t="s">
        <v>27</v>
      </c>
      <c r="C54" s="2" t="s">
        <v>16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</row>
    <row r="55" customFormat="false" ht="12.75" hidden="false" customHeight="false" outlineLevel="0" collapsed="false">
      <c r="A55" s="2" t="s">
        <v>11</v>
      </c>
      <c r="B55" s="2" t="s">
        <v>27</v>
      </c>
      <c r="C55" s="2" t="s">
        <v>18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</row>
    <row r="56" customFormat="false" ht="12.75" hidden="false" customHeight="false" outlineLevel="0" collapsed="false">
      <c r="A56" s="2" t="s">
        <v>11</v>
      </c>
      <c r="B56" s="2" t="s">
        <v>27</v>
      </c>
      <c r="C56" s="2" t="s">
        <v>20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H13" activeCellId="0" sqref="H13"/>
    </sheetView>
  </sheetViews>
  <sheetFormatPr defaultRowHeight="12.75"/>
  <cols>
    <col collapsed="false" hidden="false" max="1" min="1" style="0" width="26.2857142857143"/>
    <col collapsed="false" hidden="false" max="2" min="2" style="0" width="16.2908163265306"/>
    <col collapsed="false" hidden="false" max="1025" min="3" style="0" width="11.5714285714286"/>
  </cols>
  <sheetData>
    <row r="1" customFormat="false" ht="12.75" hidden="false" customHeight="false" outlineLevel="0" collapsed="false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customFormat="false" ht="25.5" hidden="false" customHeight="false" outlineLevel="0" collapsed="false">
      <c r="A2" s="2" t="s">
        <v>11</v>
      </c>
      <c r="B2" s="2" t="s">
        <v>13</v>
      </c>
      <c r="C2" s="3" t="n">
        <v>9.69519517744034</v>
      </c>
      <c r="D2" s="3" t="n">
        <v>10.2705875242246</v>
      </c>
      <c r="E2" s="3" t="n">
        <v>10.2200218518849</v>
      </c>
      <c r="F2" s="3" t="n">
        <v>9.64836775070827</v>
      </c>
      <c r="G2" s="3" t="n">
        <v>9.23331854742187</v>
      </c>
      <c r="H2" s="3" t="n">
        <v>8.05443835572586</v>
      </c>
    </row>
    <row r="3" customFormat="false" ht="25.5" hidden="false" customHeight="false" outlineLevel="0" collapsed="false">
      <c r="A3" s="2" t="s">
        <v>11</v>
      </c>
      <c r="B3" s="2" t="s">
        <v>14</v>
      </c>
      <c r="C3" s="3" t="n">
        <v>6.11573754719325</v>
      </c>
      <c r="D3" s="3" t="n">
        <v>6.21371897152739</v>
      </c>
      <c r="E3" s="3" t="n">
        <v>5.45160932912028</v>
      </c>
      <c r="F3" s="3" t="n">
        <v>4.35848512374604</v>
      </c>
      <c r="G3" s="3" t="n">
        <v>3.0136495963278</v>
      </c>
      <c r="H3" s="3" t="n">
        <v>0.458398570956827</v>
      </c>
    </row>
    <row r="4" customFormat="false" ht="25.5" hidden="false" customHeight="false" outlineLevel="0" collapsed="false">
      <c r="A4" s="2" t="s">
        <v>11</v>
      </c>
      <c r="B4" s="2" t="s">
        <v>16</v>
      </c>
      <c r="C4" s="3" t="n">
        <v>3.18689846915196</v>
      </c>
      <c r="D4" s="3" t="n">
        <v>1.82904532951128</v>
      </c>
      <c r="E4" s="3" t="n">
        <v>1.32448207310422</v>
      </c>
      <c r="F4" s="3" t="n">
        <v>0.815655995698616</v>
      </c>
      <c r="G4" s="3" t="n">
        <v>0.418521597757438</v>
      </c>
      <c r="H4" s="3" t="n">
        <v>0.0308141389626827</v>
      </c>
    </row>
    <row r="5" customFormat="false" ht="25.5" hidden="false" customHeight="false" outlineLevel="0" collapsed="false">
      <c r="A5" s="2" t="s">
        <v>11</v>
      </c>
      <c r="B5" s="2" t="s">
        <v>18</v>
      </c>
      <c r="C5" s="3" t="n">
        <v>0.809524990453414</v>
      </c>
      <c r="D5" s="3" t="n">
        <v>0.64306983114012</v>
      </c>
      <c r="E5" s="3" t="n">
        <v>0.572600879660034</v>
      </c>
      <c r="F5" s="3" t="n">
        <v>0.647586091983087</v>
      </c>
      <c r="G5" s="3" t="n">
        <v>0.764534794513972</v>
      </c>
      <c r="H5" s="3" t="n">
        <v>0.873323743341084</v>
      </c>
    </row>
    <row r="6" customFormat="false" ht="25.5" hidden="false" customHeight="false" outlineLevel="0" collapsed="false">
      <c r="A6" s="2" t="s">
        <v>11</v>
      </c>
      <c r="B6" s="2" t="s">
        <v>20</v>
      </c>
      <c r="C6" s="3" t="n">
        <v>0.671889457623482</v>
      </c>
      <c r="D6" s="3" t="n">
        <v>0.651137069251522</v>
      </c>
      <c r="E6" s="3" t="n">
        <v>0.625160530271419</v>
      </c>
      <c r="F6" s="3" t="n">
        <v>0.585723848210851</v>
      </c>
      <c r="G6" s="3" t="n">
        <v>0.523580488978667</v>
      </c>
      <c r="H6" s="3" t="n">
        <v>0.405003823094119</v>
      </c>
    </row>
    <row r="8" customFormat="false" ht="12.75" hidden="false" customHeight="false" outlineLevel="0" collapsed="false">
      <c r="A8" s="5" t="s">
        <v>0</v>
      </c>
      <c r="B8" s="5" t="s">
        <v>2</v>
      </c>
      <c r="C8" s="5" t="s">
        <v>3</v>
      </c>
      <c r="D8" s="5" t="s">
        <v>4</v>
      </c>
      <c r="E8" s="5" t="s">
        <v>5</v>
      </c>
      <c r="F8" s="5" t="s">
        <v>6</v>
      </c>
      <c r="G8" s="5" t="s">
        <v>7</v>
      </c>
      <c r="H8" s="5" t="s">
        <v>8</v>
      </c>
    </row>
    <row r="9" customFormat="false" ht="12.8" hidden="false" customHeight="false" outlineLevel="0" collapsed="false">
      <c r="A9" s="6"/>
      <c r="B9" s="6" t="s">
        <v>13</v>
      </c>
      <c r="C9" s="7" t="n">
        <f aca="false">$C$2/SUM($C2:$C6)</f>
        <v>0.47341563976468</v>
      </c>
      <c r="D9" s="7" t="n">
        <f aca="false">$D$2/SUM($D2:$D6)</f>
        <v>0.523807561559735</v>
      </c>
      <c r="E9" s="7" t="n">
        <f aca="false">$E$2/SUM($E2:$E6)</f>
        <v>0.561728715878437</v>
      </c>
      <c r="F9" s="7" t="n">
        <f aca="false">$F$2/SUM($F2:$F6)</f>
        <v>0.600926546610663</v>
      </c>
      <c r="G9" s="7" t="n">
        <f aca="false">$G$2/SUM($G2:$G6)</f>
        <v>0.66171563053986</v>
      </c>
      <c r="H9" s="7" t="n">
        <f aca="false">$H$2/SUM($H2:$H6)</f>
        <v>0.820042341511356</v>
      </c>
    </row>
    <row r="10" customFormat="false" ht="12.8" hidden="false" customHeight="false" outlineLevel="0" collapsed="false">
      <c r="A10" s="6"/>
      <c r="B10" s="6" t="s">
        <v>14</v>
      </c>
      <c r="C10" s="7" t="n">
        <f aca="false">$C$3/SUM($C2:$C6)</f>
        <v>0.298630997163871</v>
      </c>
      <c r="D10" s="7" t="n">
        <f aca="false">$D$3/SUM($D2:$D6)</f>
        <v>0.316904264241588</v>
      </c>
      <c r="E10" s="7" t="n">
        <f aca="false">$E$3/SUM($E2:$E6)</f>
        <v>0.29963981998266</v>
      </c>
      <c r="F10" s="7" t="n">
        <f aca="false">$F$3/SUM($F2:$F6)</f>
        <v>0.271458290307642</v>
      </c>
      <c r="G10" s="7" t="n">
        <f aca="false">$G$3/SUM($G2:$G6)</f>
        <v>0.215976415480332</v>
      </c>
      <c r="H10" s="7" t="n">
        <f aca="false">$H$3/SUM($H2:$H6)</f>
        <v>0.0466706951957322</v>
      </c>
    </row>
    <row r="11" customFormat="false" ht="12.8" hidden="false" customHeight="false" outlineLevel="0" collapsed="false">
      <c r="A11" s="6"/>
      <c r="B11" s="6" t="s">
        <v>16</v>
      </c>
      <c r="C11" s="7" t="n">
        <f aca="false">$C$4/SUM($C2:$C6)</f>
        <v>0.155616008757544</v>
      </c>
      <c r="D11" s="7" t="n">
        <f aca="false">$D$4/SUM($D2:$D6)</f>
        <v>0.0932826648693456</v>
      </c>
      <c r="E11" s="7" t="n">
        <f aca="false">$E$4/SUM($E2:$E6)</f>
        <v>0.0727982410322956</v>
      </c>
      <c r="F11" s="7" t="n">
        <f aca="false">$F$4/SUM($F2:$F6)</f>
        <v>0.0508012705756857</v>
      </c>
      <c r="G11" s="7" t="n">
        <f aca="false">$G$4/SUM($G2:$G6)</f>
        <v>0.0299937970873907</v>
      </c>
      <c r="H11" s="7" t="n">
        <f aca="false">$H$4/SUM($H2:$H6)</f>
        <v>0.0031372638973208</v>
      </c>
    </row>
    <row r="12" customFormat="false" ht="12.8" hidden="false" customHeight="false" outlineLevel="0" collapsed="false">
      <c r="A12" s="6"/>
      <c r="B12" s="6" t="s">
        <v>18</v>
      </c>
      <c r="C12" s="7" t="n">
        <f aca="false">$C$5/SUM($C2:$C6)</f>
        <v>0.0395290434330565</v>
      </c>
      <c r="D12" s="7" t="n">
        <f aca="false">$D$5/SUM($D2:$D6)</f>
        <v>0.0327970371088939</v>
      </c>
      <c r="E12" s="7" t="n">
        <f aca="false">$E$5/SUM($E2:$E6)</f>
        <v>0.0314721789741548</v>
      </c>
      <c r="F12" s="7" t="n">
        <f aca="false">$F$5/SUM($F2:$F6)</f>
        <v>0.0403334205270031</v>
      </c>
      <c r="G12" s="7" t="n">
        <f aca="false">$G$5/SUM($G2:$G6)</f>
        <v>0.054791202212203</v>
      </c>
      <c r="H12" s="7" t="n">
        <f aca="false">$H$5/SUM($H2:$H6)</f>
        <v>0.0889152558822141</v>
      </c>
    </row>
    <row r="13" customFormat="false" ht="12.8" hidden="false" customHeight="false" outlineLevel="0" collapsed="false">
      <c r="A13" s="6"/>
      <c r="B13" s="6" t="s">
        <v>20</v>
      </c>
      <c r="C13" s="7" t="n">
        <f aca="false">$C$6/SUM($C2:$C6)</f>
        <v>0.0328083108808484</v>
      </c>
      <c r="D13" s="7" t="n">
        <f aca="false">$D$6/SUM($D2:$D6)</f>
        <v>0.0332084722204382</v>
      </c>
      <c r="E13" s="7" t="n">
        <f aca="false">$E$6/SUM($E2:$E6)</f>
        <v>0.0343610441324526</v>
      </c>
      <c r="F13" s="7" t="n">
        <f aca="false">$F$6/SUM($F2:$F6)</f>
        <v>0.0364804719790057</v>
      </c>
      <c r="G13" s="7" t="n">
        <f aca="false">$G$6/SUM($G2:$G6)</f>
        <v>0.0375229546802137</v>
      </c>
      <c r="H13" s="7" t="n">
        <f aca="false">$H$6/SUM($H2:$H6)</f>
        <v>0.0412344435133766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9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51" activeCellId="0" sqref="G51"/>
    </sheetView>
  </sheetViews>
  <sheetFormatPr defaultRowHeight="12.75"/>
  <cols>
    <col collapsed="false" hidden="false" max="1" min="1" style="0" width="42.1428571428571"/>
    <col collapsed="false" hidden="false" max="2" min="2" style="0" width="44.1428571428571"/>
    <col collapsed="false" hidden="false" max="3" min="3" style="0" width="29.1377551020408"/>
    <col collapsed="false" hidden="false" max="4" min="4" style="0" width="16.4234693877551"/>
    <col collapsed="false" hidden="false" max="5" min="5" style="0" width="19.7091836734694"/>
    <col collapsed="false" hidden="false" max="6" min="6" style="0" width="11.5714285714286"/>
    <col collapsed="false" hidden="false" max="7" min="7" style="0" width="13.7040816326531"/>
    <col collapsed="false" hidden="false" max="8" min="8" style="0" width="17.4234693877551"/>
    <col collapsed="false" hidden="false" max="1025" min="9" style="0" width="11.5714285714286"/>
  </cols>
  <sheetData>
    <row r="1" customFormat="false" ht="12.75" hidden="false" customHeight="false" outlineLevel="0" collapsed="false">
      <c r="A1" s="1" t="s">
        <v>0</v>
      </c>
      <c r="B1" s="1" t="s">
        <v>28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2.75" hidden="false" customHeight="false" outlineLevel="0" collapsed="false">
      <c r="A2" s="2" t="s">
        <v>11</v>
      </c>
      <c r="B2" s="2" t="s">
        <v>29</v>
      </c>
      <c r="C2" s="2" t="s">
        <v>12</v>
      </c>
      <c r="D2" s="2" t="s">
        <v>20</v>
      </c>
      <c r="E2" s="3" t="n">
        <v>0.1954129886152</v>
      </c>
      <c r="F2" s="3" t="n">
        <v>0.1741805414875</v>
      </c>
      <c r="G2" s="3" t="n">
        <v>0.1544465981591</v>
      </c>
      <c r="H2" s="3" t="n">
        <v>0.1347748942722</v>
      </c>
      <c r="I2" s="3" t="n">
        <v>0.1179193345641</v>
      </c>
      <c r="J2" s="3" t="n">
        <v>0.0696096314497</v>
      </c>
    </row>
    <row r="3" customFormat="false" ht="12.75" hidden="false" customHeight="false" outlineLevel="0" collapsed="false">
      <c r="A3" s="2" t="s">
        <v>11</v>
      </c>
      <c r="B3" s="2" t="s">
        <v>29</v>
      </c>
      <c r="C3" s="2" t="s">
        <v>12</v>
      </c>
      <c r="D3" s="2" t="s">
        <v>13</v>
      </c>
      <c r="E3" s="3" t="n">
        <v>4.95897345407</v>
      </c>
      <c r="F3" s="3" t="n">
        <v>5.406879427058</v>
      </c>
      <c r="G3" s="3" t="n">
        <v>5.624746032392</v>
      </c>
      <c r="H3" s="3" t="n">
        <v>5.623130780742</v>
      </c>
      <c r="I3" s="3" t="n">
        <v>5.62458210027</v>
      </c>
      <c r="J3" s="3" t="n">
        <v>5.365625566066</v>
      </c>
    </row>
    <row r="4" customFormat="false" ht="12.75" hidden="false" customHeight="false" outlineLevel="0" collapsed="false">
      <c r="A4" s="2" t="s">
        <v>11</v>
      </c>
      <c r="B4" s="2" t="s">
        <v>29</v>
      </c>
      <c r="C4" s="2" t="s">
        <v>12</v>
      </c>
      <c r="D4" s="2" t="s">
        <v>16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3" t="n">
        <v>0</v>
      </c>
    </row>
    <row r="5" customFormat="false" ht="12.75" hidden="false" customHeight="false" outlineLevel="0" collapsed="false">
      <c r="A5" s="2" t="s">
        <v>11</v>
      </c>
      <c r="B5" s="2" t="s">
        <v>29</v>
      </c>
      <c r="C5" s="2" t="s">
        <v>12</v>
      </c>
      <c r="D5" s="2" t="s">
        <v>14</v>
      </c>
      <c r="E5" s="3" t="n">
        <v>0.0114311520028</v>
      </c>
      <c r="F5" s="3" t="n">
        <v>0.0101891101908</v>
      </c>
      <c r="G5" s="3" t="n">
        <v>0.0090347240943</v>
      </c>
      <c r="H5" s="3" t="n">
        <v>0.0078840367156</v>
      </c>
      <c r="I5" s="3" t="n">
        <v>0.0068980880569</v>
      </c>
      <c r="J5" s="3" t="n">
        <v>0.0040723402582</v>
      </c>
    </row>
    <row r="6" customFormat="false" ht="12.75" hidden="false" customHeight="false" outlineLevel="0" collapsed="false">
      <c r="A6" s="2" t="s">
        <v>11</v>
      </c>
      <c r="B6" s="2" t="s">
        <v>29</v>
      </c>
      <c r="C6" s="2" t="s">
        <v>12</v>
      </c>
      <c r="D6" s="2" t="s">
        <v>18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3" t="n">
        <v>0</v>
      </c>
    </row>
    <row r="7" customFormat="false" ht="12.75" hidden="false" customHeight="false" outlineLevel="0" collapsed="false">
      <c r="A7" s="2" t="s">
        <v>11</v>
      </c>
      <c r="B7" s="2" t="s">
        <v>29</v>
      </c>
      <c r="C7" s="2" t="s">
        <v>15</v>
      </c>
      <c r="D7" s="2" t="s">
        <v>20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</row>
    <row r="8" customFormat="false" ht="12.75" hidden="false" customHeight="false" outlineLevel="0" collapsed="false">
      <c r="A8" s="2" t="s">
        <v>11</v>
      </c>
      <c r="B8" s="2" t="s">
        <v>29</v>
      </c>
      <c r="C8" s="2" t="s">
        <v>15</v>
      </c>
      <c r="D8" s="2" t="s">
        <v>13</v>
      </c>
      <c r="E8" s="3" t="n">
        <v>0.9874899346354</v>
      </c>
      <c r="F8" s="3" t="n">
        <v>0.8924985546442</v>
      </c>
      <c r="G8" s="3" t="n">
        <v>0.735026835369</v>
      </c>
      <c r="H8" s="3" t="n">
        <v>0.5843167296195</v>
      </c>
      <c r="I8" s="3" t="n">
        <v>0.4372324165772</v>
      </c>
      <c r="J8" s="3" t="n">
        <v>0.2894359348135</v>
      </c>
    </row>
    <row r="9" customFormat="false" ht="12.75" hidden="false" customHeight="false" outlineLevel="0" collapsed="false">
      <c r="A9" s="2" t="s">
        <v>11</v>
      </c>
      <c r="B9" s="2" t="s">
        <v>29</v>
      </c>
      <c r="C9" s="2" t="s">
        <v>15</v>
      </c>
      <c r="D9" s="2" t="s">
        <v>16</v>
      </c>
      <c r="E9" s="3" t="n">
        <v>0</v>
      </c>
      <c r="F9" s="3" t="n">
        <v>0</v>
      </c>
      <c r="G9" s="3" t="n">
        <v>0</v>
      </c>
      <c r="H9" s="3" t="n">
        <v>0</v>
      </c>
      <c r="I9" s="3" t="n">
        <v>0</v>
      </c>
      <c r="J9" s="3" t="n">
        <v>0</v>
      </c>
    </row>
    <row r="10" customFormat="false" ht="12.75" hidden="false" customHeight="false" outlineLevel="0" collapsed="false">
      <c r="A10" s="2" t="s">
        <v>11</v>
      </c>
      <c r="B10" s="2" t="s">
        <v>29</v>
      </c>
      <c r="C10" s="2" t="s">
        <v>15</v>
      </c>
      <c r="D10" s="2" t="s">
        <v>14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</row>
    <row r="11" customFormat="false" ht="12.75" hidden="false" customHeight="false" outlineLevel="0" collapsed="false">
      <c r="A11" s="2" t="s">
        <v>11</v>
      </c>
      <c r="B11" s="2" t="s">
        <v>29</v>
      </c>
      <c r="C11" s="2" t="s">
        <v>15</v>
      </c>
      <c r="D11" s="2" t="s">
        <v>18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</v>
      </c>
      <c r="J11" s="3" t="n">
        <v>0</v>
      </c>
    </row>
    <row r="12" customFormat="false" ht="12.75" hidden="false" customHeight="false" outlineLevel="0" collapsed="false">
      <c r="A12" s="2" t="s">
        <v>11</v>
      </c>
      <c r="B12" s="2" t="s">
        <v>29</v>
      </c>
      <c r="C12" s="2" t="s">
        <v>17</v>
      </c>
      <c r="D12" s="2" t="s">
        <v>20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</row>
    <row r="13" customFormat="false" ht="12.75" hidden="false" customHeight="false" outlineLevel="0" collapsed="false">
      <c r="A13" s="2" t="s">
        <v>11</v>
      </c>
      <c r="B13" s="2" t="s">
        <v>29</v>
      </c>
      <c r="C13" s="2" t="s">
        <v>17</v>
      </c>
      <c r="D13" s="2" t="s">
        <v>13</v>
      </c>
      <c r="E13" s="3" t="n">
        <v>9.55146967572</v>
      </c>
      <c r="F13" s="3" t="n">
        <v>10.85217126024</v>
      </c>
      <c r="G13" s="3" t="n">
        <v>11.717762571459</v>
      </c>
      <c r="H13" s="3" t="n">
        <v>10.837716793305</v>
      </c>
      <c r="I13" s="3" t="n">
        <v>10.040865682056</v>
      </c>
      <c r="J13" s="3" t="n">
        <v>8.038658826091</v>
      </c>
    </row>
    <row r="14" customFormat="false" ht="12.75" hidden="false" customHeight="false" outlineLevel="0" collapsed="false">
      <c r="A14" s="2" t="s">
        <v>11</v>
      </c>
      <c r="B14" s="2" t="s">
        <v>29</v>
      </c>
      <c r="C14" s="2" t="s">
        <v>17</v>
      </c>
      <c r="D14" s="2" t="s">
        <v>16</v>
      </c>
      <c r="E14" s="3" t="n">
        <v>0</v>
      </c>
      <c r="F14" s="3" t="n">
        <v>0</v>
      </c>
      <c r="G14" s="3" t="n">
        <v>0</v>
      </c>
      <c r="H14" s="3" t="n">
        <v>0</v>
      </c>
      <c r="I14" s="3" t="n">
        <v>0</v>
      </c>
      <c r="J14" s="3" t="n">
        <v>0</v>
      </c>
    </row>
    <row r="15" customFormat="false" ht="12.75" hidden="false" customHeight="false" outlineLevel="0" collapsed="false">
      <c r="A15" s="2" t="s">
        <v>11</v>
      </c>
      <c r="B15" s="2" t="s">
        <v>29</v>
      </c>
      <c r="C15" s="2" t="s">
        <v>17</v>
      </c>
      <c r="D15" s="2" t="s">
        <v>14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</row>
    <row r="16" customFormat="false" ht="12.75" hidden="false" customHeight="false" outlineLevel="0" collapsed="false">
      <c r="A16" s="2" t="s">
        <v>11</v>
      </c>
      <c r="B16" s="2" t="s">
        <v>29</v>
      </c>
      <c r="C16" s="2" t="s">
        <v>17</v>
      </c>
      <c r="D16" s="2" t="s">
        <v>18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</v>
      </c>
      <c r="J16" s="3" t="n">
        <v>0</v>
      </c>
    </row>
    <row r="17" customFormat="false" ht="12.75" hidden="false" customHeight="false" outlineLevel="0" collapsed="false">
      <c r="A17" s="2" t="s">
        <v>11</v>
      </c>
      <c r="B17" s="2" t="s">
        <v>29</v>
      </c>
      <c r="C17" s="2" t="s">
        <v>19</v>
      </c>
      <c r="D17" s="2" t="s">
        <v>20</v>
      </c>
      <c r="E17" s="3" t="n">
        <v>0.807975249626</v>
      </c>
      <c r="F17" s="3" t="n">
        <v>0.6188720630886</v>
      </c>
      <c r="G17" s="3" t="n">
        <v>0.4371574367527</v>
      </c>
      <c r="H17" s="3" t="n">
        <v>0.2822070273898</v>
      </c>
      <c r="I17" s="3" t="n">
        <v>0.1503225151685</v>
      </c>
      <c r="J17" s="3" t="n">
        <v>0.0756594011381</v>
      </c>
    </row>
    <row r="18" customFormat="false" ht="12.75" hidden="false" customHeight="false" outlineLevel="0" collapsed="false">
      <c r="A18" s="2" t="s">
        <v>11</v>
      </c>
      <c r="B18" s="2" t="s">
        <v>29</v>
      </c>
      <c r="C18" s="2" t="s">
        <v>19</v>
      </c>
      <c r="D18" s="2" t="s">
        <v>13</v>
      </c>
      <c r="E18" s="3" t="n">
        <v>6.457674554455</v>
      </c>
      <c r="F18" s="3" t="n">
        <v>5.9666580413708</v>
      </c>
      <c r="G18" s="3" t="n">
        <v>5.7554089249676</v>
      </c>
      <c r="H18" s="3" t="n">
        <v>5.8065701382058</v>
      </c>
      <c r="I18" s="3" t="n">
        <v>6.0061726402971</v>
      </c>
      <c r="J18" s="3" t="n">
        <v>4.5028245781922</v>
      </c>
    </row>
    <row r="19" customFormat="false" ht="12.75" hidden="false" customHeight="false" outlineLevel="0" collapsed="false">
      <c r="A19" s="2" t="s">
        <v>11</v>
      </c>
      <c r="B19" s="2" t="s">
        <v>29</v>
      </c>
      <c r="C19" s="2" t="s">
        <v>19</v>
      </c>
      <c r="D19" s="2" t="s">
        <v>16</v>
      </c>
      <c r="E19" s="3" t="n">
        <v>5.303024781192</v>
      </c>
      <c r="F19" s="3" t="n">
        <v>3.0854836508417</v>
      </c>
      <c r="G19" s="3" t="n">
        <v>2.0330422892445</v>
      </c>
      <c r="H19" s="3" t="n">
        <v>1.1767715391925</v>
      </c>
      <c r="I19" s="3" t="n">
        <v>0.541861292077</v>
      </c>
      <c r="J19" s="3" t="n">
        <v>0.0009608995798</v>
      </c>
    </row>
    <row r="20" customFormat="false" ht="12.75" hidden="false" customHeight="false" outlineLevel="0" collapsed="false">
      <c r="A20" s="2" t="s">
        <v>11</v>
      </c>
      <c r="B20" s="2" t="s">
        <v>29</v>
      </c>
      <c r="C20" s="2" t="s">
        <v>19</v>
      </c>
      <c r="D20" s="2" t="s">
        <v>14</v>
      </c>
      <c r="E20" s="3" t="n">
        <v>13.766185726014</v>
      </c>
      <c r="F20" s="3" t="n">
        <v>13.9953741381902</v>
      </c>
      <c r="G20" s="3" t="n">
        <v>11.1478763989262</v>
      </c>
      <c r="H20" s="3" t="n">
        <v>7.7725561549711</v>
      </c>
      <c r="I20" s="3" t="n">
        <v>4.2886956808983</v>
      </c>
      <c r="J20" s="3" t="n">
        <v>0.1321645001892</v>
      </c>
    </row>
    <row r="21" customFormat="false" ht="12.75" hidden="false" customHeight="false" outlineLevel="0" collapsed="false">
      <c r="A21" s="2" t="s">
        <v>11</v>
      </c>
      <c r="B21" s="2" t="s">
        <v>29</v>
      </c>
      <c r="C21" s="2" t="s">
        <v>19</v>
      </c>
      <c r="D21" s="2" t="s">
        <v>18</v>
      </c>
      <c r="E21" s="3" t="n">
        <v>3.213704358807</v>
      </c>
      <c r="F21" s="3" t="n">
        <v>2.1907970757786</v>
      </c>
      <c r="G21" s="3" t="n">
        <v>1.7503661982207</v>
      </c>
      <c r="H21" s="3" t="n">
        <v>1.8856512369899</v>
      </c>
      <c r="I21" s="3" t="n">
        <v>2.1397494438994</v>
      </c>
      <c r="J21" s="3" t="n">
        <v>3.4723468925495</v>
      </c>
    </row>
    <row r="22" customFormat="false" ht="12.75" hidden="false" customHeight="false" outlineLevel="0" collapsed="false">
      <c r="A22" s="2" t="s">
        <v>11</v>
      </c>
      <c r="B22" s="2" t="s">
        <v>29</v>
      </c>
      <c r="C22" s="2" t="s">
        <v>21</v>
      </c>
      <c r="D22" s="2" t="s">
        <v>20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</row>
    <row r="23" customFormat="false" ht="12.75" hidden="false" customHeight="false" outlineLevel="0" collapsed="false">
      <c r="A23" s="2" t="s">
        <v>11</v>
      </c>
      <c r="B23" s="2" t="s">
        <v>29</v>
      </c>
      <c r="C23" s="2" t="s">
        <v>21</v>
      </c>
      <c r="D23" s="2" t="s">
        <v>13</v>
      </c>
      <c r="E23" s="3" t="n">
        <v>2.46861685781</v>
      </c>
      <c r="F23" s="3" t="n">
        <v>2.6171361857867</v>
      </c>
      <c r="G23" s="3" t="n">
        <v>2.6471066740371</v>
      </c>
      <c r="H23" s="3" t="n">
        <v>2.5694932262327</v>
      </c>
      <c r="I23" s="3" t="n">
        <v>2.5904202250849</v>
      </c>
      <c r="J23" s="3" t="n">
        <v>2.6524947585571</v>
      </c>
    </row>
    <row r="24" customFormat="false" ht="12.75" hidden="false" customHeight="false" outlineLevel="0" collapsed="false">
      <c r="A24" s="2" t="s">
        <v>11</v>
      </c>
      <c r="B24" s="2" t="s">
        <v>29</v>
      </c>
      <c r="C24" s="2" t="s">
        <v>21</v>
      </c>
      <c r="D24" s="2" t="s">
        <v>16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0</v>
      </c>
      <c r="J24" s="3" t="n">
        <v>0</v>
      </c>
    </row>
    <row r="25" customFormat="false" ht="12.75" hidden="false" customHeight="false" outlineLevel="0" collapsed="false">
      <c r="A25" s="2" t="s">
        <v>11</v>
      </c>
      <c r="B25" s="2" t="s">
        <v>29</v>
      </c>
      <c r="C25" s="2" t="s">
        <v>21</v>
      </c>
      <c r="D25" s="2" t="s">
        <v>14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</row>
    <row r="26" customFormat="false" ht="12.75" hidden="false" customHeight="false" outlineLevel="0" collapsed="false">
      <c r="A26" s="2" t="s">
        <v>11</v>
      </c>
      <c r="B26" s="2" t="s">
        <v>29</v>
      </c>
      <c r="C26" s="2" t="s">
        <v>21</v>
      </c>
      <c r="D26" s="2" t="s">
        <v>18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</v>
      </c>
      <c r="J26" s="3" t="n">
        <v>0</v>
      </c>
    </row>
    <row r="27" customFormat="false" ht="12.75" hidden="false" customHeight="false" outlineLevel="0" collapsed="false">
      <c r="A27" s="2" t="s">
        <v>11</v>
      </c>
      <c r="B27" s="2" t="s">
        <v>29</v>
      </c>
      <c r="C27" s="2" t="s">
        <v>22</v>
      </c>
      <c r="D27" s="2" t="s">
        <v>20</v>
      </c>
      <c r="E27" s="3" t="n">
        <v>0.0729975126262</v>
      </c>
      <c r="F27" s="3" t="n">
        <v>0.0508384633013</v>
      </c>
      <c r="G27" s="3" t="n">
        <v>0.0373298932959</v>
      </c>
      <c r="H27" s="3" t="n">
        <v>0.0275225364269</v>
      </c>
      <c r="I27" s="3" t="n">
        <v>0.0203995096056</v>
      </c>
      <c r="J27" s="3" t="n">
        <v>0.0070540802848</v>
      </c>
    </row>
    <row r="28" customFormat="false" ht="12.75" hidden="false" customHeight="false" outlineLevel="0" collapsed="false">
      <c r="A28" s="2" t="s">
        <v>11</v>
      </c>
      <c r="B28" s="2" t="s">
        <v>29</v>
      </c>
      <c r="C28" s="2" t="s">
        <v>22</v>
      </c>
      <c r="D28" s="2" t="s">
        <v>13</v>
      </c>
      <c r="E28" s="3" t="n">
        <v>0.509007508395</v>
      </c>
      <c r="F28" s="3" t="n">
        <v>0.6212764864379</v>
      </c>
      <c r="G28" s="3" t="n">
        <v>0.6878594211885</v>
      </c>
      <c r="H28" s="3" t="n">
        <v>0.7172359789047</v>
      </c>
      <c r="I28" s="3" t="n">
        <v>0.7386153865727</v>
      </c>
      <c r="J28" s="3" t="n">
        <v>0.7097955582901</v>
      </c>
    </row>
    <row r="29" customFormat="false" ht="12.75" hidden="false" customHeight="false" outlineLevel="0" collapsed="false">
      <c r="A29" s="2" t="s">
        <v>11</v>
      </c>
      <c r="B29" s="2" t="s">
        <v>29</v>
      </c>
      <c r="C29" s="2" t="s">
        <v>22</v>
      </c>
      <c r="D29" s="2" t="s">
        <v>16</v>
      </c>
      <c r="E29" s="3" t="n">
        <v>0.017743697172</v>
      </c>
      <c r="F29" s="3" t="n">
        <v>0</v>
      </c>
      <c r="G29" s="3" t="n">
        <v>0</v>
      </c>
      <c r="H29" s="3" t="n">
        <v>0</v>
      </c>
      <c r="I29" s="3" t="n">
        <v>0</v>
      </c>
      <c r="J29" s="3" t="n">
        <v>0</v>
      </c>
    </row>
    <row r="30" customFormat="false" ht="12.75" hidden="false" customHeight="false" outlineLevel="0" collapsed="false">
      <c r="A30" s="2" t="s">
        <v>11</v>
      </c>
      <c r="B30" s="2" t="s">
        <v>29</v>
      </c>
      <c r="C30" s="2" t="s">
        <v>22</v>
      </c>
      <c r="D30" s="2" t="s">
        <v>14</v>
      </c>
      <c r="E30" s="3" t="n">
        <v>0.2777014350164</v>
      </c>
      <c r="F30" s="3" t="n">
        <v>0.2264130049931</v>
      </c>
      <c r="G30" s="3" t="n">
        <v>0.1878815778755</v>
      </c>
      <c r="H30" s="3" t="n">
        <v>0.1542192171363</v>
      </c>
      <c r="I30" s="3" t="n">
        <v>0.1264835442262</v>
      </c>
      <c r="J30" s="3" t="n">
        <v>0.0588579722902</v>
      </c>
    </row>
    <row r="31" customFormat="false" ht="12.75" hidden="false" customHeight="false" outlineLevel="0" collapsed="false">
      <c r="A31" s="2" t="s">
        <v>11</v>
      </c>
      <c r="B31" s="2" t="s">
        <v>29</v>
      </c>
      <c r="C31" s="2" t="s">
        <v>22</v>
      </c>
      <c r="D31" s="2" t="s">
        <v>18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</v>
      </c>
      <c r="J31" s="3" t="n">
        <v>0</v>
      </c>
    </row>
    <row r="32" customFormat="false" ht="12.75" hidden="false" customHeight="false" outlineLevel="0" collapsed="false">
      <c r="A32" s="2" t="s">
        <v>11</v>
      </c>
      <c r="B32" s="2" t="s">
        <v>29</v>
      </c>
      <c r="C32" s="2" t="s">
        <v>23</v>
      </c>
      <c r="D32" s="2" t="s">
        <v>20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</row>
    <row r="33" customFormat="false" ht="12.75" hidden="false" customHeight="false" outlineLevel="0" collapsed="false">
      <c r="A33" s="2" t="s">
        <v>11</v>
      </c>
      <c r="B33" s="2" t="s">
        <v>29</v>
      </c>
      <c r="C33" s="2" t="s">
        <v>23</v>
      </c>
      <c r="D33" s="2" t="s">
        <v>13</v>
      </c>
      <c r="E33" s="3" t="n">
        <v>5.375606026475</v>
      </c>
      <c r="F33" s="3" t="n">
        <v>5.4265559773072</v>
      </c>
      <c r="G33" s="3" t="n">
        <v>5.0368269114258</v>
      </c>
      <c r="H33" s="3" t="n">
        <v>4.1671952854719</v>
      </c>
      <c r="I33" s="3" t="n">
        <v>3.2481619562411</v>
      </c>
      <c r="J33" s="3" t="n">
        <v>2.0464944920936</v>
      </c>
    </row>
    <row r="34" customFormat="false" ht="12.75" hidden="false" customHeight="false" outlineLevel="0" collapsed="false">
      <c r="A34" s="2" t="s">
        <v>11</v>
      </c>
      <c r="B34" s="2" t="s">
        <v>29</v>
      </c>
      <c r="C34" s="2" t="s">
        <v>23</v>
      </c>
      <c r="D34" s="2" t="s">
        <v>16</v>
      </c>
      <c r="E34" s="3" t="n">
        <v>0</v>
      </c>
      <c r="F34" s="3" t="n">
        <v>0</v>
      </c>
      <c r="G34" s="3" t="n">
        <v>0</v>
      </c>
      <c r="H34" s="3" t="n">
        <v>0</v>
      </c>
      <c r="I34" s="3" t="n">
        <v>0</v>
      </c>
      <c r="J34" s="3" t="n">
        <v>0</v>
      </c>
    </row>
    <row r="35" customFormat="false" ht="12.75" hidden="false" customHeight="false" outlineLevel="0" collapsed="false">
      <c r="A35" s="2" t="s">
        <v>11</v>
      </c>
      <c r="B35" s="2" t="s">
        <v>29</v>
      </c>
      <c r="C35" s="2" t="s">
        <v>23</v>
      </c>
      <c r="D35" s="2" t="s">
        <v>14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</row>
    <row r="36" customFormat="false" ht="12.75" hidden="false" customHeight="false" outlineLevel="0" collapsed="false">
      <c r="A36" s="2" t="s">
        <v>11</v>
      </c>
      <c r="B36" s="2" t="s">
        <v>29</v>
      </c>
      <c r="C36" s="2" t="s">
        <v>23</v>
      </c>
      <c r="D36" s="2" t="s">
        <v>18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</v>
      </c>
      <c r="J36" s="3" t="n">
        <v>0</v>
      </c>
    </row>
    <row r="37" customFormat="false" ht="12.75" hidden="false" customHeight="false" outlineLevel="0" collapsed="false">
      <c r="A37" s="2" t="s">
        <v>11</v>
      </c>
      <c r="B37" s="2" t="s">
        <v>29</v>
      </c>
      <c r="C37" s="2" t="s">
        <v>24</v>
      </c>
      <c r="D37" s="2" t="s">
        <v>20</v>
      </c>
      <c r="E37" s="3" t="n">
        <v>0.0324689188127</v>
      </c>
      <c r="F37" s="3" t="n">
        <v>0.1038407124832</v>
      </c>
      <c r="G37" s="3" t="n">
        <v>0.151955558876</v>
      </c>
      <c r="H37" s="3" t="n">
        <v>0.1873542675251</v>
      </c>
      <c r="I37" s="3" t="n">
        <v>0.2019487395556</v>
      </c>
      <c r="J37" s="3" t="n">
        <v>0.2056332570894</v>
      </c>
    </row>
    <row r="38" customFormat="false" ht="12.75" hidden="false" customHeight="false" outlineLevel="0" collapsed="false">
      <c r="A38" s="2" t="s">
        <v>11</v>
      </c>
      <c r="B38" s="2" t="s">
        <v>29</v>
      </c>
      <c r="C38" s="2" t="s">
        <v>24</v>
      </c>
      <c r="D38" s="2" t="s">
        <v>13</v>
      </c>
      <c r="E38" s="3" t="n">
        <v>0.6100307822272</v>
      </c>
      <c r="F38" s="3" t="n">
        <v>0.6878710823316</v>
      </c>
      <c r="G38" s="3" t="n">
        <v>0.6857252657793</v>
      </c>
      <c r="H38" s="3" t="n">
        <v>0.6288961034169</v>
      </c>
      <c r="I38" s="3" t="n">
        <v>0.5830187275164</v>
      </c>
      <c r="J38" s="3" t="n">
        <v>0.3257076721649</v>
      </c>
    </row>
    <row r="39" customFormat="false" ht="12.75" hidden="false" customHeight="false" outlineLevel="0" collapsed="false">
      <c r="A39" s="2" t="s">
        <v>11</v>
      </c>
      <c r="B39" s="2" t="s">
        <v>29</v>
      </c>
      <c r="C39" s="2" t="s">
        <v>24</v>
      </c>
      <c r="D39" s="2" t="s">
        <v>16</v>
      </c>
      <c r="E39" s="3" t="n">
        <v>0.238136801886</v>
      </c>
      <c r="F39" s="3" t="n">
        <v>0.1694882056586</v>
      </c>
      <c r="G39" s="3" t="n">
        <v>0.1044906680451</v>
      </c>
      <c r="H39" s="3" t="n">
        <v>0.0556822464781</v>
      </c>
      <c r="I39" s="3" t="n">
        <v>0.0391535817003</v>
      </c>
      <c r="J39" s="3" t="n">
        <v>0.0144572130963</v>
      </c>
    </row>
    <row r="40" customFormat="false" ht="12.75" hidden="false" customHeight="false" outlineLevel="0" collapsed="false">
      <c r="A40" s="2" t="s">
        <v>11</v>
      </c>
      <c r="B40" s="2" t="s">
        <v>29</v>
      </c>
      <c r="C40" s="2" t="s">
        <v>24</v>
      </c>
      <c r="D40" s="2" t="s">
        <v>14</v>
      </c>
      <c r="E40" s="3" t="n">
        <v>0.5395217728971</v>
      </c>
      <c r="F40" s="3" t="n">
        <v>0.4960634661167</v>
      </c>
      <c r="G40" s="3" t="n">
        <v>0.4272799035608</v>
      </c>
      <c r="H40" s="3" t="n">
        <v>0.3645189438341</v>
      </c>
      <c r="I40" s="3" t="n">
        <v>0.2993802574029</v>
      </c>
      <c r="J40" s="3" t="n">
        <v>0.1354913384668</v>
      </c>
    </row>
    <row r="41" customFormat="false" ht="12.75" hidden="false" customHeight="false" outlineLevel="0" collapsed="false">
      <c r="A41" s="2" t="s">
        <v>11</v>
      </c>
      <c r="B41" s="2" t="s">
        <v>29</v>
      </c>
      <c r="C41" s="2" t="s">
        <v>24</v>
      </c>
      <c r="D41" s="2" t="s">
        <v>18</v>
      </c>
      <c r="E41" s="3" t="n">
        <v>0.1205084795549</v>
      </c>
      <c r="F41" s="3" t="n">
        <v>0.1292855159524</v>
      </c>
      <c r="G41" s="3" t="n">
        <v>0.1274297146771</v>
      </c>
      <c r="H41" s="3" t="n">
        <v>0.1232748750337</v>
      </c>
      <c r="I41" s="3" t="n">
        <v>0.1167678122459</v>
      </c>
      <c r="J41" s="3" t="n">
        <v>0.0918388784462</v>
      </c>
    </row>
    <row r="42" customFormat="false" ht="12.75" hidden="false" customHeight="false" outlineLevel="0" collapsed="false">
      <c r="A42" s="2" t="s">
        <v>11</v>
      </c>
      <c r="B42" s="2" t="s">
        <v>29</v>
      </c>
      <c r="C42" s="2" t="s">
        <v>25</v>
      </c>
      <c r="D42" s="2" t="s">
        <v>20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</row>
    <row r="43" customFormat="false" ht="12.75" hidden="false" customHeight="false" outlineLevel="0" collapsed="false">
      <c r="A43" s="2" t="s">
        <v>11</v>
      </c>
      <c r="B43" s="2" t="s">
        <v>29</v>
      </c>
      <c r="C43" s="2" t="s">
        <v>25</v>
      </c>
      <c r="D43" s="2" t="s">
        <v>13</v>
      </c>
      <c r="E43" s="3" t="n">
        <v>0.1703775624159</v>
      </c>
      <c r="F43" s="3" t="n">
        <v>0.171670961322</v>
      </c>
      <c r="G43" s="3" t="n">
        <v>0.168387358153</v>
      </c>
      <c r="H43" s="3" t="n">
        <v>0.1648677878188</v>
      </c>
      <c r="I43" s="3" t="n">
        <v>0.1615925544689</v>
      </c>
      <c r="J43" s="3" t="n">
        <v>0.1457870305265</v>
      </c>
    </row>
    <row r="44" customFormat="false" ht="12.75" hidden="false" customHeight="false" outlineLevel="0" collapsed="false">
      <c r="A44" s="2" t="s">
        <v>11</v>
      </c>
      <c r="B44" s="2" t="s">
        <v>29</v>
      </c>
      <c r="C44" s="2" t="s">
        <v>25</v>
      </c>
      <c r="D44" s="2" t="s">
        <v>16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0</v>
      </c>
      <c r="J44" s="3" t="n">
        <v>0</v>
      </c>
    </row>
    <row r="45" customFormat="false" ht="12.75" hidden="false" customHeight="false" outlineLevel="0" collapsed="false">
      <c r="A45" s="2" t="s">
        <v>11</v>
      </c>
      <c r="B45" s="2" t="s">
        <v>29</v>
      </c>
      <c r="C45" s="2" t="s">
        <v>25</v>
      </c>
      <c r="D45" s="2" t="s">
        <v>14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</row>
    <row r="46" customFormat="false" ht="12.75" hidden="false" customHeight="false" outlineLevel="0" collapsed="false">
      <c r="A46" s="2" t="s">
        <v>11</v>
      </c>
      <c r="B46" s="2" t="s">
        <v>29</v>
      </c>
      <c r="C46" s="2" t="s">
        <v>25</v>
      </c>
      <c r="D46" s="2" t="s">
        <v>18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</row>
    <row r="47" customFormat="false" ht="12.75" hidden="false" customHeight="false" outlineLevel="0" collapsed="false">
      <c r="A47" s="2" t="s">
        <v>11</v>
      </c>
      <c r="B47" s="2" t="s">
        <v>29</v>
      </c>
      <c r="C47" s="2" t="s">
        <v>26</v>
      </c>
      <c r="D47" s="2" t="s">
        <v>20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</row>
    <row r="48" customFormat="false" ht="12.75" hidden="false" customHeight="false" outlineLevel="0" collapsed="false">
      <c r="A48" s="2" t="s">
        <v>11</v>
      </c>
      <c r="B48" s="2" t="s">
        <v>29</v>
      </c>
      <c r="C48" s="2" t="s">
        <v>26</v>
      </c>
      <c r="D48" s="2" t="s">
        <v>13</v>
      </c>
      <c r="E48" s="3" t="n">
        <v>0.1368183378379</v>
      </c>
      <c r="F48" s="3" t="n">
        <v>0.1455921948419</v>
      </c>
      <c r="G48" s="3" t="n">
        <v>0.14947147931</v>
      </c>
      <c r="H48" s="3" t="n">
        <v>0.1478370327336</v>
      </c>
      <c r="I48" s="3" t="n">
        <v>0.1463842642904</v>
      </c>
      <c r="J48" s="3" t="n">
        <v>0.1358773506812</v>
      </c>
    </row>
    <row r="49" customFormat="false" ht="12.75" hidden="false" customHeight="false" outlineLevel="0" collapsed="false">
      <c r="A49" s="2" t="s">
        <v>11</v>
      </c>
      <c r="B49" s="2" t="s">
        <v>29</v>
      </c>
      <c r="C49" s="2" t="s">
        <v>26</v>
      </c>
      <c r="D49" s="2" t="s">
        <v>16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</row>
    <row r="50" customFormat="false" ht="12.75" hidden="false" customHeight="false" outlineLevel="0" collapsed="false">
      <c r="A50" s="2" t="s">
        <v>11</v>
      </c>
      <c r="B50" s="2" t="s">
        <v>29</v>
      </c>
      <c r="C50" s="2" t="s">
        <v>26</v>
      </c>
      <c r="D50" s="2" t="s">
        <v>14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</row>
    <row r="51" customFormat="false" ht="12.8" hidden="false" customHeight="false" outlineLevel="0" collapsed="false">
      <c r="A51" s="2" t="s">
        <v>11</v>
      </c>
      <c r="B51" s="2" t="s">
        <v>29</v>
      </c>
      <c r="C51" s="2" t="s">
        <v>26</v>
      </c>
      <c r="D51" s="2" t="s">
        <v>18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0</v>
      </c>
      <c r="J51" s="3" t="n">
        <v>0</v>
      </c>
    </row>
    <row r="52" customFormat="false" ht="12.75" hidden="false" customHeight="false" outlineLevel="0" collapsed="false">
      <c r="A52" s="2" t="s">
        <v>11</v>
      </c>
      <c r="B52" s="2" t="s">
        <v>29</v>
      </c>
      <c r="C52" s="2" t="s">
        <v>27</v>
      </c>
      <c r="D52" s="2" t="s">
        <v>20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</row>
    <row r="53" customFormat="false" ht="12.75" hidden="false" customHeight="false" outlineLevel="0" collapsed="false">
      <c r="A53" s="2" t="s">
        <v>11</v>
      </c>
      <c r="B53" s="2" t="s">
        <v>29</v>
      </c>
      <c r="C53" s="2" t="s">
        <v>27</v>
      </c>
      <c r="D53" s="2" t="s">
        <v>13</v>
      </c>
      <c r="E53" s="3" t="n">
        <v>0.8726243198997</v>
      </c>
      <c r="F53" s="3" t="n">
        <v>0.9571586354459</v>
      </c>
      <c r="G53" s="3" t="n">
        <v>0.9981184884747</v>
      </c>
      <c r="H53" s="3" t="n">
        <v>1.033393292283</v>
      </c>
      <c r="I53" s="3" t="n">
        <v>1.0710309903269</v>
      </c>
      <c r="J53" s="3" t="n">
        <v>1.1533992869625</v>
      </c>
    </row>
    <row r="54" customFormat="false" ht="12.75" hidden="false" customHeight="false" outlineLevel="0" collapsed="false">
      <c r="A54" s="2" t="s">
        <v>11</v>
      </c>
      <c r="B54" s="2" t="s">
        <v>29</v>
      </c>
      <c r="C54" s="2" t="s">
        <v>27</v>
      </c>
      <c r="D54" s="2" t="s">
        <v>16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0</v>
      </c>
      <c r="J54" s="3" t="n">
        <v>0</v>
      </c>
    </row>
    <row r="55" customFormat="false" ht="12.75" hidden="false" customHeight="false" outlineLevel="0" collapsed="false">
      <c r="A55" s="2" t="s">
        <v>11</v>
      </c>
      <c r="B55" s="2" t="s">
        <v>29</v>
      </c>
      <c r="C55" s="2" t="s">
        <v>27</v>
      </c>
      <c r="D55" s="2" t="s">
        <v>14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</row>
    <row r="56" customFormat="false" ht="12.75" hidden="false" customHeight="false" outlineLevel="0" collapsed="false">
      <c r="A56" s="2" t="s">
        <v>11</v>
      </c>
      <c r="B56" s="2" t="s">
        <v>29</v>
      </c>
      <c r="C56" s="2" t="s">
        <v>27</v>
      </c>
      <c r="D56" s="2" t="s">
        <v>18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0</v>
      </c>
      <c r="J56" s="3" t="n">
        <v>0</v>
      </c>
    </row>
    <row r="57" customFormat="false" ht="12.75" hidden="false" customHeight="false" outlineLevel="0" collapsed="false">
      <c r="A57" s="2" t="s">
        <v>11</v>
      </c>
      <c r="B57" s="2" t="s">
        <v>30</v>
      </c>
      <c r="C57" s="2" t="s">
        <v>12</v>
      </c>
      <c r="D57" s="2" t="s">
        <v>20</v>
      </c>
      <c r="E57" s="3" t="n">
        <v>0.0600366820512</v>
      </c>
      <c r="F57" s="3" t="n">
        <v>0.0511293037594</v>
      </c>
      <c r="G57" s="3" t="n">
        <v>0.0453025830103</v>
      </c>
      <c r="H57" s="3" t="n">
        <v>0.0385155712648</v>
      </c>
      <c r="I57" s="3" t="n">
        <v>0.0328116015612</v>
      </c>
      <c r="J57" s="3" t="n">
        <v>0.0182991873728</v>
      </c>
    </row>
    <row r="58" customFormat="false" ht="12.75" hidden="false" customHeight="false" outlineLevel="0" collapsed="false">
      <c r="A58" s="2" t="s">
        <v>11</v>
      </c>
      <c r="B58" s="2" t="s">
        <v>30</v>
      </c>
      <c r="C58" s="2" t="s">
        <v>12</v>
      </c>
      <c r="D58" s="2" t="s">
        <v>13</v>
      </c>
      <c r="E58" s="3" t="n">
        <v>0.0652952335576</v>
      </c>
      <c r="F58" s="3" t="n">
        <v>0.1289271302648</v>
      </c>
      <c r="G58" s="3" t="n">
        <v>0.1677745236817</v>
      </c>
      <c r="H58" s="3" t="n">
        <v>0.1905495166457</v>
      </c>
      <c r="I58" s="3" t="n">
        <v>0.2088001530659</v>
      </c>
      <c r="J58" s="3" t="n">
        <v>0.2435890425945</v>
      </c>
    </row>
    <row r="59" customFormat="false" ht="12.75" hidden="false" customHeight="false" outlineLevel="0" collapsed="false">
      <c r="A59" s="2" t="s">
        <v>11</v>
      </c>
      <c r="B59" s="2" t="s">
        <v>30</v>
      </c>
      <c r="C59" s="2" t="s">
        <v>12</v>
      </c>
      <c r="D59" s="2" t="s">
        <v>16</v>
      </c>
      <c r="E59" s="3" t="n">
        <v>0.1417118962855</v>
      </c>
      <c r="F59" s="3" t="n">
        <v>0</v>
      </c>
      <c r="G59" s="3" t="n">
        <v>0</v>
      </c>
      <c r="H59" s="3" t="n">
        <v>0</v>
      </c>
      <c r="I59" s="3" t="n">
        <v>0</v>
      </c>
      <c r="J59" s="3" t="n">
        <v>0</v>
      </c>
    </row>
    <row r="60" customFormat="false" ht="12.75" hidden="false" customHeight="false" outlineLevel="0" collapsed="false">
      <c r="A60" s="2" t="s">
        <v>11</v>
      </c>
      <c r="B60" s="2" t="s">
        <v>30</v>
      </c>
      <c r="C60" s="2" t="s">
        <v>12</v>
      </c>
      <c r="D60" s="2" t="s">
        <v>14</v>
      </c>
      <c r="E60" s="3" t="n">
        <v>0.2140091147197</v>
      </c>
      <c r="F60" s="3" t="n">
        <v>0.1822571400804</v>
      </c>
      <c r="G60" s="3" t="n">
        <v>0.1614872090202</v>
      </c>
      <c r="H60" s="3" t="n">
        <v>0.1372897667799</v>
      </c>
      <c r="I60" s="3" t="n">
        <v>0.1169525351135</v>
      </c>
      <c r="J60" s="3" t="n">
        <v>0.0652155501581</v>
      </c>
    </row>
    <row r="61" customFormat="false" ht="12.75" hidden="false" customHeight="false" outlineLevel="0" collapsed="false">
      <c r="A61" s="2" t="s">
        <v>11</v>
      </c>
      <c r="B61" s="2" t="s">
        <v>30</v>
      </c>
      <c r="C61" s="2" t="s">
        <v>12</v>
      </c>
      <c r="D61" s="2" t="s">
        <v>18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</v>
      </c>
      <c r="J61" s="3" t="n">
        <v>0</v>
      </c>
    </row>
    <row r="62" customFormat="false" ht="12.75" hidden="false" customHeight="false" outlineLevel="0" collapsed="false">
      <c r="A62" s="2" t="s">
        <v>11</v>
      </c>
      <c r="B62" s="2" t="s">
        <v>30</v>
      </c>
      <c r="C62" s="2" t="s">
        <v>15</v>
      </c>
      <c r="D62" s="2" t="s">
        <v>20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</row>
    <row r="63" customFormat="false" ht="12.75" hidden="false" customHeight="false" outlineLevel="0" collapsed="false">
      <c r="A63" s="2" t="s">
        <v>11</v>
      </c>
      <c r="B63" s="2" t="s">
        <v>30</v>
      </c>
      <c r="C63" s="2" t="s">
        <v>15</v>
      </c>
      <c r="D63" s="2" t="s">
        <v>13</v>
      </c>
      <c r="E63" s="3" t="n">
        <v>0.5136029727809</v>
      </c>
      <c r="F63" s="3" t="n">
        <v>0.4211101625098</v>
      </c>
      <c r="G63" s="3" t="n">
        <v>0.3887778708923</v>
      </c>
      <c r="H63" s="3" t="n">
        <v>0.4491135065826</v>
      </c>
      <c r="I63" s="3" t="n">
        <v>0.5284415962905</v>
      </c>
      <c r="J63" s="3" t="n">
        <v>0.4155449017318</v>
      </c>
    </row>
    <row r="64" customFormat="false" ht="12.75" hidden="false" customHeight="false" outlineLevel="0" collapsed="false">
      <c r="A64" s="2" t="s">
        <v>11</v>
      </c>
      <c r="B64" s="2" t="s">
        <v>30</v>
      </c>
      <c r="C64" s="2" t="s">
        <v>15</v>
      </c>
      <c r="D64" s="2" t="s">
        <v>16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0</v>
      </c>
      <c r="J64" s="3" t="n">
        <v>0</v>
      </c>
    </row>
    <row r="65" customFormat="false" ht="12.75" hidden="false" customHeight="false" outlineLevel="0" collapsed="false">
      <c r="A65" s="2" t="s">
        <v>11</v>
      </c>
      <c r="B65" s="2" t="s">
        <v>30</v>
      </c>
      <c r="C65" s="2" t="s">
        <v>15</v>
      </c>
      <c r="D65" s="2" t="s">
        <v>14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</row>
    <row r="66" customFormat="false" ht="12.75" hidden="false" customHeight="false" outlineLevel="0" collapsed="false">
      <c r="A66" s="2" t="s">
        <v>11</v>
      </c>
      <c r="B66" s="2" t="s">
        <v>30</v>
      </c>
      <c r="C66" s="2" t="s">
        <v>15</v>
      </c>
      <c r="D66" s="2" t="s">
        <v>18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</v>
      </c>
      <c r="J66" s="3" t="n">
        <v>0</v>
      </c>
    </row>
    <row r="67" customFormat="false" ht="12.75" hidden="false" customHeight="false" outlineLevel="0" collapsed="false">
      <c r="A67" s="2" t="s">
        <v>11</v>
      </c>
      <c r="B67" s="2" t="s">
        <v>30</v>
      </c>
      <c r="C67" s="2" t="s">
        <v>17</v>
      </c>
      <c r="D67" s="2" t="s">
        <v>20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</row>
    <row r="68" customFormat="false" ht="12.75" hidden="false" customHeight="false" outlineLevel="0" collapsed="false">
      <c r="A68" s="2" t="s">
        <v>11</v>
      </c>
      <c r="B68" s="2" t="s">
        <v>30</v>
      </c>
      <c r="C68" s="2" t="s">
        <v>17</v>
      </c>
      <c r="D68" s="2" t="s">
        <v>13</v>
      </c>
      <c r="E68" s="3" t="n">
        <v>0.2447319756815</v>
      </c>
      <c r="F68" s="3" t="n">
        <v>0.2680868312742</v>
      </c>
      <c r="G68" s="3" t="n">
        <v>0.2888648919403</v>
      </c>
      <c r="H68" s="3" t="n">
        <v>0.262888151168</v>
      </c>
      <c r="I68" s="3" t="n">
        <v>0.2394920069091</v>
      </c>
      <c r="J68" s="3" t="n">
        <v>0.1845421642841</v>
      </c>
    </row>
    <row r="69" customFormat="false" ht="12.75" hidden="false" customHeight="false" outlineLevel="0" collapsed="false">
      <c r="A69" s="2" t="s">
        <v>11</v>
      </c>
      <c r="B69" s="2" t="s">
        <v>30</v>
      </c>
      <c r="C69" s="2" t="s">
        <v>17</v>
      </c>
      <c r="D69" s="2" t="s">
        <v>16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0</v>
      </c>
      <c r="J69" s="3" t="n">
        <v>0</v>
      </c>
    </row>
    <row r="70" customFormat="false" ht="12.75" hidden="false" customHeight="false" outlineLevel="0" collapsed="false">
      <c r="A70" s="2" t="s">
        <v>11</v>
      </c>
      <c r="B70" s="2" t="s">
        <v>30</v>
      </c>
      <c r="C70" s="2" t="s">
        <v>17</v>
      </c>
      <c r="D70" s="2" t="s">
        <v>14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</row>
    <row r="71" customFormat="false" ht="12.75" hidden="false" customHeight="false" outlineLevel="0" collapsed="false">
      <c r="A71" s="2" t="s">
        <v>11</v>
      </c>
      <c r="B71" s="2" t="s">
        <v>30</v>
      </c>
      <c r="C71" s="2" t="s">
        <v>17</v>
      </c>
      <c r="D71" s="2" t="s">
        <v>18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</row>
    <row r="72" customFormat="false" ht="12.75" hidden="false" customHeight="false" outlineLevel="0" collapsed="false">
      <c r="A72" s="2" t="s">
        <v>11</v>
      </c>
      <c r="B72" s="2" t="s">
        <v>30</v>
      </c>
      <c r="C72" s="2" t="s">
        <v>19</v>
      </c>
      <c r="D72" s="2" t="s">
        <v>20</v>
      </c>
      <c r="E72" s="3" t="n">
        <v>0.30366013523</v>
      </c>
      <c r="F72" s="3" t="n">
        <v>0.2338148148245</v>
      </c>
      <c r="G72" s="3" t="n">
        <v>0.1689577415194</v>
      </c>
      <c r="H72" s="3" t="n">
        <v>0.1098916017304</v>
      </c>
      <c r="I72" s="3" t="n">
        <v>0.0554125330553</v>
      </c>
      <c r="J72" s="3" t="n">
        <v>0.0047327104486</v>
      </c>
    </row>
    <row r="73" customFormat="false" ht="12.75" hidden="false" customHeight="false" outlineLevel="0" collapsed="false">
      <c r="A73" s="2" t="s">
        <v>11</v>
      </c>
      <c r="B73" s="2" t="s">
        <v>30</v>
      </c>
      <c r="C73" s="2" t="s">
        <v>19</v>
      </c>
      <c r="D73" s="2" t="s">
        <v>13</v>
      </c>
      <c r="E73" s="3" t="n">
        <v>1.696950409851</v>
      </c>
      <c r="F73" s="3" t="n">
        <v>2.1261427428196</v>
      </c>
      <c r="G73" s="3" t="n">
        <v>2.1042251522531</v>
      </c>
      <c r="H73" s="3" t="n">
        <v>1.8961735710946</v>
      </c>
      <c r="I73" s="3" t="n">
        <v>1.7596097145536</v>
      </c>
      <c r="J73" s="3" t="n">
        <v>1.3985102022697</v>
      </c>
    </row>
    <row r="74" customFormat="false" ht="12.75" hidden="false" customHeight="false" outlineLevel="0" collapsed="false">
      <c r="A74" s="2" t="s">
        <v>11</v>
      </c>
      <c r="B74" s="2" t="s">
        <v>30</v>
      </c>
      <c r="C74" s="2" t="s">
        <v>19</v>
      </c>
      <c r="D74" s="2" t="s">
        <v>16</v>
      </c>
      <c r="E74" s="3" t="n">
        <v>2.57315621955</v>
      </c>
      <c r="F74" s="3" t="n">
        <v>1.6183786960588</v>
      </c>
      <c r="G74" s="3" t="n">
        <v>1.0235506730795</v>
      </c>
      <c r="H74" s="3" t="n">
        <v>0.5098399948685</v>
      </c>
      <c r="I74" s="3" t="n">
        <v>0.1538830232513</v>
      </c>
      <c r="J74" s="3" t="n">
        <v>0.000799292873</v>
      </c>
    </row>
    <row r="75" customFormat="false" ht="12.75" hidden="false" customHeight="false" outlineLevel="0" collapsed="false">
      <c r="A75" s="2" t="s">
        <v>11</v>
      </c>
      <c r="B75" s="2" t="s">
        <v>30</v>
      </c>
      <c r="C75" s="2" t="s">
        <v>19</v>
      </c>
      <c r="D75" s="2" t="s">
        <v>14</v>
      </c>
      <c r="E75" s="3" t="n">
        <v>3.97186731173</v>
      </c>
      <c r="F75" s="3" t="n">
        <v>4.1165033319079</v>
      </c>
      <c r="G75" s="3" t="n">
        <v>3.6372095628122</v>
      </c>
      <c r="H75" s="3" t="n">
        <v>2.8662886782919</v>
      </c>
      <c r="I75" s="3" t="n">
        <v>1.9117090320206</v>
      </c>
      <c r="J75" s="3" t="n">
        <v>0.0616367300128</v>
      </c>
    </row>
    <row r="76" customFormat="false" ht="12.75" hidden="false" customHeight="false" outlineLevel="0" collapsed="false">
      <c r="A76" s="2" t="s">
        <v>11</v>
      </c>
      <c r="B76" s="2" t="s">
        <v>30</v>
      </c>
      <c r="C76" s="2" t="s">
        <v>19</v>
      </c>
      <c r="D76" s="2" t="s">
        <v>18</v>
      </c>
      <c r="E76" s="3" t="n">
        <v>0.75730779239</v>
      </c>
      <c r="F76" s="3" t="n">
        <v>0.5856206785765</v>
      </c>
      <c r="G76" s="3" t="n">
        <v>0.4538132122965</v>
      </c>
      <c r="H76" s="3" t="n">
        <v>0.4180921388857</v>
      </c>
      <c r="I76" s="3" t="n">
        <v>0.4153443133728</v>
      </c>
      <c r="J76" s="3" t="n">
        <v>0.2763430591401</v>
      </c>
    </row>
    <row r="77" customFormat="false" ht="12.75" hidden="false" customHeight="false" outlineLevel="0" collapsed="false">
      <c r="A77" s="2" t="s">
        <v>11</v>
      </c>
      <c r="B77" s="2" t="s">
        <v>30</v>
      </c>
      <c r="C77" s="2" t="s">
        <v>21</v>
      </c>
      <c r="D77" s="2" t="s">
        <v>20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</row>
    <row r="78" customFormat="false" ht="12.75" hidden="false" customHeight="false" outlineLevel="0" collapsed="false">
      <c r="A78" s="2" t="s">
        <v>11</v>
      </c>
      <c r="B78" s="2" t="s">
        <v>30</v>
      </c>
      <c r="C78" s="2" t="s">
        <v>21</v>
      </c>
      <c r="D78" s="2" t="s">
        <v>13</v>
      </c>
      <c r="E78" s="3" t="n">
        <v>0.553019646135</v>
      </c>
      <c r="F78" s="3" t="n">
        <v>0.5944329657611</v>
      </c>
      <c r="G78" s="3" t="n">
        <v>0.6168206096495</v>
      </c>
      <c r="H78" s="3" t="n">
        <v>0.5908255528729</v>
      </c>
      <c r="I78" s="3" t="n">
        <v>0.5851107026797</v>
      </c>
      <c r="J78" s="3" t="n">
        <v>0.5896449008349</v>
      </c>
    </row>
    <row r="79" customFormat="false" ht="12.75" hidden="false" customHeight="false" outlineLevel="0" collapsed="false">
      <c r="A79" s="2" t="s">
        <v>11</v>
      </c>
      <c r="B79" s="2" t="s">
        <v>30</v>
      </c>
      <c r="C79" s="2" t="s">
        <v>21</v>
      </c>
      <c r="D79" s="2" t="s">
        <v>16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0</v>
      </c>
      <c r="J79" s="3" t="n">
        <v>0</v>
      </c>
    </row>
    <row r="80" customFormat="false" ht="12.75" hidden="false" customHeight="false" outlineLevel="0" collapsed="false">
      <c r="A80" s="2" t="s">
        <v>11</v>
      </c>
      <c r="B80" s="2" t="s">
        <v>30</v>
      </c>
      <c r="C80" s="2" t="s">
        <v>21</v>
      </c>
      <c r="D80" s="2" t="s">
        <v>14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</row>
    <row r="81" customFormat="false" ht="12.75" hidden="false" customHeight="false" outlineLevel="0" collapsed="false">
      <c r="A81" s="2" t="s">
        <v>11</v>
      </c>
      <c r="B81" s="2" t="s">
        <v>30</v>
      </c>
      <c r="C81" s="2" t="s">
        <v>21</v>
      </c>
      <c r="D81" s="2" t="s">
        <v>18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</row>
    <row r="82" customFormat="false" ht="12.75" hidden="false" customHeight="false" outlineLevel="0" collapsed="false">
      <c r="A82" s="2" t="s">
        <v>11</v>
      </c>
      <c r="B82" s="2" t="s">
        <v>30</v>
      </c>
      <c r="C82" s="2" t="s">
        <v>22</v>
      </c>
      <c r="D82" s="2" t="s">
        <v>20</v>
      </c>
      <c r="E82" s="3" t="n">
        <v>1.0322847997265</v>
      </c>
      <c r="F82" s="3" t="n">
        <v>0.6973079733223</v>
      </c>
      <c r="G82" s="3" t="n">
        <v>0.5107105768413</v>
      </c>
      <c r="H82" s="3" t="n">
        <v>0.3669980219253</v>
      </c>
      <c r="I82" s="3" t="n">
        <v>0.2646782013008</v>
      </c>
      <c r="J82" s="3" t="n">
        <v>0.0843062406294</v>
      </c>
    </row>
    <row r="83" customFormat="false" ht="12.75" hidden="false" customHeight="false" outlineLevel="0" collapsed="false">
      <c r="A83" s="2" t="s">
        <v>11</v>
      </c>
      <c r="B83" s="2" t="s">
        <v>30</v>
      </c>
      <c r="C83" s="2" t="s">
        <v>22</v>
      </c>
      <c r="D83" s="2" t="s">
        <v>13</v>
      </c>
      <c r="E83" s="3" t="n">
        <v>3.3200705256035</v>
      </c>
      <c r="F83" s="3" t="n">
        <v>4.2274799308306</v>
      </c>
      <c r="G83" s="3" t="n">
        <v>4.7999651069069</v>
      </c>
      <c r="H83" s="3" t="n">
        <v>5.0338538965714</v>
      </c>
      <c r="I83" s="3" t="n">
        <v>5.1786115932494</v>
      </c>
      <c r="J83" s="3" t="n">
        <v>4.9153152917901</v>
      </c>
    </row>
    <row r="84" customFormat="false" ht="12.75" hidden="false" customHeight="false" outlineLevel="0" collapsed="false">
      <c r="A84" s="2" t="s">
        <v>11</v>
      </c>
      <c r="B84" s="2" t="s">
        <v>30</v>
      </c>
      <c r="C84" s="2" t="s">
        <v>22</v>
      </c>
      <c r="D84" s="2" t="s">
        <v>16</v>
      </c>
      <c r="E84" s="3" t="n">
        <v>0.0562680246503</v>
      </c>
      <c r="F84" s="3" t="n">
        <v>0</v>
      </c>
      <c r="G84" s="3" t="n">
        <v>0</v>
      </c>
      <c r="H84" s="3" t="n">
        <v>0</v>
      </c>
      <c r="I84" s="3" t="n">
        <v>0</v>
      </c>
      <c r="J84" s="3" t="n">
        <v>0</v>
      </c>
    </row>
    <row r="85" customFormat="false" ht="12.75" hidden="false" customHeight="false" outlineLevel="0" collapsed="false">
      <c r="A85" s="2" t="s">
        <v>11</v>
      </c>
      <c r="B85" s="2" t="s">
        <v>30</v>
      </c>
      <c r="C85" s="2" t="s">
        <v>22</v>
      </c>
      <c r="D85" s="2" t="s">
        <v>14</v>
      </c>
      <c r="E85" s="3" t="n">
        <v>2.186427108742</v>
      </c>
      <c r="F85" s="3" t="n">
        <v>1.729456849382</v>
      </c>
      <c r="G85" s="3" t="n">
        <v>1.4312007292376</v>
      </c>
      <c r="H85" s="3" t="n">
        <v>1.152009533813</v>
      </c>
      <c r="I85" s="3" t="n">
        <v>0.9254256421988</v>
      </c>
      <c r="J85" s="3" t="n">
        <v>0.4069642411811</v>
      </c>
    </row>
    <row r="86" customFormat="false" ht="12.75" hidden="false" customHeight="false" outlineLevel="0" collapsed="false">
      <c r="A86" s="2" t="s">
        <v>11</v>
      </c>
      <c r="B86" s="2" t="s">
        <v>30</v>
      </c>
      <c r="C86" s="2" t="s">
        <v>22</v>
      </c>
      <c r="D86" s="2" t="s">
        <v>18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0</v>
      </c>
      <c r="J86" s="3" t="n">
        <v>0</v>
      </c>
    </row>
    <row r="87" customFormat="false" ht="12.75" hidden="false" customHeight="false" outlineLevel="0" collapsed="false">
      <c r="A87" s="2" t="s">
        <v>11</v>
      </c>
      <c r="B87" s="2" t="s">
        <v>30</v>
      </c>
      <c r="C87" s="2" t="s">
        <v>23</v>
      </c>
      <c r="D87" s="2" t="s">
        <v>20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</row>
    <row r="88" customFormat="false" ht="12.75" hidden="false" customHeight="false" outlineLevel="0" collapsed="false">
      <c r="A88" s="2" t="s">
        <v>11</v>
      </c>
      <c r="B88" s="2" t="s">
        <v>30</v>
      </c>
      <c r="C88" s="2" t="s">
        <v>23</v>
      </c>
      <c r="D88" s="2" t="s">
        <v>13</v>
      </c>
      <c r="E88" s="3" t="n">
        <v>1.993389615369</v>
      </c>
      <c r="F88" s="3" t="n">
        <v>1.9834781961211</v>
      </c>
      <c r="G88" s="3" t="n">
        <v>1.8394147598113</v>
      </c>
      <c r="H88" s="3" t="n">
        <v>1.4973864491762</v>
      </c>
      <c r="I88" s="3" t="n">
        <v>1.1649801283397</v>
      </c>
      <c r="J88" s="3" t="n">
        <v>0.7060409616473</v>
      </c>
    </row>
    <row r="89" customFormat="false" ht="12.75" hidden="false" customHeight="false" outlineLevel="0" collapsed="false">
      <c r="A89" s="2" t="s">
        <v>11</v>
      </c>
      <c r="B89" s="2" t="s">
        <v>30</v>
      </c>
      <c r="C89" s="2" t="s">
        <v>23</v>
      </c>
      <c r="D89" s="2" t="s">
        <v>16</v>
      </c>
      <c r="E89" s="3" t="n">
        <v>0</v>
      </c>
      <c r="F89" s="3" t="n">
        <v>0</v>
      </c>
      <c r="G89" s="3" t="n">
        <v>0</v>
      </c>
      <c r="H89" s="3" t="n">
        <v>0</v>
      </c>
      <c r="I89" s="3" t="n">
        <v>0</v>
      </c>
      <c r="J89" s="3" t="n">
        <v>0</v>
      </c>
    </row>
    <row r="90" customFormat="false" ht="12.75" hidden="false" customHeight="false" outlineLevel="0" collapsed="false">
      <c r="A90" s="2" t="s">
        <v>11</v>
      </c>
      <c r="B90" s="2" t="s">
        <v>30</v>
      </c>
      <c r="C90" s="2" t="s">
        <v>23</v>
      </c>
      <c r="D90" s="2" t="s">
        <v>14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</row>
    <row r="91" customFormat="false" ht="12.75" hidden="false" customHeight="false" outlineLevel="0" collapsed="false">
      <c r="A91" s="2" t="s">
        <v>11</v>
      </c>
      <c r="B91" s="2" t="s">
        <v>30</v>
      </c>
      <c r="C91" s="2" t="s">
        <v>23</v>
      </c>
      <c r="D91" s="2" t="s">
        <v>18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</v>
      </c>
      <c r="J91" s="3" t="n">
        <v>0</v>
      </c>
    </row>
    <row r="92" customFormat="false" ht="12.75" hidden="false" customHeight="false" outlineLevel="0" collapsed="false">
      <c r="A92" s="2" t="s">
        <v>11</v>
      </c>
      <c r="B92" s="2" t="s">
        <v>30</v>
      </c>
      <c r="C92" s="2" t="s">
        <v>24</v>
      </c>
      <c r="D92" s="2" t="s">
        <v>20</v>
      </c>
      <c r="E92" s="3" t="n">
        <v>0.2076796638602</v>
      </c>
      <c r="F92" s="3" t="n">
        <v>0.3687357056628</v>
      </c>
      <c r="G92" s="3" t="n">
        <v>0.4729968293356</v>
      </c>
      <c r="H92" s="3" t="n">
        <v>0.5358927211357</v>
      </c>
      <c r="I92" s="3" t="n">
        <v>0.5365197513937</v>
      </c>
      <c r="J92" s="3" t="n">
        <v>0.4966305977919</v>
      </c>
    </row>
    <row r="93" customFormat="false" ht="12.75" hidden="false" customHeight="false" outlineLevel="0" collapsed="false">
      <c r="A93" s="2" t="s">
        <v>11</v>
      </c>
      <c r="B93" s="2" t="s">
        <v>30</v>
      </c>
      <c r="C93" s="2" t="s">
        <v>24</v>
      </c>
      <c r="D93" s="2" t="s">
        <v>13</v>
      </c>
      <c r="E93" s="3" t="n">
        <v>0.8237542900242</v>
      </c>
      <c r="F93" s="3" t="n">
        <v>0.966711417775</v>
      </c>
      <c r="G93" s="3" t="n">
        <v>1.0041219808119</v>
      </c>
      <c r="H93" s="3" t="n">
        <v>0.9330349782859</v>
      </c>
      <c r="I93" s="3" t="n">
        <v>0.8577245515757</v>
      </c>
      <c r="J93" s="3" t="n">
        <v>0.4774440266093</v>
      </c>
    </row>
    <row r="94" customFormat="false" ht="12.75" hidden="false" customHeight="false" outlineLevel="0" collapsed="false">
      <c r="A94" s="2" t="s">
        <v>11</v>
      </c>
      <c r="B94" s="2" t="s">
        <v>30</v>
      </c>
      <c r="C94" s="2" t="s">
        <v>24</v>
      </c>
      <c r="D94" s="2" t="s">
        <v>16</v>
      </c>
      <c r="E94" s="3" t="n">
        <v>0.536630206538</v>
      </c>
      <c r="F94" s="3" t="n">
        <v>0.3605058638246</v>
      </c>
      <c r="G94" s="3" t="n">
        <v>0.2116133690595</v>
      </c>
      <c r="H94" s="3" t="n">
        <v>0.1013595958865</v>
      </c>
      <c r="I94" s="3" t="n">
        <v>0.0814630831209</v>
      </c>
      <c r="J94" s="3" t="n">
        <v>0.0253616915808</v>
      </c>
    </row>
    <row r="95" customFormat="false" ht="12.75" hidden="false" customHeight="false" outlineLevel="0" collapsed="false">
      <c r="A95" s="2" t="s">
        <v>11</v>
      </c>
      <c r="B95" s="2" t="s">
        <v>30</v>
      </c>
      <c r="C95" s="2" t="s">
        <v>24</v>
      </c>
      <c r="D95" s="2" t="s">
        <v>14</v>
      </c>
      <c r="E95" s="3" t="n">
        <v>1.208884719786</v>
      </c>
      <c r="F95" s="3" t="n">
        <v>1.0506568265721</v>
      </c>
      <c r="G95" s="3" t="n">
        <v>0.8922029851067</v>
      </c>
      <c r="H95" s="3" t="n">
        <v>0.7422481562104</v>
      </c>
      <c r="I95" s="3" t="n">
        <v>0.6109139065583</v>
      </c>
      <c r="J95" s="3" t="n">
        <v>0.2563176011908</v>
      </c>
    </row>
    <row r="96" customFormat="false" ht="12.75" hidden="false" customHeight="false" outlineLevel="0" collapsed="false">
      <c r="A96" s="2" t="s">
        <v>11</v>
      </c>
      <c r="B96" s="2" t="s">
        <v>30</v>
      </c>
      <c r="C96" s="2" t="s">
        <v>24</v>
      </c>
      <c r="D96" s="2" t="s">
        <v>18</v>
      </c>
      <c r="E96" s="3" t="n">
        <v>0.21096660354</v>
      </c>
      <c r="F96" s="3" t="n">
        <v>0.2156977271965</v>
      </c>
      <c r="G96" s="3" t="n">
        <v>0.2113565863724</v>
      </c>
      <c r="H96" s="3" t="n">
        <v>0.201214916682</v>
      </c>
      <c r="I96" s="3" t="n">
        <v>0.1881478708955</v>
      </c>
      <c r="J96" s="3" t="n">
        <v>0.139869873894</v>
      </c>
    </row>
    <row r="97" customFormat="false" ht="12.75" hidden="false" customHeight="false" outlineLevel="0" collapsed="false">
      <c r="A97" s="2" t="s">
        <v>11</v>
      </c>
      <c r="B97" s="2" t="s">
        <v>30</v>
      </c>
      <c r="C97" s="2" t="s">
        <v>25</v>
      </c>
      <c r="D97" s="2" t="s">
        <v>20</v>
      </c>
      <c r="E97" s="3" t="n">
        <v>0</v>
      </c>
      <c r="F97" s="3" t="n">
        <v>0</v>
      </c>
      <c r="G97" s="3" t="n">
        <v>0</v>
      </c>
      <c r="H97" s="3" t="n">
        <v>0</v>
      </c>
      <c r="I97" s="3" t="n">
        <v>0</v>
      </c>
      <c r="J97" s="3" t="n">
        <v>0</v>
      </c>
    </row>
    <row r="98" customFormat="false" ht="12.75" hidden="false" customHeight="false" outlineLevel="0" collapsed="false">
      <c r="A98" s="2" t="s">
        <v>11</v>
      </c>
      <c r="B98" s="2" t="s">
        <v>30</v>
      </c>
      <c r="C98" s="2" t="s">
        <v>25</v>
      </c>
      <c r="D98" s="2" t="s">
        <v>13</v>
      </c>
      <c r="E98" s="3" t="n">
        <v>1.223659847025</v>
      </c>
      <c r="F98" s="3" t="n">
        <v>1.199068544073</v>
      </c>
      <c r="G98" s="3" t="n">
        <v>1.1727370588825</v>
      </c>
      <c r="H98" s="3" t="n">
        <v>1.1342012530813</v>
      </c>
      <c r="I98" s="3" t="n">
        <v>1.0975417339107</v>
      </c>
      <c r="J98" s="3" t="n">
        <v>0.9607754849588</v>
      </c>
    </row>
    <row r="99" customFormat="false" ht="12.75" hidden="false" customHeight="false" outlineLevel="0" collapsed="false">
      <c r="A99" s="2" t="s">
        <v>11</v>
      </c>
      <c r="B99" s="2" t="s">
        <v>30</v>
      </c>
      <c r="C99" s="2" t="s">
        <v>25</v>
      </c>
      <c r="D99" s="2" t="s">
        <v>16</v>
      </c>
      <c r="E99" s="3" t="n">
        <v>0</v>
      </c>
      <c r="F99" s="3" t="n">
        <v>0</v>
      </c>
      <c r="G99" s="3" t="n">
        <v>0</v>
      </c>
      <c r="H99" s="3" t="n">
        <v>0</v>
      </c>
      <c r="I99" s="3" t="n">
        <v>0</v>
      </c>
      <c r="J99" s="3" t="n">
        <v>0</v>
      </c>
    </row>
    <row r="100" customFormat="false" ht="12.75" hidden="false" customHeight="false" outlineLevel="0" collapsed="false">
      <c r="A100" s="2" t="s">
        <v>11</v>
      </c>
      <c r="B100" s="2" t="s">
        <v>30</v>
      </c>
      <c r="C100" s="2" t="s">
        <v>25</v>
      </c>
      <c r="D100" s="2" t="s">
        <v>14</v>
      </c>
      <c r="E100" s="3" t="n">
        <v>0</v>
      </c>
      <c r="F100" s="3" t="n">
        <v>0</v>
      </c>
      <c r="G100" s="3" t="n">
        <v>0</v>
      </c>
      <c r="H100" s="3" t="n">
        <v>0</v>
      </c>
      <c r="I100" s="3" t="n">
        <v>0</v>
      </c>
      <c r="J100" s="3" t="n">
        <v>0</v>
      </c>
    </row>
    <row r="101" customFormat="false" ht="12.75" hidden="false" customHeight="false" outlineLevel="0" collapsed="false">
      <c r="A101" s="2" t="s">
        <v>11</v>
      </c>
      <c r="B101" s="2" t="s">
        <v>30</v>
      </c>
      <c r="C101" s="2" t="s">
        <v>25</v>
      </c>
      <c r="D101" s="2" t="s">
        <v>18</v>
      </c>
      <c r="E101" s="3" t="n">
        <v>0</v>
      </c>
      <c r="F101" s="3" t="n">
        <v>0</v>
      </c>
      <c r="G101" s="3" t="n">
        <v>0</v>
      </c>
      <c r="H101" s="3" t="n">
        <v>0</v>
      </c>
      <c r="I101" s="3" t="n">
        <v>0</v>
      </c>
      <c r="J101" s="3" t="n">
        <v>0</v>
      </c>
    </row>
    <row r="102" customFormat="false" ht="12.75" hidden="false" customHeight="false" outlineLevel="0" collapsed="false">
      <c r="A102" s="2" t="s">
        <v>11</v>
      </c>
      <c r="B102" s="2" t="s">
        <v>30</v>
      </c>
      <c r="C102" s="2" t="s">
        <v>26</v>
      </c>
      <c r="D102" s="2" t="s">
        <v>20</v>
      </c>
      <c r="E102" s="3" t="n">
        <v>0</v>
      </c>
      <c r="F102" s="3" t="n">
        <v>0</v>
      </c>
      <c r="G102" s="3" t="n">
        <v>0</v>
      </c>
      <c r="H102" s="3" t="n">
        <v>0</v>
      </c>
      <c r="I102" s="3" t="n">
        <v>0</v>
      </c>
      <c r="J102" s="3" t="n">
        <v>0</v>
      </c>
    </row>
    <row r="103" customFormat="false" ht="12.75" hidden="false" customHeight="false" outlineLevel="0" collapsed="false">
      <c r="A103" s="2" t="s">
        <v>11</v>
      </c>
      <c r="B103" s="2" t="s">
        <v>30</v>
      </c>
      <c r="C103" s="2" t="s">
        <v>26</v>
      </c>
      <c r="D103" s="2" t="s">
        <v>13</v>
      </c>
      <c r="E103" s="3" t="n">
        <v>0.1631546428494</v>
      </c>
      <c r="F103" s="3" t="n">
        <v>0.167799062626</v>
      </c>
      <c r="G103" s="3" t="n">
        <v>0.1718859343542</v>
      </c>
      <c r="H103" s="3" t="n">
        <v>0.1673191974198</v>
      </c>
      <c r="I103" s="3" t="n">
        <v>0.1629800410263</v>
      </c>
      <c r="J103" s="3" t="n">
        <v>0.1461591893948</v>
      </c>
    </row>
    <row r="104" customFormat="false" ht="12.75" hidden="false" customHeight="false" outlineLevel="0" collapsed="false">
      <c r="A104" s="2" t="s">
        <v>11</v>
      </c>
      <c r="B104" s="2" t="s">
        <v>30</v>
      </c>
      <c r="C104" s="2" t="s">
        <v>26</v>
      </c>
      <c r="D104" s="2" t="s">
        <v>16</v>
      </c>
      <c r="E104" s="3" t="n">
        <v>0</v>
      </c>
      <c r="F104" s="3" t="n">
        <v>0</v>
      </c>
      <c r="G104" s="3" t="n">
        <v>0</v>
      </c>
      <c r="H104" s="3" t="n">
        <v>0</v>
      </c>
      <c r="I104" s="3" t="n">
        <v>0</v>
      </c>
      <c r="J104" s="3" t="n">
        <v>0</v>
      </c>
    </row>
    <row r="105" customFormat="false" ht="12.75" hidden="false" customHeight="false" outlineLevel="0" collapsed="false">
      <c r="A105" s="2" t="s">
        <v>11</v>
      </c>
      <c r="B105" s="2" t="s">
        <v>30</v>
      </c>
      <c r="C105" s="2" t="s">
        <v>26</v>
      </c>
      <c r="D105" s="2" t="s">
        <v>14</v>
      </c>
      <c r="E105" s="3" t="n">
        <v>0</v>
      </c>
      <c r="F105" s="3" t="n">
        <v>0</v>
      </c>
      <c r="G105" s="3" t="n">
        <v>0</v>
      </c>
      <c r="H105" s="3" t="n">
        <v>0</v>
      </c>
      <c r="I105" s="3" t="n">
        <v>0</v>
      </c>
      <c r="J105" s="3" t="n">
        <v>0</v>
      </c>
    </row>
    <row r="106" customFormat="false" ht="12.75" hidden="false" customHeight="false" outlineLevel="0" collapsed="false">
      <c r="A106" s="2" t="s">
        <v>11</v>
      </c>
      <c r="B106" s="2" t="s">
        <v>30</v>
      </c>
      <c r="C106" s="2" t="s">
        <v>26</v>
      </c>
      <c r="D106" s="2" t="s">
        <v>18</v>
      </c>
      <c r="E106" s="3" t="n">
        <v>0</v>
      </c>
      <c r="F106" s="3" t="n">
        <v>0</v>
      </c>
      <c r="G106" s="3" t="n">
        <v>0</v>
      </c>
      <c r="H106" s="3" t="n">
        <v>0</v>
      </c>
      <c r="I106" s="3" t="n">
        <v>0</v>
      </c>
      <c r="J106" s="3" t="n">
        <v>0</v>
      </c>
    </row>
    <row r="107" customFormat="false" ht="12.75" hidden="false" customHeight="false" outlineLevel="0" collapsed="false">
      <c r="A107" s="2" t="s">
        <v>11</v>
      </c>
      <c r="B107" s="2" t="s">
        <v>30</v>
      </c>
      <c r="C107" s="2" t="s">
        <v>27</v>
      </c>
      <c r="D107" s="2" t="s">
        <v>20</v>
      </c>
      <c r="E107" s="3" t="n">
        <v>0</v>
      </c>
      <c r="F107" s="3" t="n">
        <v>0</v>
      </c>
      <c r="G107" s="3" t="n">
        <v>0</v>
      </c>
      <c r="H107" s="3" t="n">
        <v>0</v>
      </c>
      <c r="I107" s="3" t="n">
        <v>0</v>
      </c>
      <c r="J107" s="3" t="n">
        <v>0</v>
      </c>
    </row>
    <row r="108" customFormat="false" ht="12.75" hidden="false" customHeight="false" outlineLevel="0" collapsed="false">
      <c r="A108" s="2" t="s">
        <v>11</v>
      </c>
      <c r="B108" s="2" t="s">
        <v>30</v>
      </c>
      <c r="C108" s="2" t="s">
        <v>27</v>
      </c>
      <c r="D108" s="2" t="s">
        <v>13</v>
      </c>
      <c r="E108" s="3" t="n">
        <v>0.725082989489</v>
      </c>
      <c r="F108" s="3" t="n">
        <v>0.7567426055367</v>
      </c>
      <c r="G108" s="3" t="n">
        <v>0.7859035448792</v>
      </c>
      <c r="H108" s="3" t="n">
        <v>0.7988666288837</v>
      </c>
      <c r="I108" s="3" t="n">
        <v>0.8127124308884</v>
      </c>
      <c r="J108" s="3" t="n">
        <v>0.8414742106837</v>
      </c>
    </row>
    <row r="109" customFormat="false" ht="12.75" hidden="false" customHeight="false" outlineLevel="0" collapsed="false">
      <c r="A109" s="2" t="s">
        <v>11</v>
      </c>
      <c r="B109" s="2" t="s">
        <v>30</v>
      </c>
      <c r="C109" s="2" t="s">
        <v>27</v>
      </c>
      <c r="D109" s="2" t="s">
        <v>16</v>
      </c>
      <c r="E109" s="3" t="n">
        <v>0</v>
      </c>
      <c r="F109" s="3" t="n">
        <v>0</v>
      </c>
      <c r="G109" s="3" t="n">
        <v>0</v>
      </c>
      <c r="H109" s="3" t="n">
        <v>0</v>
      </c>
      <c r="I109" s="3" t="n">
        <v>0</v>
      </c>
      <c r="J109" s="3" t="n">
        <v>0</v>
      </c>
    </row>
    <row r="110" customFormat="false" ht="12.75" hidden="false" customHeight="false" outlineLevel="0" collapsed="false">
      <c r="A110" s="2" t="s">
        <v>11</v>
      </c>
      <c r="B110" s="2" t="s">
        <v>30</v>
      </c>
      <c r="C110" s="2" t="s">
        <v>27</v>
      </c>
      <c r="D110" s="2" t="s">
        <v>14</v>
      </c>
      <c r="E110" s="3" t="n">
        <v>0</v>
      </c>
      <c r="F110" s="3" t="n">
        <v>0</v>
      </c>
      <c r="G110" s="3" t="n">
        <v>0</v>
      </c>
      <c r="H110" s="3" t="n">
        <v>0</v>
      </c>
      <c r="I110" s="3" t="n">
        <v>0</v>
      </c>
      <c r="J110" s="3" t="n">
        <v>0</v>
      </c>
    </row>
    <row r="111" customFormat="false" ht="12.75" hidden="false" customHeight="false" outlineLevel="0" collapsed="false">
      <c r="A111" s="2" t="s">
        <v>11</v>
      </c>
      <c r="B111" s="2" t="s">
        <v>30</v>
      </c>
      <c r="C111" s="2" t="s">
        <v>27</v>
      </c>
      <c r="D111" s="2" t="s">
        <v>18</v>
      </c>
      <c r="E111" s="3" t="n">
        <v>0</v>
      </c>
      <c r="F111" s="3" t="n">
        <v>0</v>
      </c>
      <c r="G111" s="3" t="n">
        <v>0</v>
      </c>
      <c r="H111" s="3" t="n">
        <v>0</v>
      </c>
      <c r="I111" s="3" t="n">
        <v>0</v>
      </c>
      <c r="J111" s="3" t="n">
        <v>0</v>
      </c>
    </row>
    <row r="112" customFormat="false" ht="12.75" hidden="false" customHeight="false" outlineLevel="0" collapsed="false">
      <c r="A112" s="2" t="s">
        <v>11</v>
      </c>
      <c r="B112" s="2" t="s">
        <v>31</v>
      </c>
      <c r="C112" s="2" t="s">
        <v>12</v>
      </c>
      <c r="D112" s="2" t="s">
        <v>20</v>
      </c>
      <c r="E112" s="3" t="n">
        <v>0.81864345955</v>
      </c>
      <c r="F112" s="3" t="n">
        <v>0.6887536238143</v>
      </c>
      <c r="G112" s="3" t="n">
        <v>0.5936436543798</v>
      </c>
      <c r="H112" s="3" t="n">
        <v>0.5015076946128</v>
      </c>
      <c r="I112" s="3" t="n">
        <v>0.4246942756936</v>
      </c>
      <c r="J112" s="3" t="n">
        <v>0.2295460039172</v>
      </c>
    </row>
    <row r="113" customFormat="false" ht="12.75" hidden="false" customHeight="false" outlineLevel="0" collapsed="false">
      <c r="A113" s="2" t="s">
        <v>11</v>
      </c>
      <c r="B113" s="2" t="s">
        <v>31</v>
      </c>
      <c r="C113" s="2" t="s">
        <v>12</v>
      </c>
      <c r="D113" s="2" t="s">
        <v>13</v>
      </c>
      <c r="E113" s="3" t="n">
        <v>0.1961660544188</v>
      </c>
      <c r="F113" s="3" t="n">
        <v>0.8740196968024</v>
      </c>
      <c r="G113" s="3" t="n">
        <v>1.2398938308064</v>
      </c>
      <c r="H113" s="3" t="n">
        <v>1.4654797805688</v>
      </c>
      <c r="I113" s="3" t="n">
        <v>1.6431202825245</v>
      </c>
      <c r="J113" s="3" t="n">
        <v>1.9608003152618</v>
      </c>
    </row>
    <row r="114" customFormat="false" ht="12.75" hidden="false" customHeight="false" outlineLevel="0" collapsed="false">
      <c r="A114" s="2" t="s">
        <v>11</v>
      </c>
      <c r="B114" s="2" t="s">
        <v>31</v>
      </c>
      <c r="C114" s="2" t="s">
        <v>12</v>
      </c>
      <c r="D114" s="2" t="s">
        <v>16</v>
      </c>
      <c r="E114" s="3" t="n">
        <v>2.08940795947</v>
      </c>
      <c r="F114" s="3" t="n">
        <v>0</v>
      </c>
      <c r="G114" s="3" t="n">
        <v>0</v>
      </c>
      <c r="H114" s="3" t="n">
        <v>0</v>
      </c>
      <c r="I114" s="3" t="n">
        <v>0</v>
      </c>
      <c r="J114" s="3" t="n">
        <v>0</v>
      </c>
    </row>
    <row r="115" customFormat="false" ht="12.75" hidden="false" customHeight="false" outlineLevel="0" collapsed="false">
      <c r="A115" s="2" t="s">
        <v>11</v>
      </c>
      <c r="B115" s="2" t="s">
        <v>31</v>
      </c>
      <c r="C115" s="2" t="s">
        <v>12</v>
      </c>
      <c r="D115" s="2" t="s">
        <v>14</v>
      </c>
      <c r="E115" s="3" t="n">
        <v>2.03733251352</v>
      </c>
      <c r="F115" s="3" t="n">
        <v>1.7140773301903</v>
      </c>
      <c r="G115" s="3" t="n">
        <v>1.4773777034048</v>
      </c>
      <c r="H115" s="3" t="n">
        <v>1.2480604707228</v>
      </c>
      <c r="I115" s="3" t="n">
        <v>1.0568790370762</v>
      </c>
      <c r="J115" s="3" t="n">
        <v>0.5711902245718</v>
      </c>
    </row>
    <row r="116" customFormat="false" ht="12.75" hidden="false" customHeight="false" outlineLevel="0" collapsed="false">
      <c r="A116" s="2" t="s">
        <v>11</v>
      </c>
      <c r="B116" s="2" t="s">
        <v>31</v>
      </c>
      <c r="C116" s="2" t="s">
        <v>12</v>
      </c>
      <c r="D116" s="2" t="s">
        <v>18</v>
      </c>
      <c r="E116" s="3" t="n">
        <v>0</v>
      </c>
      <c r="F116" s="3" t="n">
        <v>0</v>
      </c>
      <c r="G116" s="3" t="n">
        <v>0</v>
      </c>
      <c r="H116" s="3" t="n">
        <v>0</v>
      </c>
      <c r="I116" s="3" t="n">
        <v>0</v>
      </c>
      <c r="J116" s="3" t="n">
        <v>0</v>
      </c>
    </row>
    <row r="117" customFormat="false" ht="12.75" hidden="false" customHeight="false" outlineLevel="0" collapsed="false">
      <c r="A117" s="2" t="s">
        <v>11</v>
      </c>
      <c r="B117" s="2" t="s">
        <v>31</v>
      </c>
      <c r="C117" s="2" t="s">
        <v>15</v>
      </c>
      <c r="D117" s="2" t="s">
        <v>20</v>
      </c>
      <c r="E117" s="3" t="n">
        <v>0</v>
      </c>
      <c r="F117" s="3" t="n">
        <v>0</v>
      </c>
      <c r="G117" s="3" t="n">
        <v>0</v>
      </c>
      <c r="H117" s="3" t="n">
        <v>0</v>
      </c>
      <c r="I117" s="3" t="n">
        <v>0</v>
      </c>
      <c r="J117" s="3" t="n">
        <v>0</v>
      </c>
    </row>
    <row r="118" customFormat="false" ht="12.75" hidden="false" customHeight="false" outlineLevel="0" collapsed="false">
      <c r="A118" s="2" t="s">
        <v>11</v>
      </c>
      <c r="B118" s="2" t="s">
        <v>31</v>
      </c>
      <c r="C118" s="2" t="s">
        <v>15</v>
      </c>
      <c r="D118" s="2" t="s">
        <v>13</v>
      </c>
      <c r="E118" s="3" t="n">
        <v>1.3741477421052</v>
      </c>
      <c r="F118" s="3" t="n">
        <v>1.2891803285261</v>
      </c>
      <c r="G118" s="3" t="n">
        <v>1.3450863694296</v>
      </c>
      <c r="H118" s="3" t="n">
        <v>1.6090745896292</v>
      </c>
      <c r="I118" s="3" t="n">
        <v>1.8465872692159</v>
      </c>
      <c r="J118" s="3" t="n">
        <v>2.3495673864516</v>
      </c>
    </row>
    <row r="119" customFormat="false" ht="12.75" hidden="false" customHeight="false" outlineLevel="0" collapsed="false">
      <c r="A119" s="2" t="s">
        <v>11</v>
      </c>
      <c r="B119" s="2" t="s">
        <v>31</v>
      </c>
      <c r="C119" s="2" t="s">
        <v>15</v>
      </c>
      <c r="D119" s="2" t="s">
        <v>16</v>
      </c>
      <c r="E119" s="3" t="n">
        <v>0</v>
      </c>
      <c r="F119" s="3" t="n">
        <v>0</v>
      </c>
      <c r="G119" s="3" t="n">
        <v>0</v>
      </c>
      <c r="H119" s="3" t="n">
        <v>0</v>
      </c>
      <c r="I119" s="3" t="n">
        <v>0</v>
      </c>
      <c r="J119" s="3" t="n">
        <v>0</v>
      </c>
    </row>
    <row r="120" customFormat="false" ht="12.75" hidden="false" customHeight="false" outlineLevel="0" collapsed="false">
      <c r="A120" s="2" t="s">
        <v>11</v>
      </c>
      <c r="B120" s="2" t="s">
        <v>31</v>
      </c>
      <c r="C120" s="2" t="s">
        <v>15</v>
      </c>
      <c r="D120" s="2" t="s">
        <v>14</v>
      </c>
      <c r="E120" s="3" t="n">
        <v>0</v>
      </c>
      <c r="F120" s="3" t="n">
        <v>0</v>
      </c>
      <c r="G120" s="3" t="n">
        <v>0</v>
      </c>
      <c r="H120" s="3" t="n">
        <v>0</v>
      </c>
      <c r="I120" s="3" t="n">
        <v>0</v>
      </c>
      <c r="J120" s="3" t="n">
        <v>0</v>
      </c>
    </row>
    <row r="121" customFormat="false" ht="12.75" hidden="false" customHeight="false" outlineLevel="0" collapsed="false">
      <c r="A121" s="2" t="s">
        <v>11</v>
      </c>
      <c r="B121" s="2" t="s">
        <v>31</v>
      </c>
      <c r="C121" s="2" t="s">
        <v>15</v>
      </c>
      <c r="D121" s="2" t="s">
        <v>18</v>
      </c>
      <c r="E121" s="3" t="n">
        <v>0</v>
      </c>
      <c r="F121" s="3" t="n">
        <v>0</v>
      </c>
      <c r="G121" s="3" t="n">
        <v>0</v>
      </c>
      <c r="H121" s="3" t="n">
        <v>0</v>
      </c>
      <c r="I121" s="3" t="n">
        <v>0</v>
      </c>
      <c r="J121" s="3" t="n">
        <v>0</v>
      </c>
    </row>
    <row r="122" customFormat="false" ht="12.75" hidden="false" customHeight="false" outlineLevel="0" collapsed="false">
      <c r="A122" s="2" t="s">
        <v>11</v>
      </c>
      <c r="B122" s="2" t="s">
        <v>31</v>
      </c>
      <c r="C122" s="2" t="s">
        <v>17</v>
      </c>
      <c r="D122" s="2" t="s">
        <v>20</v>
      </c>
      <c r="E122" s="3" t="n">
        <v>0</v>
      </c>
      <c r="F122" s="3" t="n">
        <v>0</v>
      </c>
      <c r="G122" s="3" t="n">
        <v>0</v>
      </c>
      <c r="H122" s="3" t="n">
        <v>0</v>
      </c>
      <c r="I122" s="3" t="n">
        <v>0</v>
      </c>
      <c r="J122" s="3" t="n">
        <v>0</v>
      </c>
    </row>
    <row r="123" customFormat="false" ht="12.75" hidden="false" customHeight="false" outlineLevel="0" collapsed="false">
      <c r="A123" s="2" t="s">
        <v>11</v>
      </c>
      <c r="B123" s="2" t="s">
        <v>31</v>
      </c>
      <c r="C123" s="2" t="s">
        <v>17</v>
      </c>
      <c r="D123" s="2" t="s">
        <v>13</v>
      </c>
      <c r="E123" s="3" t="n">
        <v>0.7828366191567</v>
      </c>
      <c r="F123" s="3" t="n">
        <v>0.8489082119217</v>
      </c>
      <c r="G123" s="3" t="n">
        <v>0.8968440286211</v>
      </c>
      <c r="H123" s="3" t="n">
        <v>0.8103081397554</v>
      </c>
      <c r="I123" s="3" t="n">
        <v>0.7330923621822</v>
      </c>
      <c r="J123" s="3" t="n">
        <v>0.5479200629059</v>
      </c>
    </row>
    <row r="124" customFormat="false" ht="12.75" hidden="false" customHeight="false" outlineLevel="0" collapsed="false">
      <c r="A124" s="2" t="s">
        <v>11</v>
      </c>
      <c r="B124" s="2" t="s">
        <v>31</v>
      </c>
      <c r="C124" s="2" t="s">
        <v>17</v>
      </c>
      <c r="D124" s="2" t="s">
        <v>16</v>
      </c>
      <c r="E124" s="3" t="n">
        <v>0</v>
      </c>
      <c r="F124" s="3" t="n">
        <v>0</v>
      </c>
      <c r="G124" s="3" t="n">
        <v>0</v>
      </c>
      <c r="H124" s="3" t="n">
        <v>0</v>
      </c>
      <c r="I124" s="3" t="n">
        <v>0</v>
      </c>
      <c r="J124" s="3" t="n">
        <v>0</v>
      </c>
    </row>
    <row r="125" customFormat="false" ht="12.75" hidden="false" customHeight="false" outlineLevel="0" collapsed="false">
      <c r="A125" s="2" t="s">
        <v>11</v>
      </c>
      <c r="B125" s="2" t="s">
        <v>31</v>
      </c>
      <c r="C125" s="2" t="s">
        <v>17</v>
      </c>
      <c r="D125" s="2" t="s">
        <v>14</v>
      </c>
      <c r="E125" s="3" t="n">
        <v>0</v>
      </c>
      <c r="F125" s="3" t="n">
        <v>0</v>
      </c>
      <c r="G125" s="3" t="n">
        <v>0</v>
      </c>
      <c r="H125" s="3" t="n">
        <v>0</v>
      </c>
      <c r="I125" s="3" t="n">
        <v>0</v>
      </c>
      <c r="J125" s="3" t="n">
        <v>0</v>
      </c>
    </row>
    <row r="126" customFormat="false" ht="12.75" hidden="false" customHeight="false" outlineLevel="0" collapsed="false">
      <c r="A126" s="2" t="s">
        <v>11</v>
      </c>
      <c r="B126" s="2" t="s">
        <v>31</v>
      </c>
      <c r="C126" s="2" t="s">
        <v>17</v>
      </c>
      <c r="D126" s="2" t="s">
        <v>18</v>
      </c>
      <c r="E126" s="3" t="n">
        <v>0</v>
      </c>
      <c r="F126" s="3" t="n">
        <v>0</v>
      </c>
      <c r="G126" s="3" t="n">
        <v>0</v>
      </c>
      <c r="H126" s="3" t="n">
        <v>0</v>
      </c>
      <c r="I126" s="3" t="n">
        <v>0</v>
      </c>
      <c r="J126" s="3" t="n">
        <v>0</v>
      </c>
    </row>
    <row r="127" customFormat="false" ht="12.75" hidden="false" customHeight="false" outlineLevel="0" collapsed="false">
      <c r="A127" s="2" t="s">
        <v>11</v>
      </c>
      <c r="B127" s="2" t="s">
        <v>31</v>
      </c>
      <c r="C127" s="2" t="s">
        <v>19</v>
      </c>
      <c r="D127" s="2" t="s">
        <v>20</v>
      </c>
      <c r="E127" s="3" t="n">
        <v>0.47836507435</v>
      </c>
      <c r="F127" s="3" t="n">
        <v>0.3654897621668</v>
      </c>
      <c r="G127" s="3" t="n">
        <v>0.2590851836238</v>
      </c>
      <c r="H127" s="3" t="n">
        <v>0.1665629078416</v>
      </c>
      <c r="I127" s="3" t="n">
        <v>0.0956461707369</v>
      </c>
      <c r="J127" s="3" t="n">
        <v>0.0293412616677</v>
      </c>
    </row>
    <row r="128" customFormat="false" ht="12.75" hidden="false" customHeight="false" outlineLevel="0" collapsed="false">
      <c r="A128" s="2" t="s">
        <v>11</v>
      </c>
      <c r="B128" s="2" t="s">
        <v>31</v>
      </c>
      <c r="C128" s="2" t="s">
        <v>19</v>
      </c>
      <c r="D128" s="2" t="s">
        <v>13</v>
      </c>
      <c r="E128" s="3" t="n">
        <v>4.464525281025</v>
      </c>
      <c r="F128" s="3" t="n">
        <v>4.758302847214</v>
      </c>
      <c r="G128" s="3" t="n">
        <v>4.0728042502976</v>
      </c>
      <c r="H128" s="3" t="n">
        <v>3.5792916229606</v>
      </c>
      <c r="I128" s="3" t="n">
        <v>3.7555519855277</v>
      </c>
      <c r="J128" s="3" t="n">
        <v>3.8205614682457</v>
      </c>
    </row>
    <row r="129" customFormat="false" ht="12.75" hidden="false" customHeight="false" outlineLevel="0" collapsed="false">
      <c r="A129" s="2" t="s">
        <v>11</v>
      </c>
      <c r="B129" s="2" t="s">
        <v>31</v>
      </c>
      <c r="C129" s="2" t="s">
        <v>19</v>
      </c>
      <c r="D129" s="2" t="s">
        <v>16</v>
      </c>
      <c r="E129" s="3" t="n">
        <v>6.35806865609</v>
      </c>
      <c r="F129" s="3" t="n">
        <v>4.5207915570717</v>
      </c>
      <c r="G129" s="3" t="n">
        <v>3.0891929404944</v>
      </c>
      <c r="H129" s="3" t="n">
        <v>1.5892244951186</v>
      </c>
      <c r="I129" s="3" t="n">
        <v>0.4725868570018</v>
      </c>
      <c r="J129" s="3" t="n">
        <v>0.0009011654481</v>
      </c>
    </row>
    <row r="130" customFormat="false" ht="12.75" hidden="false" customHeight="false" outlineLevel="0" collapsed="false">
      <c r="A130" s="2" t="s">
        <v>11</v>
      </c>
      <c r="B130" s="2" t="s">
        <v>31</v>
      </c>
      <c r="C130" s="2" t="s">
        <v>19</v>
      </c>
      <c r="D130" s="2" t="s">
        <v>14</v>
      </c>
      <c r="E130" s="3" t="n">
        <v>9.34262890102</v>
      </c>
      <c r="F130" s="3" t="n">
        <v>10.849129154558</v>
      </c>
      <c r="G130" s="3" t="n">
        <v>10.491441164529</v>
      </c>
      <c r="H130" s="3" t="n">
        <v>8.855423662473</v>
      </c>
      <c r="I130" s="3" t="n">
        <v>6.2683708556847</v>
      </c>
      <c r="J130" s="3" t="n">
        <v>0.0709236742142</v>
      </c>
    </row>
    <row r="131" customFormat="false" ht="12.75" hidden="false" customHeight="false" outlineLevel="0" collapsed="false">
      <c r="A131" s="2" t="s">
        <v>11</v>
      </c>
      <c r="B131" s="2" t="s">
        <v>31</v>
      </c>
      <c r="C131" s="2" t="s">
        <v>19</v>
      </c>
      <c r="D131" s="2" t="s">
        <v>18</v>
      </c>
      <c r="E131" s="3" t="n">
        <v>0.435828156096</v>
      </c>
      <c r="F131" s="3" t="n">
        <v>0.3609611435937</v>
      </c>
      <c r="G131" s="3" t="n">
        <v>0.3293863547672</v>
      </c>
      <c r="H131" s="3" t="n">
        <v>0.4409559322051</v>
      </c>
      <c r="I131" s="3" t="n">
        <v>0.5686469829104</v>
      </c>
      <c r="J131" s="3" t="n">
        <v>0.4205661719737</v>
      </c>
    </row>
    <row r="132" customFormat="false" ht="12.75" hidden="false" customHeight="false" outlineLevel="0" collapsed="false">
      <c r="A132" s="2" t="s">
        <v>11</v>
      </c>
      <c r="B132" s="2" t="s">
        <v>31</v>
      </c>
      <c r="C132" s="2" t="s">
        <v>21</v>
      </c>
      <c r="D132" s="2" t="s">
        <v>20</v>
      </c>
      <c r="E132" s="3" t="n">
        <v>0</v>
      </c>
      <c r="F132" s="3" t="n">
        <v>0</v>
      </c>
      <c r="G132" s="3" t="n">
        <v>0</v>
      </c>
      <c r="H132" s="3" t="n">
        <v>0</v>
      </c>
      <c r="I132" s="3" t="n">
        <v>0</v>
      </c>
      <c r="J132" s="3" t="n">
        <v>0</v>
      </c>
    </row>
    <row r="133" customFormat="false" ht="12.75" hidden="false" customHeight="false" outlineLevel="0" collapsed="false">
      <c r="A133" s="2" t="s">
        <v>11</v>
      </c>
      <c r="B133" s="2" t="s">
        <v>31</v>
      </c>
      <c r="C133" s="2" t="s">
        <v>21</v>
      </c>
      <c r="D133" s="2" t="s">
        <v>13</v>
      </c>
      <c r="E133" s="3" t="n">
        <v>0.845697226159</v>
      </c>
      <c r="F133" s="3" t="n">
        <v>0.9529935048396</v>
      </c>
      <c r="G133" s="3" t="n">
        <v>1.0005070230527</v>
      </c>
      <c r="H133" s="3" t="n">
        <v>0.9719652554324</v>
      </c>
      <c r="I133" s="3" t="n">
        <v>0.9751273627055</v>
      </c>
      <c r="J133" s="3" t="n">
        <v>0.9812399744839</v>
      </c>
    </row>
    <row r="134" customFormat="false" ht="12.75" hidden="false" customHeight="false" outlineLevel="0" collapsed="false">
      <c r="A134" s="2" t="s">
        <v>11</v>
      </c>
      <c r="B134" s="2" t="s">
        <v>31</v>
      </c>
      <c r="C134" s="2" t="s">
        <v>21</v>
      </c>
      <c r="D134" s="2" t="s">
        <v>16</v>
      </c>
      <c r="E134" s="3" t="n">
        <v>0</v>
      </c>
      <c r="F134" s="3" t="n">
        <v>0</v>
      </c>
      <c r="G134" s="3" t="n">
        <v>0</v>
      </c>
      <c r="H134" s="3" t="n">
        <v>0</v>
      </c>
      <c r="I134" s="3" t="n">
        <v>0</v>
      </c>
      <c r="J134" s="3" t="n">
        <v>0</v>
      </c>
    </row>
    <row r="135" customFormat="false" ht="12.75" hidden="false" customHeight="false" outlineLevel="0" collapsed="false">
      <c r="A135" s="2" t="s">
        <v>11</v>
      </c>
      <c r="B135" s="2" t="s">
        <v>31</v>
      </c>
      <c r="C135" s="2" t="s">
        <v>21</v>
      </c>
      <c r="D135" s="2" t="s">
        <v>14</v>
      </c>
      <c r="E135" s="3" t="n">
        <v>0</v>
      </c>
      <c r="F135" s="3" t="n">
        <v>0</v>
      </c>
      <c r="G135" s="3" t="n">
        <v>0</v>
      </c>
      <c r="H135" s="3" t="n">
        <v>0</v>
      </c>
      <c r="I135" s="3" t="n">
        <v>0</v>
      </c>
      <c r="J135" s="3" t="n">
        <v>0</v>
      </c>
    </row>
    <row r="136" customFormat="false" ht="12.75" hidden="false" customHeight="false" outlineLevel="0" collapsed="false">
      <c r="A136" s="2" t="s">
        <v>11</v>
      </c>
      <c r="B136" s="2" t="s">
        <v>31</v>
      </c>
      <c r="C136" s="2" t="s">
        <v>21</v>
      </c>
      <c r="D136" s="2" t="s">
        <v>18</v>
      </c>
      <c r="E136" s="3" t="n">
        <v>0</v>
      </c>
      <c r="F136" s="3" t="n">
        <v>0</v>
      </c>
      <c r="G136" s="3" t="n">
        <v>0</v>
      </c>
      <c r="H136" s="3" t="n">
        <v>0</v>
      </c>
      <c r="I136" s="3" t="n">
        <v>0</v>
      </c>
      <c r="J136" s="3" t="n">
        <v>0</v>
      </c>
    </row>
    <row r="137" customFormat="false" ht="12.75" hidden="false" customHeight="false" outlineLevel="0" collapsed="false">
      <c r="A137" s="2" t="s">
        <v>11</v>
      </c>
      <c r="B137" s="2" t="s">
        <v>31</v>
      </c>
      <c r="C137" s="2" t="s">
        <v>22</v>
      </c>
      <c r="D137" s="2" t="s">
        <v>20</v>
      </c>
      <c r="E137" s="3" t="n">
        <v>0.1431000269048</v>
      </c>
      <c r="F137" s="3" t="n">
        <v>0.095675563304</v>
      </c>
      <c r="G137" s="3" t="n">
        <v>0.0684404945163</v>
      </c>
      <c r="H137" s="3" t="n">
        <v>0.0488472817703</v>
      </c>
      <c r="I137" s="3" t="n">
        <v>0.0350075085693</v>
      </c>
      <c r="J137" s="3" t="n">
        <v>0.010800010797</v>
      </c>
    </row>
    <row r="138" customFormat="false" ht="12.75" hidden="false" customHeight="false" outlineLevel="0" collapsed="false">
      <c r="A138" s="2" t="s">
        <v>11</v>
      </c>
      <c r="B138" s="2" t="s">
        <v>31</v>
      </c>
      <c r="C138" s="2" t="s">
        <v>22</v>
      </c>
      <c r="D138" s="2" t="s">
        <v>13</v>
      </c>
      <c r="E138" s="3" t="n">
        <v>0.7570478772895</v>
      </c>
      <c r="F138" s="3" t="n">
        <v>0.8686616129942</v>
      </c>
      <c r="G138" s="3" t="n">
        <v>0.9290572564158</v>
      </c>
      <c r="H138" s="3" t="n">
        <v>0.9396654956941</v>
      </c>
      <c r="I138" s="3" t="n">
        <v>0.9400005391144</v>
      </c>
      <c r="J138" s="3" t="n">
        <v>0.8312351146006</v>
      </c>
    </row>
    <row r="139" customFormat="false" ht="12.75" hidden="false" customHeight="false" outlineLevel="0" collapsed="false">
      <c r="A139" s="2" t="s">
        <v>11</v>
      </c>
      <c r="B139" s="2" t="s">
        <v>31</v>
      </c>
      <c r="C139" s="2" t="s">
        <v>22</v>
      </c>
      <c r="D139" s="2" t="s">
        <v>16</v>
      </c>
      <c r="E139" s="3" t="n">
        <v>0.0150128845364</v>
      </c>
      <c r="F139" s="3" t="n">
        <v>0</v>
      </c>
      <c r="G139" s="3" t="n">
        <v>0</v>
      </c>
      <c r="H139" s="3" t="n">
        <v>0</v>
      </c>
      <c r="I139" s="3" t="n">
        <v>0</v>
      </c>
      <c r="J139" s="3" t="n">
        <v>0</v>
      </c>
    </row>
    <row r="140" customFormat="false" ht="12.75" hidden="false" customHeight="false" outlineLevel="0" collapsed="false">
      <c r="A140" s="2" t="s">
        <v>11</v>
      </c>
      <c r="B140" s="2" t="s">
        <v>31</v>
      </c>
      <c r="C140" s="2" t="s">
        <v>22</v>
      </c>
      <c r="D140" s="2" t="s">
        <v>14</v>
      </c>
      <c r="E140" s="3" t="n">
        <v>0.2523161163072</v>
      </c>
      <c r="F140" s="3" t="n">
        <v>0.1978957674404</v>
      </c>
      <c r="G140" s="3" t="n">
        <v>0.1604198260374</v>
      </c>
      <c r="H140" s="3" t="n">
        <v>0.1281579020817</v>
      </c>
      <c r="I140" s="3" t="n">
        <v>0.1022199523699</v>
      </c>
      <c r="J140" s="3" t="n">
        <v>0.0435129442792</v>
      </c>
    </row>
    <row r="141" customFormat="false" ht="12.75" hidden="false" customHeight="false" outlineLevel="0" collapsed="false">
      <c r="A141" s="2" t="s">
        <v>11</v>
      </c>
      <c r="B141" s="2" t="s">
        <v>31</v>
      </c>
      <c r="C141" s="2" t="s">
        <v>22</v>
      </c>
      <c r="D141" s="2" t="s">
        <v>18</v>
      </c>
      <c r="E141" s="3" t="n">
        <v>0</v>
      </c>
      <c r="F141" s="3" t="n">
        <v>0</v>
      </c>
      <c r="G141" s="3" t="n">
        <v>0</v>
      </c>
      <c r="H141" s="3" t="n">
        <v>0</v>
      </c>
      <c r="I141" s="3" t="n">
        <v>0</v>
      </c>
      <c r="J141" s="3" t="n">
        <v>0</v>
      </c>
    </row>
    <row r="142" customFormat="false" ht="12.75" hidden="false" customHeight="false" outlineLevel="0" collapsed="false">
      <c r="A142" s="2" t="s">
        <v>11</v>
      </c>
      <c r="B142" s="2" t="s">
        <v>31</v>
      </c>
      <c r="C142" s="2" t="s">
        <v>23</v>
      </c>
      <c r="D142" s="2" t="s">
        <v>20</v>
      </c>
      <c r="E142" s="3" t="n">
        <v>0</v>
      </c>
      <c r="F142" s="3" t="n">
        <v>0</v>
      </c>
      <c r="G142" s="3" t="n">
        <v>0</v>
      </c>
      <c r="H142" s="3" t="n">
        <v>0</v>
      </c>
      <c r="I142" s="3" t="n">
        <v>0</v>
      </c>
      <c r="J142" s="3" t="n">
        <v>0</v>
      </c>
    </row>
    <row r="143" customFormat="false" ht="12.75" hidden="false" customHeight="false" outlineLevel="0" collapsed="false">
      <c r="A143" s="2" t="s">
        <v>11</v>
      </c>
      <c r="B143" s="2" t="s">
        <v>31</v>
      </c>
      <c r="C143" s="2" t="s">
        <v>23</v>
      </c>
      <c r="D143" s="2" t="s">
        <v>13</v>
      </c>
      <c r="E143" s="3" t="n">
        <v>12.871004300898</v>
      </c>
      <c r="F143" s="3" t="n">
        <v>12.736819165544</v>
      </c>
      <c r="G143" s="3" t="n">
        <v>11.7031519024109</v>
      </c>
      <c r="H143" s="3" t="n">
        <v>9.4869257989494</v>
      </c>
      <c r="I143" s="3" t="n">
        <v>7.3629471098895</v>
      </c>
      <c r="J143" s="3" t="n">
        <v>4.3361838552752</v>
      </c>
    </row>
    <row r="144" customFormat="false" ht="12.75" hidden="false" customHeight="false" outlineLevel="0" collapsed="false">
      <c r="A144" s="2" t="s">
        <v>11</v>
      </c>
      <c r="B144" s="2" t="s">
        <v>31</v>
      </c>
      <c r="C144" s="2" t="s">
        <v>23</v>
      </c>
      <c r="D144" s="2" t="s">
        <v>16</v>
      </c>
      <c r="E144" s="3" t="n">
        <v>0</v>
      </c>
      <c r="F144" s="3" t="n">
        <v>0</v>
      </c>
      <c r="G144" s="3" t="n">
        <v>0</v>
      </c>
      <c r="H144" s="3" t="n">
        <v>0</v>
      </c>
      <c r="I144" s="3" t="n">
        <v>0</v>
      </c>
      <c r="J144" s="3" t="n">
        <v>0</v>
      </c>
    </row>
    <row r="145" customFormat="false" ht="12.75" hidden="false" customHeight="false" outlineLevel="0" collapsed="false">
      <c r="A145" s="2" t="s">
        <v>11</v>
      </c>
      <c r="B145" s="2" t="s">
        <v>31</v>
      </c>
      <c r="C145" s="2" t="s">
        <v>23</v>
      </c>
      <c r="D145" s="2" t="s">
        <v>14</v>
      </c>
      <c r="E145" s="3" t="n">
        <v>0</v>
      </c>
      <c r="F145" s="3" t="n">
        <v>0</v>
      </c>
      <c r="G145" s="3" t="n">
        <v>0</v>
      </c>
      <c r="H145" s="3" t="n">
        <v>0</v>
      </c>
      <c r="I145" s="3" t="n">
        <v>0</v>
      </c>
      <c r="J145" s="3" t="n">
        <v>0</v>
      </c>
    </row>
    <row r="146" customFormat="false" ht="12.75" hidden="false" customHeight="false" outlineLevel="0" collapsed="false">
      <c r="A146" s="2" t="s">
        <v>11</v>
      </c>
      <c r="B146" s="2" t="s">
        <v>31</v>
      </c>
      <c r="C146" s="2" t="s">
        <v>23</v>
      </c>
      <c r="D146" s="2" t="s">
        <v>18</v>
      </c>
      <c r="E146" s="3" t="n">
        <v>0</v>
      </c>
      <c r="F146" s="3" t="n">
        <v>0</v>
      </c>
      <c r="G146" s="3" t="n">
        <v>0</v>
      </c>
      <c r="H146" s="3" t="n">
        <v>0</v>
      </c>
      <c r="I146" s="3" t="n">
        <v>0</v>
      </c>
      <c r="J146" s="3" t="n">
        <v>0</v>
      </c>
    </row>
    <row r="147" customFormat="false" ht="12.75" hidden="false" customHeight="false" outlineLevel="0" collapsed="false">
      <c r="A147" s="2" t="s">
        <v>11</v>
      </c>
      <c r="B147" s="2" t="s">
        <v>31</v>
      </c>
      <c r="C147" s="2" t="s">
        <v>24</v>
      </c>
      <c r="D147" s="2" t="s">
        <v>20</v>
      </c>
      <c r="E147" s="3" t="n">
        <v>0.125626161892</v>
      </c>
      <c r="F147" s="3" t="n">
        <v>0.2347929193481</v>
      </c>
      <c r="G147" s="3" t="n">
        <v>0.3041887758597</v>
      </c>
      <c r="H147" s="3" t="n">
        <v>0.3481526941093</v>
      </c>
      <c r="I147" s="3" t="n">
        <v>0.3496685164845</v>
      </c>
      <c r="J147" s="3" t="n">
        <v>0.3248993595461</v>
      </c>
    </row>
    <row r="148" customFormat="false" ht="12.75" hidden="false" customHeight="false" outlineLevel="0" collapsed="false">
      <c r="A148" s="2" t="s">
        <v>11</v>
      </c>
      <c r="B148" s="2" t="s">
        <v>31</v>
      </c>
      <c r="C148" s="2" t="s">
        <v>24</v>
      </c>
      <c r="D148" s="2" t="s">
        <v>13</v>
      </c>
      <c r="E148" s="3" t="n">
        <v>1.599543409091</v>
      </c>
      <c r="F148" s="3" t="n">
        <v>1.7098916682306</v>
      </c>
      <c r="G148" s="3" t="n">
        <v>1.6354591048658</v>
      </c>
      <c r="H148" s="3" t="n">
        <v>1.4506122551978</v>
      </c>
      <c r="I148" s="3" t="n">
        <v>1.2879107437919</v>
      </c>
      <c r="J148" s="3" t="n">
        <v>0.6812858510695</v>
      </c>
    </row>
    <row r="149" customFormat="false" ht="12.75" hidden="false" customHeight="false" outlineLevel="0" collapsed="false">
      <c r="A149" s="2" t="s">
        <v>11</v>
      </c>
      <c r="B149" s="2" t="s">
        <v>31</v>
      </c>
      <c r="C149" s="2" t="s">
        <v>24</v>
      </c>
      <c r="D149" s="2" t="s">
        <v>16</v>
      </c>
      <c r="E149" s="3" t="n">
        <v>0.5049374555582</v>
      </c>
      <c r="F149" s="3" t="n">
        <v>0.3438664691235</v>
      </c>
      <c r="G149" s="3" t="n">
        <v>0.1925907062345</v>
      </c>
      <c r="H149" s="3" t="n">
        <v>0.0866536625374</v>
      </c>
      <c r="I149" s="3" t="n">
        <v>0.0691760195361</v>
      </c>
      <c r="J149" s="3" t="n">
        <v>0.0273099755752</v>
      </c>
    </row>
    <row r="150" customFormat="false" ht="12.75" hidden="false" customHeight="false" outlineLevel="0" collapsed="false">
      <c r="A150" s="2" t="s">
        <v>11</v>
      </c>
      <c r="B150" s="2" t="s">
        <v>31</v>
      </c>
      <c r="C150" s="2" t="s">
        <v>24</v>
      </c>
      <c r="D150" s="2" t="s">
        <v>14</v>
      </c>
      <c r="E150" s="3" t="n">
        <v>0.676172943364</v>
      </c>
      <c r="F150" s="3" t="n">
        <v>0.6135351798605</v>
      </c>
      <c r="G150" s="3" t="n">
        <v>0.5270751283286</v>
      </c>
      <c r="H150" s="3" t="n">
        <v>0.4489072951624</v>
      </c>
      <c r="I150" s="3" t="n">
        <v>0.3679389814811</v>
      </c>
      <c r="J150" s="3" t="n">
        <v>0.1635944388307</v>
      </c>
    </row>
    <row r="151" customFormat="false" ht="12.75" hidden="false" customHeight="false" outlineLevel="0" collapsed="false">
      <c r="A151" s="2" t="s">
        <v>11</v>
      </c>
      <c r="B151" s="2" t="s">
        <v>31</v>
      </c>
      <c r="C151" s="2" t="s">
        <v>24</v>
      </c>
      <c r="D151" s="2" t="s">
        <v>18</v>
      </c>
      <c r="E151" s="3" t="n">
        <v>0.113358871513</v>
      </c>
      <c r="F151" s="3" t="n">
        <v>0.1177830137757</v>
      </c>
      <c r="G151" s="3" t="n">
        <v>0.1142617152925</v>
      </c>
      <c r="H151" s="3" t="n">
        <v>0.1090170850663</v>
      </c>
      <c r="I151" s="3" t="n">
        <v>0.1014195260088</v>
      </c>
      <c r="J151" s="3" t="n">
        <v>0.0769801803475</v>
      </c>
    </row>
    <row r="152" customFormat="false" ht="12.75" hidden="false" customHeight="false" outlineLevel="0" collapsed="false">
      <c r="A152" s="2" t="s">
        <v>11</v>
      </c>
      <c r="B152" s="2" t="s">
        <v>31</v>
      </c>
      <c r="C152" s="2" t="s">
        <v>25</v>
      </c>
      <c r="D152" s="2" t="s">
        <v>20</v>
      </c>
      <c r="E152" s="3" t="n">
        <v>0</v>
      </c>
      <c r="F152" s="3" t="n">
        <v>0</v>
      </c>
      <c r="G152" s="3" t="n">
        <v>0</v>
      </c>
      <c r="H152" s="3" t="n">
        <v>0</v>
      </c>
      <c r="I152" s="3" t="n">
        <v>0</v>
      </c>
      <c r="J152" s="3" t="n">
        <v>0</v>
      </c>
    </row>
    <row r="153" customFormat="false" ht="12.75" hidden="false" customHeight="false" outlineLevel="0" collapsed="false">
      <c r="A153" s="2" t="s">
        <v>11</v>
      </c>
      <c r="B153" s="2" t="s">
        <v>31</v>
      </c>
      <c r="C153" s="2" t="s">
        <v>25</v>
      </c>
      <c r="D153" s="2" t="s">
        <v>13</v>
      </c>
      <c r="E153" s="3" t="n">
        <v>6.4066587233382</v>
      </c>
      <c r="F153" s="3" t="n">
        <v>6.0724891699153</v>
      </c>
      <c r="G153" s="3" t="n">
        <v>5.2263435319565</v>
      </c>
      <c r="H153" s="3" t="n">
        <v>4.8735298089341</v>
      </c>
      <c r="I153" s="3" t="n">
        <v>4.550153893241</v>
      </c>
      <c r="J153" s="3" t="n">
        <v>3.4714746920673</v>
      </c>
    </row>
    <row r="154" customFormat="false" ht="12.75" hidden="false" customHeight="false" outlineLevel="0" collapsed="false">
      <c r="A154" s="2" t="s">
        <v>11</v>
      </c>
      <c r="B154" s="2" t="s">
        <v>31</v>
      </c>
      <c r="C154" s="2" t="s">
        <v>25</v>
      </c>
      <c r="D154" s="2" t="s">
        <v>16</v>
      </c>
      <c r="E154" s="3" t="n">
        <v>0</v>
      </c>
      <c r="F154" s="3" t="n">
        <v>0</v>
      </c>
      <c r="G154" s="3" t="n">
        <v>0</v>
      </c>
      <c r="H154" s="3" t="n">
        <v>0</v>
      </c>
      <c r="I154" s="3" t="n">
        <v>0</v>
      </c>
      <c r="J154" s="3" t="n">
        <v>0</v>
      </c>
    </row>
    <row r="155" customFormat="false" ht="12.75" hidden="false" customHeight="false" outlineLevel="0" collapsed="false">
      <c r="A155" s="2" t="s">
        <v>11</v>
      </c>
      <c r="B155" s="2" t="s">
        <v>31</v>
      </c>
      <c r="C155" s="2" t="s">
        <v>25</v>
      </c>
      <c r="D155" s="2" t="s">
        <v>14</v>
      </c>
      <c r="E155" s="3" t="n">
        <v>0</v>
      </c>
      <c r="F155" s="3" t="n">
        <v>0</v>
      </c>
      <c r="G155" s="3" t="n">
        <v>0</v>
      </c>
      <c r="H155" s="3" t="n">
        <v>0</v>
      </c>
      <c r="I155" s="3" t="n">
        <v>0</v>
      </c>
      <c r="J155" s="3" t="n">
        <v>0</v>
      </c>
    </row>
    <row r="156" customFormat="false" ht="12.75" hidden="false" customHeight="false" outlineLevel="0" collapsed="false">
      <c r="A156" s="2" t="s">
        <v>11</v>
      </c>
      <c r="B156" s="2" t="s">
        <v>31</v>
      </c>
      <c r="C156" s="2" t="s">
        <v>25</v>
      </c>
      <c r="D156" s="2" t="s">
        <v>18</v>
      </c>
      <c r="E156" s="3" t="n">
        <v>0</v>
      </c>
      <c r="F156" s="3" t="n">
        <v>0</v>
      </c>
      <c r="G156" s="3" t="n">
        <v>0</v>
      </c>
      <c r="H156" s="3" t="n">
        <v>0</v>
      </c>
      <c r="I156" s="3" t="n">
        <v>0</v>
      </c>
      <c r="J156" s="3" t="n">
        <v>0</v>
      </c>
    </row>
    <row r="157" customFormat="false" ht="12.75" hidden="false" customHeight="false" outlineLevel="0" collapsed="false">
      <c r="A157" s="2" t="s">
        <v>11</v>
      </c>
      <c r="B157" s="2" t="s">
        <v>31</v>
      </c>
      <c r="C157" s="2" t="s">
        <v>26</v>
      </c>
      <c r="D157" s="2" t="s">
        <v>20</v>
      </c>
      <c r="E157" s="3" t="n">
        <v>0</v>
      </c>
      <c r="F157" s="3" t="n">
        <v>0</v>
      </c>
      <c r="G157" s="3" t="n">
        <v>0</v>
      </c>
      <c r="H157" s="3" t="n">
        <v>0</v>
      </c>
      <c r="I157" s="3" t="n">
        <v>0</v>
      </c>
      <c r="J157" s="3" t="n">
        <v>0</v>
      </c>
    </row>
    <row r="158" customFormat="false" ht="12.75" hidden="false" customHeight="false" outlineLevel="0" collapsed="false">
      <c r="A158" s="2" t="s">
        <v>11</v>
      </c>
      <c r="B158" s="2" t="s">
        <v>31</v>
      </c>
      <c r="C158" s="2" t="s">
        <v>26</v>
      </c>
      <c r="D158" s="2" t="s">
        <v>13</v>
      </c>
      <c r="E158" s="3" t="n">
        <v>2.0878297545598</v>
      </c>
      <c r="F158" s="3" t="n">
        <v>2.1259938093592</v>
      </c>
      <c r="G158" s="3" t="n">
        <v>2.1354192463222</v>
      </c>
      <c r="H158" s="3" t="n">
        <v>2.0638143838365</v>
      </c>
      <c r="I158" s="3" t="n">
        <v>1.9964495199905</v>
      </c>
      <c r="J158" s="3" t="n">
        <v>1.7366728777486</v>
      </c>
    </row>
    <row r="159" customFormat="false" ht="12.75" hidden="false" customHeight="false" outlineLevel="0" collapsed="false">
      <c r="A159" s="2" t="s">
        <v>11</v>
      </c>
      <c r="B159" s="2" t="s">
        <v>31</v>
      </c>
      <c r="C159" s="2" t="s">
        <v>26</v>
      </c>
      <c r="D159" s="2" t="s">
        <v>16</v>
      </c>
      <c r="E159" s="3" t="n">
        <v>0</v>
      </c>
      <c r="F159" s="3" t="n">
        <v>0</v>
      </c>
      <c r="G159" s="3" t="n">
        <v>0</v>
      </c>
      <c r="H159" s="3" t="n">
        <v>0</v>
      </c>
      <c r="I159" s="3" t="n">
        <v>0</v>
      </c>
      <c r="J159" s="3" t="n">
        <v>0</v>
      </c>
    </row>
    <row r="160" customFormat="false" ht="12.75" hidden="false" customHeight="false" outlineLevel="0" collapsed="false">
      <c r="A160" s="2" t="s">
        <v>11</v>
      </c>
      <c r="B160" s="2" t="s">
        <v>31</v>
      </c>
      <c r="C160" s="2" t="s">
        <v>26</v>
      </c>
      <c r="D160" s="2" t="s">
        <v>14</v>
      </c>
      <c r="E160" s="3" t="n">
        <v>0</v>
      </c>
      <c r="F160" s="3" t="n">
        <v>0</v>
      </c>
      <c r="G160" s="3" t="n">
        <v>0</v>
      </c>
      <c r="H160" s="3" t="n">
        <v>0</v>
      </c>
      <c r="I160" s="3" t="n">
        <v>0</v>
      </c>
      <c r="J160" s="3" t="n">
        <v>0</v>
      </c>
    </row>
    <row r="161" customFormat="false" ht="12.75" hidden="false" customHeight="false" outlineLevel="0" collapsed="false">
      <c r="A161" s="2" t="s">
        <v>11</v>
      </c>
      <c r="B161" s="2" t="s">
        <v>31</v>
      </c>
      <c r="C161" s="2" t="s">
        <v>26</v>
      </c>
      <c r="D161" s="2" t="s">
        <v>18</v>
      </c>
      <c r="E161" s="3" t="n">
        <v>0</v>
      </c>
      <c r="F161" s="3" t="n">
        <v>0</v>
      </c>
      <c r="G161" s="3" t="n">
        <v>0</v>
      </c>
      <c r="H161" s="3" t="n">
        <v>0</v>
      </c>
      <c r="I161" s="3" t="n">
        <v>0</v>
      </c>
      <c r="J161" s="3" t="n">
        <v>0</v>
      </c>
    </row>
    <row r="162" customFormat="false" ht="12.75" hidden="false" customHeight="false" outlineLevel="0" collapsed="false">
      <c r="A162" s="2" t="s">
        <v>11</v>
      </c>
      <c r="B162" s="2" t="s">
        <v>31</v>
      </c>
      <c r="C162" s="2" t="s">
        <v>27</v>
      </c>
      <c r="D162" s="2" t="s">
        <v>20</v>
      </c>
      <c r="E162" s="3" t="n">
        <v>0</v>
      </c>
      <c r="F162" s="3" t="n">
        <v>0</v>
      </c>
      <c r="G162" s="3" t="n">
        <v>0</v>
      </c>
      <c r="H162" s="3" t="n">
        <v>0</v>
      </c>
      <c r="I162" s="3" t="n">
        <v>0</v>
      </c>
      <c r="J162" s="3" t="n">
        <v>0</v>
      </c>
    </row>
    <row r="163" customFormat="false" ht="12.75" hidden="false" customHeight="false" outlineLevel="0" collapsed="false">
      <c r="A163" s="2" t="s">
        <v>11</v>
      </c>
      <c r="B163" s="2" t="s">
        <v>31</v>
      </c>
      <c r="C163" s="2" t="s">
        <v>27</v>
      </c>
      <c r="D163" s="2" t="s">
        <v>13</v>
      </c>
      <c r="E163" s="3" t="n">
        <v>0.6826805182166</v>
      </c>
      <c r="F163" s="3" t="n">
        <v>0.702897341224</v>
      </c>
      <c r="G163" s="3" t="n">
        <v>0.7120837274616</v>
      </c>
      <c r="H163" s="3" t="n">
        <v>0.7173671190314</v>
      </c>
      <c r="I163" s="3" t="n">
        <v>0.7234569762255</v>
      </c>
      <c r="J163" s="3" t="n">
        <v>0.727456889529</v>
      </c>
    </row>
    <row r="164" customFormat="false" ht="12.75" hidden="false" customHeight="false" outlineLevel="0" collapsed="false">
      <c r="A164" s="2" t="s">
        <v>11</v>
      </c>
      <c r="B164" s="2" t="s">
        <v>31</v>
      </c>
      <c r="C164" s="2" t="s">
        <v>27</v>
      </c>
      <c r="D164" s="2" t="s">
        <v>16</v>
      </c>
      <c r="E164" s="3" t="n">
        <v>0</v>
      </c>
      <c r="F164" s="3" t="n">
        <v>0</v>
      </c>
      <c r="G164" s="3" t="n">
        <v>0</v>
      </c>
      <c r="H164" s="3" t="n">
        <v>0</v>
      </c>
      <c r="I164" s="3" t="n">
        <v>0</v>
      </c>
      <c r="J164" s="3" t="n">
        <v>0</v>
      </c>
    </row>
    <row r="165" customFormat="false" ht="12.75" hidden="false" customHeight="false" outlineLevel="0" collapsed="false">
      <c r="A165" s="2" t="s">
        <v>11</v>
      </c>
      <c r="B165" s="2" t="s">
        <v>31</v>
      </c>
      <c r="C165" s="2" t="s">
        <v>27</v>
      </c>
      <c r="D165" s="2" t="s">
        <v>14</v>
      </c>
      <c r="E165" s="3" t="n">
        <v>0</v>
      </c>
      <c r="F165" s="3" t="n">
        <v>0</v>
      </c>
      <c r="G165" s="3" t="n">
        <v>0</v>
      </c>
      <c r="H165" s="3" t="n">
        <v>0</v>
      </c>
      <c r="I165" s="3" t="n">
        <v>0</v>
      </c>
      <c r="J165" s="3" t="n">
        <v>0</v>
      </c>
    </row>
    <row r="166" customFormat="false" ht="12.75" hidden="false" customHeight="false" outlineLevel="0" collapsed="false">
      <c r="A166" s="2" t="s">
        <v>11</v>
      </c>
      <c r="B166" s="2" t="s">
        <v>31</v>
      </c>
      <c r="C166" s="2" t="s">
        <v>27</v>
      </c>
      <c r="D166" s="2" t="s">
        <v>18</v>
      </c>
      <c r="E166" s="3" t="n">
        <v>0</v>
      </c>
      <c r="F166" s="3" t="n">
        <v>0</v>
      </c>
      <c r="G166" s="3" t="n">
        <v>0</v>
      </c>
      <c r="H166" s="3" t="n">
        <v>0</v>
      </c>
      <c r="I166" s="3" t="n">
        <v>0</v>
      </c>
      <c r="J166" s="3" t="n">
        <v>0</v>
      </c>
    </row>
    <row r="167" customFormat="false" ht="12.75" hidden="false" customHeight="false" outlineLevel="0" collapsed="false">
      <c r="A167" s="2" t="s">
        <v>11</v>
      </c>
      <c r="B167" s="2" t="s">
        <v>32</v>
      </c>
      <c r="C167" s="2" t="s">
        <v>12</v>
      </c>
      <c r="D167" s="2" t="s">
        <v>20</v>
      </c>
      <c r="E167" s="3" t="n">
        <v>0.1233641636942</v>
      </c>
      <c r="F167" s="3" t="n">
        <v>0.1050141779727</v>
      </c>
      <c r="G167" s="3" t="n">
        <v>0.0930555257105</v>
      </c>
      <c r="H167" s="3" t="n">
        <v>0.0791192020802</v>
      </c>
      <c r="I167" s="3" t="n">
        <v>0.0674412767136</v>
      </c>
      <c r="J167" s="3" t="n">
        <v>0.0373271412478</v>
      </c>
    </row>
    <row r="168" customFormat="false" ht="12.75" hidden="false" customHeight="false" outlineLevel="0" collapsed="false">
      <c r="A168" s="2" t="s">
        <v>11</v>
      </c>
      <c r="B168" s="2" t="s">
        <v>32</v>
      </c>
      <c r="C168" s="2" t="s">
        <v>12</v>
      </c>
      <c r="D168" s="2" t="s">
        <v>13</v>
      </c>
      <c r="E168" s="3" t="n">
        <v>0.7370334231992</v>
      </c>
      <c r="F168" s="3" t="n">
        <v>0.7894962434778</v>
      </c>
      <c r="G168" s="3" t="n">
        <v>0.8332401400733</v>
      </c>
      <c r="H168" s="3" t="n">
        <v>0.8286669692166</v>
      </c>
      <c r="I168" s="3" t="n">
        <v>0.8233273955102</v>
      </c>
      <c r="J168" s="3" t="n">
        <v>0.780615254166</v>
      </c>
    </row>
    <row r="169" customFormat="false" ht="12.75" hidden="false" customHeight="false" outlineLevel="0" collapsed="false">
      <c r="A169" s="2" t="s">
        <v>11</v>
      </c>
      <c r="B169" s="2" t="s">
        <v>32</v>
      </c>
      <c r="C169" s="2" t="s">
        <v>12</v>
      </c>
      <c r="D169" s="2" t="s">
        <v>16</v>
      </c>
      <c r="E169" s="3" t="n">
        <v>0</v>
      </c>
      <c r="F169" s="3" t="n">
        <v>0</v>
      </c>
      <c r="G169" s="3" t="n">
        <v>0</v>
      </c>
      <c r="H169" s="3" t="n">
        <v>0</v>
      </c>
      <c r="I169" s="3" t="n">
        <v>0</v>
      </c>
      <c r="J169" s="3" t="n">
        <v>0</v>
      </c>
    </row>
    <row r="170" customFormat="false" ht="12.75" hidden="false" customHeight="false" outlineLevel="0" collapsed="false">
      <c r="A170" s="2" t="s">
        <v>11</v>
      </c>
      <c r="B170" s="2" t="s">
        <v>32</v>
      </c>
      <c r="C170" s="2" t="s">
        <v>12</v>
      </c>
      <c r="D170" s="2" t="s">
        <v>14</v>
      </c>
      <c r="E170" s="3" t="n">
        <v>0.005615352182</v>
      </c>
      <c r="F170" s="3" t="n">
        <v>0.0047800879963</v>
      </c>
      <c r="G170" s="3" t="n">
        <v>0.0042357415585</v>
      </c>
      <c r="H170" s="3" t="n">
        <v>0.0036013951736</v>
      </c>
      <c r="I170" s="3" t="n">
        <v>0.0030695984792</v>
      </c>
      <c r="J170" s="3" t="n">
        <v>0.0016988796188</v>
      </c>
    </row>
    <row r="171" customFormat="false" ht="12.75" hidden="false" customHeight="false" outlineLevel="0" collapsed="false">
      <c r="A171" s="2" t="s">
        <v>11</v>
      </c>
      <c r="B171" s="2" t="s">
        <v>32</v>
      </c>
      <c r="C171" s="2" t="s">
        <v>12</v>
      </c>
      <c r="D171" s="2" t="s">
        <v>18</v>
      </c>
      <c r="E171" s="3" t="n">
        <v>0</v>
      </c>
      <c r="F171" s="3" t="n">
        <v>0</v>
      </c>
      <c r="G171" s="3" t="n">
        <v>0</v>
      </c>
      <c r="H171" s="3" t="n">
        <v>0</v>
      </c>
      <c r="I171" s="3" t="n">
        <v>0</v>
      </c>
      <c r="J171" s="3" t="n">
        <v>0</v>
      </c>
    </row>
    <row r="172" customFormat="false" ht="12.75" hidden="false" customHeight="false" outlineLevel="0" collapsed="false">
      <c r="A172" s="2" t="s">
        <v>11</v>
      </c>
      <c r="B172" s="2" t="s">
        <v>32</v>
      </c>
      <c r="C172" s="2" t="s">
        <v>15</v>
      </c>
      <c r="D172" s="2" t="s">
        <v>20</v>
      </c>
      <c r="E172" s="3" t="n">
        <v>0</v>
      </c>
      <c r="F172" s="3" t="n">
        <v>0</v>
      </c>
      <c r="G172" s="3" t="n">
        <v>0</v>
      </c>
      <c r="H172" s="3" t="n">
        <v>0</v>
      </c>
      <c r="I172" s="3" t="n">
        <v>0</v>
      </c>
      <c r="J172" s="3" t="n">
        <v>0</v>
      </c>
    </row>
    <row r="173" customFormat="false" ht="12.75" hidden="false" customHeight="false" outlineLevel="0" collapsed="false">
      <c r="A173" s="2" t="s">
        <v>11</v>
      </c>
      <c r="B173" s="2" t="s">
        <v>32</v>
      </c>
      <c r="C173" s="2" t="s">
        <v>15</v>
      </c>
      <c r="D173" s="2" t="s">
        <v>13</v>
      </c>
      <c r="E173" s="3" t="n">
        <v>0.8358360807711</v>
      </c>
      <c r="F173" s="3" t="n">
        <v>0.7717581919375</v>
      </c>
      <c r="G173" s="3" t="n">
        <v>0.7048580608445</v>
      </c>
      <c r="H173" s="3" t="n">
        <v>0.6211068618855</v>
      </c>
      <c r="I173" s="3" t="n">
        <v>0.4981046286855</v>
      </c>
      <c r="J173" s="3" t="n">
        <v>0.2011594687197</v>
      </c>
    </row>
    <row r="174" customFormat="false" ht="12.75" hidden="false" customHeight="false" outlineLevel="0" collapsed="false">
      <c r="A174" s="2" t="s">
        <v>11</v>
      </c>
      <c r="B174" s="2" t="s">
        <v>32</v>
      </c>
      <c r="C174" s="2" t="s">
        <v>15</v>
      </c>
      <c r="D174" s="2" t="s">
        <v>16</v>
      </c>
      <c r="E174" s="3" t="n">
        <v>0</v>
      </c>
      <c r="F174" s="3" t="n">
        <v>0</v>
      </c>
      <c r="G174" s="3" t="n">
        <v>0</v>
      </c>
      <c r="H174" s="3" t="n">
        <v>0</v>
      </c>
      <c r="I174" s="3" t="n">
        <v>0</v>
      </c>
      <c r="J174" s="3" t="n">
        <v>0</v>
      </c>
    </row>
    <row r="175" customFormat="false" ht="12.75" hidden="false" customHeight="false" outlineLevel="0" collapsed="false">
      <c r="A175" s="2" t="s">
        <v>11</v>
      </c>
      <c r="B175" s="2" t="s">
        <v>32</v>
      </c>
      <c r="C175" s="2" t="s">
        <v>15</v>
      </c>
      <c r="D175" s="2" t="s">
        <v>14</v>
      </c>
      <c r="E175" s="3" t="n">
        <v>0</v>
      </c>
      <c r="F175" s="3" t="n">
        <v>0</v>
      </c>
      <c r="G175" s="3" t="n">
        <v>0</v>
      </c>
      <c r="H175" s="3" t="n">
        <v>0</v>
      </c>
      <c r="I175" s="3" t="n">
        <v>0</v>
      </c>
      <c r="J175" s="3" t="n">
        <v>0</v>
      </c>
    </row>
    <row r="176" customFormat="false" ht="12.75" hidden="false" customHeight="false" outlineLevel="0" collapsed="false">
      <c r="A176" s="2" t="s">
        <v>11</v>
      </c>
      <c r="B176" s="2" t="s">
        <v>32</v>
      </c>
      <c r="C176" s="2" t="s">
        <v>15</v>
      </c>
      <c r="D176" s="2" t="s">
        <v>18</v>
      </c>
      <c r="E176" s="3" t="n">
        <v>0</v>
      </c>
      <c r="F176" s="3" t="n">
        <v>0</v>
      </c>
      <c r="G176" s="3" t="n">
        <v>0</v>
      </c>
      <c r="H176" s="3" t="n">
        <v>0</v>
      </c>
      <c r="I176" s="3" t="n">
        <v>0</v>
      </c>
      <c r="J176" s="3" t="n">
        <v>0</v>
      </c>
    </row>
    <row r="177" customFormat="false" ht="12.75" hidden="false" customHeight="false" outlineLevel="0" collapsed="false">
      <c r="A177" s="2" t="s">
        <v>11</v>
      </c>
      <c r="B177" s="2" t="s">
        <v>32</v>
      </c>
      <c r="C177" s="2" t="s">
        <v>17</v>
      </c>
      <c r="D177" s="2" t="s">
        <v>20</v>
      </c>
      <c r="E177" s="3" t="n">
        <v>0</v>
      </c>
      <c r="F177" s="3" t="n">
        <v>0</v>
      </c>
      <c r="G177" s="3" t="n">
        <v>0</v>
      </c>
      <c r="H177" s="3" t="n">
        <v>0</v>
      </c>
      <c r="I177" s="3" t="n">
        <v>0</v>
      </c>
      <c r="J177" s="3" t="n">
        <v>0</v>
      </c>
    </row>
    <row r="178" customFormat="false" ht="12.75" hidden="false" customHeight="false" outlineLevel="0" collapsed="false">
      <c r="A178" s="2" t="s">
        <v>11</v>
      </c>
      <c r="B178" s="2" t="s">
        <v>32</v>
      </c>
      <c r="C178" s="2" t="s">
        <v>17</v>
      </c>
      <c r="D178" s="2" t="s">
        <v>13</v>
      </c>
      <c r="E178" s="3" t="n">
        <v>0.592852444138</v>
      </c>
      <c r="F178" s="3" t="n">
        <v>0.6496017997806</v>
      </c>
      <c r="G178" s="3" t="n">
        <v>0.7010146134903</v>
      </c>
      <c r="H178" s="3" t="n">
        <v>0.6392039915539</v>
      </c>
      <c r="I178" s="3" t="n">
        <v>0.5838315556922</v>
      </c>
      <c r="J178" s="3" t="n">
        <v>0.4523402552139</v>
      </c>
    </row>
    <row r="179" customFormat="false" ht="12.75" hidden="false" customHeight="false" outlineLevel="0" collapsed="false">
      <c r="A179" s="2" t="s">
        <v>11</v>
      </c>
      <c r="B179" s="2" t="s">
        <v>32</v>
      </c>
      <c r="C179" s="2" t="s">
        <v>17</v>
      </c>
      <c r="D179" s="2" t="s">
        <v>16</v>
      </c>
      <c r="E179" s="3" t="n">
        <v>0</v>
      </c>
      <c r="F179" s="3" t="n">
        <v>0</v>
      </c>
      <c r="G179" s="3" t="n">
        <v>0</v>
      </c>
      <c r="H179" s="3" t="n">
        <v>0</v>
      </c>
      <c r="I179" s="3" t="n">
        <v>0</v>
      </c>
      <c r="J179" s="3" t="n">
        <v>0</v>
      </c>
    </row>
    <row r="180" customFormat="false" ht="12.75" hidden="false" customHeight="false" outlineLevel="0" collapsed="false">
      <c r="A180" s="2" t="s">
        <v>11</v>
      </c>
      <c r="B180" s="2" t="s">
        <v>32</v>
      </c>
      <c r="C180" s="2" t="s">
        <v>17</v>
      </c>
      <c r="D180" s="2" t="s">
        <v>14</v>
      </c>
      <c r="E180" s="3" t="n">
        <v>0</v>
      </c>
      <c r="F180" s="3" t="n">
        <v>0</v>
      </c>
      <c r="G180" s="3" t="n">
        <v>0</v>
      </c>
      <c r="H180" s="3" t="n">
        <v>0</v>
      </c>
      <c r="I180" s="3" t="n">
        <v>0</v>
      </c>
      <c r="J180" s="3" t="n">
        <v>0</v>
      </c>
    </row>
    <row r="181" customFormat="false" ht="12.75" hidden="false" customHeight="false" outlineLevel="0" collapsed="false">
      <c r="A181" s="2" t="s">
        <v>11</v>
      </c>
      <c r="B181" s="2" t="s">
        <v>32</v>
      </c>
      <c r="C181" s="2" t="s">
        <v>17</v>
      </c>
      <c r="D181" s="2" t="s">
        <v>18</v>
      </c>
      <c r="E181" s="3" t="n">
        <v>0</v>
      </c>
      <c r="F181" s="3" t="n">
        <v>0</v>
      </c>
      <c r="G181" s="3" t="n">
        <v>0</v>
      </c>
      <c r="H181" s="3" t="n">
        <v>0</v>
      </c>
      <c r="I181" s="3" t="n">
        <v>0</v>
      </c>
      <c r="J181" s="3" t="n">
        <v>0</v>
      </c>
    </row>
    <row r="182" customFormat="false" ht="12.75" hidden="false" customHeight="false" outlineLevel="0" collapsed="false">
      <c r="A182" s="2" t="s">
        <v>11</v>
      </c>
      <c r="B182" s="2" t="s">
        <v>32</v>
      </c>
      <c r="C182" s="2" t="s">
        <v>19</v>
      </c>
      <c r="D182" s="2" t="s">
        <v>20</v>
      </c>
      <c r="E182" s="3" t="n">
        <v>0.86504765386</v>
      </c>
      <c r="F182" s="3" t="n">
        <v>0.6422443525535</v>
      </c>
      <c r="G182" s="3" t="n">
        <v>0.4504249595325</v>
      </c>
      <c r="H182" s="3" t="n">
        <v>0.2877419812684</v>
      </c>
      <c r="I182" s="3" t="n">
        <v>0.1478641983567</v>
      </c>
      <c r="J182" s="3" t="n">
        <v>0.024076544135</v>
      </c>
    </row>
    <row r="183" customFormat="false" ht="12.75" hidden="false" customHeight="false" outlineLevel="0" collapsed="false">
      <c r="A183" s="2" t="s">
        <v>11</v>
      </c>
      <c r="B183" s="2" t="s">
        <v>32</v>
      </c>
      <c r="C183" s="2" t="s">
        <v>19</v>
      </c>
      <c r="D183" s="2" t="s">
        <v>13</v>
      </c>
      <c r="E183" s="3" t="n">
        <v>1.076625239306</v>
      </c>
      <c r="F183" s="3" t="n">
        <v>0.8337806659552</v>
      </c>
      <c r="G183" s="3" t="n">
        <v>0.6437314449488</v>
      </c>
      <c r="H183" s="3" t="n">
        <v>0.6864241993688</v>
      </c>
      <c r="I183" s="3" t="n">
        <v>1.0499419104698</v>
      </c>
      <c r="J183" s="3" t="n">
        <v>1.9231574899701</v>
      </c>
    </row>
    <row r="184" customFormat="false" ht="12.75" hidden="false" customHeight="false" outlineLevel="0" collapsed="false">
      <c r="A184" s="2" t="s">
        <v>11</v>
      </c>
      <c r="B184" s="2" t="s">
        <v>32</v>
      </c>
      <c r="C184" s="2" t="s">
        <v>19</v>
      </c>
      <c r="D184" s="2" t="s">
        <v>16</v>
      </c>
      <c r="E184" s="3" t="n">
        <v>5.02077164523</v>
      </c>
      <c r="F184" s="3" t="n">
        <v>3.219807233825</v>
      </c>
      <c r="G184" s="3" t="n">
        <v>2.7431304903801</v>
      </c>
      <c r="H184" s="3" t="n">
        <v>2.1458712505896</v>
      </c>
      <c r="I184" s="3" t="n">
        <v>1.3689514612654</v>
      </c>
      <c r="J184" s="3" t="n">
        <v>0.0960225270459</v>
      </c>
    </row>
    <row r="185" customFormat="false" ht="12.75" hidden="false" customHeight="false" outlineLevel="0" collapsed="false">
      <c r="A185" s="2" t="s">
        <v>11</v>
      </c>
      <c r="B185" s="2" t="s">
        <v>32</v>
      </c>
      <c r="C185" s="2" t="s">
        <v>19</v>
      </c>
      <c r="D185" s="2" t="s">
        <v>14</v>
      </c>
      <c r="E185" s="3" t="n">
        <v>9.45329323694</v>
      </c>
      <c r="F185" s="3" t="n">
        <v>10.4381238225333</v>
      </c>
      <c r="G185" s="3" t="n">
        <v>9.6958554259839</v>
      </c>
      <c r="H185" s="3" t="n">
        <v>8.3240496356607</v>
      </c>
      <c r="I185" s="3" t="n">
        <v>5.8081633037271</v>
      </c>
      <c r="J185" s="3" t="n">
        <v>0.1380465820121</v>
      </c>
    </row>
    <row r="186" customFormat="false" ht="12.75" hidden="false" customHeight="false" outlineLevel="0" collapsed="false">
      <c r="A186" s="2" t="s">
        <v>11</v>
      </c>
      <c r="B186" s="2" t="s">
        <v>32</v>
      </c>
      <c r="C186" s="2" t="s">
        <v>19</v>
      </c>
      <c r="D186" s="2" t="s">
        <v>18</v>
      </c>
      <c r="E186" s="3" t="n">
        <v>1.69139811689</v>
      </c>
      <c r="F186" s="3" t="n">
        <v>1.2910853363549</v>
      </c>
      <c r="G186" s="3" t="n">
        <v>1.111450278657</v>
      </c>
      <c r="H186" s="3" t="n">
        <v>1.2444797338195</v>
      </c>
      <c r="I186" s="3" t="n">
        <v>1.7975069505171</v>
      </c>
      <c r="J186" s="3" t="n">
        <v>2.1306511590223</v>
      </c>
    </row>
    <row r="187" customFormat="false" ht="12.75" hidden="false" customHeight="false" outlineLevel="0" collapsed="false">
      <c r="A187" s="2" t="s">
        <v>11</v>
      </c>
      <c r="B187" s="2" t="s">
        <v>32</v>
      </c>
      <c r="C187" s="2" t="s">
        <v>21</v>
      </c>
      <c r="D187" s="2" t="s">
        <v>20</v>
      </c>
      <c r="E187" s="3" t="n">
        <v>0</v>
      </c>
      <c r="F187" s="3" t="n">
        <v>0</v>
      </c>
      <c r="G187" s="3" t="n">
        <v>0</v>
      </c>
      <c r="H187" s="3" t="n">
        <v>0</v>
      </c>
      <c r="I187" s="3" t="n">
        <v>0</v>
      </c>
      <c r="J187" s="3" t="n">
        <v>0</v>
      </c>
    </row>
    <row r="188" customFormat="false" ht="12.75" hidden="false" customHeight="false" outlineLevel="0" collapsed="false">
      <c r="A188" s="2" t="s">
        <v>11</v>
      </c>
      <c r="B188" s="2" t="s">
        <v>32</v>
      </c>
      <c r="C188" s="2" t="s">
        <v>21</v>
      </c>
      <c r="D188" s="2" t="s">
        <v>13</v>
      </c>
      <c r="E188" s="3" t="n">
        <v>0.07619756723</v>
      </c>
      <c r="F188" s="3" t="n">
        <v>0.0799622892944</v>
      </c>
      <c r="G188" s="3" t="n">
        <v>0.0824713749125</v>
      </c>
      <c r="H188" s="3" t="n">
        <v>0.0804843876442</v>
      </c>
      <c r="I188" s="3" t="n">
        <v>0.0814400699373</v>
      </c>
      <c r="J188" s="3" t="n">
        <v>0.0877941752243</v>
      </c>
    </row>
    <row r="189" customFormat="false" ht="12.75" hidden="false" customHeight="false" outlineLevel="0" collapsed="false">
      <c r="A189" s="2" t="s">
        <v>11</v>
      </c>
      <c r="B189" s="2" t="s">
        <v>32</v>
      </c>
      <c r="C189" s="2" t="s">
        <v>21</v>
      </c>
      <c r="D189" s="2" t="s">
        <v>16</v>
      </c>
      <c r="E189" s="3" t="n">
        <v>0</v>
      </c>
      <c r="F189" s="3" t="n">
        <v>0</v>
      </c>
      <c r="G189" s="3" t="n">
        <v>0</v>
      </c>
      <c r="H189" s="3" t="n">
        <v>0</v>
      </c>
      <c r="I189" s="3" t="n">
        <v>0</v>
      </c>
      <c r="J189" s="3" t="n">
        <v>0</v>
      </c>
    </row>
    <row r="190" customFormat="false" ht="12.75" hidden="false" customHeight="false" outlineLevel="0" collapsed="false">
      <c r="A190" s="2" t="s">
        <v>11</v>
      </c>
      <c r="B190" s="2" t="s">
        <v>32</v>
      </c>
      <c r="C190" s="2" t="s">
        <v>21</v>
      </c>
      <c r="D190" s="2" t="s">
        <v>14</v>
      </c>
      <c r="E190" s="3" t="n">
        <v>0</v>
      </c>
      <c r="F190" s="3" t="n">
        <v>0</v>
      </c>
      <c r="G190" s="3" t="n">
        <v>0</v>
      </c>
      <c r="H190" s="3" t="n">
        <v>0</v>
      </c>
      <c r="I190" s="3" t="n">
        <v>0</v>
      </c>
      <c r="J190" s="3" t="n">
        <v>0</v>
      </c>
    </row>
    <row r="191" customFormat="false" ht="12.75" hidden="false" customHeight="false" outlineLevel="0" collapsed="false">
      <c r="A191" s="2" t="s">
        <v>11</v>
      </c>
      <c r="B191" s="2" t="s">
        <v>32</v>
      </c>
      <c r="C191" s="2" t="s">
        <v>21</v>
      </c>
      <c r="D191" s="2" t="s">
        <v>18</v>
      </c>
      <c r="E191" s="3" t="n">
        <v>0</v>
      </c>
      <c r="F191" s="3" t="n">
        <v>0</v>
      </c>
      <c r="G191" s="3" t="n">
        <v>0</v>
      </c>
      <c r="H191" s="3" t="n">
        <v>0</v>
      </c>
      <c r="I191" s="3" t="n">
        <v>0</v>
      </c>
      <c r="J191" s="3" t="n">
        <v>0</v>
      </c>
    </row>
    <row r="192" customFormat="false" ht="12.75" hidden="false" customHeight="false" outlineLevel="0" collapsed="false">
      <c r="A192" s="2" t="s">
        <v>11</v>
      </c>
      <c r="B192" s="2" t="s">
        <v>32</v>
      </c>
      <c r="C192" s="2" t="s">
        <v>22</v>
      </c>
      <c r="D192" s="2" t="s">
        <v>20</v>
      </c>
      <c r="E192" s="3" t="n">
        <v>0.1756374572519</v>
      </c>
      <c r="F192" s="3" t="n">
        <v>0.1619856821217</v>
      </c>
      <c r="G192" s="3" t="n">
        <v>0.1628872645764</v>
      </c>
      <c r="H192" s="3" t="n">
        <v>0.1384869720251</v>
      </c>
      <c r="I192" s="3" t="n">
        <v>0.1162229760264</v>
      </c>
      <c r="J192" s="3" t="n">
        <v>0.0729478587377</v>
      </c>
    </row>
    <row r="193" customFormat="false" ht="12.75" hidden="false" customHeight="false" outlineLevel="0" collapsed="false">
      <c r="A193" s="2" t="s">
        <v>11</v>
      </c>
      <c r="B193" s="2" t="s">
        <v>32</v>
      </c>
      <c r="C193" s="2" t="s">
        <v>22</v>
      </c>
      <c r="D193" s="2" t="s">
        <v>13</v>
      </c>
      <c r="E193" s="3" t="n">
        <v>0.878710844287</v>
      </c>
      <c r="F193" s="3" t="n">
        <v>1.4343082985204</v>
      </c>
      <c r="G193" s="3" t="n">
        <v>1.943199492372</v>
      </c>
      <c r="H193" s="3" t="n">
        <v>2.2246137655838</v>
      </c>
      <c r="I193" s="3" t="n">
        <v>2.4982952935621</v>
      </c>
      <c r="J193" s="3" t="n">
        <v>3.0824353555291</v>
      </c>
    </row>
    <row r="194" customFormat="false" ht="12.75" hidden="false" customHeight="false" outlineLevel="0" collapsed="false">
      <c r="A194" s="2" t="s">
        <v>11</v>
      </c>
      <c r="B194" s="2" t="s">
        <v>32</v>
      </c>
      <c r="C194" s="2" t="s">
        <v>22</v>
      </c>
      <c r="D194" s="2" t="s">
        <v>16</v>
      </c>
      <c r="E194" s="3" t="n">
        <v>0.0201399073007</v>
      </c>
      <c r="F194" s="3" t="n">
        <v>0</v>
      </c>
      <c r="G194" s="3" t="n">
        <v>0</v>
      </c>
      <c r="H194" s="3" t="n">
        <v>0</v>
      </c>
      <c r="I194" s="3" t="n">
        <v>0</v>
      </c>
      <c r="J194" s="3" t="n">
        <v>0</v>
      </c>
    </row>
    <row r="195" customFormat="false" ht="12.75" hidden="false" customHeight="false" outlineLevel="0" collapsed="false">
      <c r="A195" s="2" t="s">
        <v>11</v>
      </c>
      <c r="B195" s="2" t="s">
        <v>32</v>
      </c>
      <c r="C195" s="2" t="s">
        <v>22</v>
      </c>
      <c r="D195" s="2" t="s">
        <v>14</v>
      </c>
      <c r="E195" s="3" t="n">
        <v>0.731109586133</v>
      </c>
      <c r="F195" s="3" t="n">
        <v>0.7762475680522</v>
      </c>
      <c r="G195" s="3" t="n">
        <v>0.8408297688307</v>
      </c>
      <c r="H195" s="3" t="n">
        <v>0.7741344623547</v>
      </c>
      <c r="I195" s="3" t="n">
        <v>0.7036886368608</v>
      </c>
      <c r="J195" s="3" t="n">
        <v>0.5120296939863</v>
      </c>
    </row>
    <row r="196" customFormat="false" ht="12.75" hidden="false" customHeight="false" outlineLevel="0" collapsed="false">
      <c r="A196" s="2" t="s">
        <v>11</v>
      </c>
      <c r="B196" s="2" t="s">
        <v>32</v>
      </c>
      <c r="C196" s="2" t="s">
        <v>22</v>
      </c>
      <c r="D196" s="2" t="s">
        <v>18</v>
      </c>
      <c r="E196" s="3" t="n">
        <v>0</v>
      </c>
      <c r="F196" s="3" t="n">
        <v>0</v>
      </c>
      <c r="G196" s="3" t="n">
        <v>0</v>
      </c>
      <c r="H196" s="3" t="n">
        <v>0</v>
      </c>
      <c r="I196" s="3" t="n">
        <v>0</v>
      </c>
      <c r="J196" s="3" t="n">
        <v>0</v>
      </c>
    </row>
    <row r="197" customFormat="false" ht="12.75" hidden="false" customHeight="false" outlineLevel="0" collapsed="false">
      <c r="A197" s="2" t="s">
        <v>11</v>
      </c>
      <c r="B197" s="2" t="s">
        <v>32</v>
      </c>
      <c r="C197" s="2" t="s">
        <v>23</v>
      </c>
      <c r="D197" s="2" t="s">
        <v>20</v>
      </c>
      <c r="E197" s="3" t="n">
        <v>0</v>
      </c>
      <c r="F197" s="3" t="n">
        <v>0</v>
      </c>
      <c r="G197" s="3" t="n">
        <v>0</v>
      </c>
      <c r="H197" s="3" t="n">
        <v>0</v>
      </c>
      <c r="I197" s="3" t="n">
        <v>0</v>
      </c>
      <c r="J197" s="3" t="n">
        <v>0</v>
      </c>
    </row>
    <row r="198" customFormat="false" ht="12.75" hidden="false" customHeight="false" outlineLevel="0" collapsed="false">
      <c r="A198" s="2" t="s">
        <v>11</v>
      </c>
      <c r="B198" s="2" t="s">
        <v>32</v>
      </c>
      <c r="C198" s="2" t="s">
        <v>23</v>
      </c>
      <c r="D198" s="2" t="s">
        <v>13</v>
      </c>
      <c r="E198" s="3" t="n">
        <v>2.7012529816051</v>
      </c>
      <c r="F198" s="3" t="n">
        <v>2.6877637964566</v>
      </c>
      <c r="G198" s="3" t="n">
        <v>2.4973560947993</v>
      </c>
      <c r="H198" s="3" t="n">
        <v>2.0316046441649</v>
      </c>
      <c r="I198" s="3" t="n">
        <v>1.5764662104577</v>
      </c>
      <c r="J198" s="3" t="n">
        <v>0.9429324499867</v>
      </c>
    </row>
    <row r="199" customFormat="false" ht="12.75" hidden="false" customHeight="false" outlineLevel="0" collapsed="false">
      <c r="A199" s="2" t="s">
        <v>11</v>
      </c>
      <c r="B199" s="2" t="s">
        <v>32</v>
      </c>
      <c r="C199" s="2" t="s">
        <v>23</v>
      </c>
      <c r="D199" s="2" t="s">
        <v>16</v>
      </c>
      <c r="E199" s="3" t="n">
        <v>0</v>
      </c>
      <c r="F199" s="3" t="n">
        <v>0</v>
      </c>
      <c r="G199" s="3" t="n">
        <v>0</v>
      </c>
      <c r="H199" s="3" t="n">
        <v>0</v>
      </c>
      <c r="I199" s="3" t="n">
        <v>0</v>
      </c>
      <c r="J199" s="3" t="n">
        <v>0</v>
      </c>
    </row>
    <row r="200" customFormat="false" ht="12.75" hidden="false" customHeight="false" outlineLevel="0" collapsed="false">
      <c r="A200" s="2" t="s">
        <v>11</v>
      </c>
      <c r="B200" s="2" t="s">
        <v>32</v>
      </c>
      <c r="C200" s="2" t="s">
        <v>23</v>
      </c>
      <c r="D200" s="2" t="s">
        <v>14</v>
      </c>
      <c r="E200" s="3" t="n">
        <v>0</v>
      </c>
      <c r="F200" s="3" t="n">
        <v>0</v>
      </c>
      <c r="G200" s="3" t="n">
        <v>0</v>
      </c>
      <c r="H200" s="3" t="n">
        <v>0</v>
      </c>
      <c r="I200" s="3" t="n">
        <v>0</v>
      </c>
      <c r="J200" s="3" t="n">
        <v>0</v>
      </c>
    </row>
    <row r="201" customFormat="false" ht="12.75" hidden="false" customHeight="false" outlineLevel="0" collapsed="false">
      <c r="A201" s="2" t="s">
        <v>11</v>
      </c>
      <c r="B201" s="2" t="s">
        <v>32</v>
      </c>
      <c r="C201" s="2" t="s">
        <v>23</v>
      </c>
      <c r="D201" s="2" t="s">
        <v>18</v>
      </c>
      <c r="E201" s="3" t="n">
        <v>0</v>
      </c>
      <c r="F201" s="3" t="n">
        <v>0</v>
      </c>
      <c r="G201" s="3" t="n">
        <v>0</v>
      </c>
      <c r="H201" s="3" t="n">
        <v>0</v>
      </c>
      <c r="I201" s="3" t="n">
        <v>0</v>
      </c>
      <c r="J201" s="3" t="n">
        <v>0</v>
      </c>
    </row>
    <row r="202" customFormat="false" ht="12.75" hidden="false" customHeight="false" outlineLevel="0" collapsed="false">
      <c r="A202" s="2" t="s">
        <v>11</v>
      </c>
      <c r="B202" s="2" t="s">
        <v>32</v>
      </c>
      <c r="C202" s="2" t="s">
        <v>24</v>
      </c>
      <c r="D202" s="2" t="s">
        <v>20</v>
      </c>
      <c r="E202" s="3" t="n">
        <v>0.120123199297</v>
      </c>
      <c r="F202" s="3" t="n">
        <v>0.2697635617985</v>
      </c>
      <c r="G202" s="3" t="n">
        <v>0.3722056631086</v>
      </c>
      <c r="H202" s="3" t="n">
        <v>0.4412170827857</v>
      </c>
      <c r="I202" s="3" t="n">
        <v>0.4501988381936</v>
      </c>
      <c r="J202" s="3" t="n">
        <v>0.4062701985858</v>
      </c>
    </row>
    <row r="203" customFormat="false" ht="12.75" hidden="false" customHeight="false" outlineLevel="0" collapsed="false">
      <c r="A203" s="2" t="s">
        <v>11</v>
      </c>
      <c r="B203" s="2" t="s">
        <v>32</v>
      </c>
      <c r="C203" s="2" t="s">
        <v>24</v>
      </c>
      <c r="D203" s="2" t="s">
        <v>13</v>
      </c>
      <c r="E203" s="3" t="n">
        <v>0.6271015985562</v>
      </c>
      <c r="F203" s="3" t="n">
        <v>0.7587010801564</v>
      </c>
      <c r="G203" s="3" t="n">
        <v>0.8060028444804</v>
      </c>
      <c r="H203" s="3" t="n">
        <v>0.7615139128593</v>
      </c>
      <c r="I203" s="3" t="n">
        <v>0.7052326802118</v>
      </c>
      <c r="J203" s="3" t="n">
        <v>0.3796812090822</v>
      </c>
    </row>
    <row r="204" customFormat="false" ht="12.75" hidden="false" customHeight="false" outlineLevel="0" collapsed="false">
      <c r="A204" s="2" t="s">
        <v>11</v>
      </c>
      <c r="B204" s="2" t="s">
        <v>32</v>
      </c>
      <c r="C204" s="2" t="s">
        <v>24</v>
      </c>
      <c r="D204" s="2" t="s">
        <v>16</v>
      </c>
      <c r="E204" s="3" t="n">
        <v>0.388258635536</v>
      </c>
      <c r="F204" s="3" t="n">
        <v>0.2603596098683</v>
      </c>
      <c r="G204" s="3" t="n">
        <v>0.1513669831796</v>
      </c>
      <c r="H204" s="3" t="n">
        <v>0.0677514630271</v>
      </c>
      <c r="I204" s="3" t="n">
        <v>0.0522177940129</v>
      </c>
      <c r="J204" s="3" t="n">
        <v>0.0195755865582</v>
      </c>
    </row>
    <row r="205" customFormat="false" ht="12.75" hidden="false" customHeight="false" outlineLevel="0" collapsed="false">
      <c r="A205" s="2" t="s">
        <v>11</v>
      </c>
      <c r="B205" s="2" t="s">
        <v>32</v>
      </c>
      <c r="C205" s="2" t="s">
        <v>24</v>
      </c>
      <c r="D205" s="2" t="s">
        <v>14</v>
      </c>
      <c r="E205" s="3" t="n">
        <v>1.218078548959</v>
      </c>
      <c r="F205" s="3" t="n">
        <v>1.0502596956655</v>
      </c>
      <c r="G205" s="3" t="n">
        <v>0.8783936919312</v>
      </c>
      <c r="H205" s="3" t="n">
        <v>0.7146167728574</v>
      </c>
      <c r="I205" s="3" t="n">
        <v>0.5827803584501</v>
      </c>
      <c r="J205" s="3" t="n">
        <v>0.2442789127478</v>
      </c>
    </row>
    <row r="206" customFormat="false" ht="12.75" hidden="false" customHeight="false" outlineLevel="0" collapsed="false">
      <c r="A206" s="2" t="s">
        <v>11</v>
      </c>
      <c r="B206" s="2" t="s">
        <v>32</v>
      </c>
      <c r="C206" s="2" t="s">
        <v>24</v>
      </c>
      <c r="D206" s="2" t="s">
        <v>18</v>
      </c>
      <c r="E206" s="3" t="n">
        <v>0.20101303818</v>
      </c>
      <c r="F206" s="3" t="n">
        <v>0.2011952362499</v>
      </c>
      <c r="G206" s="3" t="n">
        <v>0.1947949941551</v>
      </c>
      <c r="H206" s="3" t="n">
        <v>0.1826995252089</v>
      </c>
      <c r="I206" s="3" t="n">
        <v>0.1688066828716</v>
      </c>
      <c r="J206" s="3" t="n">
        <v>0.1241534109219</v>
      </c>
    </row>
    <row r="207" customFormat="false" ht="12.75" hidden="false" customHeight="false" outlineLevel="0" collapsed="false">
      <c r="A207" s="2" t="s">
        <v>11</v>
      </c>
      <c r="B207" s="2" t="s">
        <v>32</v>
      </c>
      <c r="C207" s="2" t="s">
        <v>25</v>
      </c>
      <c r="D207" s="2" t="s">
        <v>20</v>
      </c>
      <c r="E207" s="3" t="n">
        <v>0</v>
      </c>
      <c r="F207" s="3" t="n">
        <v>0</v>
      </c>
      <c r="G207" s="3" t="n">
        <v>0</v>
      </c>
      <c r="H207" s="3" t="n">
        <v>0</v>
      </c>
      <c r="I207" s="3" t="n">
        <v>0</v>
      </c>
      <c r="J207" s="3" t="n">
        <v>0</v>
      </c>
    </row>
    <row r="208" customFormat="false" ht="12.75" hidden="false" customHeight="false" outlineLevel="0" collapsed="false">
      <c r="A208" s="2" t="s">
        <v>11</v>
      </c>
      <c r="B208" s="2" t="s">
        <v>32</v>
      </c>
      <c r="C208" s="2" t="s">
        <v>25</v>
      </c>
      <c r="D208" s="2" t="s">
        <v>13</v>
      </c>
      <c r="E208" s="3" t="n">
        <v>0.3172163859232</v>
      </c>
      <c r="F208" s="3" t="n">
        <v>0.3112018188776</v>
      </c>
      <c r="G208" s="3" t="n">
        <v>0.3051340950795</v>
      </c>
      <c r="H208" s="3" t="n">
        <v>0.2958934935562</v>
      </c>
      <c r="I208" s="3" t="n">
        <v>0.2873102958917</v>
      </c>
      <c r="J208" s="3" t="n">
        <v>0.254195814777</v>
      </c>
    </row>
    <row r="209" customFormat="false" ht="12.75" hidden="false" customHeight="false" outlineLevel="0" collapsed="false">
      <c r="A209" s="2" t="s">
        <v>11</v>
      </c>
      <c r="B209" s="2" t="s">
        <v>32</v>
      </c>
      <c r="C209" s="2" t="s">
        <v>25</v>
      </c>
      <c r="D209" s="2" t="s">
        <v>16</v>
      </c>
      <c r="E209" s="3" t="n">
        <v>0</v>
      </c>
      <c r="F209" s="3" t="n">
        <v>0</v>
      </c>
      <c r="G209" s="3" t="n">
        <v>0</v>
      </c>
      <c r="H209" s="3" t="n">
        <v>0</v>
      </c>
      <c r="I209" s="3" t="n">
        <v>0</v>
      </c>
      <c r="J209" s="3" t="n">
        <v>0</v>
      </c>
    </row>
    <row r="210" customFormat="false" ht="12.75" hidden="false" customHeight="false" outlineLevel="0" collapsed="false">
      <c r="A210" s="2" t="s">
        <v>11</v>
      </c>
      <c r="B210" s="2" t="s">
        <v>32</v>
      </c>
      <c r="C210" s="2" t="s">
        <v>25</v>
      </c>
      <c r="D210" s="2" t="s">
        <v>14</v>
      </c>
      <c r="E210" s="3" t="n">
        <v>0</v>
      </c>
      <c r="F210" s="3" t="n">
        <v>0</v>
      </c>
      <c r="G210" s="3" t="n">
        <v>0</v>
      </c>
      <c r="H210" s="3" t="n">
        <v>0</v>
      </c>
      <c r="I210" s="3" t="n">
        <v>0</v>
      </c>
      <c r="J210" s="3" t="n">
        <v>0</v>
      </c>
    </row>
    <row r="211" customFormat="false" ht="12.75" hidden="false" customHeight="false" outlineLevel="0" collapsed="false">
      <c r="A211" s="2" t="s">
        <v>11</v>
      </c>
      <c r="B211" s="2" t="s">
        <v>32</v>
      </c>
      <c r="C211" s="2" t="s">
        <v>25</v>
      </c>
      <c r="D211" s="2" t="s">
        <v>18</v>
      </c>
      <c r="E211" s="3" t="n">
        <v>0</v>
      </c>
      <c r="F211" s="3" t="n">
        <v>0</v>
      </c>
      <c r="G211" s="3" t="n">
        <v>0</v>
      </c>
      <c r="H211" s="3" t="n">
        <v>0</v>
      </c>
      <c r="I211" s="3" t="n">
        <v>0</v>
      </c>
      <c r="J211" s="3" t="n">
        <v>0</v>
      </c>
    </row>
    <row r="212" customFormat="false" ht="12.75" hidden="false" customHeight="false" outlineLevel="0" collapsed="false">
      <c r="A212" s="2" t="s">
        <v>11</v>
      </c>
      <c r="B212" s="2" t="s">
        <v>32</v>
      </c>
      <c r="C212" s="2" t="s">
        <v>26</v>
      </c>
      <c r="D212" s="2" t="s">
        <v>20</v>
      </c>
      <c r="E212" s="3" t="n">
        <v>0</v>
      </c>
      <c r="F212" s="3" t="n">
        <v>0</v>
      </c>
      <c r="G212" s="3" t="n">
        <v>0</v>
      </c>
      <c r="H212" s="3" t="n">
        <v>0</v>
      </c>
      <c r="I212" s="3" t="n">
        <v>0</v>
      </c>
      <c r="J212" s="3" t="n">
        <v>0</v>
      </c>
    </row>
    <row r="213" customFormat="false" ht="12.75" hidden="false" customHeight="false" outlineLevel="0" collapsed="false">
      <c r="A213" s="2" t="s">
        <v>11</v>
      </c>
      <c r="B213" s="2" t="s">
        <v>32</v>
      </c>
      <c r="C213" s="2" t="s">
        <v>26</v>
      </c>
      <c r="D213" s="2" t="s">
        <v>13</v>
      </c>
      <c r="E213" s="3" t="n">
        <v>0.2529507353946</v>
      </c>
      <c r="F213" s="3" t="n">
        <v>0.2602915179613</v>
      </c>
      <c r="G213" s="3" t="n">
        <v>0.2670611170719</v>
      </c>
      <c r="H213" s="3" t="n">
        <v>0.2604666970894</v>
      </c>
      <c r="I213" s="3" t="n">
        <v>0.2543795525904</v>
      </c>
      <c r="J213" s="3" t="n">
        <v>0.2298232047617</v>
      </c>
    </row>
    <row r="214" customFormat="false" ht="12.75" hidden="false" customHeight="false" outlineLevel="0" collapsed="false">
      <c r="A214" s="2" t="s">
        <v>11</v>
      </c>
      <c r="B214" s="2" t="s">
        <v>32</v>
      </c>
      <c r="C214" s="2" t="s">
        <v>26</v>
      </c>
      <c r="D214" s="2" t="s">
        <v>16</v>
      </c>
      <c r="E214" s="3" t="n">
        <v>0</v>
      </c>
      <c r="F214" s="3" t="n">
        <v>0</v>
      </c>
      <c r="G214" s="3" t="n">
        <v>0</v>
      </c>
      <c r="H214" s="3" t="n">
        <v>0</v>
      </c>
      <c r="I214" s="3" t="n">
        <v>0</v>
      </c>
      <c r="J214" s="3" t="n">
        <v>0</v>
      </c>
    </row>
    <row r="215" customFormat="false" ht="12.75" hidden="false" customHeight="false" outlineLevel="0" collapsed="false">
      <c r="A215" s="2" t="s">
        <v>11</v>
      </c>
      <c r="B215" s="2" t="s">
        <v>32</v>
      </c>
      <c r="C215" s="2" t="s">
        <v>26</v>
      </c>
      <c r="D215" s="2" t="s">
        <v>14</v>
      </c>
      <c r="E215" s="3" t="n">
        <v>0</v>
      </c>
      <c r="F215" s="3" t="n">
        <v>0</v>
      </c>
      <c r="G215" s="3" t="n">
        <v>0</v>
      </c>
      <c r="H215" s="3" t="n">
        <v>0</v>
      </c>
      <c r="I215" s="3" t="n">
        <v>0</v>
      </c>
      <c r="J215" s="3" t="n">
        <v>0</v>
      </c>
    </row>
    <row r="216" customFormat="false" ht="12.75" hidden="false" customHeight="false" outlineLevel="0" collapsed="false">
      <c r="A216" s="2" t="s">
        <v>11</v>
      </c>
      <c r="B216" s="2" t="s">
        <v>32</v>
      </c>
      <c r="C216" s="2" t="s">
        <v>26</v>
      </c>
      <c r="D216" s="2" t="s">
        <v>18</v>
      </c>
      <c r="E216" s="3" t="n">
        <v>0</v>
      </c>
      <c r="F216" s="3" t="n">
        <v>0</v>
      </c>
      <c r="G216" s="3" t="n">
        <v>0</v>
      </c>
      <c r="H216" s="3" t="n">
        <v>0</v>
      </c>
      <c r="I216" s="3" t="n">
        <v>0</v>
      </c>
      <c r="J216" s="3" t="n">
        <v>0</v>
      </c>
    </row>
    <row r="217" customFormat="false" ht="12.75" hidden="false" customHeight="false" outlineLevel="0" collapsed="false">
      <c r="A217" s="2" t="s">
        <v>11</v>
      </c>
      <c r="B217" s="2" t="s">
        <v>32</v>
      </c>
      <c r="C217" s="2" t="s">
        <v>27</v>
      </c>
      <c r="D217" s="2" t="s">
        <v>20</v>
      </c>
      <c r="E217" s="3" t="n">
        <v>0</v>
      </c>
      <c r="F217" s="3" t="n">
        <v>0</v>
      </c>
      <c r="G217" s="3" t="n">
        <v>0</v>
      </c>
      <c r="H217" s="3" t="n">
        <v>0</v>
      </c>
      <c r="I217" s="3" t="n">
        <v>0</v>
      </c>
      <c r="J217" s="3" t="n">
        <v>0</v>
      </c>
    </row>
    <row r="218" customFormat="false" ht="12.75" hidden="false" customHeight="false" outlineLevel="0" collapsed="false">
      <c r="A218" s="2" t="s">
        <v>11</v>
      </c>
      <c r="B218" s="2" t="s">
        <v>32</v>
      </c>
      <c r="C218" s="2" t="s">
        <v>27</v>
      </c>
      <c r="D218" s="2" t="s">
        <v>13</v>
      </c>
      <c r="E218" s="3" t="n">
        <v>0.2276911487585</v>
      </c>
      <c r="F218" s="3" t="n">
        <v>0.2398097425992</v>
      </c>
      <c r="G218" s="3" t="n">
        <v>0.2502311209903</v>
      </c>
      <c r="H218" s="3" t="n">
        <v>0.2570034873446</v>
      </c>
      <c r="I218" s="3" t="n">
        <v>0.2657012792246</v>
      </c>
      <c r="J218" s="3" t="n">
        <v>0.2787574540521</v>
      </c>
    </row>
    <row r="219" customFormat="false" ht="12.75" hidden="false" customHeight="false" outlineLevel="0" collapsed="false">
      <c r="A219" s="2" t="s">
        <v>11</v>
      </c>
      <c r="B219" s="2" t="s">
        <v>32</v>
      </c>
      <c r="C219" s="2" t="s">
        <v>27</v>
      </c>
      <c r="D219" s="2" t="s">
        <v>16</v>
      </c>
      <c r="E219" s="3" t="n">
        <v>0</v>
      </c>
      <c r="F219" s="3" t="n">
        <v>0</v>
      </c>
      <c r="G219" s="3" t="n">
        <v>0</v>
      </c>
      <c r="H219" s="3" t="n">
        <v>0</v>
      </c>
      <c r="I219" s="3" t="n">
        <v>0</v>
      </c>
      <c r="J219" s="3" t="n">
        <v>0</v>
      </c>
    </row>
    <row r="220" customFormat="false" ht="12.75" hidden="false" customHeight="false" outlineLevel="0" collapsed="false">
      <c r="A220" s="2" t="s">
        <v>11</v>
      </c>
      <c r="B220" s="2" t="s">
        <v>32</v>
      </c>
      <c r="C220" s="2" t="s">
        <v>27</v>
      </c>
      <c r="D220" s="2" t="s">
        <v>14</v>
      </c>
      <c r="E220" s="3" t="n">
        <v>0</v>
      </c>
      <c r="F220" s="3" t="n">
        <v>0</v>
      </c>
      <c r="G220" s="3" t="n">
        <v>0</v>
      </c>
      <c r="H220" s="3" t="n">
        <v>0</v>
      </c>
      <c r="I220" s="3" t="n">
        <v>0</v>
      </c>
      <c r="J220" s="3" t="n">
        <v>0</v>
      </c>
    </row>
    <row r="221" customFormat="false" ht="12.75" hidden="false" customHeight="false" outlineLevel="0" collapsed="false">
      <c r="A221" s="2" t="s">
        <v>11</v>
      </c>
      <c r="B221" s="2" t="s">
        <v>32</v>
      </c>
      <c r="C221" s="2" t="s">
        <v>27</v>
      </c>
      <c r="D221" s="2" t="s">
        <v>18</v>
      </c>
      <c r="E221" s="3" t="n">
        <v>0</v>
      </c>
      <c r="F221" s="3" t="n">
        <v>0</v>
      </c>
      <c r="G221" s="3" t="n">
        <v>0</v>
      </c>
      <c r="H221" s="3" t="n">
        <v>0</v>
      </c>
      <c r="I221" s="3" t="n">
        <v>0</v>
      </c>
      <c r="J221" s="3" t="n">
        <v>0</v>
      </c>
    </row>
    <row r="222" customFormat="false" ht="12.75" hidden="false" customHeight="false" outlineLevel="0" collapsed="false">
      <c r="A222" s="2" t="s">
        <v>11</v>
      </c>
      <c r="B222" s="2" t="s">
        <v>33</v>
      </c>
      <c r="C222" s="2" t="s">
        <v>12</v>
      </c>
      <c r="D222" s="2" t="s">
        <v>20</v>
      </c>
      <c r="E222" s="3" t="n">
        <v>0.0414094034996</v>
      </c>
      <c r="F222" s="3" t="n">
        <v>0.0352338620038</v>
      </c>
      <c r="G222" s="3" t="n">
        <v>0.0311886774214</v>
      </c>
      <c r="H222" s="3" t="n">
        <v>0.026507730158</v>
      </c>
      <c r="I222" s="3" t="n">
        <v>0.0226098946077</v>
      </c>
      <c r="J222" s="3" t="n">
        <v>0.0125807186137</v>
      </c>
    </row>
    <row r="223" customFormat="false" ht="12.75" hidden="false" customHeight="false" outlineLevel="0" collapsed="false">
      <c r="A223" s="2" t="s">
        <v>11</v>
      </c>
      <c r="B223" s="2" t="s">
        <v>33</v>
      </c>
      <c r="C223" s="2" t="s">
        <v>12</v>
      </c>
      <c r="D223" s="2" t="s">
        <v>13</v>
      </c>
      <c r="E223" s="3" t="n">
        <v>0.0665157666754</v>
      </c>
      <c r="F223" s="3" t="n">
        <v>0.1327093084391</v>
      </c>
      <c r="G223" s="3" t="n">
        <v>0.1647077945833</v>
      </c>
      <c r="H223" s="3" t="n">
        <v>0.1823420615478</v>
      </c>
      <c r="I223" s="3" t="n">
        <v>0.1965989535436</v>
      </c>
      <c r="J223" s="3" t="n">
        <v>0.2219498372946</v>
      </c>
    </row>
    <row r="224" customFormat="false" ht="12.75" hidden="false" customHeight="false" outlineLevel="0" collapsed="false">
      <c r="A224" s="2" t="s">
        <v>11</v>
      </c>
      <c r="B224" s="2" t="s">
        <v>33</v>
      </c>
      <c r="C224" s="2" t="s">
        <v>12</v>
      </c>
      <c r="D224" s="2" t="s">
        <v>16</v>
      </c>
      <c r="E224" s="3" t="n">
        <v>0.324664981006</v>
      </c>
      <c r="F224" s="3" t="n">
        <v>0</v>
      </c>
      <c r="G224" s="3" t="n">
        <v>0</v>
      </c>
      <c r="H224" s="3" t="n">
        <v>0</v>
      </c>
      <c r="I224" s="3" t="n">
        <v>0</v>
      </c>
      <c r="J224" s="3" t="n">
        <v>0</v>
      </c>
    </row>
    <row r="225" customFormat="false" ht="12.75" hidden="false" customHeight="false" outlineLevel="0" collapsed="false">
      <c r="A225" s="2" t="s">
        <v>11</v>
      </c>
      <c r="B225" s="2" t="s">
        <v>33</v>
      </c>
      <c r="C225" s="2" t="s">
        <v>12</v>
      </c>
      <c r="D225" s="2" t="s">
        <v>14</v>
      </c>
      <c r="E225" s="3" t="n">
        <v>0.1805554224893</v>
      </c>
      <c r="F225" s="3" t="n">
        <v>0.1536285805465</v>
      </c>
      <c r="G225" s="3" t="n">
        <v>0.1359909763636</v>
      </c>
      <c r="H225" s="3" t="n">
        <v>0.1155946859846</v>
      </c>
      <c r="I225" s="3" t="n">
        <v>0.0985655762648</v>
      </c>
      <c r="J225" s="3" t="n">
        <v>0.0548849578237</v>
      </c>
    </row>
    <row r="226" customFormat="false" ht="12.75" hidden="false" customHeight="false" outlineLevel="0" collapsed="false">
      <c r="A226" s="2" t="s">
        <v>11</v>
      </c>
      <c r="B226" s="2" t="s">
        <v>33</v>
      </c>
      <c r="C226" s="2" t="s">
        <v>12</v>
      </c>
      <c r="D226" s="2" t="s">
        <v>18</v>
      </c>
      <c r="E226" s="3" t="n">
        <v>0</v>
      </c>
      <c r="F226" s="3" t="n">
        <v>0</v>
      </c>
      <c r="G226" s="3" t="n">
        <v>0</v>
      </c>
      <c r="H226" s="3" t="n">
        <v>0</v>
      </c>
      <c r="I226" s="3" t="n">
        <v>0</v>
      </c>
      <c r="J226" s="3" t="n">
        <v>0</v>
      </c>
    </row>
    <row r="227" customFormat="false" ht="12.75" hidden="false" customHeight="false" outlineLevel="0" collapsed="false">
      <c r="A227" s="2" t="s">
        <v>11</v>
      </c>
      <c r="B227" s="2" t="s">
        <v>33</v>
      </c>
      <c r="C227" s="2" t="s">
        <v>15</v>
      </c>
      <c r="D227" s="2" t="s">
        <v>20</v>
      </c>
      <c r="E227" s="3" t="n">
        <v>0</v>
      </c>
      <c r="F227" s="3" t="n">
        <v>0</v>
      </c>
      <c r="G227" s="3" t="n">
        <v>0</v>
      </c>
      <c r="H227" s="3" t="n">
        <v>0</v>
      </c>
      <c r="I227" s="3" t="n">
        <v>0</v>
      </c>
      <c r="J227" s="3" t="n">
        <v>0</v>
      </c>
    </row>
    <row r="228" customFormat="false" ht="12.75" hidden="false" customHeight="false" outlineLevel="0" collapsed="false">
      <c r="A228" s="2" t="s">
        <v>11</v>
      </c>
      <c r="B228" s="2" t="s">
        <v>33</v>
      </c>
      <c r="C228" s="2" t="s">
        <v>15</v>
      </c>
      <c r="D228" s="2" t="s">
        <v>13</v>
      </c>
      <c r="E228" s="3" t="n">
        <v>0.3107921214566</v>
      </c>
      <c r="F228" s="3" t="n">
        <v>0.2891527657668</v>
      </c>
      <c r="G228" s="3" t="n">
        <v>0.2598998712642</v>
      </c>
      <c r="H228" s="3" t="n">
        <v>0.2134395065969</v>
      </c>
      <c r="I228" s="3" t="n">
        <v>0.1528395179047</v>
      </c>
      <c r="J228" s="3" t="n">
        <v>0.0570375445617</v>
      </c>
    </row>
    <row r="229" customFormat="false" ht="12.75" hidden="false" customHeight="false" outlineLevel="0" collapsed="false">
      <c r="A229" s="2" t="s">
        <v>11</v>
      </c>
      <c r="B229" s="2" t="s">
        <v>33</v>
      </c>
      <c r="C229" s="2" t="s">
        <v>15</v>
      </c>
      <c r="D229" s="2" t="s">
        <v>16</v>
      </c>
      <c r="E229" s="3" t="n">
        <v>0</v>
      </c>
      <c r="F229" s="3" t="n">
        <v>0</v>
      </c>
      <c r="G229" s="3" t="n">
        <v>0</v>
      </c>
      <c r="H229" s="3" t="n">
        <v>0</v>
      </c>
      <c r="I229" s="3" t="n">
        <v>0</v>
      </c>
      <c r="J229" s="3" t="n">
        <v>0</v>
      </c>
    </row>
    <row r="230" customFormat="false" ht="12.75" hidden="false" customHeight="false" outlineLevel="0" collapsed="false">
      <c r="A230" s="2" t="s">
        <v>11</v>
      </c>
      <c r="B230" s="2" t="s">
        <v>33</v>
      </c>
      <c r="C230" s="2" t="s">
        <v>15</v>
      </c>
      <c r="D230" s="2" t="s">
        <v>14</v>
      </c>
      <c r="E230" s="3" t="n">
        <v>0</v>
      </c>
      <c r="F230" s="3" t="n">
        <v>0</v>
      </c>
      <c r="G230" s="3" t="n">
        <v>0</v>
      </c>
      <c r="H230" s="3" t="n">
        <v>0</v>
      </c>
      <c r="I230" s="3" t="n">
        <v>0</v>
      </c>
      <c r="J230" s="3" t="n">
        <v>0</v>
      </c>
    </row>
    <row r="231" customFormat="false" ht="12.75" hidden="false" customHeight="false" outlineLevel="0" collapsed="false">
      <c r="A231" s="2" t="s">
        <v>11</v>
      </c>
      <c r="B231" s="2" t="s">
        <v>33</v>
      </c>
      <c r="C231" s="2" t="s">
        <v>15</v>
      </c>
      <c r="D231" s="2" t="s">
        <v>18</v>
      </c>
      <c r="E231" s="3" t="n">
        <v>0</v>
      </c>
      <c r="F231" s="3" t="n">
        <v>0</v>
      </c>
      <c r="G231" s="3" t="n">
        <v>0</v>
      </c>
      <c r="H231" s="3" t="n">
        <v>0</v>
      </c>
      <c r="I231" s="3" t="n">
        <v>0</v>
      </c>
      <c r="J231" s="3" t="n">
        <v>0</v>
      </c>
    </row>
    <row r="232" customFormat="false" ht="12.75" hidden="false" customHeight="false" outlineLevel="0" collapsed="false">
      <c r="A232" s="2" t="s">
        <v>11</v>
      </c>
      <c r="B232" s="2" t="s">
        <v>33</v>
      </c>
      <c r="C232" s="2" t="s">
        <v>17</v>
      </c>
      <c r="D232" s="2" t="s">
        <v>20</v>
      </c>
      <c r="E232" s="3" t="n">
        <v>0</v>
      </c>
      <c r="F232" s="3" t="n">
        <v>0</v>
      </c>
      <c r="G232" s="3" t="n">
        <v>0</v>
      </c>
      <c r="H232" s="3" t="n">
        <v>0</v>
      </c>
      <c r="I232" s="3" t="n">
        <v>0</v>
      </c>
      <c r="J232" s="3" t="n">
        <v>0</v>
      </c>
    </row>
    <row r="233" customFormat="false" ht="12.75" hidden="false" customHeight="false" outlineLevel="0" collapsed="false">
      <c r="A233" s="2" t="s">
        <v>11</v>
      </c>
      <c r="B233" s="2" t="s">
        <v>33</v>
      </c>
      <c r="C233" s="2" t="s">
        <v>17</v>
      </c>
      <c r="D233" s="2" t="s">
        <v>13</v>
      </c>
      <c r="E233" s="3" t="n">
        <v>0.0831021956018</v>
      </c>
      <c r="F233" s="3" t="n">
        <v>0.0909702395747</v>
      </c>
      <c r="G233" s="3" t="n">
        <v>0.0979671557583</v>
      </c>
      <c r="H233" s="3" t="n">
        <v>0.0891687183344</v>
      </c>
      <c r="I233" s="3" t="n">
        <v>0.0813470960066</v>
      </c>
      <c r="J233" s="3" t="n">
        <v>0.0627043390421</v>
      </c>
    </row>
    <row r="234" customFormat="false" ht="12.75" hidden="false" customHeight="false" outlineLevel="0" collapsed="false">
      <c r="A234" s="2" t="s">
        <v>11</v>
      </c>
      <c r="B234" s="2" t="s">
        <v>33</v>
      </c>
      <c r="C234" s="2" t="s">
        <v>17</v>
      </c>
      <c r="D234" s="2" t="s">
        <v>16</v>
      </c>
      <c r="E234" s="3" t="n">
        <v>0</v>
      </c>
      <c r="F234" s="3" t="n">
        <v>0</v>
      </c>
      <c r="G234" s="3" t="n">
        <v>0</v>
      </c>
      <c r="H234" s="3" t="n">
        <v>0</v>
      </c>
      <c r="I234" s="3" t="n">
        <v>0</v>
      </c>
      <c r="J234" s="3" t="n">
        <v>0</v>
      </c>
    </row>
    <row r="235" customFormat="false" ht="12.75" hidden="false" customHeight="false" outlineLevel="0" collapsed="false">
      <c r="A235" s="2" t="s">
        <v>11</v>
      </c>
      <c r="B235" s="2" t="s">
        <v>33</v>
      </c>
      <c r="C235" s="2" t="s">
        <v>17</v>
      </c>
      <c r="D235" s="2" t="s">
        <v>14</v>
      </c>
      <c r="E235" s="3" t="n">
        <v>0</v>
      </c>
      <c r="F235" s="3" t="n">
        <v>0</v>
      </c>
      <c r="G235" s="3" t="n">
        <v>0</v>
      </c>
      <c r="H235" s="3" t="n">
        <v>0</v>
      </c>
      <c r="I235" s="3" t="n">
        <v>0</v>
      </c>
      <c r="J235" s="3" t="n">
        <v>0</v>
      </c>
    </row>
    <row r="236" customFormat="false" ht="12.75" hidden="false" customHeight="false" outlineLevel="0" collapsed="false">
      <c r="A236" s="2" t="s">
        <v>11</v>
      </c>
      <c r="B236" s="2" t="s">
        <v>33</v>
      </c>
      <c r="C236" s="2" t="s">
        <v>17</v>
      </c>
      <c r="D236" s="2" t="s">
        <v>18</v>
      </c>
      <c r="E236" s="3" t="n">
        <v>0</v>
      </c>
      <c r="F236" s="3" t="n">
        <v>0</v>
      </c>
      <c r="G236" s="3" t="n">
        <v>0</v>
      </c>
      <c r="H236" s="3" t="n">
        <v>0</v>
      </c>
      <c r="I236" s="3" t="n">
        <v>0</v>
      </c>
      <c r="J236" s="3" t="n">
        <v>0</v>
      </c>
    </row>
    <row r="237" customFormat="false" ht="12.75" hidden="false" customHeight="false" outlineLevel="0" collapsed="false">
      <c r="A237" s="2" t="s">
        <v>11</v>
      </c>
      <c r="B237" s="2" t="s">
        <v>33</v>
      </c>
      <c r="C237" s="2" t="s">
        <v>19</v>
      </c>
      <c r="D237" s="2" t="s">
        <v>20</v>
      </c>
      <c r="E237" s="3" t="n">
        <v>0.104593488569</v>
      </c>
      <c r="F237" s="3" t="n">
        <v>0.080499084322</v>
      </c>
      <c r="G237" s="3" t="n">
        <v>0.057504114259</v>
      </c>
      <c r="H237" s="3" t="n">
        <v>0.0373443947288</v>
      </c>
      <c r="I237" s="3" t="n">
        <v>0.0217946897954</v>
      </c>
      <c r="J237" s="3" t="n">
        <v>0.0056016762095</v>
      </c>
    </row>
    <row r="238" customFormat="false" ht="12.75" hidden="false" customHeight="false" outlineLevel="0" collapsed="false">
      <c r="A238" s="2" t="s">
        <v>11</v>
      </c>
      <c r="B238" s="2" t="s">
        <v>33</v>
      </c>
      <c r="C238" s="2" t="s">
        <v>19</v>
      </c>
      <c r="D238" s="2" t="s">
        <v>13</v>
      </c>
      <c r="E238" s="3" t="n">
        <v>0.981221639908</v>
      </c>
      <c r="F238" s="3" t="n">
        <v>0.9029764074894</v>
      </c>
      <c r="G238" s="3" t="n">
        <v>0.704337144742</v>
      </c>
      <c r="H238" s="3" t="n">
        <v>0.7275689770832</v>
      </c>
      <c r="I238" s="3" t="n">
        <v>0.8911009482122</v>
      </c>
      <c r="J238" s="3" t="n">
        <v>0.9903100317645</v>
      </c>
    </row>
    <row r="239" customFormat="false" ht="12.75" hidden="false" customHeight="false" outlineLevel="0" collapsed="false">
      <c r="A239" s="2" t="s">
        <v>11</v>
      </c>
      <c r="B239" s="2" t="s">
        <v>33</v>
      </c>
      <c r="C239" s="2" t="s">
        <v>19</v>
      </c>
      <c r="D239" s="2" t="s">
        <v>16</v>
      </c>
      <c r="E239" s="3" t="n">
        <v>2.73818456811</v>
      </c>
      <c r="F239" s="3" t="n">
        <v>1.8852415128177</v>
      </c>
      <c r="G239" s="3" t="n">
        <v>1.5938591934494</v>
      </c>
      <c r="H239" s="3" t="n">
        <v>1.1683675758796</v>
      </c>
      <c r="I239" s="3" t="n">
        <v>0.6178471290518</v>
      </c>
      <c r="J239" s="3" t="n">
        <v>0.0088916473305</v>
      </c>
    </row>
    <row r="240" customFormat="false" ht="12.75" hidden="false" customHeight="false" outlineLevel="0" collapsed="false">
      <c r="A240" s="2" t="s">
        <v>11</v>
      </c>
      <c r="B240" s="2" t="s">
        <v>33</v>
      </c>
      <c r="C240" s="2" t="s">
        <v>19</v>
      </c>
      <c r="D240" s="2" t="s">
        <v>14</v>
      </c>
      <c r="E240" s="3" t="n">
        <v>3.369438214096</v>
      </c>
      <c r="F240" s="3" t="n">
        <v>3.7013740521944</v>
      </c>
      <c r="G240" s="3" t="n">
        <v>3.1815706541798</v>
      </c>
      <c r="H240" s="3" t="n">
        <v>2.3663929565395</v>
      </c>
      <c r="I240" s="3" t="n">
        <v>1.3926517677294</v>
      </c>
      <c r="J240" s="3" t="n">
        <v>0.0282062727783</v>
      </c>
    </row>
    <row r="241" customFormat="false" ht="12.75" hidden="false" customHeight="false" outlineLevel="0" collapsed="false">
      <c r="A241" s="2" t="s">
        <v>11</v>
      </c>
      <c r="B241" s="2" t="s">
        <v>33</v>
      </c>
      <c r="C241" s="2" t="s">
        <v>19</v>
      </c>
      <c r="D241" s="2" t="s">
        <v>18</v>
      </c>
      <c r="E241" s="3" t="n">
        <v>0.17759271729</v>
      </c>
      <c r="F241" s="3" t="n">
        <v>0.1893496344415</v>
      </c>
      <c r="G241" s="3" t="n">
        <v>0.236689434454</v>
      </c>
      <c r="H241" s="3" t="n">
        <v>0.2941913817594</v>
      </c>
      <c r="I241" s="3" t="n">
        <v>0.3333918358597</v>
      </c>
      <c r="J241" s="3" t="n">
        <v>0.1627807818585</v>
      </c>
    </row>
    <row r="242" customFormat="false" ht="12.75" hidden="false" customHeight="false" outlineLevel="0" collapsed="false">
      <c r="A242" s="2" t="s">
        <v>11</v>
      </c>
      <c r="B242" s="2" t="s">
        <v>33</v>
      </c>
      <c r="C242" s="2" t="s">
        <v>21</v>
      </c>
      <c r="D242" s="2" t="s">
        <v>20</v>
      </c>
      <c r="E242" s="3" t="n">
        <v>0</v>
      </c>
      <c r="F242" s="3" t="n">
        <v>0</v>
      </c>
      <c r="G242" s="3" t="n">
        <v>0</v>
      </c>
      <c r="H242" s="3" t="n">
        <v>0</v>
      </c>
      <c r="I242" s="3" t="n">
        <v>0</v>
      </c>
      <c r="J242" s="3" t="n">
        <v>0</v>
      </c>
    </row>
    <row r="243" customFormat="false" ht="12.75" hidden="false" customHeight="false" outlineLevel="0" collapsed="false">
      <c r="A243" s="2" t="s">
        <v>11</v>
      </c>
      <c r="B243" s="2" t="s">
        <v>33</v>
      </c>
      <c r="C243" s="2" t="s">
        <v>21</v>
      </c>
      <c r="D243" s="2" t="s">
        <v>13</v>
      </c>
      <c r="E243" s="3" t="n">
        <v>0.13854321662</v>
      </c>
      <c r="F243" s="3" t="n">
        <v>0.1744587590181</v>
      </c>
      <c r="G243" s="3" t="n">
        <v>0.1991840275916</v>
      </c>
      <c r="H243" s="3" t="n">
        <v>0.2010250388417</v>
      </c>
      <c r="I243" s="3" t="n">
        <v>0.2078264861015</v>
      </c>
      <c r="J243" s="3" t="n">
        <v>0.2083677370518</v>
      </c>
    </row>
    <row r="244" customFormat="false" ht="12.75" hidden="false" customHeight="false" outlineLevel="0" collapsed="false">
      <c r="A244" s="2" t="s">
        <v>11</v>
      </c>
      <c r="B244" s="2" t="s">
        <v>33</v>
      </c>
      <c r="C244" s="2" t="s">
        <v>21</v>
      </c>
      <c r="D244" s="2" t="s">
        <v>16</v>
      </c>
      <c r="E244" s="3" t="n">
        <v>0</v>
      </c>
      <c r="F244" s="3" t="n">
        <v>0</v>
      </c>
      <c r="G244" s="3" t="n">
        <v>0</v>
      </c>
      <c r="H244" s="3" t="n">
        <v>0</v>
      </c>
      <c r="I244" s="3" t="n">
        <v>0</v>
      </c>
      <c r="J244" s="3" t="n">
        <v>0</v>
      </c>
    </row>
    <row r="245" customFormat="false" ht="12.75" hidden="false" customHeight="false" outlineLevel="0" collapsed="false">
      <c r="A245" s="2" t="s">
        <v>11</v>
      </c>
      <c r="B245" s="2" t="s">
        <v>33</v>
      </c>
      <c r="C245" s="2" t="s">
        <v>21</v>
      </c>
      <c r="D245" s="2" t="s">
        <v>14</v>
      </c>
      <c r="E245" s="3" t="n">
        <v>0</v>
      </c>
      <c r="F245" s="3" t="n">
        <v>0</v>
      </c>
      <c r="G245" s="3" t="n">
        <v>0</v>
      </c>
      <c r="H245" s="3" t="n">
        <v>0</v>
      </c>
      <c r="I245" s="3" t="n">
        <v>0</v>
      </c>
      <c r="J245" s="3" t="n">
        <v>0</v>
      </c>
    </row>
    <row r="246" customFormat="false" ht="12.75" hidden="false" customHeight="false" outlineLevel="0" collapsed="false">
      <c r="A246" s="2" t="s">
        <v>11</v>
      </c>
      <c r="B246" s="2" t="s">
        <v>33</v>
      </c>
      <c r="C246" s="2" t="s">
        <v>21</v>
      </c>
      <c r="D246" s="2" t="s">
        <v>18</v>
      </c>
      <c r="E246" s="3" t="n">
        <v>0</v>
      </c>
      <c r="F246" s="3" t="n">
        <v>0</v>
      </c>
      <c r="G246" s="3" t="n">
        <v>0</v>
      </c>
      <c r="H246" s="3" t="n">
        <v>0</v>
      </c>
      <c r="I246" s="3" t="n">
        <v>0</v>
      </c>
      <c r="J246" s="3" t="n">
        <v>0</v>
      </c>
    </row>
    <row r="247" customFormat="false" ht="12.75" hidden="false" customHeight="false" outlineLevel="0" collapsed="false">
      <c r="A247" s="2" t="s">
        <v>11</v>
      </c>
      <c r="B247" s="2" t="s">
        <v>33</v>
      </c>
      <c r="C247" s="2" t="s">
        <v>22</v>
      </c>
      <c r="D247" s="2" t="s">
        <v>20</v>
      </c>
      <c r="E247" s="3" t="n">
        <v>0.356016591333</v>
      </c>
      <c r="F247" s="3" t="n">
        <v>0.2402970769139</v>
      </c>
      <c r="G247" s="3" t="n">
        <v>0.1757977911472</v>
      </c>
      <c r="H247" s="3" t="n">
        <v>0.1262652314348</v>
      </c>
      <c r="I247" s="3" t="n">
        <v>0.0911437507686</v>
      </c>
      <c r="J247" s="3" t="n">
        <v>0.0288690463179</v>
      </c>
    </row>
    <row r="248" customFormat="false" ht="12.75" hidden="false" customHeight="false" outlineLevel="0" collapsed="false">
      <c r="A248" s="2" t="s">
        <v>11</v>
      </c>
      <c r="B248" s="2" t="s">
        <v>33</v>
      </c>
      <c r="C248" s="2" t="s">
        <v>22</v>
      </c>
      <c r="D248" s="2" t="s">
        <v>13</v>
      </c>
      <c r="E248" s="3" t="n">
        <v>0.604259929281</v>
      </c>
      <c r="F248" s="3" t="n">
        <v>0.883042925645</v>
      </c>
      <c r="G248" s="3" t="n">
        <v>1.056835292528</v>
      </c>
      <c r="H248" s="3" t="n">
        <v>1.1428032881759</v>
      </c>
      <c r="I248" s="3" t="n">
        <v>1.201502519724</v>
      </c>
      <c r="J248" s="3" t="n">
        <v>1.181998229214</v>
      </c>
    </row>
    <row r="249" customFormat="false" ht="12.75" hidden="false" customHeight="false" outlineLevel="0" collapsed="false">
      <c r="A249" s="2" t="s">
        <v>11</v>
      </c>
      <c r="B249" s="2" t="s">
        <v>33</v>
      </c>
      <c r="C249" s="2" t="s">
        <v>22</v>
      </c>
      <c r="D249" s="2" t="s">
        <v>16</v>
      </c>
      <c r="E249" s="3" t="n">
        <v>0.0065776490727</v>
      </c>
      <c r="F249" s="3" t="n">
        <v>0</v>
      </c>
      <c r="G249" s="3" t="n">
        <v>0</v>
      </c>
      <c r="H249" s="3" t="n">
        <v>0</v>
      </c>
      <c r="I249" s="3" t="n">
        <v>0</v>
      </c>
      <c r="J249" s="3" t="n">
        <v>0</v>
      </c>
    </row>
    <row r="250" customFormat="false" ht="12.75" hidden="false" customHeight="false" outlineLevel="0" collapsed="false">
      <c r="A250" s="2" t="s">
        <v>11</v>
      </c>
      <c r="B250" s="2" t="s">
        <v>33</v>
      </c>
      <c r="C250" s="2" t="s">
        <v>22</v>
      </c>
      <c r="D250" s="2" t="s">
        <v>14</v>
      </c>
      <c r="E250" s="3" t="n">
        <v>0.648171175776</v>
      </c>
      <c r="F250" s="3" t="n">
        <v>0.5119841957353</v>
      </c>
      <c r="G250" s="3" t="n">
        <v>0.4233275004149</v>
      </c>
      <c r="H250" s="3" t="n">
        <v>0.3406998756819</v>
      </c>
      <c r="I250" s="3" t="n">
        <v>0.2739797048256</v>
      </c>
      <c r="J250" s="3" t="n">
        <v>0.1202597749618</v>
      </c>
    </row>
    <row r="251" customFormat="false" ht="12.75" hidden="false" customHeight="false" outlineLevel="0" collapsed="false">
      <c r="A251" s="2" t="s">
        <v>11</v>
      </c>
      <c r="B251" s="2" t="s">
        <v>33</v>
      </c>
      <c r="C251" s="2" t="s">
        <v>22</v>
      </c>
      <c r="D251" s="2" t="s">
        <v>18</v>
      </c>
      <c r="E251" s="3" t="n">
        <v>0</v>
      </c>
      <c r="F251" s="3" t="n">
        <v>0</v>
      </c>
      <c r="G251" s="3" t="n">
        <v>0</v>
      </c>
      <c r="H251" s="3" t="n">
        <v>0</v>
      </c>
      <c r="I251" s="3" t="n">
        <v>0</v>
      </c>
      <c r="J251" s="3" t="n">
        <v>0</v>
      </c>
    </row>
    <row r="252" customFormat="false" ht="12.75" hidden="false" customHeight="false" outlineLevel="0" collapsed="false">
      <c r="A252" s="2" t="s">
        <v>11</v>
      </c>
      <c r="B252" s="2" t="s">
        <v>33</v>
      </c>
      <c r="C252" s="2" t="s">
        <v>23</v>
      </c>
      <c r="D252" s="2" t="s">
        <v>20</v>
      </c>
      <c r="E252" s="3" t="n">
        <v>0</v>
      </c>
      <c r="F252" s="3" t="n">
        <v>0</v>
      </c>
      <c r="G252" s="3" t="n">
        <v>0</v>
      </c>
      <c r="H252" s="3" t="n">
        <v>0</v>
      </c>
      <c r="I252" s="3" t="n">
        <v>0</v>
      </c>
      <c r="J252" s="3" t="n">
        <v>0</v>
      </c>
    </row>
    <row r="253" customFormat="false" ht="12.75" hidden="false" customHeight="false" outlineLevel="0" collapsed="false">
      <c r="A253" s="2" t="s">
        <v>11</v>
      </c>
      <c r="B253" s="2" t="s">
        <v>33</v>
      </c>
      <c r="C253" s="2" t="s">
        <v>23</v>
      </c>
      <c r="D253" s="2" t="s">
        <v>13</v>
      </c>
      <c r="E253" s="3" t="n">
        <v>1.394920359012</v>
      </c>
      <c r="F253" s="3" t="n">
        <v>1.3815469037839</v>
      </c>
      <c r="G253" s="3" t="n">
        <v>1.2644313103164</v>
      </c>
      <c r="H253" s="3" t="n">
        <v>1.0033443863046</v>
      </c>
      <c r="I253" s="3" t="n">
        <v>0.7654230718561</v>
      </c>
      <c r="J253" s="3" t="n">
        <v>0.4589793581417</v>
      </c>
    </row>
    <row r="254" customFormat="false" ht="12.75" hidden="false" customHeight="false" outlineLevel="0" collapsed="false">
      <c r="A254" s="2" t="s">
        <v>11</v>
      </c>
      <c r="B254" s="2" t="s">
        <v>33</v>
      </c>
      <c r="C254" s="2" t="s">
        <v>23</v>
      </c>
      <c r="D254" s="2" t="s">
        <v>16</v>
      </c>
      <c r="E254" s="3" t="n">
        <v>0</v>
      </c>
      <c r="F254" s="3" t="n">
        <v>0</v>
      </c>
      <c r="G254" s="3" t="n">
        <v>0</v>
      </c>
      <c r="H254" s="3" t="n">
        <v>0</v>
      </c>
      <c r="I254" s="3" t="n">
        <v>0</v>
      </c>
      <c r="J254" s="3" t="n">
        <v>0</v>
      </c>
    </row>
    <row r="255" customFormat="false" ht="12.75" hidden="false" customHeight="false" outlineLevel="0" collapsed="false">
      <c r="A255" s="2" t="s">
        <v>11</v>
      </c>
      <c r="B255" s="2" t="s">
        <v>33</v>
      </c>
      <c r="C255" s="2" t="s">
        <v>23</v>
      </c>
      <c r="D255" s="2" t="s">
        <v>14</v>
      </c>
      <c r="E255" s="3" t="n">
        <v>0</v>
      </c>
      <c r="F255" s="3" t="n">
        <v>0</v>
      </c>
      <c r="G255" s="3" t="n">
        <v>0</v>
      </c>
      <c r="H255" s="3" t="n">
        <v>0</v>
      </c>
      <c r="I255" s="3" t="n">
        <v>0</v>
      </c>
      <c r="J255" s="3" t="n">
        <v>0</v>
      </c>
    </row>
    <row r="256" customFormat="false" ht="12.75" hidden="false" customHeight="false" outlineLevel="0" collapsed="false">
      <c r="A256" s="2" t="s">
        <v>11</v>
      </c>
      <c r="B256" s="2" t="s">
        <v>33</v>
      </c>
      <c r="C256" s="2" t="s">
        <v>23</v>
      </c>
      <c r="D256" s="2" t="s">
        <v>18</v>
      </c>
      <c r="E256" s="3" t="n">
        <v>0</v>
      </c>
      <c r="F256" s="3" t="n">
        <v>0</v>
      </c>
      <c r="G256" s="3" t="n">
        <v>0</v>
      </c>
      <c r="H256" s="3" t="n">
        <v>0</v>
      </c>
      <c r="I256" s="3" t="n">
        <v>0</v>
      </c>
      <c r="J256" s="3" t="n">
        <v>0</v>
      </c>
    </row>
    <row r="257" customFormat="false" ht="12.75" hidden="false" customHeight="false" outlineLevel="0" collapsed="false">
      <c r="A257" s="2" t="s">
        <v>11</v>
      </c>
      <c r="B257" s="2" t="s">
        <v>33</v>
      </c>
      <c r="C257" s="2" t="s">
        <v>24</v>
      </c>
      <c r="D257" s="2" t="s">
        <v>20</v>
      </c>
      <c r="E257" s="3" t="n">
        <v>0.066831657475</v>
      </c>
      <c r="F257" s="3" t="n">
        <v>0.2498162847466</v>
      </c>
      <c r="G257" s="3" t="n">
        <v>0.3708590207368</v>
      </c>
      <c r="H257" s="3" t="n">
        <v>0.4348090729736</v>
      </c>
      <c r="I257" s="3" t="n">
        <v>0.4325409639976</v>
      </c>
      <c r="J257" s="3" t="n">
        <v>0.4390554672166</v>
      </c>
    </row>
    <row r="258" customFormat="false" ht="12.75" hidden="false" customHeight="false" outlineLevel="0" collapsed="false">
      <c r="A258" s="2" t="s">
        <v>11</v>
      </c>
      <c r="B258" s="2" t="s">
        <v>33</v>
      </c>
      <c r="C258" s="2" t="s">
        <v>24</v>
      </c>
      <c r="D258" s="2" t="s">
        <v>13</v>
      </c>
      <c r="E258" s="3" t="n">
        <v>0.419183683273</v>
      </c>
      <c r="F258" s="3" t="n">
        <v>0.5914274550552</v>
      </c>
      <c r="G258" s="3" t="n">
        <v>0.6686410454002</v>
      </c>
      <c r="H258" s="3" t="n">
        <v>0.6336373897381</v>
      </c>
      <c r="I258" s="3" t="n">
        <v>0.582502781349</v>
      </c>
      <c r="J258" s="3" t="n">
        <v>0.3485093205873</v>
      </c>
    </row>
    <row r="259" customFormat="false" ht="12.75" hidden="false" customHeight="false" outlineLevel="0" collapsed="false">
      <c r="A259" s="2" t="s">
        <v>11</v>
      </c>
      <c r="B259" s="2" t="s">
        <v>33</v>
      </c>
      <c r="C259" s="2" t="s">
        <v>24</v>
      </c>
      <c r="D259" s="2" t="s">
        <v>16</v>
      </c>
      <c r="E259" s="3" t="n">
        <v>0.77952433184</v>
      </c>
      <c r="F259" s="3" t="n">
        <v>0.5276730621445</v>
      </c>
      <c r="G259" s="3" t="n">
        <v>0.3126726119248</v>
      </c>
      <c r="H259" s="3" t="n">
        <v>0.1640901201404</v>
      </c>
      <c r="I259" s="3" t="n">
        <v>0.1468325593117</v>
      </c>
      <c r="J259" s="3" t="n">
        <v>0.0443774755611</v>
      </c>
    </row>
    <row r="260" customFormat="false" ht="12.75" hidden="false" customHeight="false" outlineLevel="0" collapsed="false">
      <c r="A260" s="2" t="s">
        <v>11</v>
      </c>
      <c r="B260" s="2" t="s">
        <v>33</v>
      </c>
      <c r="C260" s="2" t="s">
        <v>24</v>
      </c>
      <c r="D260" s="2" t="s">
        <v>14</v>
      </c>
      <c r="E260" s="3" t="n">
        <v>1.283245917582</v>
      </c>
      <c r="F260" s="3" t="n">
        <v>1.1398072002961</v>
      </c>
      <c r="G260" s="3" t="n">
        <v>0.9832159234079</v>
      </c>
      <c r="H260" s="3" t="n">
        <v>0.8296835671095</v>
      </c>
      <c r="I260" s="3" t="n">
        <v>0.699367072703</v>
      </c>
      <c r="J260" s="3" t="n">
        <v>0.3206921936124</v>
      </c>
    </row>
    <row r="261" customFormat="false" ht="12.75" hidden="false" customHeight="false" outlineLevel="0" collapsed="false">
      <c r="A261" s="2" t="s">
        <v>11</v>
      </c>
      <c r="B261" s="2" t="s">
        <v>33</v>
      </c>
      <c r="C261" s="2" t="s">
        <v>24</v>
      </c>
      <c r="D261" s="2" t="s">
        <v>18</v>
      </c>
      <c r="E261" s="3" t="n">
        <v>0.069402444537</v>
      </c>
      <c r="F261" s="3" t="n">
        <v>0.0714628224799</v>
      </c>
      <c r="G261" s="3" t="n">
        <v>0.0699297951447</v>
      </c>
      <c r="H261" s="3" t="n">
        <v>0.0655164564346</v>
      </c>
      <c r="I261" s="3" t="n">
        <v>0.0605660132778</v>
      </c>
      <c r="J261" s="3" t="n">
        <v>0.0459722821239</v>
      </c>
    </row>
    <row r="262" customFormat="false" ht="12.75" hidden="false" customHeight="false" outlineLevel="0" collapsed="false">
      <c r="A262" s="2" t="s">
        <v>11</v>
      </c>
      <c r="B262" s="2" t="s">
        <v>33</v>
      </c>
      <c r="C262" s="2" t="s">
        <v>25</v>
      </c>
      <c r="D262" s="2" t="s">
        <v>20</v>
      </c>
      <c r="E262" s="3" t="n">
        <v>0</v>
      </c>
      <c r="F262" s="3" t="n">
        <v>0</v>
      </c>
      <c r="G262" s="3" t="n">
        <v>0</v>
      </c>
      <c r="H262" s="3" t="n">
        <v>0</v>
      </c>
      <c r="I262" s="3" t="n">
        <v>0</v>
      </c>
      <c r="J262" s="3" t="n">
        <v>0</v>
      </c>
    </row>
    <row r="263" customFormat="false" ht="12.75" hidden="false" customHeight="false" outlineLevel="0" collapsed="false">
      <c r="A263" s="2" t="s">
        <v>11</v>
      </c>
      <c r="B263" s="2" t="s">
        <v>33</v>
      </c>
      <c r="C263" s="2" t="s">
        <v>25</v>
      </c>
      <c r="D263" s="2" t="s">
        <v>13</v>
      </c>
      <c r="E263" s="3" t="n">
        <v>0.332408774403</v>
      </c>
      <c r="F263" s="3" t="n">
        <v>0.3255753384717</v>
      </c>
      <c r="G263" s="3" t="n">
        <v>0.3183273051617</v>
      </c>
      <c r="H263" s="3" t="n">
        <v>0.307947244166</v>
      </c>
      <c r="I263" s="3" t="n">
        <v>0.2984634916902</v>
      </c>
      <c r="J263" s="3" t="n">
        <v>0.2615713715883</v>
      </c>
    </row>
    <row r="264" customFormat="false" ht="12.75" hidden="false" customHeight="false" outlineLevel="0" collapsed="false">
      <c r="A264" s="2" t="s">
        <v>11</v>
      </c>
      <c r="B264" s="2" t="s">
        <v>33</v>
      </c>
      <c r="C264" s="2" t="s">
        <v>25</v>
      </c>
      <c r="D264" s="2" t="s">
        <v>16</v>
      </c>
      <c r="E264" s="3" t="n">
        <v>0</v>
      </c>
      <c r="F264" s="3" t="n">
        <v>0</v>
      </c>
      <c r="G264" s="3" t="n">
        <v>0</v>
      </c>
      <c r="H264" s="3" t="n">
        <v>0</v>
      </c>
      <c r="I264" s="3" t="n">
        <v>0</v>
      </c>
      <c r="J264" s="3" t="n">
        <v>0</v>
      </c>
    </row>
    <row r="265" customFormat="false" ht="12.75" hidden="false" customHeight="false" outlineLevel="0" collapsed="false">
      <c r="A265" s="2" t="s">
        <v>11</v>
      </c>
      <c r="B265" s="2" t="s">
        <v>33</v>
      </c>
      <c r="C265" s="2" t="s">
        <v>25</v>
      </c>
      <c r="D265" s="2" t="s">
        <v>14</v>
      </c>
      <c r="E265" s="3" t="n">
        <v>0</v>
      </c>
      <c r="F265" s="3" t="n">
        <v>0</v>
      </c>
      <c r="G265" s="3" t="n">
        <v>0</v>
      </c>
      <c r="H265" s="3" t="n">
        <v>0</v>
      </c>
      <c r="I265" s="3" t="n">
        <v>0</v>
      </c>
      <c r="J265" s="3" t="n">
        <v>0</v>
      </c>
    </row>
    <row r="266" customFormat="false" ht="12.75" hidden="false" customHeight="false" outlineLevel="0" collapsed="false">
      <c r="A266" s="2" t="s">
        <v>11</v>
      </c>
      <c r="B266" s="2" t="s">
        <v>33</v>
      </c>
      <c r="C266" s="2" t="s">
        <v>25</v>
      </c>
      <c r="D266" s="2" t="s">
        <v>18</v>
      </c>
      <c r="E266" s="3" t="n">
        <v>0</v>
      </c>
      <c r="F266" s="3" t="n">
        <v>0</v>
      </c>
      <c r="G266" s="3" t="n">
        <v>0</v>
      </c>
      <c r="H266" s="3" t="n">
        <v>0</v>
      </c>
      <c r="I266" s="3" t="n">
        <v>0</v>
      </c>
      <c r="J266" s="3" t="n">
        <v>0</v>
      </c>
    </row>
    <row r="267" customFormat="false" ht="12.75" hidden="false" customHeight="false" outlineLevel="0" collapsed="false">
      <c r="A267" s="2" t="s">
        <v>11</v>
      </c>
      <c r="B267" s="2" t="s">
        <v>33</v>
      </c>
      <c r="C267" s="2" t="s">
        <v>26</v>
      </c>
      <c r="D267" s="2" t="s">
        <v>20</v>
      </c>
      <c r="E267" s="3" t="n">
        <v>0</v>
      </c>
      <c r="F267" s="3" t="n">
        <v>0</v>
      </c>
      <c r="G267" s="3" t="n">
        <v>0</v>
      </c>
      <c r="H267" s="3" t="n">
        <v>0</v>
      </c>
      <c r="I267" s="3" t="n">
        <v>0</v>
      </c>
      <c r="J267" s="3" t="n">
        <v>0</v>
      </c>
    </row>
    <row r="268" customFormat="false" ht="12.75" hidden="false" customHeight="false" outlineLevel="0" collapsed="false">
      <c r="A268" s="2" t="s">
        <v>11</v>
      </c>
      <c r="B268" s="2" t="s">
        <v>33</v>
      </c>
      <c r="C268" s="2" t="s">
        <v>26</v>
      </c>
      <c r="D268" s="2" t="s">
        <v>13</v>
      </c>
      <c r="E268" s="3" t="n">
        <v>0.498613214083</v>
      </c>
      <c r="F268" s="3" t="n">
        <v>0.512486952228</v>
      </c>
      <c r="G268" s="3" t="n">
        <v>0.524687456849</v>
      </c>
      <c r="H268" s="3" t="n">
        <v>0.5108139843271</v>
      </c>
      <c r="I268" s="3" t="n">
        <v>0.498264806051</v>
      </c>
      <c r="J268" s="3" t="n">
        <v>0.447132279738</v>
      </c>
    </row>
    <row r="269" customFormat="false" ht="12.75" hidden="false" customHeight="false" outlineLevel="0" collapsed="false">
      <c r="A269" s="2" t="s">
        <v>11</v>
      </c>
      <c r="B269" s="2" t="s">
        <v>33</v>
      </c>
      <c r="C269" s="2" t="s">
        <v>26</v>
      </c>
      <c r="D269" s="2" t="s">
        <v>16</v>
      </c>
      <c r="E269" s="3" t="n">
        <v>0</v>
      </c>
      <c r="F269" s="3" t="n">
        <v>0</v>
      </c>
      <c r="G269" s="3" t="n">
        <v>0</v>
      </c>
      <c r="H269" s="3" t="n">
        <v>0</v>
      </c>
      <c r="I269" s="3" t="n">
        <v>0</v>
      </c>
      <c r="J269" s="3" t="n">
        <v>0</v>
      </c>
    </row>
    <row r="270" customFormat="false" ht="12.75" hidden="false" customHeight="false" outlineLevel="0" collapsed="false">
      <c r="A270" s="2" t="s">
        <v>11</v>
      </c>
      <c r="B270" s="2" t="s">
        <v>33</v>
      </c>
      <c r="C270" s="2" t="s">
        <v>26</v>
      </c>
      <c r="D270" s="2" t="s">
        <v>14</v>
      </c>
      <c r="E270" s="3" t="n">
        <v>0</v>
      </c>
      <c r="F270" s="3" t="n">
        <v>0</v>
      </c>
      <c r="G270" s="3" t="n">
        <v>0</v>
      </c>
      <c r="H270" s="3" t="n">
        <v>0</v>
      </c>
      <c r="I270" s="3" t="n">
        <v>0</v>
      </c>
      <c r="J270" s="3" t="n">
        <v>0</v>
      </c>
    </row>
    <row r="271" customFormat="false" ht="12.75" hidden="false" customHeight="false" outlineLevel="0" collapsed="false">
      <c r="A271" s="2" t="s">
        <v>11</v>
      </c>
      <c r="B271" s="2" t="s">
        <v>33</v>
      </c>
      <c r="C271" s="2" t="s">
        <v>26</v>
      </c>
      <c r="D271" s="2" t="s">
        <v>18</v>
      </c>
      <c r="E271" s="3" t="n">
        <v>0</v>
      </c>
      <c r="F271" s="3" t="n">
        <v>0</v>
      </c>
      <c r="G271" s="3" t="n">
        <v>0</v>
      </c>
      <c r="H271" s="3" t="n">
        <v>0</v>
      </c>
      <c r="I271" s="3" t="n">
        <v>0</v>
      </c>
      <c r="J271" s="3" t="n">
        <v>0</v>
      </c>
    </row>
    <row r="272" customFormat="false" ht="12.75" hidden="false" customHeight="false" outlineLevel="0" collapsed="false">
      <c r="A272" s="2" t="s">
        <v>11</v>
      </c>
      <c r="B272" s="2" t="s">
        <v>33</v>
      </c>
      <c r="C272" s="2" t="s">
        <v>27</v>
      </c>
      <c r="D272" s="2" t="s">
        <v>20</v>
      </c>
      <c r="E272" s="3" t="n">
        <v>0</v>
      </c>
      <c r="F272" s="3" t="n">
        <v>0</v>
      </c>
      <c r="G272" s="3" t="n">
        <v>0</v>
      </c>
      <c r="H272" s="3" t="n">
        <v>0</v>
      </c>
      <c r="I272" s="3" t="n">
        <v>0</v>
      </c>
      <c r="J272" s="3" t="n">
        <v>0</v>
      </c>
    </row>
    <row r="273" customFormat="false" ht="12.75" hidden="false" customHeight="false" outlineLevel="0" collapsed="false">
      <c r="A273" s="2" t="s">
        <v>11</v>
      </c>
      <c r="B273" s="2" t="s">
        <v>33</v>
      </c>
      <c r="C273" s="2" t="s">
        <v>27</v>
      </c>
      <c r="D273" s="2" t="s">
        <v>13</v>
      </c>
      <c r="E273" s="3" t="n">
        <v>0.447928407865</v>
      </c>
      <c r="F273" s="3" t="n">
        <v>0.4684452946362</v>
      </c>
      <c r="G273" s="3" t="n">
        <v>0.4916388528401</v>
      </c>
      <c r="H273" s="3" t="n">
        <v>0.515967536861</v>
      </c>
      <c r="I273" s="3" t="n">
        <v>0.5421400684695</v>
      </c>
      <c r="J273" s="3" t="n">
        <v>0.5624323574743</v>
      </c>
    </row>
    <row r="274" customFormat="false" ht="12.75" hidden="false" customHeight="false" outlineLevel="0" collapsed="false">
      <c r="A274" s="2" t="s">
        <v>11</v>
      </c>
      <c r="B274" s="2" t="s">
        <v>33</v>
      </c>
      <c r="C274" s="2" t="s">
        <v>27</v>
      </c>
      <c r="D274" s="2" t="s">
        <v>16</v>
      </c>
      <c r="E274" s="3" t="n">
        <v>0</v>
      </c>
      <c r="F274" s="3" t="n">
        <v>0</v>
      </c>
      <c r="G274" s="3" t="n">
        <v>0</v>
      </c>
      <c r="H274" s="3" t="n">
        <v>0</v>
      </c>
      <c r="I274" s="3" t="n">
        <v>0</v>
      </c>
      <c r="J274" s="3" t="n">
        <v>0</v>
      </c>
    </row>
    <row r="275" customFormat="false" ht="12.75" hidden="false" customHeight="false" outlineLevel="0" collapsed="false">
      <c r="A275" s="2" t="s">
        <v>11</v>
      </c>
      <c r="B275" s="2" t="s">
        <v>33</v>
      </c>
      <c r="C275" s="2" t="s">
        <v>27</v>
      </c>
      <c r="D275" s="2" t="s">
        <v>14</v>
      </c>
      <c r="E275" s="3" t="n">
        <v>0</v>
      </c>
      <c r="F275" s="3" t="n">
        <v>0</v>
      </c>
      <c r="G275" s="3" t="n">
        <v>0</v>
      </c>
      <c r="H275" s="3" t="n">
        <v>0</v>
      </c>
      <c r="I275" s="3" t="n">
        <v>0</v>
      </c>
      <c r="J275" s="3" t="n">
        <v>0</v>
      </c>
    </row>
    <row r="276" customFormat="false" ht="12.75" hidden="false" customHeight="false" outlineLevel="0" collapsed="false">
      <c r="A276" s="2" t="s">
        <v>11</v>
      </c>
      <c r="B276" s="2" t="s">
        <v>33</v>
      </c>
      <c r="C276" s="2" t="s">
        <v>27</v>
      </c>
      <c r="D276" s="2" t="s">
        <v>18</v>
      </c>
      <c r="E276" s="3" t="n">
        <v>0</v>
      </c>
      <c r="F276" s="3" t="n">
        <v>0</v>
      </c>
      <c r="G276" s="3" t="n">
        <v>0</v>
      </c>
      <c r="H276" s="3" t="n">
        <v>0</v>
      </c>
      <c r="I276" s="3" t="n">
        <v>0</v>
      </c>
      <c r="J276" s="3" t="n">
        <v>0</v>
      </c>
    </row>
    <row r="277" customFormat="false" ht="12.75" hidden="false" customHeight="false" outlineLevel="0" collapsed="false">
      <c r="A277" s="2" t="s">
        <v>11</v>
      </c>
      <c r="B277" s="2" t="s">
        <v>34</v>
      </c>
      <c r="C277" s="2" t="s">
        <v>12</v>
      </c>
      <c r="D277" s="2" t="s">
        <v>20</v>
      </c>
      <c r="E277" s="3" t="n">
        <v>0.0786299268654</v>
      </c>
      <c r="F277" s="3" t="n">
        <v>0.0692184294678</v>
      </c>
      <c r="G277" s="3" t="n">
        <v>0.0630262947194</v>
      </c>
      <c r="H277" s="3" t="n">
        <v>0.0562313564327</v>
      </c>
      <c r="I277" s="3" t="n">
        <v>0.0503540523158</v>
      </c>
      <c r="J277" s="3" t="n">
        <v>0.0359163876343</v>
      </c>
    </row>
    <row r="278" customFormat="false" ht="12.75" hidden="false" customHeight="false" outlineLevel="0" collapsed="false">
      <c r="A278" s="2" t="s">
        <v>11</v>
      </c>
      <c r="B278" s="2" t="s">
        <v>34</v>
      </c>
      <c r="C278" s="2" t="s">
        <v>12</v>
      </c>
      <c r="D278" s="2" t="s">
        <v>13</v>
      </c>
      <c r="E278" s="3" t="n">
        <v>0.108612395593</v>
      </c>
      <c r="F278" s="3" t="n">
        <v>0.3042776149431</v>
      </c>
      <c r="G278" s="3" t="n">
        <v>0.4014893308902</v>
      </c>
      <c r="H278" s="3" t="n">
        <v>0.4649360994074</v>
      </c>
      <c r="I278" s="3" t="n">
        <v>0.5229026036777</v>
      </c>
      <c r="J278" s="3" t="n">
        <v>0.6732123407428</v>
      </c>
    </row>
    <row r="279" customFormat="false" ht="12.75" hidden="false" customHeight="false" outlineLevel="0" collapsed="false">
      <c r="A279" s="2" t="s">
        <v>11</v>
      </c>
      <c r="B279" s="2" t="s">
        <v>34</v>
      </c>
      <c r="C279" s="2" t="s">
        <v>12</v>
      </c>
      <c r="D279" s="2" t="s">
        <v>16</v>
      </c>
      <c r="E279" s="3" t="n">
        <v>0.958190304414</v>
      </c>
      <c r="F279" s="3" t="n">
        <v>0</v>
      </c>
      <c r="G279" s="3" t="n">
        <v>0</v>
      </c>
      <c r="H279" s="3" t="n">
        <v>0</v>
      </c>
      <c r="I279" s="3" t="n">
        <v>0</v>
      </c>
      <c r="J279" s="3" t="n">
        <v>0</v>
      </c>
    </row>
    <row r="280" customFormat="false" ht="12.75" hidden="false" customHeight="false" outlineLevel="0" collapsed="false">
      <c r="A280" s="2" t="s">
        <v>11</v>
      </c>
      <c r="B280" s="2" t="s">
        <v>34</v>
      </c>
      <c r="C280" s="2" t="s">
        <v>12</v>
      </c>
      <c r="D280" s="2" t="s">
        <v>14</v>
      </c>
      <c r="E280" s="3" t="n">
        <v>0.558464682769</v>
      </c>
      <c r="F280" s="3" t="n">
        <v>0.4916200148411</v>
      </c>
      <c r="G280" s="3" t="n">
        <v>0.4476405307653</v>
      </c>
      <c r="H280" s="3" t="n">
        <v>0.3993767121217</v>
      </c>
      <c r="I280" s="3" t="n">
        <v>0.3575985666157</v>
      </c>
      <c r="J280" s="3" t="n">
        <v>0.2550777238792</v>
      </c>
    </row>
    <row r="281" customFormat="false" ht="12.75" hidden="false" customHeight="false" outlineLevel="0" collapsed="false">
      <c r="A281" s="2" t="s">
        <v>11</v>
      </c>
      <c r="B281" s="2" t="s">
        <v>34</v>
      </c>
      <c r="C281" s="2" t="s">
        <v>12</v>
      </c>
      <c r="D281" s="2" t="s">
        <v>18</v>
      </c>
      <c r="E281" s="3" t="n">
        <v>0</v>
      </c>
      <c r="F281" s="3" t="n">
        <v>0</v>
      </c>
      <c r="G281" s="3" t="n">
        <v>0</v>
      </c>
      <c r="H281" s="3" t="n">
        <v>0</v>
      </c>
      <c r="I281" s="3" t="n">
        <v>0</v>
      </c>
      <c r="J281" s="3" t="n">
        <v>0</v>
      </c>
    </row>
    <row r="282" customFormat="false" ht="12.75" hidden="false" customHeight="false" outlineLevel="0" collapsed="false">
      <c r="A282" s="2" t="s">
        <v>11</v>
      </c>
      <c r="B282" s="2" t="s">
        <v>34</v>
      </c>
      <c r="C282" s="2" t="s">
        <v>15</v>
      </c>
      <c r="D282" s="2" t="s">
        <v>20</v>
      </c>
      <c r="E282" s="3" t="n">
        <v>0</v>
      </c>
      <c r="F282" s="3" t="n">
        <v>0</v>
      </c>
      <c r="G282" s="3" t="n">
        <v>0</v>
      </c>
      <c r="H282" s="3" t="n">
        <v>0</v>
      </c>
      <c r="I282" s="3" t="n">
        <v>0</v>
      </c>
      <c r="J282" s="3" t="n">
        <v>0</v>
      </c>
    </row>
    <row r="283" customFormat="false" ht="12.75" hidden="false" customHeight="false" outlineLevel="0" collapsed="false">
      <c r="A283" s="2" t="s">
        <v>11</v>
      </c>
      <c r="B283" s="2" t="s">
        <v>34</v>
      </c>
      <c r="C283" s="2" t="s">
        <v>15</v>
      </c>
      <c r="D283" s="2" t="s">
        <v>13</v>
      </c>
      <c r="E283" s="3" t="n">
        <v>0.6251290330303</v>
      </c>
      <c r="F283" s="3" t="n">
        <v>0.6076766524075</v>
      </c>
      <c r="G283" s="3" t="n">
        <v>0.5528024820531</v>
      </c>
      <c r="H283" s="3" t="n">
        <v>0.4748217719274</v>
      </c>
      <c r="I283" s="3" t="n">
        <v>0.3683921106615</v>
      </c>
      <c r="J283" s="3" t="n">
        <v>0.1616787727951</v>
      </c>
    </row>
    <row r="284" customFormat="false" ht="12.75" hidden="false" customHeight="false" outlineLevel="0" collapsed="false">
      <c r="A284" s="2" t="s">
        <v>11</v>
      </c>
      <c r="B284" s="2" t="s">
        <v>34</v>
      </c>
      <c r="C284" s="2" t="s">
        <v>15</v>
      </c>
      <c r="D284" s="2" t="s">
        <v>16</v>
      </c>
      <c r="E284" s="3" t="n">
        <v>0</v>
      </c>
      <c r="F284" s="3" t="n">
        <v>0</v>
      </c>
      <c r="G284" s="3" t="n">
        <v>0</v>
      </c>
      <c r="H284" s="3" t="n">
        <v>0</v>
      </c>
      <c r="I284" s="3" t="n">
        <v>0</v>
      </c>
      <c r="J284" s="3" t="n">
        <v>0</v>
      </c>
    </row>
    <row r="285" customFormat="false" ht="12.75" hidden="false" customHeight="false" outlineLevel="0" collapsed="false">
      <c r="A285" s="2" t="s">
        <v>11</v>
      </c>
      <c r="B285" s="2" t="s">
        <v>34</v>
      </c>
      <c r="C285" s="2" t="s">
        <v>15</v>
      </c>
      <c r="D285" s="2" t="s">
        <v>14</v>
      </c>
      <c r="E285" s="3" t="n">
        <v>0</v>
      </c>
      <c r="F285" s="3" t="n">
        <v>0</v>
      </c>
      <c r="G285" s="3" t="n">
        <v>0</v>
      </c>
      <c r="H285" s="3" t="n">
        <v>0</v>
      </c>
      <c r="I285" s="3" t="n">
        <v>0</v>
      </c>
      <c r="J285" s="3" t="n">
        <v>0</v>
      </c>
    </row>
    <row r="286" customFormat="false" ht="12.75" hidden="false" customHeight="false" outlineLevel="0" collapsed="false">
      <c r="A286" s="2" t="s">
        <v>11</v>
      </c>
      <c r="B286" s="2" t="s">
        <v>34</v>
      </c>
      <c r="C286" s="2" t="s">
        <v>15</v>
      </c>
      <c r="D286" s="2" t="s">
        <v>18</v>
      </c>
      <c r="E286" s="3" t="n">
        <v>0</v>
      </c>
      <c r="F286" s="3" t="n">
        <v>0</v>
      </c>
      <c r="G286" s="3" t="n">
        <v>0</v>
      </c>
      <c r="H286" s="3" t="n">
        <v>0</v>
      </c>
      <c r="I286" s="3" t="n">
        <v>0</v>
      </c>
      <c r="J286" s="3" t="n">
        <v>0</v>
      </c>
    </row>
    <row r="287" customFormat="false" ht="12.75" hidden="false" customHeight="false" outlineLevel="0" collapsed="false">
      <c r="A287" s="2" t="s">
        <v>11</v>
      </c>
      <c r="B287" s="2" t="s">
        <v>34</v>
      </c>
      <c r="C287" s="2" t="s">
        <v>17</v>
      </c>
      <c r="D287" s="2" t="s">
        <v>20</v>
      </c>
      <c r="E287" s="3" t="n">
        <v>0</v>
      </c>
      <c r="F287" s="3" t="n">
        <v>0</v>
      </c>
      <c r="G287" s="3" t="n">
        <v>0</v>
      </c>
      <c r="H287" s="3" t="n">
        <v>0</v>
      </c>
      <c r="I287" s="3" t="n">
        <v>0</v>
      </c>
      <c r="J287" s="3" t="n">
        <v>0</v>
      </c>
    </row>
    <row r="288" customFormat="false" ht="12.75" hidden="false" customHeight="false" outlineLevel="0" collapsed="false">
      <c r="A288" s="2" t="s">
        <v>11</v>
      </c>
      <c r="B288" s="2" t="s">
        <v>34</v>
      </c>
      <c r="C288" s="2" t="s">
        <v>17</v>
      </c>
      <c r="D288" s="2" t="s">
        <v>13</v>
      </c>
      <c r="E288" s="3" t="n">
        <v>0.135696077058</v>
      </c>
      <c r="F288" s="3" t="n">
        <v>0.1526144948776</v>
      </c>
      <c r="G288" s="3" t="n">
        <v>0.1674286182046</v>
      </c>
      <c r="H288" s="3" t="n">
        <v>0.1566767104396</v>
      </c>
      <c r="I288" s="3" t="n">
        <v>0.1470555271051</v>
      </c>
      <c r="J288" s="3" t="n">
        <v>0.1298932511812</v>
      </c>
    </row>
    <row r="289" customFormat="false" ht="12.75" hidden="false" customHeight="false" outlineLevel="0" collapsed="false">
      <c r="A289" s="2" t="s">
        <v>11</v>
      </c>
      <c r="B289" s="2" t="s">
        <v>34</v>
      </c>
      <c r="C289" s="2" t="s">
        <v>17</v>
      </c>
      <c r="D289" s="2" t="s">
        <v>16</v>
      </c>
      <c r="E289" s="3" t="n">
        <v>0</v>
      </c>
      <c r="F289" s="3" t="n">
        <v>0</v>
      </c>
      <c r="G289" s="3" t="n">
        <v>0</v>
      </c>
      <c r="H289" s="3" t="n">
        <v>0</v>
      </c>
      <c r="I289" s="3" t="n">
        <v>0</v>
      </c>
      <c r="J289" s="3" t="n">
        <v>0</v>
      </c>
    </row>
    <row r="290" customFormat="false" ht="12.75" hidden="false" customHeight="false" outlineLevel="0" collapsed="false">
      <c r="A290" s="2" t="s">
        <v>11</v>
      </c>
      <c r="B290" s="2" t="s">
        <v>34</v>
      </c>
      <c r="C290" s="2" t="s">
        <v>17</v>
      </c>
      <c r="D290" s="2" t="s">
        <v>14</v>
      </c>
      <c r="E290" s="3" t="n">
        <v>0</v>
      </c>
      <c r="F290" s="3" t="n">
        <v>0</v>
      </c>
      <c r="G290" s="3" t="n">
        <v>0</v>
      </c>
      <c r="H290" s="3" t="n">
        <v>0</v>
      </c>
      <c r="I290" s="3" t="n">
        <v>0</v>
      </c>
      <c r="J290" s="3" t="n">
        <v>0</v>
      </c>
    </row>
    <row r="291" customFormat="false" ht="12.75" hidden="false" customHeight="false" outlineLevel="0" collapsed="false">
      <c r="A291" s="2" t="s">
        <v>11</v>
      </c>
      <c r="B291" s="2" t="s">
        <v>34</v>
      </c>
      <c r="C291" s="2" t="s">
        <v>17</v>
      </c>
      <c r="D291" s="2" t="s">
        <v>18</v>
      </c>
      <c r="E291" s="3" t="n">
        <v>0</v>
      </c>
      <c r="F291" s="3" t="n">
        <v>0</v>
      </c>
      <c r="G291" s="3" t="n">
        <v>0</v>
      </c>
      <c r="H291" s="3" t="n">
        <v>0</v>
      </c>
      <c r="I291" s="3" t="n">
        <v>0</v>
      </c>
      <c r="J291" s="3" t="n">
        <v>0</v>
      </c>
    </row>
    <row r="292" customFormat="false" ht="12.75" hidden="false" customHeight="false" outlineLevel="0" collapsed="false">
      <c r="A292" s="2" t="s">
        <v>11</v>
      </c>
      <c r="B292" s="2" t="s">
        <v>34</v>
      </c>
      <c r="C292" s="2" t="s">
        <v>19</v>
      </c>
      <c r="D292" s="2" t="s">
        <v>20</v>
      </c>
      <c r="E292" s="3" t="n">
        <v>0.39298711329</v>
      </c>
      <c r="F292" s="3" t="n">
        <v>0.3041163766797</v>
      </c>
      <c r="G292" s="3" t="n">
        <v>0.2189926599505</v>
      </c>
      <c r="H292" s="3" t="n">
        <v>0.1439564444583</v>
      </c>
      <c r="I292" s="3" t="n">
        <v>0.0745210699253</v>
      </c>
      <c r="J292" s="3" t="n">
        <v>0.0104553406107</v>
      </c>
    </row>
    <row r="293" customFormat="false" ht="12.75" hidden="false" customHeight="false" outlineLevel="0" collapsed="false">
      <c r="A293" s="2" t="s">
        <v>11</v>
      </c>
      <c r="B293" s="2" t="s">
        <v>34</v>
      </c>
      <c r="C293" s="2" t="s">
        <v>19</v>
      </c>
      <c r="D293" s="2" t="s">
        <v>13</v>
      </c>
      <c r="E293" s="3" t="n">
        <v>1.281012961096</v>
      </c>
      <c r="F293" s="3" t="n">
        <v>1.1245914271053</v>
      </c>
      <c r="G293" s="3" t="n">
        <v>0.9098415895922</v>
      </c>
      <c r="H293" s="3" t="n">
        <v>1.0130442496349</v>
      </c>
      <c r="I293" s="3" t="n">
        <v>1.3985765589464</v>
      </c>
      <c r="J293" s="3" t="n">
        <v>2.2134728730817</v>
      </c>
    </row>
    <row r="294" customFormat="false" ht="12.75" hidden="false" customHeight="false" outlineLevel="0" collapsed="false">
      <c r="A294" s="2" t="s">
        <v>11</v>
      </c>
      <c r="B294" s="2" t="s">
        <v>34</v>
      </c>
      <c r="C294" s="2" t="s">
        <v>19</v>
      </c>
      <c r="D294" s="2" t="s">
        <v>16</v>
      </c>
      <c r="E294" s="3" t="n">
        <v>3.8344840999</v>
      </c>
      <c r="F294" s="3" t="n">
        <v>2.6594019651767</v>
      </c>
      <c r="G294" s="3" t="n">
        <v>2.0305764773831</v>
      </c>
      <c r="H294" s="3" t="n">
        <v>1.2458841541313</v>
      </c>
      <c r="I294" s="3" t="n">
        <v>0.6166010190193</v>
      </c>
      <c r="J294" s="3" t="n">
        <v>0.0033134736722</v>
      </c>
    </row>
    <row r="295" customFormat="false" ht="12.75" hidden="false" customHeight="false" outlineLevel="0" collapsed="false">
      <c r="A295" s="2" t="s">
        <v>11</v>
      </c>
      <c r="B295" s="2" t="s">
        <v>34</v>
      </c>
      <c r="C295" s="2" t="s">
        <v>19</v>
      </c>
      <c r="D295" s="2" t="s">
        <v>14</v>
      </c>
      <c r="E295" s="3" t="n">
        <v>6.83161042619</v>
      </c>
      <c r="F295" s="3" t="n">
        <v>7.7969806550644</v>
      </c>
      <c r="G295" s="3" t="n">
        <v>7.2143035584026</v>
      </c>
      <c r="H295" s="3" t="n">
        <v>5.8083416654226</v>
      </c>
      <c r="I295" s="3" t="n">
        <v>3.7870729628215</v>
      </c>
      <c r="J295" s="3" t="n">
        <v>0.0600511286572</v>
      </c>
    </row>
    <row r="296" customFormat="false" ht="12.75" hidden="false" customHeight="false" outlineLevel="0" collapsed="false">
      <c r="A296" s="2" t="s">
        <v>11</v>
      </c>
      <c r="B296" s="2" t="s">
        <v>34</v>
      </c>
      <c r="C296" s="2" t="s">
        <v>19</v>
      </c>
      <c r="D296" s="2" t="s">
        <v>18</v>
      </c>
      <c r="E296" s="3" t="n">
        <v>1.4468706178</v>
      </c>
      <c r="F296" s="3" t="n">
        <v>1.1782264492659</v>
      </c>
      <c r="G296" s="3" t="n">
        <v>1.1681101186518</v>
      </c>
      <c r="H296" s="3" t="n">
        <v>1.6327911976764</v>
      </c>
      <c r="I296" s="3" t="n">
        <v>1.9744629184899</v>
      </c>
      <c r="J296" s="3" t="n">
        <v>1.7197266202535</v>
      </c>
    </row>
    <row r="297" customFormat="false" ht="12.75" hidden="false" customHeight="false" outlineLevel="0" collapsed="false">
      <c r="A297" s="2" t="s">
        <v>11</v>
      </c>
      <c r="B297" s="2" t="s">
        <v>34</v>
      </c>
      <c r="C297" s="2" t="s">
        <v>21</v>
      </c>
      <c r="D297" s="2" t="s">
        <v>20</v>
      </c>
      <c r="E297" s="3" t="n">
        <v>0</v>
      </c>
      <c r="F297" s="3" t="n">
        <v>0</v>
      </c>
      <c r="G297" s="3" t="n">
        <v>0</v>
      </c>
      <c r="H297" s="3" t="n">
        <v>0</v>
      </c>
      <c r="I297" s="3" t="n">
        <v>0</v>
      </c>
      <c r="J297" s="3" t="n">
        <v>0</v>
      </c>
    </row>
    <row r="298" customFormat="false" ht="12.75" hidden="false" customHeight="false" outlineLevel="0" collapsed="false">
      <c r="A298" s="2" t="s">
        <v>11</v>
      </c>
      <c r="B298" s="2" t="s">
        <v>34</v>
      </c>
      <c r="C298" s="2" t="s">
        <v>21</v>
      </c>
      <c r="D298" s="2" t="s">
        <v>13</v>
      </c>
      <c r="E298" s="3" t="n">
        <v>0.437664508557</v>
      </c>
      <c r="F298" s="3" t="n">
        <v>0.4709262895718</v>
      </c>
      <c r="G298" s="3" t="n">
        <v>0.4924915594255</v>
      </c>
      <c r="H298" s="3" t="n">
        <v>0.478406291016</v>
      </c>
      <c r="I298" s="3" t="n">
        <v>0.4823038456316</v>
      </c>
      <c r="J298" s="3" t="n">
        <v>0.5126871982775</v>
      </c>
    </row>
    <row r="299" customFormat="false" ht="12.75" hidden="false" customHeight="false" outlineLevel="0" collapsed="false">
      <c r="A299" s="2" t="s">
        <v>11</v>
      </c>
      <c r="B299" s="2" t="s">
        <v>34</v>
      </c>
      <c r="C299" s="2" t="s">
        <v>21</v>
      </c>
      <c r="D299" s="2" t="s">
        <v>16</v>
      </c>
      <c r="E299" s="3" t="n">
        <v>0</v>
      </c>
      <c r="F299" s="3" t="n">
        <v>0</v>
      </c>
      <c r="G299" s="3" t="n">
        <v>0</v>
      </c>
      <c r="H299" s="3" t="n">
        <v>0</v>
      </c>
      <c r="I299" s="3" t="n">
        <v>0</v>
      </c>
      <c r="J299" s="3" t="n">
        <v>0</v>
      </c>
    </row>
    <row r="300" customFormat="false" ht="12.75" hidden="false" customHeight="false" outlineLevel="0" collapsed="false">
      <c r="A300" s="2" t="s">
        <v>11</v>
      </c>
      <c r="B300" s="2" t="s">
        <v>34</v>
      </c>
      <c r="C300" s="2" t="s">
        <v>21</v>
      </c>
      <c r="D300" s="2" t="s">
        <v>14</v>
      </c>
      <c r="E300" s="3" t="n">
        <v>0</v>
      </c>
      <c r="F300" s="3" t="n">
        <v>0</v>
      </c>
      <c r="G300" s="3" t="n">
        <v>0</v>
      </c>
      <c r="H300" s="3" t="n">
        <v>0</v>
      </c>
      <c r="I300" s="3" t="n">
        <v>0</v>
      </c>
      <c r="J300" s="3" t="n">
        <v>0</v>
      </c>
    </row>
    <row r="301" customFormat="false" ht="12.75" hidden="false" customHeight="false" outlineLevel="0" collapsed="false">
      <c r="A301" s="2" t="s">
        <v>11</v>
      </c>
      <c r="B301" s="2" t="s">
        <v>34</v>
      </c>
      <c r="C301" s="2" t="s">
        <v>21</v>
      </c>
      <c r="D301" s="2" t="s">
        <v>18</v>
      </c>
      <c r="E301" s="3" t="n">
        <v>0</v>
      </c>
      <c r="F301" s="3" t="n">
        <v>0</v>
      </c>
      <c r="G301" s="3" t="n">
        <v>0</v>
      </c>
      <c r="H301" s="3" t="n">
        <v>0</v>
      </c>
      <c r="I301" s="3" t="n">
        <v>0</v>
      </c>
      <c r="J301" s="3" t="n">
        <v>0</v>
      </c>
    </row>
    <row r="302" customFormat="false" ht="12.75" hidden="false" customHeight="false" outlineLevel="0" collapsed="false">
      <c r="A302" s="2" t="s">
        <v>11</v>
      </c>
      <c r="B302" s="2" t="s">
        <v>34</v>
      </c>
      <c r="C302" s="2" t="s">
        <v>22</v>
      </c>
      <c r="D302" s="2" t="s">
        <v>20</v>
      </c>
      <c r="E302" s="3" t="n">
        <v>0.1836236625592</v>
      </c>
      <c r="F302" s="3" t="n">
        <v>0.12671808028</v>
      </c>
      <c r="G302" s="3" t="n">
        <v>0.0949128083344</v>
      </c>
      <c r="H302" s="3" t="n">
        <v>0.0714163500824</v>
      </c>
      <c r="I302" s="3" t="n">
        <v>0.0541410799475</v>
      </c>
      <c r="J302" s="3" t="n">
        <v>0.024420827935</v>
      </c>
    </row>
    <row r="303" customFormat="false" ht="12.75" hidden="false" customHeight="false" outlineLevel="0" collapsed="false">
      <c r="A303" s="2" t="s">
        <v>11</v>
      </c>
      <c r="B303" s="2" t="s">
        <v>34</v>
      </c>
      <c r="C303" s="2" t="s">
        <v>22</v>
      </c>
      <c r="D303" s="2" t="s">
        <v>13</v>
      </c>
      <c r="E303" s="3" t="n">
        <v>0.498207487868</v>
      </c>
      <c r="F303" s="3" t="n">
        <v>0.7183810675621</v>
      </c>
      <c r="G303" s="3" t="n">
        <v>0.8625258045475</v>
      </c>
      <c r="H303" s="3" t="n">
        <v>0.9441478264304</v>
      </c>
      <c r="I303" s="3" t="n">
        <v>1.0095634130844</v>
      </c>
      <c r="J303" s="3" t="n">
        <v>1.0754347030512</v>
      </c>
    </row>
    <row r="304" customFormat="false" ht="12.75" hidden="false" customHeight="false" outlineLevel="0" collapsed="false">
      <c r="A304" s="2" t="s">
        <v>11</v>
      </c>
      <c r="B304" s="2" t="s">
        <v>34</v>
      </c>
      <c r="C304" s="2" t="s">
        <v>22</v>
      </c>
      <c r="D304" s="2" t="s">
        <v>16</v>
      </c>
      <c r="E304" s="3" t="n">
        <v>0.0154212046506</v>
      </c>
      <c r="F304" s="3" t="n">
        <v>0</v>
      </c>
      <c r="G304" s="3" t="n">
        <v>0</v>
      </c>
      <c r="H304" s="3" t="n">
        <v>0</v>
      </c>
      <c r="I304" s="3" t="n">
        <v>0</v>
      </c>
      <c r="J304" s="3" t="n">
        <v>0</v>
      </c>
    </row>
    <row r="305" customFormat="false" ht="12.75" hidden="false" customHeight="false" outlineLevel="0" collapsed="false">
      <c r="A305" s="2" t="s">
        <v>11</v>
      </c>
      <c r="B305" s="2" t="s">
        <v>34</v>
      </c>
      <c r="C305" s="2" t="s">
        <v>22</v>
      </c>
      <c r="D305" s="2" t="s">
        <v>14</v>
      </c>
      <c r="E305" s="3" t="n">
        <v>0.602857809734</v>
      </c>
      <c r="F305" s="3" t="n">
        <v>0.4865209936394</v>
      </c>
      <c r="G305" s="3" t="n">
        <v>0.4101517654789</v>
      </c>
      <c r="H305" s="3" t="n">
        <v>0.3415672108711</v>
      </c>
      <c r="I305" s="3" t="n">
        <v>0.2847185367283</v>
      </c>
      <c r="J305" s="3" t="n">
        <v>0.1563907366246</v>
      </c>
    </row>
    <row r="306" customFormat="false" ht="12.75" hidden="false" customHeight="false" outlineLevel="0" collapsed="false">
      <c r="A306" s="2" t="s">
        <v>11</v>
      </c>
      <c r="B306" s="2" t="s">
        <v>34</v>
      </c>
      <c r="C306" s="2" t="s">
        <v>22</v>
      </c>
      <c r="D306" s="2" t="s">
        <v>18</v>
      </c>
      <c r="E306" s="3" t="n">
        <v>0</v>
      </c>
      <c r="F306" s="3" t="n">
        <v>0</v>
      </c>
      <c r="G306" s="3" t="n">
        <v>0</v>
      </c>
      <c r="H306" s="3" t="n">
        <v>0</v>
      </c>
      <c r="I306" s="3" t="n">
        <v>0</v>
      </c>
      <c r="J306" s="3" t="n">
        <v>0</v>
      </c>
    </row>
    <row r="307" customFormat="false" ht="12.75" hidden="false" customHeight="false" outlineLevel="0" collapsed="false">
      <c r="A307" s="2" t="s">
        <v>11</v>
      </c>
      <c r="B307" s="2" t="s">
        <v>34</v>
      </c>
      <c r="C307" s="2" t="s">
        <v>23</v>
      </c>
      <c r="D307" s="2" t="s">
        <v>20</v>
      </c>
      <c r="E307" s="3" t="n">
        <v>0</v>
      </c>
      <c r="F307" s="3" t="n">
        <v>0</v>
      </c>
      <c r="G307" s="3" t="n">
        <v>0</v>
      </c>
      <c r="H307" s="3" t="n">
        <v>0</v>
      </c>
      <c r="I307" s="3" t="n">
        <v>0</v>
      </c>
      <c r="J307" s="3" t="n">
        <v>0</v>
      </c>
    </row>
    <row r="308" customFormat="false" ht="12.75" hidden="false" customHeight="false" outlineLevel="0" collapsed="false">
      <c r="A308" s="2" t="s">
        <v>11</v>
      </c>
      <c r="B308" s="2" t="s">
        <v>34</v>
      </c>
      <c r="C308" s="2" t="s">
        <v>23</v>
      </c>
      <c r="D308" s="2" t="s">
        <v>13</v>
      </c>
      <c r="E308" s="3" t="n">
        <v>2.737960951262</v>
      </c>
      <c r="F308" s="3" t="n">
        <v>2.7398577572008</v>
      </c>
      <c r="G308" s="3" t="n">
        <v>2.5483333434504</v>
      </c>
      <c r="H308" s="3" t="n">
        <v>2.0993475972178</v>
      </c>
      <c r="I308" s="3" t="n">
        <v>1.6410921772641</v>
      </c>
      <c r="J308" s="3" t="n">
        <v>1.104183314884</v>
      </c>
    </row>
    <row r="309" customFormat="false" ht="12.75" hidden="false" customHeight="false" outlineLevel="0" collapsed="false">
      <c r="A309" s="2" t="s">
        <v>11</v>
      </c>
      <c r="B309" s="2" t="s">
        <v>34</v>
      </c>
      <c r="C309" s="2" t="s">
        <v>23</v>
      </c>
      <c r="D309" s="2" t="s">
        <v>16</v>
      </c>
      <c r="E309" s="3" t="n">
        <v>0</v>
      </c>
      <c r="F309" s="3" t="n">
        <v>0</v>
      </c>
      <c r="G309" s="3" t="n">
        <v>0</v>
      </c>
      <c r="H309" s="3" t="n">
        <v>0</v>
      </c>
      <c r="I309" s="3" t="n">
        <v>0</v>
      </c>
      <c r="J309" s="3" t="n">
        <v>0</v>
      </c>
    </row>
    <row r="310" customFormat="false" ht="12.75" hidden="false" customHeight="false" outlineLevel="0" collapsed="false">
      <c r="A310" s="2" t="s">
        <v>11</v>
      </c>
      <c r="B310" s="2" t="s">
        <v>34</v>
      </c>
      <c r="C310" s="2" t="s">
        <v>23</v>
      </c>
      <c r="D310" s="2" t="s">
        <v>14</v>
      </c>
      <c r="E310" s="3" t="n">
        <v>0</v>
      </c>
      <c r="F310" s="3" t="n">
        <v>0</v>
      </c>
      <c r="G310" s="3" t="n">
        <v>0</v>
      </c>
      <c r="H310" s="3" t="n">
        <v>0</v>
      </c>
      <c r="I310" s="3" t="n">
        <v>0</v>
      </c>
      <c r="J310" s="3" t="n">
        <v>0</v>
      </c>
    </row>
    <row r="311" customFormat="false" ht="12.75" hidden="false" customHeight="false" outlineLevel="0" collapsed="false">
      <c r="A311" s="2" t="s">
        <v>11</v>
      </c>
      <c r="B311" s="2" t="s">
        <v>34</v>
      </c>
      <c r="C311" s="2" t="s">
        <v>23</v>
      </c>
      <c r="D311" s="2" t="s">
        <v>18</v>
      </c>
      <c r="E311" s="3" t="n">
        <v>0</v>
      </c>
      <c r="F311" s="3" t="n">
        <v>0</v>
      </c>
      <c r="G311" s="3" t="n">
        <v>0</v>
      </c>
      <c r="H311" s="3" t="n">
        <v>0</v>
      </c>
      <c r="I311" s="3" t="n">
        <v>0</v>
      </c>
      <c r="J311" s="3" t="n">
        <v>0</v>
      </c>
    </row>
    <row r="312" customFormat="false" ht="12.75" hidden="false" customHeight="false" outlineLevel="0" collapsed="false">
      <c r="A312" s="2" t="s">
        <v>11</v>
      </c>
      <c r="B312" s="2" t="s">
        <v>34</v>
      </c>
      <c r="C312" s="2" t="s">
        <v>24</v>
      </c>
      <c r="D312" s="2" t="s">
        <v>20</v>
      </c>
      <c r="E312" s="3" t="n">
        <v>0.09093138489</v>
      </c>
      <c r="F312" s="3" t="n">
        <v>0.3644575969038</v>
      </c>
      <c r="G312" s="3" t="n">
        <v>0.551674568126</v>
      </c>
      <c r="H312" s="3" t="n">
        <v>0.6841347826464</v>
      </c>
      <c r="I312" s="3" t="n">
        <v>0.7119542415841</v>
      </c>
      <c r="J312" s="3" t="n">
        <v>0.7610090481478</v>
      </c>
    </row>
    <row r="313" customFormat="false" ht="12.75" hidden="false" customHeight="false" outlineLevel="0" collapsed="false">
      <c r="A313" s="2" t="s">
        <v>11</v>
      </c>
      <c r="B313" s="2" t="s">
        <v>34</v>
      </c>
      <c r="C313" s="2" t="s">
        <v>24</v>
      </c>
      <c r="D313" s="2" t="s">
        <v>13</v>
      </c>
      <c r="E313" s="3" t="n">
        <v>0.840299059747</v>
      </c>
      <c r="F313" s="3" t="n">
        <v>1.109235162022</v>
      </c>
      <c r="G313" s="3" t="n">
        <v>1.2209231131125</v>
      </c>
      <c r="H313" s="3" t="n">
        <v>1.1867785958068</v>
      </c>
      <c r="I313" s="3" t="n">
        <v>1.1204841898367</v>
      </c>
      <c r="J313" s="3" t="n">
        <v>0.7227087428658</v>
      </c>
    </row>
    <row r="314" customFormat="false" ht="12.75" hidden="false" customHeight="false" outlineLevel="0" collapsed="false">
      <c r="A314" s="2" t="s">
        <v>11</v>
      </c>
      <c r="B314" s="2" t="s">
        <v>34</v>
      </c>
      <c r="C314" s="2" t="s">
        <v>24</v>
      </c>
      <c r="D314" s="2" t="s">
        <v>16</v>
      </c>
      <c r="E314" s="3" t="n">
        <v>0.68682328386</v>
      </c>
      <c r="F314" s="3" t="n">
        <v>0.4861925510929</v>
      </c>
      <c r="G314" s="3" t="n">
        <v>0.3046053300317</v>
      </c>
      <c r="H314" s="3" t="n">
        <v>0.1730718696897</v>
      </c>
      <c r="I314" s="3" t="n">
        <v>0.1496745730462</v>
      </c>
      <c r="J314" s="3" t="n">
        <v>0.085510321232</v>
      </c>
    </row>
    <row r="315" customFormat="false" ht="12.75" hidden="false" customHeight="false" outlineLevel="0" collapsed="false">
      <c r="A315" s="2" t="s">
        <v>11</v>
      </c>
      <c r="B315" s="2" t="s">
        <v>34</v>
      </c>
      <c r="C315" s="2" t="s">
        <v>24</v>
      </c>
      <c r="D315" s="2" t="s">
        <v>14</v>
      </c>
      <c r="E315" s="3" t="n">
        <v>2.219746453817</v>
      </c>
      <c r="F315" s="3" t="n">
        <v>1.9946250456917</v>
      </c>
      <c r="G315" s="3" t="n">
        <v>1.7238548991932</v>
      </c>
      <c r="H315" s="3" t="n">
        <v>1.491684649723</v>
      </c>
      <c r="I315" s="3" t="n">
        <v>1.285430420616</v>
      </c>
      <c r="J315" s="3" t="n">
        <v>0.7599400679898</v>
      </c>
    </row>
    <row r="316" customFormat="false" ht="12.75" hidden="false" customHeight="false" outlineLevel="0" collapsed="false">
      <c r="A316" s="2" t="s">
        <v>11</v>
      </c>
      <c r="B316" s="2" t="s">
        <v>34</v>
      </c>
      <c r="C316" s="2" t="s">
        <v>24</v>
      </c>
      <c r="D316" s="2" t="s">
        <v>18</v>
      </c>
      <c r="E316" s="3" t="n">
        <v>0.34340077223</v>
      </c>
      <c r="F316" s="3" t="n">
        <v>0.3638734831538</v>
      </c>
      <c r="G316" s="3" t="n">
        <v>0.3614539379909</v>
      </c>
      <c r="H316" s="3" t="n">
        <v>0.3523812965228</v>
      </c>
      <c r="I316" s="3" t="n">
        <v>0.3347555801432</v>
      </c>
      <c r="J316" s="3" t="n">
        <v>0.2892152386949</v>
      </c>
    </row>
    <row r="317" customFormat="false" ht="12.75" hidden="false" customHeight="false" outlineLevel="0" collapsed="false">
      <c r="A317" s="2" t="s">
        <v>11</v>
      </c>
      <c r="B317" s="2" t="s">
        <v>34</v>
      </c>
      <c r="C317" s="2" t="s">
        <v>25</v>
      </c>
      <c r="D317" s="2" t="s">
        <v>20</v>
      </c>
      <c r="E317" s="3" t="n">
        <v>0</v>
      </c>
      <c r="F317" s="3" t="n">
        <v>0</v>
      </c>
      <c r="G317" s="3" t="n">
        <v>0</v>
      </c>
      <c r="H317" s="3" t="n">
        <v>0</v>
      </c>
      <c r="I317" s="3" t="n">
        <v>0</v>
      </c>
      <c r="J317" s="3" t="n">
        <v>0</v>
      </c>
    </row>
    <row r="318" customFormat="false" ht="12.75" hidden="false" customHeight="false" outlineLevel="0" collapsed="false">
      <c r="A318" s="2" t="s">
        <v>11</v>
      </c>
      <c r="B318" s="2" t="s">
        <v>34</v>
      </c>
      <c r="C318" s="2" t="s">
        <v>25</v>
      </c>
      <c r="D318" s="2" t="s">
        <v>13</v>
      </c>
      <c r="E318" s="3" t="n">
        <v>1.085568649764</v>
      </c>
      <c r="F318" s="3" t="n">
        <v>1.0850648606191</v>
      </c>
      <c r="G318" s="3" t="n">
        <v>1.0748076943486</v>
      </c>
      <c r="H318" s="3" t="n">
        <v>1.0601966505089</v>
      </c>
      <c r="I318" s="3" t="n">
        <v>1.0480280611147</v>
      </c>
      <c r="J318" s="3" t="n">
        <v>1.0024164505861</v>
      </c>
    </row>
    <row r="319" customFormat="false" ht="12.75" hidden="false" customHeight="false" outlineLevel="0" collapsed="false">
      <c r="A319" s="2" t="s">
        <v>11</v>
      </c>
      <c r="B319" s="2" t="s">
        <v>34</v>
      </c>
      <c r="C319" s="2" t="s">
        <v>25</v>
      </c>
      <c r="D319" s="2" t="s">
        <v>16</v>
      </c>
      <c r="E319" s="3" t="n">
        <v>0</v>
      </c>
      <c r="F319" s="3" t="n">
        <v>0</v>
      </c>
      <c r="G319" s="3" t="n">
        <v>0</v>
      </c>
      <c r="H319" s="3" t="n">
        <v>0</v>
      </c>
      <c r="I319" s="3" t="n">
        <v>0</v>
      </c>
      <c r="J319" s="3" t="n">
        <v>0</v>
      </c>
    </row>
    <row r="320" customFormat="false" ht="12.75" hidden="false" customHeight="false" outlineLevel="0" collapsed="false">
      <c r="A320" s="2" t="s">
        <v>11</v>
      </c>
      <c r="B320" s="2" t="s">
        <v>34</v>
      </c>
      <c r="C320" s="2" t="s">
        <v>25</v>
      </c>
      <c r="D320" s="2" t="s">
        <v>14</v>
      </c>
      <c r="E320" s="3" t="n">
        <v>0</v>
      </c>
      <c r="F320" s="3" t="n">
        <v>0</v>
      </c>
      <c r="G320" s="3" t="n">
        <v>0</v>
      </c>
      <c r="H320" s="3" t="n">
        <v>0</v>
      </c>
      <c r="I320" s="3" t="n">
        <v>0</v>
      </c>
      <c r="J320" s="3" t="n">
        <v>0</v>
      </c>
    </row>
    <row r="321" customFormat="false" ht="12.75" hidden="false" customHeight="false" outlineLevel="0" collapsed="false">
      <c r="A321" s="2" t="s">
        <v>11</v>
      </c>
      <c r="B321" s="2" t="s">
        <v>34</v>
      </c>
      <c r="C321" s="2" t="s">
        <v>25</v>
      </c>
      <c r="D321" s="2" t="s">
        <v>18</v>
      </c>
      <c r="E321" s="3" t="n">
        <v>0</v>
      </c>
      <c r="F321" s="3" t="n">
        <v>0</v>
      </c>
      <c r="G321" s="3" t="n">
        <v>0</v>
      </c>
      <c r="H321" s="3" t="n">
        <v>0</v>
      </c>
      <c r="I321" s="3" t="n">
        <v>0</v>
      </c>
      <c r="J321" s="3" t="n">
        <v>0</v>
      </c>
    </row>
    <row r="322" customFormat="false" ht="12.75" hidden="false" customHeight="false" outlineLevel="0" collapsed="false">
      <c r="A322" s="2" t="s">
        <v>11</v>
      </c>
      <c r="B322" s="2" t="s">
        <v>34</v>
      </c>
      <c r="C322" s="2" t="s">
        <v>26</v>
      </c>
      <c r="D322" s="2" t="s">
        <v>20</v>
      </c>
      <c r="E322" s="3" t="n">
        <v>0</v>
      </c>
      <c r="F322" s="3" t="n">
        <v>0</v>
      </c>
      <c r="G322" s="3" t="n">
        <v>0</v>
      </c>
      <c r="H322" s="3" t="n">
        <v>0</v>
      </c>
      <c r="I322" s="3" t="n">
        <v>0</v>
      </c>
      <c r="J322" s="3" t="n">
        <v>0</v>
      </c>
    </row>
    <row r="323" customFormat="false" ht="12.75" hidden="false" customHeight="false" outlineLevel="0" collapsed="false">
      <c r="A323" s="2" t="s">
        <v>11</v>
      </c>
      <c r="B323" s="2" t="s">
        <v>34</v>
      </c>
      <c r="C323" s="2" t="s">
        <v>26</v>
      </c>
      <c r="D323" s="2" t="s">
        <v>13</v>
      </c>
      <c r="E323" s="3" t="n">
        <v>0.542784320049</v>
      </c>
      <c r="F323" s="3" t="n">
        <v>0.5720874971981</v>
      </c>
      <c r="G323" s="3" t="n">
        <v>0.5965619752798</v>
      </c>
      <c r="H323" s="3" t="n">
        <v>0.596847172715</v>
      </c>
      <c r="I323" s="3" t="n">
        <v>0.5984297786852</v>
      </c>
      <c r="J323" s="3" t="n">
        <v>0.602226936453</v>
      </c>
    </row>
    <row r="324" customFormat="false" ht="12.75" hidden="false" customHeight="false" outlineLevel="0" collapsed="false">
      <c r="A324" s="2" t="s">
        <v>11</v>
      </c>
      <c r="B324" s="2" t="s">
        <v>34</v>
      </c>
      <c r="C324" s="2" t="s">
        <v>26</v>
      </c>
      <c r="D324" s="2" t="s">
        <v>16</v>
      </c>
      <c r="E324" s="3" t="n">
        <v>0</v>
      </c>
      <c r="F324" s="3" t="n">
        <v>0</v>
      </c>
      <c r="G324" s="3" t="n">
        <v>0</v>
      </c>
      <c r="H324" s="3" t="n">
        <v>0</v>
      </c>
      <c r="I324" s="3" t="n">
        <v>0</v>
      </c>
      <c r="J324" s="3" t="n">
        <v>0</v>
      </c>
    </row>
    <row r="325" customFormat="false" ht="12.75" hidden="false" customHeight="false" outlineLevel="0" collapsed="false">
      <c r="A325" s="2" t="s">
        <v>11</v>
      </c>
      <c r="B325" s="2" t="s">
        <v>34</v>
      </c>
      <c r="C325" s="2" t="s">
        <v>26</v>
      </c>
      <c r="D325" s="2" t="s">
        <v>14</v>
      </c>
      <c r="E325" s="3" t="n">
        <v>0</v>
      </c>
      <c r="F325" s="3" t="n">
        <v>0</v>
      </c>
      <c r="G325" s="3" t="n">
        <v>0</v>
      </c>
      <c r="H325" s="3" t="n">
        <v>0</v>
      </c>
      <c r="I325" s="3" t="n">
        <v>0</v>
      </c>
      <c r="J325" s="3" t="n">
        <v>0</v>
      </c>
    </row>
    <row r="326" customFormat="false" ht="12.75" hidden="false" customHeight="false" outlineLevel="0" collapsed="false">
      <c r="A326" s="2" t="s">
        <v>11</v>
      </c>
      <c r="B326" s="2" t="s">
        <v>34</v>
      </c>
      <c r="C326" s="2" t="s">
        <v>26</v>
      </c>
      <c r="D326" s="2" t="s">
        <v>18</v>
      </c>
      <c r="E326" s="3" t="n">
        <v>0</v>
      </c>
      <c r="F326" s="3" t="n">
        <v>0</v>
      </c>
      <c r="G326" s="3" t="n">
        <v>0</v>
      </c>
      <c r="H326" s="3" t="n">
        <v>0</v>
      </c>
      <c r="I326" s="3" t="n">
        <v>0</v>
      </c>
      <c r="J326" s="3" t="n">
        <v>0</v>
      </c>
    </row>
    <row r="327" customFormat="false" ht="12.75" hidden="false" customHeight="false" outlineLevel="0" collapsed="false">
      <c r="A327" s="2" t="s">
        <v>11</v>
      </c>
      <c r="B327" s="2" t="s">
        <v>34</v>
      </c>
      <c r="C327" s="2" t="s">
        <v>27</v>
      </c>
      <c r="D327" s="2" t="s">
        <v>20</v>
      </c>
      <c r="E327" s="3" t="n">
        <v>0</v>
      </c>
      <c r="F327" s="3" t="n">
        <v>0</v>
      </c>
      <c r="G327" s="3" t="n">
        <v>0</v>
      </c>
      <c r="H327" s="3" t="n">
        <v>0</v>
      </c>
      <c r="I327" s="3" t="n">
        <v>0</v>
      </c>
      <c r="J327" s="3" t="n">
        <v>0</v>
      </c>
    </row>
    <row r="328" customFormat="false" ht="12.75" hidden="false" customHeight="false" outlineLevel="0" collapsed="false">
      <c r="A328" s="2" t="s">
        <v>11</v>
      </c>
      <c r="B328" s="2" t="s">
        <v>34</v>
      </c>
      <c r="C328" s="2" t="s">
        <v>27</v>
      </c>
      <c r="D328" s="2" t="s">
        <v>13</v>
      </c>
      <c r="E328" s="3" t="n">
        <v>3.320431622427</v>
      </c>
      <c r="F328" s="3" t="n">
        <v>3.5107004437446</v>
      </c>
      <c r="G328" s="3" t="n">
        <v>3.6652020234616</v>
      </c>
      <c r="H328" s="3" t="n">
        <v>3.8020542463045</v>
      </c>
      <c r="I328" s="3" t="n">
        <v>3.9653019179998</v>
      </c>
      <c r="J328" s="3" t="n">
        <v>4.4435198662833</v>
      </c>
    </row>
    <row r="329" customFormat="false" ht="12.75" hidden="false" customHeight="false" outlineLevel="0" collapsed="false">
      <c r="A329" s="2" t="s">
        <v>11</v>
      </c>
      <c r="B329" s="2" t="s">
        <v>34</v>
      </c>
      <c r="C329" s="2" t="s">
        <v>27</v>
      </c>
      <c r="D329" s="2" t="s">
        <v>16</v>
      </c>
      <c r="E329" s="3" t="n">
        <v>0</v>
      </c>
      <c r="F329" s="3" t="n">
        <v>0</v>
      </c>
      <c r="G329" s="3" t="n">
        <v>0</v>
      </c>
      <c r="H329" s="3" t="n">
        <v>0</v>
      </c>
      <c r="I329" s="3" t="n">
        <v>0</v>
      </c>
      <c r="J329" s="3" t="n">
        <v>0</v>
      </c>
    </row>
    <row r="330" customFormat="false" ht="12.75" hidden="false" customHeight="false" outlineLevel="0" collapsed="false">
      <c r="A330" s="2" t="s">
        <v>11</v>
      </c>
      <c r="B330" s="2" t="s">
        <v>34</v>
      </c>
      <c r="C330" s="2" t="s">
        <v>27</v>
      </c>
      <c r="D330" s="2" t="s">
        <v>14</v>
      </c>
      <c r="E330" s="3" t="n">
        <v>0</v>
      </c>
      <c r="F330" s="3" t="n">
        <v>0</v>
      </c>
      <c r="G330" s="3" t="n">
        <v>0</v>
      </c>
      <c r="H330" s="3" t="n">
        <v>0</v>
      </c>
      <c r="I330" s="3" t="n">
        <v>0</v>
      </c>
      <c r="J330" s="3" t="n">
        <v>0</v>
      </c>
    </row>
    <row r="331" customFormat="false" ht="12.75" hidden="false" customHeight="false" outlineLevel="0" collapsed="false">
      <c r="A331" s="2" t="s">
        <v>11</v>
      </c>
      <c r="B331" s="2" t="s">
        <v>34</v>
      </c>
      <c r="C331" s="2" t="s">
        <v>27</v>
      </c>
      <c r="D331" s="2" t="s">
        <v>18</v>
      </c>
      <c r="E331" s="3" t="n">
        <v>0</v>
      </c>
      <c r="F331" s="3" t="n">
        <v>0</v>
      </c>
      <c r="G331" s="3" t="n">
        <v>0</v>
      </c>
      <c r="H331" s="3" t="n">
        <v>0</v>
      </c>
      <c r="I331" s="3" t="n">
        <v>0</v>
      </c>
      <c r="J331" s="3" t="n">
        <v>0</v>
      </c>
    </row>
    <row r="332" customFormat="false" ht="12.75" hidden="false" customHeight="false" outlineLevel="0" collapsed="false">
      <c r="A332" s="2" t="s">
        <v>11</v>
      </c>
      <c r="B332" s="2" t="s">
        <v>35</v>
      </c>
      <c r="C332" s="2" t="s">
        <v>12</v>
      </c>
      <c r="D332" s="2" t="s">
        <v>20</v>
      </c>
      <c r="E332" s="3" t="n">
        <v>0</v>
      </c>
      <c r="F332" s="3" t="n">
        <v>0</v>
      </c>
      <c r="G332" s="3" t="n">
        <v>0</v>
      </c>
      <c r="H332" s="3" t="n">
        <v>0</v>
      </c>
      <c r="I332" s="3" t="n">
        <v>0</v>
      </c>
      <c r="J332" s="3" t="n">
        <v>0</v>
      </c>
    </row>
    <row r="333" customFormat="false" ht="12.75" hidden="false" customHeight="false" outlineLevel="0" collapsed="false">
      <c r="A333" s="2" t="s">
        <v>11</v>
      </c>
      <c r="B333" s="2" t="s">
        <v>35</v>
      </c>
      <c r="C333" s="2" t="s">
        <v>12</v>
      </c>
      <c r="D333" s="2" t="s">
        <v>13</v>
      </c>
      <c r="E333" s="3" t="n">
        <v>0.0700140904746</v>
      </c>
      <c r="F333" s="3" t="n">
        <v>0.0736091430597</v>
      </c>
      <c r="G333" s="3" t="n">
        <v>0.0770269737923</v>
      </c>
      <c r="H333" s="3" t="n">
        <v>0.0758517863971</v>
      </c>
      <c r="I333" s="3" t="n">
        <v>0.0747260580988</v>
      </c>
      <c r="J333" s="3" t="n">
        <v>0.0696329281041</v>
      </c>
    </row>
    <row r="334" customFormat="false" ht="12.75" hidden="false" customHeight="false" outlineLevel="0" collapsed="false">
      <c r="A334" s="2" t="s">
        <v>11</v>
      </c>
      <c r="B334" s="2" t="s">
        <v>35</v>
      </c>
      <c r="C334" s="2" t="s">
        <v>12</v>
      </c>
      <c r="D334" s="2" t="s">
        <v>16</v>
      </c>
      <c r="E334" s="3" t="n">
        <v>0</v>
      </c>
      <c r="F334" s="3" t="n">
        <v>0</v>
      </c>
      <c r="G334" s="3" t="n">
        <v>0</v>
      </c>
      <c r="H334" s="3" t="n">
        <v>0</v>
      </c>
      <c r="I334" s="3" t="n">
        <v>0</v>
      </c>
      <c r="J334" s="3" t="n">
        <v>0</v>
      </c>
    </row>
    <row r="335" customFormat="false" ht="12.75" hidden="false" customHeight="false" outlineLevel="0" collapsed="false">
      <c r="A335" s="2" t="s">
        <v>11</v>
      </c>
      <c r="B335" s="2" t="s">
        <v>35</v>
      </c>
      <c r="C335" s="2" t="s">
        <v>12</v>
      </c>
      <c r="D335" s="2" t="s">
        <v>14</v>
      </c>
      <c r="E335" s="3" t="n">
        <v>0</v>
      </c>
      <c r="F335" s="3" t="n">
        <v>0</v>
      </c>
      <c r="G335" s="3" t="n">
        <v>0</v>
      </c>
      <c r="H335" s="3" t="n">
        <v>0</v>
      </c>
      <c r="I335" s="3" t="n">
        <v>0</v>
      </c>
      <c r="J335" s="3" t="n">
        <v>0</v>
      </c>
    </row>
    <row r="336" customFormat="false" ht="12.75" hidden="false" customHeight="false" outlineLevel="0" collapsed="false">
      <c r="A336" s="2" t="s">
        <v>11</v>
      </c>
      <c r="B336" s="2" t="s">
        <v>35</v>
      </c>
      <c r="C336" s="2" t="s">
        <v>12</v>
      </c>
      <c r="D336" s="2" t="s">
        <v>18</v>
      </c>
      <c r="E336" s="3" t="n">
        <v>0</v>
      </c>
      <c r="F336" s="3" t="n">
        <v>0</v>
      </c>
      <c r="G336" s="3" t="n">
        <v>0</v>
      </c>
      <c r="H336" s="3" t="n">
        <v>0</v>
      </c>
      <c r="I336" s="3" t="n">
        <v>0</v>
      </c>
      <c r="J336" s="3" t="n">
        <v>0</v>
      </c>
    </row>
    <row r="337" customFormat="false" ht="12.75" hidden="false" customHeight="false" outlineLevel="0" collapsed="false">
      <c r="A337" s="2" t="s">
        <v>11</v>
      </c>
      <c r="B337" s="2" t="s">
        <v>35</v>
      </c>
      <c r="C337" s="2" t="s">
        <v>15</v>
      </c>
      <c r="D337" s="2" t="s">
        <v>20</v>
      </c>
      <c r="E337" s="3" t="n">
        <v>0</v>
      </c>
      <c r="F337" s="3" t="n">
        <v>0</v>
      </c>
      <c r="G337" s="3" t="n">
        <v>0</v>
      </c>
      <c r="H337" s="3" t="n">
        <v>0</v>
      </c>
      <c r="I337" s="3" t="n">
        <v>0</v>
      </c>
      <c r="J337" s="3" t="n">
        <v>0</v>
      </c>
    </row>
    <row r="338" customFormat="false" ht="12.75" hidden="false" customHeight="false" outlineLevel="0" collapsed="false">
      <c r="A338" s="2" t="s">
        <v>11</v>
      </c>
      <c r="B338" s="2" t="s">
        <v>35</v>
      </c>
      <c r="C338" s="2" t="s">
        <v>15</v>
      </c>
      <c r="D338" s="2" t="s">
        <v>13</v>
      </c>
      <c r="E338" s="3" t="n">
        <v>0.2764755521547</v>
      </c>
      <c r="F338" s="3" t="n">
        <v>0.2281445008293</v>
      </c>
      <c r="G338" s="3" t="n">
        <v>0.2020025206497</v>
      </c>
      <c r="H338" s="3" t="n">
        <v>0.1921575974927</v>
      </c>
      <c r="I338" s="3" t="n">
        <v>0.1803032066151</v>
      </c>
      <c r="J338" s="3" t="n">
        <v>0.106246196752</v>
      </c>
    </row>
    <row r="339" customFormat="false" ht="12.75" hidden="false" customHeight="false" outlineLevel="0" collapsed="false">
      <c r="A339" s="2" t="s">
        <v>11</v>
      </c>
      <c r="B339" s="2" t="s">
        <v>35</v>
      </c>
      <c r="C339" s="2" t="s">
        <v>15</v>
      </c>
      <c r="D339" s="2" t="s">
        <v>16</v>
      </c>
      <c r="E339" s="3" t="n">
        <v>0</v>
      </c>
      <c r="F339" s="3" t="n">
        <v>0</v>
      </c>
      <c r="G339" s="3" t="n">
        <v>0</v>
      </c>
      <c r="H339" s="3" t="n">
        <v>0</v>
      </c>
      <c r="I339" s="3" t="n">
        <v>0</v>
      </c>
      <c r="J339" s="3" t="n">
        <v>0</v>
      </c>
    </row>
    <row r="340" customFormat="false" ht="12.75" hidden="false" customHeight="false" outlineLevel="0" collapsed="false">
      <c r="A340" s="2" t="s">
        <v>11</v>
      </c>
      <c r="B340" s="2" t="s">
        <v>35</v>
      </c>
      <c r="C340" s="2" t="s">
        <v>15</v>
      </c>
      <c r="D340" s="2" t="s">
        <v>14</v>
      </c>
      <c r="E340" s="3" t="n">
        <v>0</v>
      </c>
      <c r="F340" s="3" t="n">
        <v>0</v>
      </c>
      <c r="G340" s="3" t="n">
        <v>0</v>
      </c>
      <c r="H340" s="3" t="n">
        <v>0</v>
      </c>
      <c r="I340" s="3" t="n">
        <v>0</v>
      </c>
      <c r="J340" s="3" t="n">
        <v>0</v>
      </c>
    </row>
    <row r="341" customFormat="false" ht="12.75" hidden="false" customHeight="false" outlineLevel="0" collapsed="false">
      <c r="A341" s="2" t="s">
        <v>11</v>
      </c>
      <c r="B341" s="2" t="s">
        <v>35</v>
      </c>
      <c r="C341" s="2" t="s">
        <v>15</v>
      </c>
      <c r="D341" s="2" t="s">
        <v>18</v>
      </c>
      <c r="E341" s="3" t="n">
        <v>0</v>
      </c>
      <c r="F341" s="3" t="n">
        <v>0</v>
      </c>
      <c r="G341" s="3" t="n">
        <v>0</v>
      </c>
      <c r="H341" s="3" t="n">
        <v>0</v>
      </c>
      <c r="I341" s="3" t="n">
        <v>0</v>
      </c>
      <c r="J341" s="3" t="n">
        <v>0</v>
      </c>
    </row>
    <row r="342" customFormat="false" ht="12.75" hidden="false" customHeight="false" outlineLevel="0" collapsed="false">
      <c r="A342" s="2" t="s">
        <v>11</v>
      </c>
      <c r="B342" s="2" t="s">
        <v>35</v>
      </c>
      <c r="C342" s="2" t="s">
        <v>17</v>
      </c>
      <c r="D342" s="2" t="s">
        <v>20</v>
      </c>
      <c r="E342" s="3" t="n">
        <v>0</v>
      </c>
      <c r="F342" s="3" t="n">
        <v>0</v>
      </c>
      <c r="G342" s="3" t="n">
        <v>0</v>
      </c>
      <c r="H342" s="3" t="n">
        <v>0</v>
      </c>
      <c r="I342" s="3" t="n">
        <v>0</v>
      </c>
      <c r="J342" s="3" t="n">
        <v>0</v>
      </c>
    </row>
    <row r="343" customFormat="false" ht="12.75" hidden="false" customHeight="false" outlineLevel="0" collapsed="false">
      <c r="A343" s="2" t="s">
        <v>11</v>
      </c>
      <c r="B343" s="2" t="s">
        <v>35</v>
      </c>
      <c r="C343" s="2" t="s">
        <v>17</v>
      </c>
      <c r="D343" s="2" t="s">
        <v>13</v>
      </c>
      <c r="E343" s="3" t="n">
        <v>0.312851670579</v>
      </c>
      <c r="F343" s="3" t="n">
        <v>0.3440183577449</v>
      </c>
      <c r="G343" s="3" t="n">
        <v>0.3723909113265</v>
      </c>
      <c r="H343" s="3" t="n">
        <v>0.3400412379022</v>
      </c>
      <c r="I343" s="3" t="n">
        <v>0.3109221989133</v>
      </c>
      <c r="J343" s="3" t="n">
        <v>0.2423779111219</v>
      </c>
    </row>
    <row r="344" customFormat="false" ht="12.75" hidden="false" customHeight="false" outlineLevel="0" collapsed="false">
      <c r="A344" s="2" t="s">
        <v>11</v>
      </c>
      <c r="B344" s="2" t="s">
        <v>35</v>
      </c>
      <c r="C344" s="2" t="s">
        <v>17</v>
      </c>
      <c r="D344" s="2" t="s">
        <v>16</v>
      </c>
      <c r="E344" s="3" t="n">
        <v>0</v>
      </c>
      <c r="F344" s="3" t="n">
        <v>0</v>
      </c>
      <c r="G344" s="3" t="n">
        <v>0</v>
      </c>
      <c r="H344" s="3" t="n">
        <v>0</v>
      </c>
      <c r="I344" s="3" t="n">
        <v>0</v>
      </c>
      <c r="J344" s="3" t="n">
        <v>0</v>
      </c>
    </row>
    <row r="345" customFormat="false" ht="12.75" hidden="false" customHeight="false" outlineLevel="0" collapsed="false">
      <c r="A345" s="2" t="s">
        <v>11</v>
      </c>
      <c r="B345" s="2" t="s">
        <v>35</v>
      </c>
      <c r="C345" s="2" t="s">
        <v>17</v>
      </c>
      <c r="D345" s="2" t="s">
        <v>14</v>
      </c>
      <c r="E345" s="3" t="n">
        <v>0</v>
      </c>
      <c r="F345" s="3" t="n">
        <v>0</v>
      </c>
      <c r="G345" s="3" t="n">
        <v>0</v>
      </c>
      <c r="H345" s="3" t="n">
        <v>0</v>
      </c>
      <c r="I345" s="3" t="n">
        <v>0</v>
      </c>
      <c r="J345" s="3" t="n">
        <v>0</v>
      </c>
    </row>
    <row r="346" customFormat="false" ht="12.75" hidden="false" customHeight="false" outlineLevel="0" collapsed="false">
      <c r="A346" s="2" t="s">
        <v>11</v>
      </c>
      <c r="B346" s="2" t="s">
        <v>35</v>
      </c>
      <c r="C346" s="2" t="s">
        <v>17</v>
      </c>
      <c r="D346" s="2" t="s">
        <v>18</v>
      </c>
      <c r="E346" s="3" t="n">
        <v>0</v>
      </c>
      <c r="F346" s="3" t="n">
        <v>0</v>
      </c>
      <c r="G346" s="3" t="n">
        <v>0</v>
      </c>
      <c r="H346" s="3" t="n">
        <v>0</v>
      </c>
      <c r="I346" s="3" t="n">
        <v>0</v>
      </c>
      <c r="J346" s="3" t="n">
        <v>0</v>
      </c>
    </row>
    <row r="347" customFormat="false" ht="12.75" hidden="false" customHeight="false" outlineLevel="0" collapsed="false">
      <c r="A347" s="2" t="s">
        <v>11</v>
      </c>
      <c r="B347" s="2" t="s">
        <v>35</v>
      </c>
      <c r="C347" s="2" t="s">
        <v>19</v>
      </c>
      <c r="D347" s="2" t="s">
        <v>20</v>
      </c>
      <c r="E347" s="3" t="n">
        <v>0.313161564333</v>
      </c>
      <c r="F347" s="3" t="n">
        <v>0.412195134248</v>
      </c>
      <c r="G347" s="3" t="n">
        <v>0.4518812391955</v>
      </c>
      <c r="H347" s="3" t="n">
        <v>0.4368376942202</v>
      </c>
      <c r="I347" s="3" t="n">
        <v>0.3979677144792</v>
      </c>
      <c r="J347" s="3" t="n">
        <v>0.0824004557703</v>
      </c>
    </row>
    <row r="348" customFormat="false" ht="12.75" hidden="false" customHeight="false" outlineLevel="0" collapsed="false">
      <c r="A348" s="2" t="s">
        <v>11</v>
      </c>
      <c r="B348" s="2" t="s">
        <v>35</v>
      </c>
      <c r="C348" s="2" t="s">
        <v>19</v>
      </c>
      <c r="D348" s="2" t="s">
        <v>13</v>
      </c>
      <c r="E348" s="3" t="n">
        <v>1.2443865345394</v>
      </c>
      <c r="F348" s="3" t="n">
        <v>1.3680915774426</v>
      </c>
      <c r="G348" s="3" t="n">
        <v>1.3903550657433</v>
      </c>
      <c r="H348" s="3" t="n">
        <v>1.4980913520302</v>
      </c>
      <c r="I348" s="3" t="n">
        <v>1.61778721876</v>
      </c>
      <c r="J348" s="3" t="n">
        <v>1.4266260061584</v>
      </c>
    </row>
    <row r="349" customFormat="false" ht="12.75" hidden="false" customHeight="false" outlineLevel="0" collapsed="false">
      <c r="A349" s="2" t="s">
        <v>11</v>
      </c>
      <c r="B349" s="2" t="s">
        <v>35</v>
      </c>
      <c r="C349" s="2" t="s">
        <v>19</v>
      </c>
      <c r="D349" s="2" t="s">
        <v>16</v>
      </c>
      <c r="E349" s="3" t="n">
        <v>1.503376970809</v>
      </c>
      <c r="F349" s="3" t="n">
        <v>0.88349332963</v>
      </c>
      <c r="G349" s="3" t="n">
        <v>0.6622587045486</v>
      </c>
      <c r="H349" s="3" t="n">
        <v>0.401559633634</v>
      </c>
      <c r="I349" s="3" t="n">
        <v>0.1847165005838</v>
      </c>
      <c r="J349" s="3" t="n">
        <v>0.0007156129738</v>
      </c>
    </row>
    <row r="350" customFormat="false" ht="12.75" hidden="false" customHeight="false" outlineLevel="0" collapsed="false">
      <c r="A350" s="2" t="s">
        <v>11</v>
      </c>
      <c r="B350" s="2" t="s">
        <v>35</v>
      </c>
      <c r="C350" s="2" t="s">
        <v>19</v>
      </c>
      <c r="D350" s="2" t="s">
        <v>14</v>
      </c>
      <c r="E350" s="3" t="n">
        <v>4.789407449415</v>
      </c>
      <c r="F350" s="3" t="n">
        <v>3.8515446959768</v>
      </c>
      <c r="G350" s="3" t="n">
        <v>2.7960148771308</v>
      </c>
      <c r="H350" s="3" t="n">
        <v>1.8259764229675</v>
      </c>
      <c r="I350" s="3" t="n">
        <v>0.9684170168612</v>
      </c>
      <c r="J350" s="3" t="n">
        <v>0.0315371116601</v>
      </c>
    </row>
    <row r="351" customFormat="false" ht="12.75" hidden="false" customHeight="false" outlineLevel="0" collapsed="false">
      <c r="A351" s="2" t="s">
        <v>11</v>
      </c>
      <c r="B351" s="2" t="s">
        <v>35</v>
      </c>
      <c r="C351" s="2" t="s">
        <v>19</v>
      </c>
      <c r="D351" s="2" t="s">
        <v>18</v>
      </c>
      <c r="E351" s="3" t="n">
        <v>0.311162533054</v>
      </c>
      <c r="F351" s="3" t="n">
        <v>0.3122363605294</v>
      </c>
      <c r="G351" s="3" t="n">
        <v>0.2957123779075</v>
      </c>
      <c r="H351" s="3" t="n">
        <v>0.3001556390382</v>
      </c>
      <c r="I351" s="3" t="n">
        <v>0.3067643139761</v>
      </c>
      <c r="J351" s="3" t="n">
        <v>0.2772022736684</v>
      </c>
    </row>
    <row r="352" customFormat="false" ht="12.75" hidden="false" customHeight="false" outlineLevel="0" collapsed="false">
      <c r="A352" s="2" t="s">
        <v>11</v>
      </c>
      <c r="B352" s="2" t="s">
        <v>35</v>
      </c>
      <c r="C352" s="2" t="s">
        <v>21</v>
      </c>
      <c r="D352" s="2" t="s">
        <v>20</v>
      </c>
      <c r="E352" s="3" t="n">
        <v>0</v>
      </c>
      <c r="F352" s="3" t="n">
        <v>0</v>
      </c>
      <c r="G352" s="3" t="n">
        <v>0</v>
      </c>
      <c r="H352" s="3" t="n">
        <v>0</v>
      </c>
      <c r="I352" s="3" t="n">
        <v>0</v>
      </c>
      <c r="J352" s="3" t="n">
        <v>0</v>
      </c>
    </row>
    <row r="353" customFormat="false" ht="12.75" hidden="false" customHeight="false" outlineLevel="0" collapsed="false">
      <c r="A353" s="2" t="s">
        <v>11</v>
      </c>
      <c r="B353" s="2" t="s">
        <v>35</v>
      </c>
      <c r="C353" s="2" t="s">
        <v>21</v>
      </c>
      <c r="D353" s="2" t="s">
        <v>13</v>
      </c>
      <c r="E353" s="3" t="n">
        <v>0.8833125498</v>
      </c>
      <c r="F353" s="3" t="n">
        <v>1.0138270415867</v>
      </c>
      <c r="G353" s="3" t="n">
        <v>1.0960173232308</v>
      </c>
      <c r="H353" s="3" t="n">
        <v>1.0884286624454</v>
      </c>
      <c r="I353" s="3" t="n">
        <v>1.1123167360912</v>
      </c>
      <c r="J353" s="3" t="n">
        <v>1.1190286068882</v>
      </c>
    </row>
    <row r="354" customFormat="false" ht="12.75" hidden="false" customHeight="false" outlineLevel="0" collapsed="false">
      <c r="A354" s="2" t="s">
        <v>11</v>
      </c>
      <c r="B354" s="2" t="s">
        <v>35</v>
      </c>
      <c r="C354" s="2" t="s">
        <v>21</v>
      </c>
      <c r="D354" s="2" t="s">
        <v>16</v>
      </c>
      <c r="E354" s="3" t="n">
        <v>0</v>
      </c>
      <c r="F354" s="3" t="n">
        <v>0</v>
      </c>
      <c r="G354" s="3" t="n">
        <v>0</v>
      </c>
      <c r="H354" s="3" t="n">
        <v>0</v>
      </c>
      <c r="I354" s="3" t="n">
        <v>0</v>
      </c>
      <c r="J354" s="3" t="n">
        <v>0</v>
      </c>
    </row>
    <row r="355" customFormat="false" ht="12.75" hidden="false" customHeight="false" outlineLevel="0" collapsed="false">
      <c r="A355" s="2" t="s">
        <v>11</v>
      </c>
      <c r="B355" s="2" t="s">
        <v>35</v>
      </c>
      <c r="C355" s="2" t="s">
        <v>21</v>
      </c>
      <c r="D355" s="2" t="s">
        <v>14</v>
      </c>
      <c r="E355" s="3" t="n">
        <v>0</v>
      </c>
      <c r="F355" s="3" t="n">
        <v>0</v>
      </c>
      <c r="G355" s="3" t="n">
        <v>0</v>
      </c>
      <c r="H355" s="3" t="n">
        <v>0</v>
      </c>
      <c r="I355" s="3" t="n">
        <v>0</v>
      </c>
      <c r="J355" s="3" t="n">
        <v>0</v>
      </c>
    </row>
    <row r="356" customFormat="false" ht="12.75" hidden="false" customHeight="false" outlineLevel="0" collapsed="false">
      <c r="A356" s="2" t="s">
        <v>11</v>
      </c>
      <c r="B356" s="2" t="s">
        <v>35</v>
      </c>
      <c r="C356" s="2" t="s">
        <v>21</v>
      </c>
      <c r="D356" s="2" t="s">
        <v>18</v>
      </c>
      <c r="E356" s="3" t="n">
        <v>0</v>
      </c>
      <c r="F356" s="3" t="n">
        <v>0</v>
      </c>
      <c r="G356" s="3" t="n">
        <v>0</v>
      </c>
      <c r="H356" s="3" t="n">
        <v>0</v>
      </c>
      <c r="I356" s="3" t="n">
        <v>0</v>
      </c>
      <c r="J356" s="3" t="n">
        <v>0</v>
      </c>
    </row>
    <row r="357" customFormat="false" ht="12.75" hidden="false" customHeight="false" outlineLevel="0" collapsed="false">
      <c r="A357" s="2" t="s">
        <v>11</v>
      </c>
      <c r="B357" s="2" t="s">
        <v>35</v>
      </c>
      <c r="C357" s="2" t="s">
        <v>22</v>
      </c>
      <c r="D357" s="2" t="s">
        <v>20</v>
      </c>
      <c r="E357" s="3" t="n">
        <v>0.0870632440063</v>
      </c>
      <c r="F357" s="3" t="n">
        <v>0.0589948549397</v>
      </c>
      <c r="G357" s="3" t="n">
        <v>0.0433718787672</v>
      </c>
      <c r="H357" s="3" t="n">
        <v>0.0312384956919</v>
      </c>
      <c r="I357" s="3" t="n">
        <v>0.0225686816588</v>
      </c>
      <c r="J357" s="3" t="n">
        <v>0.0071421708798</v>
      </c>
    </row>
    <row r="358" customFormat="false" ht="12.75" hidden="false" customHeight="false" outlineLevel="0" collapsed="false">
      <c r="A358" s="2" t="s">
        <v>11</v>
      </c>
      <c r="B358" s="2" t="s">
        <v>35</v>
      </c>
      <c r="C358" s="2" t="s">
        <v>22</v>
      </c>
      <c r="D358" s="2" t="s">
        <v>13</v>
      </c>
      <c r="E358" s="3" t="n">
        <v>0.1570953805969</v>
      </c>
      <c r="F358" s="3" t="n">
        <v>0.2216501546855</v>
      </c>
      <c r="G358" s="3" t="n">
        <v>0.2625813636568</v>
      </c>
      <c r="H358" s="3" t="n">
        <v>0.2824812530742</v>
      </c>
      <c r="I358" s="3" t="n">
        <v>0.2957783513075</v>
      </c>
      <c r="J358" s="3" t="n">
        <v>0.2907010228305</v>
      </c>
    </row>
    <row r="359" customFormat="false" ht="12.75" hidden="false" customHeight="false" outlineLevel="0" collapsed="false">
      <c r="A359" s="2" t="s">
        <v>11</v>
      </c>
      <c r="B359" s="2" t="s">
        <v>35</v>
      </c>
      <c r="C359" s="2" t="s">
        <v>22</v>
      </c>
      <c r="D359" s="2" t="s">
        <v>16</v>
      </c>
      <c r="E359" s="3" t="n">
        <v>0</v>
      </c>
      <c r="F359" s="3" t="n">
        <v>0</v>
      </c>
      <c r="G359" s="3" t="n">
        <v>0</v>
      </c>
      <c r="H359" s="3" t="n">
        <v>0</v>
      </c>
      <c r="I359" s="3" t="n">
        <v>0</v>
      </c>
      <c r="J359" s="3" t="n">
        <v>0</v>
      </c>
    </row>
    <row r="360" customFormat="false" ht="12.75" hidden="false" customHeight="false" outlineLevel="0" collapsed="false">
      <c r="A360" s="2" t="s">
        <v>11</v>
      </c>
      <c r="B360" s="2" t="s">
        <v>35</v>
      </c>
      <c r="C360" s="2" t="s">
        <v>22</v>
      </c>
      <c r="D360" s="2" t="s">
        <v>14</v>
      </c>
      <c r="E360" s="3" t="n">
        <v>0.1388787528469</v>
      </c>
      <c r="F360" s="3" t="n">
        <v>0.1100698357754</v>
      </c>
      <c r="G360" s="3" t="n">
        <v>0.0914395306299</v>
      </c>
      <c r="H360" s="3" t="n">
        <v>0.0738086802871</v>
      </c>
      <c r="I360" s="3" t="n">
        <v>0.0594353194525</v>
      </c>
      <c r="J360" s="3" t="n">
        <v>0.0261838442105</v>
      </c>
    </row>
    <row r="361" customFormat="false" ht="12.75" hidden="false" customHeight="false" outlineLevel="0" collapsed="false">
      <c r="A361" s="2" t="s">
        <v>11</v>
      </c>
      <c r="B361" s="2" t="s">
        <v>35</v>
      </c>
      <c r="C361" s="2" t="s">
        <v>22</v>
      </c>
      <c r="D361" s="2" t="s">
        <v>18</v>
      </c>
      <c r="E361" s="3" t="n">
        <v>0</v>
      </c>
      <c r="F361" s="3" t="n">
        <v>0</v>
      </c>
      <c r="G361" s="3" t="n">
        <v>0</v>
      </c>
      <c r="H361" s="3" t="n">
        <v>0</v>
      </c>
      <c r="I361" s="3" t="n">
        <v>0</v>
      </c>
      <c r="J361" s="3" t="n">
        <v>0</v>
      </c>
    </row>
    <row r="362" customFormat="false" ht="12.75" hidden="false" customHeight="false" outlineLevel="0" collapsed="false">
      <c r="A362" s="2" t="s">
        <v>11</v>
      </c>
      <c r="B362" s="2" t="s">
        <v>35</v>
      </c>
      <c r="C362" s="2" t="s">
        <v>23</v>
      </c>
      <c r="D362" s="2" t="s">
        <v>20</v>
      </c>
      <c r="E362" s="3" t="n">
        <v>0</v>
      </c>
      <c r="F362" s="3" t="n">
        <v>0</v>
      </c>
      <c r="G362" s="3" t="n">
        <v>0</v>
      </c>
      <c r="H362" s="3" t="n">
        <v>0</v>
      </c>
      <c r="I362" s="3" t="n">
        <v>0</v>
      </c>
      <c r="J362" s="3" t="n">
        <v>0</v>
      </c>
    </row>
    <row r="363" customFormat="false" ht="12.75" hidden="false" customHeight="false" outlineLevel="0" collapsed="false">
      <c r="A363" s="2" t="s">
        <v>11</v>
      </c>
      <c r="B363" s="2" t="s">
        <v>35</v>
      </c>
      <c r="C363" s="2" t="s">
        <v>23</v>
      </c>
      <c r="D363" s="2" t="s">
        <v>13</v>
      </c>
      <c r="E363" s="3" t="n">
        <v>2.456924055672</v>
      </c>
      <c r="F363" s="3" t="n">
        <v>2.4386896858598</v>
      </c>
      <c r="G363" s="3" t="n">
        <v>2.2629186149715</v>
      </c>
      <c r="H363" s="3" t="n">
        <v>1.8547493241216</v>
      </c>
      <c r="I363" s="3" t="n">
        <v>1.4433151846828</v>
      </c>
      <c r="J363" s="3" t="n">
        <v>0.8752117786742</v>
      </c>
    </row>
    <row r="364" customFormat="false" ht="12.75" hidden="false" customHeight="false" outlineLevel="0" collapsed="false">
      <c r="A364" s="2" t="s">
        <v>11</v>
      </c>
      <c r="B364" s="2" t="s">
        <v>35</v>
      </c>
      <c r="C364" s="2" t="s">
        <v>23</v>
      </c>
      <c r="D364" s="2" t="s">
        <v>16</v>
      </c>
      <c r="E364" s="3" t="n">
        <v>0</v>
      </c>
      <c r="F364" s="3" t="n">
        <v>0</v>
      </c>
      <c r="G364" s="3" t="n">
        <v>0</v>
      </c>
      <c r="H364" s="3" t="n">
        <v>0</v>
      </c>
      <c r="I364" s="3" t="n">
        <v>0</v>
      </c>
      <c r="J364" s="3" t="n">
        <v>0</v>
      </c>
    </row>
    <row r="365" customFormat="false" ht="12.75" hidden="false" customHeight="false" outlineLevel="0" collapsed="false">
      <c r="A365" s="2" t="s">
        <v>11</v>
      </c>
      <c r="B365" s="2" t="s">
        <v>35</v>
      </c>
      <c r="C365" s="2" t="s">
        <v>23</v>
      </c>
      <c r="D365" s="2" t="s">
        <v>14</v>
      </c>
      <c r="E365" s="3" t="n">
        <v>0</v>
      </c>
      <c r="F365" s="3" t="n">
        <v>0</v>
      </c>
      <c r="G365" s="3" t="n">
        <v>0</v>
      </c>
      <c r="H365" s="3" t="n">
        <v>0</v>
      </c>
      <c r="I365" s="3" t="n">
        <v>0</v>
      </c>
      <c r="J365" s="3" t="n">
        <v>0</v>
      </c>
    </row>
    <row r="366" customFormat="false" ht="12.75" hidden="false" customHeight="false" outlineLevel="0" collapsed="false">
      <c r="A366" s="2" t="s">
        <v>11</v>
      </c>
      <c r="B366" s="2" t="s">
        <v>35</v>
      </c>
      <c r="C366" s="2" t="s">
        <v>23</v>
      </c>
      <c r="D366" s="2" t="s">
        <v>18</v>
      </c>
      <c r="E366" s="3" t="n">
        <v>0</v>
      </c>
      <c r="F366" s="3" t="n">
        <v>0</v>
      </c>
      <c r="G366" s="3" t="n">
        <v>0</v>
      </c>
      <c r="H366" s="3" t="n">
        <v>0</v>
      </c>
      <c r="I366" s="3" t="n">
        <v>0</v>
      </c>
      <c r="J366" s="3" t="n">
        <v>0</v>
      </c>
    </row>
    <row r="367" customFormat="false" ht="12.75" hidden="false" customHeight="false" outlineLevel="0" collapsed="false">
      <c r="A367" s="2" t="s">
        <v>11</v>
      </c>
      <c r="B367" s="2" t="s">
        <v>35</v>
      </c>
      <c r="C367" s="2" t="s">
        <v>24</v>
      </c>
      <c r="D367" s="2" t="s">
        <v>20</v>
      </c>
      <c r="E367" s="3" t="n">
        <v>0.1051996537197</v>
      </c>
      <c r="F367" s="3" t="n">
        <v>0.4013660349499</v>
      </c>
      <c r="G367" s="3" t="n">
        <v>0.6146362981286</v>
      </c>
      <c r="H367" s="3" t="n">
        <v>0.7769385228657</v>
      </c>
      <c r="I367" s="3" t="n">
        <v>0.8387503702125</v>
      </c>
      <c r="J367" s="3" t="n">
        <v>0.9055372705373</v>
      </c>
    </row>
    <row r="368" customFormat="false" ht="12.75" hidden="false" customHeight="false" outlineLevel="0" collapsed="false">
      <c r="A368" s="2" t="s">
        <v>11</v>
      </c>
      <c r="B368" s="2" t="s">
        <v>35</v>
      </c>
      <c r="C368" s="2" t="s">
        <v>24</v>
      </c>
      <c r="D368" s="2" t="s">
        <v>13</v>
      </c>
      <c r="E368" s="3" t="n">
        <v>1.1163470850018</v>
      </c>
      <c r="F368" s="3" t="n">
        <v>1.4209005961181</v>
      </c>
      <c r="G368" s="3" t="n">
        <v>1.5360774213479</v>
      </c>
      <c r="H368" s="3" t="n">
        <v>1.4775257406384</v>
      </c>
      <c r="I368" s="3" t="n">
        <v>1.3971987438948</v>
      </c>
      <c r="J368" s="3" t="n">
        <v>0.8163386675449</v>
      </c>
    </row>
    <row r="369" customFormat="false" ht="12.75" hidden="false" customHeight="false" outlineLevel="0" collapsed="false">
      <c r="A369" s="2" t="s">
        <v>11</v>
      </c>
      <c r="B369" s="2" t="s">
        <v>35</v>
      </c>
      <c r="C369" s="2" t="s">
        <v>24</v>
      </c>
      <c r="D369" s="2" t="s">
        <v>16</v>
      </c>
      <c r="E369" s="3" t="n">
        <v>0.4246274886885</v>
      </c>
      <c r="F369" s="3" t="n">
        <v>0.2909100248821</v>
      </c>
      <c r="G369" s="3" t="n">
        <v>0.1722410964153</v>
      </c>
      <c r="H369" s="3" t="n">
        <v>0.0818396841761</v>
      </c>
      <c r="I369" s="3" t="n">
        <v>0.0607159399998</v>
      </c>
      <c r="J369" s="3" t="n">
        <v>0.0189308074256</v>
      </c>
    </row>
    <row r="370" customFormat="false" ht="12.75" hidden="false" customHeight="false" outlineLevel="0" collapsed="false">
      <c r="A370" s="2" t="s">
        <v>11</v>
      </c>
      <c r="B370" s="2" t="s">
        <v>35</v>
      </c>
      <c r="C370" s="2" t="s">
        <v>24</v>
      </c>
      <c r="D370" s="2" t="s">
        <v>14</v>
      </c>
      <c r="E370" s="3" t="n">
        <v>2.709090809506</v>
      </c>
      <c r="F370" s="3" t="n">
        <v>2.3316729309718</v>
      </c>
      <c r="G370" s="3" t="n">
        <v>1.9447851000853</v>
      </c>
      <c r="H370" s="3" t="n">
        <v>1.5908899162402</v>
      </c>
      <c r="I370" s="3" t="n">
        <v>1.3028893636383</v>
      </c>
      <c r="J370" s="3" t="n">
        <v>0.5371334280805</v>
      </c>
    </row>
    <row r="371" customFormat="false" ht="12.75" hidden="false" customHeight="false" outlineLevel="0" collapsed="false">
      <c r="A371" s="2" t="s">
        <v>11</v>
      </c>
      <c r="B371" s="2" t="s">
        <v>35</v>
      </c>
      <c r="C371" s="2" t="s">
        <v>24</v>
      </c>
      <c r="D371" s="2" t="s">
        <v>18</v>
      </c>
      <c r="E371" s="3" t="n">
        <v>0.099310709571</v>
      </c>
      <c r="F371" s="3" t="n">
        <v>0.1030449926495</v>
      </c>
      <c r="G371" s="3" t="n">
        <v>0.1019908211303</v>
      </c>
      <c r="H371" s="3" t="n">
        <v>0.0992011696069</v>
      </c>
      <c r="I371" s="3" t="n">
        <v>0.0946236328958</v>
      </c>
      <c r="J371" s="3" t="n">
        <v>0.0778964372115</v>
      </c>
    </row>
    <row r="372" customFormat="false" ht="12.75" hidden="false" customHeight="false" outlineLevel="0" collapsed="false">
      <c r="A372" s="2" t="s">
        <v>11</v>
      </c>
      <c r="B372" s="2" t="s">
        <v>35</v>
      </c>
      <c r="C372" s="2" t="s">
        <v>25</v>
      </c>
      <c r="D372" s="2" t="s">
        <v>20</v>
      </c>
      <c r="E372" s="3" t="n">
        <v>0</v>
      </c>
      <c r="F372" s="3" t="n">
        <v>0</v>
      </c>
      <c r="G372" s="3" t="n">
        <v>0</v>
      </c>
      <c r="H372" s="3" t="n">
        <v>0</v>
      </c>
      <c r="I372" s="3" t="n">
        <v>0</v>
      </c>
      <c r="J372" s="3" t="n">
        <v>0</v>
      </c>
    </row>
    <row r="373" customFormat="false" ht="12.75" hidden="false" customHeight="false" outlineLevel="0" collapsed="false">
      <c r="A373" s="2" t="s">
        <v>11</v>
      </c>
      <c r="B373" s="2" t="s">
        <v>35</v>
      </c>
      <c r="C373" s="2" t="s">
        <v>25</v>
      </c>
      <c r="D373" s="2" t="s">
        <v>13</v>
      </c>
      <c r="E373" s="3" t="n">
        <v>0.1752702993309</v>
      </c>
      <c r="F373" s="3" t="n">
        <v>0.1726708181068</v>
      </c>
      <c r="G373" s="3" t="n">
        <v>0.1698602599876</v>
      </c>
      <c r="H373" s="3" t="n">
        <v>0.1649808468372</v>
      </c>
      <c r="I373" s="3" t="n">
        <v>0.1603454791988</v>
      </c>
      <c r="J373" s="3" t="n">
        <v>0.1425526982313</v>
      </c>
    </row>
    <row r="374" customFormat="false" ht="12.75" hidden="false" customHeight="false" outlineLevel="0" collapsed="false">
      <c r="A374" s="2" t="s">
        <v>11</v>
      </c>
      <c r="B374" s="2" t="s">
        <v>35</v>
      </c>
      <c r="C374" s="2" t="s">
        <v>25</v>
      </c>
      <c r="D374" s="2" t="s">
        <v>16</v>
      </c>
      <c r="E374" s="3" t="n">
        <v>0</v>
      </c>
      <c r="F374" s="3" t="n">
        <v>0</v>
      </c>
      <c r="G374" s="3" t="n">
        <v>0</v>
      </c>
      <c r="H374" s="3" t="n">
        <v>0</v>
      </c>
      <c r="I374" s="3" t="n">
        <v>0</v>
      </c>
      <c r="J374" s="3" t="n">
        <v>0</v>
      </c>
    </row>
    <row r="375" customFormat="false" ht="12.75" hidden="false" customHeight="false" outlineLevel="0" collapsed="false">
      <c r="A375" s="2" t="s">
        <v>11</v>
      </c>
      <c r="B375" s="2" t="s">
        <v>35</v>
      </c>
      <c r="C375" s="2" t="s">
        <v>25</v>
      </c>
      <c r="D375" s="2" t="s">
        <v>14</v>
      </c>
      <c r="E375" s="3" t="n">
        <v>0</v>
      </c>
      <c r="F375" s="3" t="n">
        <v>0</v>
      </c>
      <c r="G375" s="3" t="n">
        <v>0</v>
      </c>
      <c r="H375" s="3" t="n">
        <v>0</v>
      </c>
      <c r="I375" s="3" t="n">
        <v>0</v>
      </c>
      <c r="J375" s="3" t="n">
        <v>0</v>
      </c>
    </row>
    <row r="376" customFormat="false" ht="12.75" hidden="false" customHeight="false" outlineLevel="0" collapsed="false">
      <c r="A376" s="2" t="s">
        <v>11</v>
      </c>
      <c r="B376" s="2" t="s">
        <v>35</v>
      </c>
      <c r="C376" s="2" t="s">
        <v>25</v>
      </c>
      <c r="D376" s="2" t="s">
        <v>18</v>
      </c>
      <c r="E376" s="3" t="n">
        <v>0</v>
      </c>
      <c r="F376" s="3" t="n">
        <v>0</v>
      </c>
      <c r="G376" s="3" t="n">
        <v>0</v>
      </c>
      <c r="H376" s="3" t="n">
        <v>0</v>
      </c>
      <c r="I376" s="3" t="n">
        <v>0</v>
      </c>
      <c r="J376" s="3" t="n">
        <v>0</v>
      </c>
    </row>
    <row r="377" customFormat="false" ht="12.75" hidden="false" customHeight="false" outlineLevel="0" collapsed="false">
      <c r="A377" s="2" t="s">
        <v>11</v>
      </c>
      <c r="B377" s="2" t="s">
        <v>35</v>
      </c>
      <c r="C377" s="2" t="s">
        <v>26</v>
      </c>
      <c r="D377" s="2" t="s">
        <v>20</v>
      </c>
      <c r="E377" s="3" t="n">
        <v>0</v>
      </c>
      <c r="F377" s="3" t="n">
        <v>0</v>
      </c>
      <c r="G377" s="3" t="n">
        <v>0</v>
      </c>
      <c r="H377" s="3" t="n">
        <v>0</v>
      </c>
      <c r="I377" s="3" t="n">
        <v>0</v>
      </c>
      <c r="J377" s="3" t="n">
        <v>0</v>
      </c>
    </row>
    <row r="378" customFormat="false" ht="12.75" hidden="false" customHeight="false" outlineLevel="0" collapsed="false">
      <c r="A378" s="2" t="s">
        <v>11</v>
      </c>
      <c r="B378" s="2" t="s">
        <v>35</v>
      </c>
      <c r="C378" s="2" t="s">
        <v>26</v>
      </c>
      <c r="D378" s="2" t="s">
        <v>13</v>
      </c>
      <c r="E378" s="3" t="n">
        <v>1.52742293343</v>
      </c>
      <c r="F378" s="3" t="n">
        <v>1.57206606703</v>
      </c>
      <c r="G378" s="3" t="n">
        <v>1.613209913158</v>
      </c>
      <c r="H378" s="3" t="n">
        <v>1.573198234229</v>
      </c>
      <c r="I378" s="3" t="n">
        <v>1.53488273235</v>
      </c>
      <c r="J378" s="3" t="n">
        <v>1.383668216335</v>
      </c>
    </row>
    <row r="379" customFormat="false" ht="12.75" hidden="false" customHeight="false" outlineLevel="0" collapsed="false">
      <c r="A379" s="2" t="s">
        <v>11</v>
      </c>
      <c r="B379" s="2" t="s">
        <v>35</v>
      </c>
      <c r="C379" s="2" t="s">
        <v>26</v>
      </c>
      <c r="D379" s="2" t="s">
        <v>16</v>
      </c>
      <c r="E379" s="3" t="n">
        <v>0</v>
      </c>
      <c r="F379" s="3" t="n">
        <v>0</v>
      </c>
      <c r="G379" s="3" t="n">
        <v>0</v>
      </c>
      <c r="H379" s="3" t="n">
        <v>0</v>
      </c>
      <c r="I379" s="3" t="n">
        <v>0</v>
      </c>
      <c r="J379" s="3" t="n">
        <v>0</v>
      </c>
    </row>
    <row r="380" customFormat="false" ht="12.75" hidden="false" customHeight="false" outlineLevel="0" collapsed="false">
      <c r="A380" s="2" t="s">
        <v>11</v>
      </c>
      <c r="B380" s="2" t="s">
        <v>35</v>
      </c>
      <c r="C380" s="2" t="s">
        <v>26</v>
      </c>
      <c r="D380" s="2" t="s">
        <v>14</v>
      </c>
      <c r="E380" s="3" t="n">
        <v>0</v>
      </c>
      <c r="F380" s="3" t="n">
        <v>0</v>
      </c>
      <c r="G380" s="3" t="n">
        <v>0</v>
      </c>
      <c r="H380" s="3" t="n">
        <v>0</v>
      </c>
      <c r="I380" s="3" t="n">
        <v>0</v>
      </c>
      <c r="J380" s="3" t="n">
        <v>0</v>
      </c>
    </row>
    <row r="381" customFormat="false" ht="12.75" hidden="false" customHeight="false" outlineLevel="0" collapsed="false">
      <c r="A381" s="2" t="s">
        <v>11</v>
      </c>
      <c r="B381" s="2" t="s">
        <v>35</v>
      </c>
      <c r="C381" s="2" t="s">
        <v>26</v>
      </c>
      <c r="D381" s="2" t="s">
        <v>18</v>
      </c>
      <c r="E381" s="3" t="n">
        <v>0</v>
      </c>
      <c r="F381" s="3" t="n">
        <v>0</v>
      </c>
      <c r="G381" s="3" t="n">
        <v>0</v>
      </c>
      <c r="H381" s="3" t="n">
        <v>0</v>
      </c>
      <c r="I381" s="3" t="n">
        <v>0</v>
      </c>
      <c r="J381" s="3" t="n">
        <v>0</v>
      </c>
    </row>
    <row r="382" customFormat="false" ht="12.75" hidden="false" customHeight="false" outlineLevel="0" collapsed="false">
      <c r="A382" s="2" t="s">
        <v>11</v>
      </c>
      <c r="B382" s="2" t="s">
        <v>35</v>
      </c>
      <c r="C382" s="2" t="s">
        <v>27</v>
      </c>
      <c r="D382" s="2" t="s">
        <v>20</v>
      </c>
      <c r="E382" s="3" t="n">
        <v>0</v>
      </c>
      <c r="F382" s="3" t="n">
        <v>0</v>
      </c>
      <c r="G382" s="3" t="n">
        <v>0</v>
      </c>
      <c r="H382" s="3" t="n">
        <v>0</v>
      </c>
      <c r="I382" s="3" t="n">
        <v>0</v>
      </c>
      <c r="J382" s="3" t="n">
        <v>0</v>
      </c>
    </row>
    <row r="383" customFormat="false" ht="12.75" hidden="false" customHeight="false" outlineLevel="0" collapsed="false">
      <c r="A383" s="2" t="s">
        <v>11</v>
      </c>
      <c r="B383" s="2" t="s">
        <v>35</v>
      </c>
      <c r="C383" s="2" t="s">
        <v>27</v>
      </c>
      <c r="D383" s="2" t="s">
        <v>13</v>
      </c>
      <c r="E383" s="3" t="n">
        <v>0.2932435206067</v>
      </c>
      <c r="F383" s="3" t="n">
        <v>0.309500271581</v>
      </c>
      <c r="G383" s="3" t="n">
        <v>0.3240051467923</v>
      </c>
      <c r="H383" s="3" t="n">
        <v>0.330246538328</v>
      </c>
      <c r="I383" s="3" t="n">
        <v>0.3368474888104</v>
      </c>
      <c r="J383" s="3" t="n">
        <v>0.3526074969463</v>
      </c>
    </row>
    <row r="384" customFormat="false" ht="12.75" hidden="false" customHeight="false" outlineLevel="0" collapsed="false">
      <c r="A384" s="2" t="s">
        <v>11</v>
      </c>
      <c r="B384" s="2" t="s">
        <v>35</v>
      </c>
      <c r="C384" s="2" t="s">
        <v>27</v>
      </c>
      <c r="D384" s="2" t="s">
        <v>16</v>
      </c>
      <c r="E384" s="3" t="n">
        <v>0</v>
      </c>
      <c r="F384" s="3" t="n">
        <v>0</v>
      </c>
      <c r="G384" s="3" t="n">
        <v>0</v>
      </c>
      <c r="H384" s="3" t="n">
        <v>0</v>
      </c>
      <c r="I384" s="3" t="n">
        <v>0</v>
      </c>
      <c r="J384" s="3" t="n">
        <v>0</v>
      </c>
    </row>
    <row r="385" customFormat="false" ht="12.75" hidden="false" customHeight="false" outlineLevel="0" collapsed="false">
      <c r="A385" s="2" t="s">
        <v>11</v>
      </c>
      <c r="B385" s="2" t="s">
        <v>35</v>
      </c>
      <c r="C385" s="2" t="s">
        <v>27</v>
      </c>
      <c r="D385" s="2" t="s">
        <v>14</v>
      </c>
      <c r="E385" s="3" t="n">
        <v>0</v>
      </c>
      <c r="F385" s="3" t="n">
        <v>0</v>
      </c>
      <c r="G385" s="3" t="n">
        <v>0</v>
      </c>
      <c r="H385" s="3" t="n">
        <v>0</v>
      </c>
      <c r="I385" s="3" t="n">
        <v>0</v>
      </c>
      <c r="J385" s="3" t="n">
        <v>0</v>
      </c>
    </row>
    <row r="386" customFormat="false" ht="12.75" hidden="false" customHeight="false" outlineLevel="0" collapsed="false">
      <c r="A386" s="2" t="s">
        <v>11</v>
      </c>
      <c r="B386" s="2" t="s">
        <v>35</v>
      </c>
      <c r="C386" s="2" t="s">
        <v>27</v>
      </c>
      <c r="D386" s="2" t="s">
        <v>18</v>
      </c>
      <c r="E386" s="3" t="n">
        <v>0</v>
      </c>
      <c r="F386" s="3" t="n">
        <v>0</v>
      </c>
      <c r="G386" s="3" t="n">
        <v>0</v>
      </c>
      <c r="H386" s="3" t="n">
        <v>0</v>
      </c>
      <c r="I386" s="3" t="n">
        <v>0</v>
      </c>
      <c r="J386" s="3" t="n">
        <v>0</v>
      </c>
    </row>
    <row r="387" customFormat="false" ht="12.75" hidden="false" customHeight="false" outlineLevel="0" collapsed="false">
      <c r="A387" s="2" t="s">
        <v>11</v>
      </c>
      <c r="B387" s="2" t="s">
        <v>36</v>
      </c>
      <c r="C387" s="2" t="s">
        <v>12</v>
      </c>
      <c r="D387" s="2" t="s">
        <v>20</v>
      </c>
      <c r="E387" s="3" t="n">
        <v>0.191692847162</v>
      </c>
      <c r="F387" s="3" t="n">
        <v>0.1631888023721</v>
      </c>
      <c r="G387" s="3" t="n">
        <v>0.1445564435521</v>
      </c>
      <c r="H387" s="3" t="n">
        <v>0.1228551231195</v>
      </c>
      <c r="I387" s="3" t="n">
        <v>0.1046073094298</v>
      </c>
      <c r="J387" s="3" t="n">
        <v>0.0580953178798</v>
      </c>
    </row>
    <row r="388" customFormat="false" ht="12.75" hidden="false" customHeight="false" outlineLevel="0" collapsed="false">
      <c r="A388" s="2" t="s">
        <v>11</v>
      </c>
      <c r="B388" s="2" t="s">
        <v>36</v>
      </c>
      <c r="C388" s="2" t="s">
        <v>12</v>
      </c>
      <c r="D388" s="2" t="s">
        <v>13</v>
      </c>
      <c r="E388" s="3" t="n">
        <v>0.025630687902</v>
      </c>
      <c r="F388" s="3" t="n">
        <v>0.1436072252487</v>
      </c>
      <c r="G388" s="3" t="n">
        <v>0.1710967143072</v>
      </c>
      <c r="H388" s="3" t="n">
        <v>0.185092674141</v>
      </c>
      <c r="I388" s="3" t="n">
        <v>0.1959820251967</v>
      </c>
      <c r="J388" s="3" t="n">
        <v>0.2135070218955</v>
      </c>
    </row>
    <row r="389" customFormat="false" ht="12.75" hidden="false" customHeight="false" outlineLevel="0" collapsed="false">
      <c r="A389" s="2" t="s">
        <v>11</v>
      </c>
      <c r="B389" s="2" t="s">
        <v>36</v>
      </c>
      <c r="C389" s="2" t="s">
        <v>12</v>
      </c>
      <c r="D389" s="2" t="s">
        <v>16</v>
      </c>
      <c r="E389" s="3" t="n">
        <v>1.19253974737</v>
      </c>
      <c r="F389" s="3" t="n">
        <v>0</v>
      </c>
      <c r="G389" s="3" t="n">
        <v>0</v>
      </c>
      <c r="H389" s="3" t="n">
        <v>0</v>
      </c>
      <c r="I389" s="3" t="n">
        <v>0</v>
      </c>
      <c r="J389" s="3" t="n">
        <v>0</v>
      </c>
    </row>
    <row r="390" customFormat="false" ht="12.75" hidden="false" customHeight="false" outlineLevel="0" collapsed="false">
      <c r="A390" s="2" t="s">
        <v>11</v>
      </c>
      <c r="B390" s="2" t="s">
        <v>36</v>
      </c>
      <c r="C390" s="2" t="s">
        <v>12</v>
      </c>
      <c r="D390" s="2" t="s">
        <v>14</v>
      </c>
      <c r="E390" s="3" t="n">
        <v>0.0009098026654</v>
      </c>
      <c r="F390" s="3" t="n">
        <v>0.0007745183967</v>
      </c>
      <c r="G390" s="3" t="n">
        <v>0.0006860866115</v>
      </c>
      <c r="H390" s="3" t="n">
        <v>0.0005830889494</v>
      </c>
      <c r="I390" s="3" t="n">
        <v>0.0004964814578</v>
      </c>
      <c r="J390" s="3" t="n">
        <v>0.0002757287886</v>
      </c>
    </row>
    <row r="391" customFormat="false" ht="12.75" hidden="false" customHeight="false" outlineLevel="0" collapsed="false">
      <c r="A391" s="2" t="s">
        <v>11</v>
      </c>
      <c r="B391" s="2" t="s">
        <v>36</v>
      </c>
      <c r="C391" s="2" t="s">
        <v>12</v>
      </c>
      <c r="D391" s="2" t="s">
        <v>18</v>
      </c>
      <c r="E391" s="3" t="n">
        <v>0</v>
      </c>
      <c r="F391" s="3" t="n">
        <v>0</v>
      </c>
      <c r="G391" s="3" t="n">
        <v>0</v>
      </c>
      <c r="H391" s="3" t="n">
        <v>0</v>
      </c>
      <c r="I391" s="3" t="n">
        <v>0</v>
      </c>
      <c r="J391" s="3" t="n">
        <v>0</v>
      </c>
    </row>
    <row r="392" customFormat="false" ht="12.75" hidden="false" customHeight="false" outlineLevel="0" collapsed="false">
      <c r="A392" s="2" t="s">
        <v>11</v>
      </c>
      <c r="B392" s="2" t="s">
        <v>36</v>
      </c>
      <c r="C392" s="2" t="s">
        <v>17</v>
      </c>
      <c r="D392" s="2" t="s">
        <v>20</v>
      </c>
      <c r="E392" s="3" t="n">
        <v>0</v>
      </c>
      <c r="F392" s="3" t="n">
        <v>0</v>
      </c>
      <c r="G392" s="3" t="n">
        <v>0</v>
      </c>
      <c r="H392" s="3" t="n">
        <v>0</v>
      </c>
      <c r="I392" s="3" t="n">
        <v>0</v>
      </c>
      <c r="J392" s="3" t="n">
        <v>0</v>
      </c>
    </row>
    <row r="393" customFormat="false" ht="12.75" hidden="false" customHeight="false" outlineLevel="0" collapsed="false">
      <c r="A393" s="2" t="s">
        <v>11</v>
      </c>
      <c r="B393" s="2" t="s">
        <v>36</v>
      </c>
      <c r="C393" s="2" t="s">
        <v>17</v>
      </c>
      <c r="D393" s="2" t="s">
        <v>13</v>
      </c>
      <c r="E393" s="3" t="n">
        <v>0.032021987773</v>
      </c>
      <c r="F393" s="3" t="n">
        <v>0.0350741593097</v>
      </c>
      <c r="G393" s="3" t="n">
        <v>0.0378044525702</v>
      </c>
      <c r="H393" s="3" t="n">
        <v>0.034415769385</v>
      </c>
      <c r="I393" s="3" t="n">
        <v>0.0313594116323</v>
      </c>
      <c r="J393" s="3" t="n">
        <v>0.024173207523</v>
      </c>
    </row>
    <row r="394" customFormat="false" ht="12.75" hidden="false" customHeight="false" outlineLevel="0" collapsed="false">
      <c r="A394" s="2" t="s">
        <v>11</v>
      </c>
      <c r="B394" s="2" t="s">
        <v>36</v>
      </c>
      <c r="C394" s="2" t="s">
        <v>17</v>
      </c>
      <c r="D394" s="2" t="s">
        <v>16</v>
      </c>
      <c r="E394" s="3" t="n">
        <v>0</v>
      </c>
      <c r="F394" s="3" t="n">
        <v>0</v>
      </c>
      <c r="G394" s="3" t="n">
        <v>0</v>
      </c>
      <c r="H394" s="3" t="n">
        <v>0</v>
      </c>
      <c r="I394" s="3" t="n">
        <v>0</v>
      </c>
      <c r="J394" s="3" t="n">
        <v>0</v>
      </c>
    </row>
    <row r="395" customFormat="false" ht="12.75" hidden="false" customHeight="false" outlineLevel="0" collapsed="false">
      <c r="A395" s="2" t="s">
        <v>11</v>
      </c>
      <c r="B395" s="2" t="s">
        <v>36</v>
      </c>
      <c r="C395" s="2" t="s">
        <v>17</v>
      </c>
      <c r="D395" s="2" t="s">
        <v>14</v>
      </c>
      <c r="E395" s="3" t="n">
        <v>0</v>
      </c>
      <c r="F395" s="3" t="n">
        <v>0</v>
      </c>
      <c r="G395" s="3" t="n">
        <v>0</v>
      </c>
      <c r="H395" s="3" t="n">
        <v>0</v>
      </c>
      <c r="I395" s="3" t="n">
        <v>0</v>
      </c>
      <c r="J395" s="3" t="n">
        <v>0</v>
      </c>
    </row>
    <row r="396" customFormat="false" ht="12.75" hidden="false" customHeight="false" outlineLevel="0" collapsed="false">
      <c r="A396" s="2" t="s">
        <v>11</v>
      </c>
      <c r="B396" s="2" t="s">
        <v>36</v>
      </c>
      <c r="C396" s="2" t="s">
        <v>17</v>
      </c>
      <c r="D396" s="2" t="s">
        <v>18</v>
      </c>
      <c r="E396" s="3" t="n">
        <v>0</v>
      </c>
      <c r="F396" s="3" t="n">
        <v>0</v>
      </c>
      <c r="G396" s="3" t="n">
        <v>0</v>
      </c>
      <c r="H396" s="3" t="n">
        <v>0</v>
      </c>
      <c r="I396" s="3" t="n">
        <v>0</v>
      </c>
      <c r="J396" s="3" t="n">
        <v>0</v>
      </c>
    </row>
    <row r="397" customFormat="false" ht="12.75" hidden="false" customHeight="false" outlineLevel="0" collapsed="false">
      <c r="A397" s="2" t="s">
        <v>11</v>
      </c>
      <c r="B397" s="2" t="s">
        <v>36</v>
      </c>
      <c r="C397" s="2" t="s">
        <v>19</v>
      </c>
      <c r="D397" s="2" t="s">
        <v>20</v>
      </c>
      <c r="E397" s="3" t="n">
        <v>0.18757848096</v>
      </c>
      <c r="F397" s="3" t="n">
        <v>0.1330751495122</v>
      </c>
      <c r="G397" s="3" t="n">
        <v>0.0832553487374</v>
      </c>
      <c r="H397" s="3" t="n">
        <v>0.0723114430952</v>
      </c>
      <c r="I397" s="3" t="n">
        <v>0.1039344344365</v>
      </c>
      <c r="J397" s="3" t="n">
        <v>0.1637048462623</v>
      </c>
    </row>
    <row r="398" customFormat="false" ht="12.75" hidden="false" customHeight="false" outlineLevel="0" collapsed="false">
      <c r="A398" s="2" t="s">
        <v>11</v>
      </c>
      <c r="B398" s="2" t="s">
        <v>36</v>
      </c>
      <c r="C398" s="2" t="s">
        <v>19</v>
      </c>
      <c r="D398" s="2" t="s">
        <v>13</v>
      </c>
      <c r="E398" s="3" t="n">
        <v>0.333798104912</v>
      </c>
      <c r="F398" s="3" t="n">
        <v>0.4035207505887</v>
      </c>
      <c r="G398" s="3" t="n">
        <v>0.5124559850902</v>
      </c>
      <c r="H398" s="3" t="n">
        <v>0.6658454745831</v>
      </c>
      <c r="I398" s="3" t="n">
        <v>0.8893434240834</v>
      </c>
      <c r="J398" s="3" t="n">
        <v>1.0517552276788</v>
      </c>
    </row>
    <row r="399" customFormat="false" ht="12.75" hidden="false" customHeight="false" outlineLevel="0" collapsed="false">
      <c r="A399" s="2" t="s">
        <v>11</v>
      </c>
      <c r="B399" s="2" t="s">
        <v>36</v>
      </c>
      <c r="C399" s="2" t="s">
        <v>19</v>
      </c>
      <c r="D399" s="2" t="s">
        <v>16</v>
      </c>
      <c r="E399" s="3" t="n">
        <v>1.1592389056</v>
      </c>
      <c r="F399" s="3" t="n">
        <v>0.8398474032021</v>
      </c>
      <c r="G399" s="3" t="n">
        <v>0.708545594953</v>
      </c>
      <c r="H399" s="3" t="n">
        <v>0.4879078960892</v>
      </c>
      <c r="I399" s="3" t="n">
        <v>0.2891578148126</v>
      </c>
      <c r="J399" s="3" t="n">
        <v>0.001216145702</v>
      </c>
    </row>
    <row r="400" customFormat="false" ht="12.75" hidden="false" customHeight="false" outlineLevel="0" collapsed="false">
      <c r="A400" s="2" t="s">
        <v>11</v>
      </c>
      <c r="B400" s="2" t="s">
        <v>36</v>
      </c>
      <c r="C400" s="2" t="s">
        <v>19</v>
      </c>
      <c r="D400" s="2" t="s">
        <v>14</v>
      </c>
      <c r="E400" s="3" t="n">
        <v>1.65617507621</v>
      </c>
      <c r="F400" s="3" t="n">
        <v>2.0275642898712</v>
      </c>
      <c r="G400" s="3" t="n">
        <v>1.8883277967003</v>
      </c>
      <c r="H400" s="3" t="n">
        <v>1.6469877425044</v>
      </c>
      <c r="I400" s="3" t="n">
        <v>1.2257573140362</v>
      </c>
      <c r="J400" s="3" t="n">
        <v>0.058360975562</v>
      </c>
    </row>
    <row r="401" customFormat="false" ht="12.75" hidden="false" customHeight="false" outlineLevel="0" collapsed="false">
      <c r="A401" s="2" t="s">
        <v>11</v>
      </c>
      <c r="B401" s="2" t="s">
        <v>36</v>
      </c>
      <c r="C401" s="2" t="s">
        <v>19</v>
      </c>
      <c r="D401" s="2" t="s">
        <v>18</v>
      </c>
      <c r="E401" s="3" t="n">
        <v>0.1992248757</v>
      </c>
      <c r="F401" s="3" t="n">
        <v>0.1436506223845</v>
      </c>
      <c r="G401" s="3" t="n">
        <v>0.1081600320938</v>
      </c>
      <c r="H401" s="3" t="n">
        <v>0.158394774151</v>
      </c>
      <c r="I401" s="3" t="n">
        <v>0.2687163392955</v>
      </c>
      <c r="J401" s="3" t="n">
        <v>0.8352184811726</v>
      </c>
    </row>
    <row r="402" customFormat="false" ht="12.75" hidden="false" customHeight="false" outlineLevel="0" collapsed="false">
      <c r="A402" s="2" t="s">
        <v>11</v>
      </c>
      <c r="B402" s="2" t="s">
        <v>36</v>
      </c>
      <c r="C402" s="2" t="s">
        <v>21</v>
      </c>
      <c r="D402" s="2" t="s">
        <v>20</v>
      </c>
      <c r="E402" s="3" t="n">
        <v>0</v>
      </c>
      <c r="F402" s="3" t="n">
        <v>0</v>
      </c>
      <c r="G402" s="3" t="n">
        <v>0</v>
      </c>
      <c r="H402" s="3" t="n">
        <v>0</v>
      </c>
      <c r="I402" s="3" t="n">
        <v>0</v>
      </c>
      <c r="J402" s="3" t="n">
        <v>0</v>
      </c>
    </row>
    <row r="403" customFormat="false" ht="12.75" hidden="false" customHeight="false" outlineLevel="0" collapsed="false">
      <c r="A403" s="2" t="s">
        <v>11</v>
      </c>
      <c r="B403" s="2" t="s">
        <v>36</v>
      </c>
      <c r="C403" s="2" t="s">
        <v>21</v>
      </c>
      <c r="D403" s="2" t="s">
        <v>13</v>
      </c>
      <c r="E403" s="3" t="n">
        <v>0.1537795564323</v>
      </c>
      <c r="F403" s="3" t="n">
        <v>0.1490830825056</v>
      </c>
      <c r="G403" s="3" t="n">
        <v>0.1437472835004</v>
      </c>
      <c r="H403" s="3" t="n">
        <v>0.1341035095581</v>
      </c>
      <c r="I403" s="3" t="n">
        <v>0.1309931299152</v>
      </c>
      <c r="J403" s="3" t="n">
        <v>0.1279360736369</v>
      </c>
    </row>
    <row r="404" customFormat="false" ht="12.75" hidden="false" customHeight="false" outlineLevel="0" collapsed="false">
      <c r="A404" s="2" t="s">
        <v>11</v>
      </c>
      <c r="B404" s="2" t="s">
        <v>36</v>
      </c>
      <c r="C404" s="2" t="s">
        <v>21</v>
      </c>
      <c r="D404" s="2" t="s">
        <v>16</v>
      </c>
      <c r="E404" s="3" t="n">
        <v>0</v>
      </c>
      <c r="F404" s="3" t="n">
        <v>0</v>
      </c>
      <c r="G404" s="3" t="n">
        <v>0</v>
      </c>
      <c r="H404" s="3" t="n">
        <v>0</v>
      </c>
      <c r="I404" s="3" t="n">
        <v>0</v>
      </c>
      <c r="J404" s="3" t="n">
        <v>0</v>
      </c>
    </row>
    <row r="405" customFormat="false" ht="12.75" hidden="false" customHeight="false" outlineLevel="0" collapsed="false">
      <c r="A405" s="2" t="s">
        <v>11</v>
      </c>
      <c r="B405" s="2" t="s">
        <v>36</v>
      </c>
      <c r="C405" s="2" t="s">
        <v>21</v>
      </c>
      <c r="D405" s="2" t="s">
        <v>14</v>
      </c>
      <c r="E405" s="3" t="n">
        <v>0</v>
      </c>
      <c r="F405" s="3" t="n">
        <v>0</v>
      </c>
      <c r="G405" s="3" t="n">
        <v>0</v>
      </c>
      <c r="H405" s="3" t="n">
        <v>0</v>
      </c>
      <c r="I405" s="3" t="n">
        <v>0</v>
      </c>
      <c r="J405" s="3" t="n">
        <v>0</v>
      </c>
    </row>
    <row r="406" customFormat="false" ht="12.75" hidden="false" customHeight="false" outlineLevel="0" collapsed="false">
      <c r="A406" s="2" t="s">
        <v>11</v>
      </c>
      <c r="B406" s="2" t="s">
        <v>36</v>
      </c>
      <c r="C406" s="2" t="s">
        <v>21</v>
      </c>
      <c r="D406" s="2" t="s">
        <v>18</v>
      </c>
      <c r="E406" s="3" t="n">
        <v>0</v>
      </c>
      <c r="F406" s="3" t="n">
        <v>0</v>
      </c>
      <c r="G406" s="3" t="n">
        <v>0</v>
      </c>
      <c r="H406" s="3" t="n">
        <v>0</v>
      </c>
      <c r="I406" s="3" t="n">
        <v>0</v>
      </c>
      <c r="J406" s="3" t="n">
        <v>0</v>
      </c>
    </row>
    <row r="407" customFormat="false" ht="12.75" hidden="false" customHeight="false" outlineLevel="0" collapsed="false">
      <c r="A407" s="2" t="s">
        <v>11</v>
      </c>
      <c r="B407" s="2" t="s">
        <v>36</v>
      </c>
      <c r="C407" s="2" t="s">
        <v>22</v>
      </c>
      <c r="D407" s="2" t="s">
        <v>20</v>
      </c>
      <c r="E407" s="3" t="n">
        <v>0.0298014363624</v>
      </c>
      <c r="F407" s="3" t="n">
        <v>0.0201271111548</v>
      </c>
      <c r="G407" s="3" t="n">
        <v>0.0147350312108</v>
      </c>
      <c r="H407" s="3" t="n">
        <v>0.0105818011103</v>
      </c>
      <c r="I407" s="3" t="n">
        <v>0.007624848599</v>
      </c>
      <c r="J407" s="3" t="n">
        <v>0.002402446018</v>
      </c>
    </row>
    <row r="408" customFormat="false" ht="12.75" hidden="false" customHeight="false" outlineLevel="0" collapsed="false">
      <c r="A408" s="2" t="s">
        <v>11</v>
      </c>
      <c r="B408" s="2" t="s">
        <v>36</v>
      </c>
      <c r="C408" s="2" t="s">
        <v>22</v>
      </c>
      <c r="D408" s="2" t="s">
        <v>13</v>
      </c>
      <c r="E408" s="3" t="n">
        <v>0.0897997595876</v>
      </c>
      <c r="F408" s="3" t="n">
        <v>0.1223159323871</v>
      </c>
      <c r="G408" s="3" t="n">
        <v>0.1430997875827</v>
      </c>
      <c r="H408" s="3" t="n">
        <v>0.1529310786034</v>
      </c>
      <c r="I408" s="3" t="n">
        <v>0.1594634508887</v>
      </c>
      <c r="J408" s="3" t="n">
        <v>0.1556453062182</v>
      </c>
    </row>
    <row r="409" customFormat="false" ht="12.75" hidden="false" customHeight="false" outlineLevel="0" collapsed="false">
      <c r="A409" s="2" t="s">
        <v>11</v>
      </c>
      <c r="B409" s="2" t="s">
        <v>36</v>
      </c>
      <c r="C409" s="2" t="s">
        <v>22</v>
      </c>
      <c r="D409" s="2" t="s">
        <v>16</v>
      </c>
      <c r="E409" s="3" t="n">
        <v>0</v>
      </c>
      <c r="F409" s="3" t="n">
        <v>0</v>
      </c>
      <c r="G409" s="3" t="n">
        <v>0</v>
      </c>
      <c r="H409" s="3" t="n">
        <v>0</v>
      </c>
      <c r="I409" s="3" t="n">
        <v>0</v>
      </c>
      <c r="J409" s="3" t="n">
        <v>0</v>
      </c>
    </row>
    <row r="410" customFormat="false" ht="12.75" hidden="false" customHeight="false" outlineLevel="0" collapsed="false">
      <c r="A410" s="2" t="s">
        <v>11</v>
      </c>
      <c r="B410" s="2" t="s">
        <v>36</v>
      </c>
      <c r="C410" s="2" t="s">
        <v>22</v>
      </c>
      <c r="D410" s="2" t="s">
        <v>14</v>
      </c>
      <c r="E410" s="3" t="n">
        <v>0.0917136604793</v>
      </c>
      <c r="F410" s="3" t="n">
        <v>0.0724572303565</v>
      </c>
      <c r="G410" s="3" t="n">
        <v>0.0599581549959</v>
      </c>
      <c r="H410" s="3" t="n">
        <v>0.0482558634345</v>
      </c>
      <c r="I410" s="3" t="n">
        <v>0.0387535064148</v>
      </c>
      <c r="J410" s="3" t="n">
        <v>0.0169723544327</v>
      </c>
    </row>
    <row r="411" customFormat="false" ht="12.75" hidden="false" customHeight="false" outlineLevel="0" collapsed="false">
      <c r="A411" s="2" t="s">
        <v>11</v>
      </c>
      <c r="B411" s="2" t="s">
        <v>36</v>
      </c>
      <c r="C411" s="2" t="s">
        <v>22</v>
      </c>
      <c r="D411" s="2" t="s">
        <v>18</v>
      </c>
      <c r="E411" s="3" t="n">
        <v>0</v>
      </c>
      <c r="F411" s="3" t="n">
        <v>0</v>
      </c>
      <c r="G411" s="3" t="n">
        <v>0</v>
      </c>
      <c r="H411" s="3" t="n">
        <v>0</v>
      </c>
      <c r="I411" s="3" t="n">
        <v>0</v>
      </c>
      <c r="J411" s="3" t="n">
        <v>0</v>
      </c>
    </row>
    <row r="412" customFormat="false" ht="12.75" hidden="false" customHeight="false" outlineLevel="0" collapsed="false">
      <c r="A412" s="2" t="s">
        <v>11</v>
      </c>
      <c r="B412" s="2" t="s">
        <v>36</v>
      </c>
      <c r="C412" s="2" t="s">
        <v>23</v>
      </c>
      <c r="D412" s="2" t="s">
        <v>20</v>
      </c>
      <c r="E412" s="3" t="n">
        <v>0</v>
      </c>
      <c r="F412" s="3" t="n">
        <v>0</v>
      </c>
      <c r="G412" s="3" t="n">
        <v>0</v>
      </c>
      <c r="H412" s="3" t="n">
        <v>0</v>
      </c>
      <c r="I412" s="3" t="n">
        <v>0</v>
      </c>
      <c r="J412" s="3" t="n">
        <v>0</v>
      </c>
    </row>
    <row r="413" customFormat="false" ht="12.75" hidden="false" customHeight="false" outlineLevel="0" collapsed="false">
      <c r="A413" s="2" t="s">
        <v>11</v>
      </c>
      <c r="B413" s="2" t="s">
        <v>36</v>
      </c>
      <c r="C413" s="2" t="s">
        <v>23</v>
      </c>
      <c r="D413" s="2" t="s">
        <v>13</v>
      </c>
      <c r="E413" s="3" t="n">
        <v>2.04934590855</v>
      </c>
      <c r="F413" s="3" t="n">
        <v>2.0469802639521</v>
      </c>
      <c r="G413" s="3" t="n">
        <v>1.9110974760691</v>
      </c>
      <c r="H413" s="3" t="n">
        <v>1.565773442956</v>
      </c>
      <c r="I413" s="3" t="n">
        <v>1.2252447712534</v>
      </c>
      <c r="J413" s="3" t="n">
        <v>0.738136466737</v>
      </c>
    </row>
    <row r="414" customFormat="false" ht="12.75" hidden="false" customHeight="false" outlineLevel="0" collapsed="false">
      <c r="A414" s="2" t="s">
        <v>11</v>
      </c>
      <c r="B414" s="2" t="s">
        <v>36</v>
      </c>
      <c r="C414" s="2" t="s">
        <v>23</v>
      </c>
      <c r="D414" s="2" t="s">
        <v>16</v>
      </c>
      <c r="E414" s="3" t="n">
        <v>0</v>
      </c>
      <c r="F414" s="3" t="n">
        <v>0</v>
      </c>
      <c r="G414" s="3" t="n">
        <v>0</v>
      </c>
      <c r="H414" s="3" t="n">
        <v>0</v>
      </c>
      <c r="I414" s="3" t="n">
        <v>0</v>
      </c>
      <c r="J414" s="3" t="n">
        <v>0</v>
      </c>
    </row>
    <row r="415" customFormat="false" ht="12.75" hidden="false" customHeight="false" outlineLevel="0" collapsed="false">
      <c r="A415" s="2" t="s">
        <v>11</v>
      </c>
      <c r="B415" s="2" t="s">
        <v>36</v>
      </c>
      <c r="C415" s="2" t="s">
        <v>23</v>
      </c>
      <c r="D415" s="2" t="s">
        <v>14</v>
      </c>
      <c r="E415" s="3" t="n">
        <v>0</v>
      </c>
      <c r="F415" s="3" t="n">
        <v>0</v>
      </c>
      <c r="G415" s="3" t="n">
        <v>0</v>
      </c>
      <c r="H415" s="3" t="n">
        <v>0</v>
      </c>
      <c r="I415" s="3" t="n">
        <v>0</v>
      </c>
      <c r="J415" s="3" t="n">
        <v>0</v>
      </c>
    </row>
    <row r="416" customFormat="false" ht="12.75" hidden="false" customHeight="false" outlineLevel="0" collapsed="false">
      <c r="A416" s="2" t="s">
        <v>11</v>
      </c>
      <c r="B416" s="2" t="s">
        <v>36</v>
      </c>
      <c r="C416" s="2" t="s">
        <v>23</v>
      </c>
      <c r="D416" s="2" t="s">
        <v>18</v>
      </c>
      <c r="E416" s="3" t="n">
        <v>0</v>
      </c>
      <c r="F416" s="3" t="n">
        <v>0</v>
      </c>
      <c r="G416" s="3" t="n">
        <v>0</v>
      </c>
      <c r="H416" s="3" t="n">
        <v>0</v>
      </c>
      <c r="I416" s="3" t="n">
        <v>0</v>
      </c>
      <c r="J416" s="3" t="n">
        <v>0</v>
      </c>
    </row>
    <row r="417" customFormat="false" ht="12.75" hidden="false" customHeight="false" outlineLevel="0" collapsed="false">
      <c r="A417" s="2" t="s">
        <v>11</v>
      </c>
      <c r="B417" s="2" t="s">
        <v>36</v>
      </c>
      <c r="C417" s="2" t="s">
        <v>24</v>
      </c>
      <c r="D417" s="2" t="s">
        <v>20</v>
      </c>
      <c r="E417" s="3" t="n">
        <v>0.0221307897886</v>
      </c>
      <c r="F417" s="3" t="n">
        <v>0.0509810158917</v>
      </c>
      <c r="G417" s="3" t="n">
        <v>0.0714360536724</v>
      </c>
      <c r="H417" s="3" t="n">
        <v>0.0857474535108</v>
      </c>
      <c r="I417" s="3" t="n">
        <v>0.0879720380847</v>
      </c>
      <c r="J417" s="3" t="n">
        <v>0.0758699577126</v>
      </c>
    </row>
    <row r="418" customFormat="false" ht="12.75" hidden="false" customHeight="false" outlineLevel="0" collapsed="false">
      <c r="A418" s="2" t="s">
        <v>11</v>
      </c>
      <c r="B418" s="2" t="s">
        <v>36</v>
      </c>
      <c r="C418" s="2" t="s">
        <v>24</v>
      </c>
      <c r="D418" s="2" t="s">
        <v>13</v>
      </c>
      <c r="E418" s="3" t="n">
        <v>0.1323784389772</v>
      </c>
      <c r="F418" s="3" t="n">
        <v>0.161129342619</v>
      </c>
      <c r="G418" s="3" t="n">
        <v>0.1718279435353</v>
      </c>
      <c r="H418" s="3" t="n">
        <v>0.1630874483083</v>
      </c>
      <c r="I418" s="3" t="n">
        <v>0.1507860854703</v>
      </c>
      <c r="J418" s="3" t="n">
        <v>0.077359616921</v>
      </c>
    </row>
    <row r="419" customFormat="false" ht="12.75" hidden="false" customHeight="false" outlineLevel="0" collapsed="false">
      <c r="A419" s="2" t="s">
        <v>11</v>
      </c>
      <c r="B419" s="2" t="s">
        <v>36</v>
      </c>
      <c r="C419" s="2" t="s">
        <v>24</v>
      </c>
      <c r="D419" s="2" t="s">
        <v>16</v>
      </c>
      <c r="E419" s="3" t="n">
        <v>0.1767068899214</v>
      </c>
      <c r="F419" s="3" t="n">
        <v>0.120356046998</v>
      </c>
      <c r="G419" s="3" t="n">
        <v>0.069989381779</v>
      </c>
      <c r="H419" s="3" t="n">
        <v>0.0302040485363</v>
      </c>
      <c r="I419" s="3" t="n">
        <v>0.0225675341281</v>
      </c>
      <c r="J419" s="3" t="n">
        <v>0.0100246004815</v>
      </c>
    </row>
    <row r="420" customFormat="false" ht="12.75" hidden="false" customHeight="false" outlineLevel="0" collapsed="false">
      <c r="A420" s="2" t="s">
        <v>11</v>
      </c>
      <c r="B420" s="2" t="s">
        <v>36</v>
      </c>
      <c r="C420" s="2" t="s">
        <v>24</v>
      </c>
      <c r="D420" s="2" t="s">
        <v>14</v>
      </c>
      <c r="E420" s="3" t="n">
        <v>0.1531864809484</v>
      </c>
      <c r="F420" s="3" t="n">
        <v>0.1439649257766</v>
      </c>
      <c r="G420" s="3" t="n">
        <v>0.1311476020713</v>
      </c>
      <c r="H420" s="3" t="n">
        <v>0.1153728670909</v>
      </c>
      <c r="I420" s="3" t="n">
        <v>0.0940417845226</v>
      </c>
      <c r="J420" s="3" t="n">
        <v>0.0392134571584</v>
      </c>
    </row>
    <row r="421" customFormat="false" ht="12.75" hidden="false" customHeight="false" outlineLevel="0" collapsed="false">
      <c r="A421" s="2" t="s">
        <v>11</v>
      </c>
      <c r="B421" s="2" t="s">
        <v>36</v>
      </c>
      <c r="C421" s="2" t="s">
        <v>24</v>
      </c>
      <c r="D421" s="2" t="s">
        <v>18</v>
      </c>
      <c r="E421" s="3" t="n">
        <v>0.0237255518203</v>
      </c>
      <c r="F421" s="3" t="n">
        <v>0.0246320437769</v>
      </c>
      <c r="G421" s="3" t="n">
        <v>0.0244426586347</v>
      </c>
      <c r="H421" s="3" t="n">
        <v>0.0234088906829</v>
      </c>
      <c r="I421" s="3" t="n">
        <v>0.021869443538</v>
      </c>
      <c r="J421" s="3" t="n">
        <v>0.0159933937783</v>
      </c>
    </row>
    <row r="422" customFormat="false" ht="12.75" hidden="false" customHeight="false" outlineLevel="0" collapsed="false">
      <c r="A422" s="2" t="s">
        <v>11</v>
      </c>
      <c r="B422" s="2" t="s">
        <v>36</v>
      </c>
      <c r="C422" s="2" t="s">
        <v>25</v>
      </c>
      <c r="D422" s="2" t="s">
        <v>20</v>
      </c>
      <c r="E422" s="3" t="n">
        <v>0</v>
      </c>
      <c r="F422" s="3" t="n">
        <v>0</v>
      </c>
      <c r="G422" s="3" t="n">
        <v>0</v>
      </c>
      <c r="H422" s="3" t="n">
        <v>0</v>
      </c>
      <c r="I422" s="3" t="n">
        <v>0</v>
      </c>
      <c r="J422" s="3" t="n">
        <v>0</v>
      </c>
    </row>
    <row r="423" customFormat="false" ht="12.75" hidden="false" customHeight="false" outlineLevel="0" collapsed="false">
      <c r="A423" s="2" t="s">
        <v>11</v>
      </c>
      <c r="B423" s="2" t="s">
        <v>36</v>
      </c>
      <c r="C423" s="2" t="s">
        <v>25</v>
      </c>
      <c r="D423" s="2" t="s">
        <v>13</v>
      </c>
      <c r="E423" s="3" t="n">
        <v>0.32021987773</v>
      </c>
      <c r="F423" s="3" t="n">
        <v>0.3138578967237</v>
      </c>
      <c r="G423" s="3" t="n">
        <v>0.3071778534734</v>
      </c>
      <c r="H423" s="3" t="n">
        <v>0.2972566677698</v>
      </c>
      <c r="I423" s="3" t="n">
        <v>0.2877903688464</v>
      </c>
      <c r="J423" s="3" t="n">
        <v>0.2524728927681</v>
      </c>
    </row>
    <row r="424" customFormat="false" ht="12.75" hidden="false" customHeight="false" outlineLevel="0" collapsed="false">
      <c r="A424" s="2" t="s">
        <v>11</v>
      </c>
      <c r="B424" s="2" t="s">
        <v>36</v>
      </c>
      <c r="C424" s="2" t="s">
        <v>25</v>
      </c>
      <c r="D424" s="2" t="s">
        <v>16</v>
      </c>
      <c r="E424" s="3" t="n">
        <v>0</v>
      </c>
      <c r="F424" s="3" t="n">
        <v>0</v>
      </c>
      <c r="G424" s="3" t="n">
        <v>0</v>
      </c>
      <c r="H424" s="3" t="n">
        <v>0</v>
      </c>
      <c r="I424" s="3" t="n">
        <v>0</v>
      </c>
      <c r="J424" s="3" t="n">
        <v>0</v>
      </c>
    </row>
    <row r="425" customFormat="false" ht="12.75" hidden="false" customHeight="false" outlineLevel="0" collapsed="false">
      <c r="A425" s="2" t="s">
        <v>11</v>
      </c>
      <c r="B425" s="2" t="s">
        <v>36</v>
      </c>
      <c r="C425" s="2" t="s">
        <v>25</v>
      </c>
      <c r="D425" s="2" t="s">
        <v>14</v>
      </c>
      <c r="E425" s="3" t="n">
        <v>0</v>
      </c>
      <c r="F425" s="3" t="n">
        <v>0</v>
      </c>
      <c r="G425" s="3" t="n">
        <v>0</v>
      </c>
      <c r="H425" s="3" t="n">
        <v>0</v>
      </c>
      <c r="I425" s="3" t="n">
        <v>0</v>
      </c>
      <c r="J425" s="3" t="n">
        <v>0</v>
      </c>
    </row>
    <row r="426" customFormat="false" ht="12.75" hidden="false" customHeight="false" outlineLevel="0" collapsed="false">
      <c r="A426" s="2" t="s">
        <v>11</v>
      </c>
      <c r="B426" s="2" t="s">
        <v>36</v>
      </c>
      <c r="C426" s="2" t="s">
        <v>25</v>
      </c>
      <c r="D426" s="2" t="s">
        <v>18</v>
      </c>
      <c r="E426" s="3" t="n">
        <v>0</v>
      </c>
      <c r="F426" s="3" t="n">
        <v>0</v>
      </c>
      <c r="G426" s="3" t="n">
        <v>0</v>
      </c>
      <c r="H426" s="3" t="n">
        <v>0</v>
      </c>
      <c r="I426" s="3" t="n">
        <v>0</v>
      </c>
      <c r="J426" s="3" t="n">
        <v>0</v>
      </c>
    </row>
    <row r="427" customFormat="false" ht="12.75" hidden="false" customHeight="false" outlineLevel="0" collapsed="false">
      <c r="A427" s="2" t="s">
        <v>11</v>
      </c>
      <c r="B427" s="2" t="s">
        <v>36</v>
      </c>
      <c r="C427" s="2" t="s">
        <v>27</v>
      </c>
      <c r="D427" s="2" t="s">
        <v>20</v>
      </c>
      <c r="E427" s="3" t="n">
        <v>0</v>
      </c>
      <c r="F427" s="3" t="n">
        <v>0</v>
      </c>
      <c r="G427" s="3" t="n">
        <v>0</v>
      </c>
      <c r="H427" s="3" t="n">
        <v>0</v>
      </c>
      <c r="I427" s="3" t="n">
        <v>0</v>
      </c>
      <c r="J427" s="3" t="n">
        <v>0</v>
      </c>
    </row>
    <row r="428" customFormat="false" ht="12.75" hidden="false" customHeight="false" outlineLevel="0" collapsed="false">
      <c r="A428" s="2" t="s">
        <v>11</v>
      </c>
      <c r="B428" s="2" t="s">
        <v>36</v>
      </c>
      <c r="C428" s="2" t="s">
        <v>27</v>
      </c>
      <c r="D428" s="2" t="s">
        <v>13</v>
      </c>
      <c r="E428" s="3" t="n">
        <v>0.400938427217</v>
      </c>
      <c r="F428" s="3" t="n">
        <v>0.4177092240268</v>
      </c>
      <c r="G428" s="3" t="n">
        <v>0.4331542679135</v>
      </c>
      <c r="H428" s="3" t="n">
        <v>0.4390604477782</v>
      </c>
      <c r="I428" s="3" t="n">
        <v>0.4454582027591</v>
      </c>
      <c r="J428" s="3" t="n">
        <v>0.462281827107</v>
      </c>
    </row>
    <row r="429" customFormat="false" ht="12.75" hidden="false" customHeight="false" outlineLevel="0" collapsed="false">
      <c r="A429" s="2" t="s">
        <v>11</v>
      </c>
      <c r="B429" s="2" t="s">
        <v>36</v>
      </c>
      <c r="C429" s="2" t="s">
        <v>27</v>
      </c>
      <c r="D429" s="2" t="s">
        <v>16</v>
      </c>
      <c r="E429" s="3" t="n">
        <v>0</v>
      </c>
      <c r="F429" s="3" t="n">
        <v>0</v>
      </c>
      <c r="G429" s="3" t="n">
        <v>0</v>
      </c>
      <c r="H429" s="3" t="n">
        <v>0</v>
      </c>
      <c r="I429" s="3" t="n">
        <v>0</v>
      </c>
      <c r="J429" s="3" t="n">
        <v>0</v>
      </c>
    </row>
    <row r="430" customFormat="false" ht="12.75" hidden="false" customHeight="false" outlineLevel="0" collapsed="false">
      <c r="A430" s="2" t="s">
        <v>11</v>
      </c>
      <c r="B430" s="2" t="s">
        <v>36</v>
      </c>
      <c r="C430" s="2" t="s">
        <v>27</v>
      </c>
      <c r="D430" s="2" t="s">
        <v>14</v>
      </c>
      <c r="E430" s="3" t="n">
        <v>0</v>
      </c>
      <c r="F430" s="3" t="n">
        <v>0</v>
      </c>
      <c r="G430" s="3" t="n">
        <v>0</v>
      </c>
      <c r="H430" s="3" t="n">
        <v>0</v>
      </c>
      <c r="I430" s="3" t="n">
        <v>0</v>
      </c>
      <c r="J430" s="3" t="n">
        <v>0</v>
      </c>
    </row>
    <row r="431" customFormat="false" ht="12.75" hidden="false" customHeight="false" outlineLevel="0" collapsed="false">
      <c r="A431" s="2" t="s">
        <v>11</v>
      </c>
      <c r="B431" s="2" t="s">
        <v>36</v>
      </c>
      <c r="C431" s="2" t="s">
        <v>27</v>
      </c>
      <c r="D431" s="2" t="s">
        <v>18</v>
      </c>
      <c r="E431" s="3" t="n">
        <v>0</v>
      </c>
      <c r="F431" s="3" t="n">
        <v>0</v>
      </c>
      <c r="G431" s="3" t="n">
        <v>0</v>
      </c>
      <c r="H431" s="3" t="n">
        <v>0</v>
      </c>
      <c r="I431" s="3" t="n">
        <v>0</v>
      </c>
      <c r="J431" s="3" t="n">
        <v>0</v>
      </c>
    </row>
    <row r="449" customFormat="false" ht="12.75" hidden="false" customHeight="false" outlineLevel="0" collapsed="false">
      <c r="A449" s="0" t="s">
        <v>37</v>
      </c>
    </row>
    <row r="450" customFormat="false" ht="12.75" hidden="false" customHeight="false" outlineLevel="0" collapsed="false">
      <c r="A450" s="1" t="s">
        <v>0</v>
      </c>
      <c r="B450" s="1" t="s">
        <v>38</v>
      </c>
      <c r="C450" s="1" t="s">
        <v>39</v>
      </c>
      <c r="D450" s="1" t="s">
        <v>40</v>
      </c>
      <c r="E450" s="1" t="s">
        <v>41</v>
      </c>
      <c r="F450" s="1" t="s">
        <v>42</v>
      </c>
      <c r="G450" s="1" t="s">
        <v>43</v>
      </c>
      <c r="H450" s="1" t="s">
        <v>44</v>
      </c>
      <c r="I450" s="8"/>
      <c r="J450" s="8"/>
    </row>
    <row r="451" customFormat="false" ht="13.4" hidden="false" customHeight="false" outlineLevel="0" collapsed="false">
      <c r="A451" s="2" t="s">
        <v>11</v>
      </c>
      <c r="B451" s="2" t="s">
        <v>45</v>
      </c>
      <c r="C451" s="2" t="s">
        <v>19</v>
      </c>
      <c r="D451" s="3" t="n">
        <v>0.6188720630886</v>
      </c>
      <c r="E451" s="3" t="n">
        <v>5.9666580413708</v>
      </c>
      <c r="F451" s="3" t="n">
        <v>3.0854836508417</v>
      </c>
      <c r="G451" s="3" t="n">
        <v>13.9953741381902</v>
      </c>
      <c r="H451" s="3" t="n">
        <v>2.1907970757786</v>
      </c>
    </row>
    <row r="452" customFormat="false" ht="12.75" hidden="false" customHeight="false" outlineLevel="0" collapsed="false">
      <c r="A452" s="2" t="s">
        <v>11</v>
      </c>
      <c r="B452" s="2" t="s">
        <v>45</v>
      </c>
      <c r="C452" s="2" t="s">
        <v>46</v>
      </c>
      <c r="D452" s="3" t="n">
        <v>0.328859717272</v>
      </c>
      <c r="E452" s="3" t="n">
        <v>6.7160269958275</v>
      </c>
      <c r="F452" s="3" t="n">
        <v>0.1694882056586</v>
      </c>
      <c r="G452" s="3" t="n">
        <v>0.7326655813006</v>
      </c>
      <c r="H452" s="3" t="n">
        <v>0.1292855159524</v>
      </c>
    </row>
    <row r="453" customFormat="false" ht="12.75" hidden="false" customHeight="false" outlineLevel="0" collapsed="false">
      <c r="A453" s="2" t="s">
        <v>11</v>
      </c>
      <c r="B453" s="2" t="s">
        <v>45</v>
      </c>
      <c r="C453" s="2" t="s">
        <v>47</v>
      </c>
      <c r="D453" s="3" t="n">
        <v>0</v>
      </c>
      <c r="E453" s="3" t="n">
        <v>18.4456475838012</v>
      </c>
      <c r="F453" s="3" t="n">
        <v>0</v>
      </c>
      <c r="G453" s="3" t="n">
        <v>0</v>
      </c>
      <c r="H453" s="3" t="n">
        <v>0</v>
      </c>
    </row>
    <row r="454" customFormat="false" ht="12.75" hidden="false" customHeight="false" outlineLevel="0" collapsed="false">
      <c r="A454" s="2" t="s">
        <v>11</v>
      </c>
      <c r="B454" s="2" t="s">
        <v>45</v>
      </c>
      <c r="C454" s="2" t="s">
        <v>21</v>
      </c>
      <c r="D454" s="3" t="n">
        <v>0</v>
      </c>
      <c r="E454" s="3" t="n">
        <v>2.6171361857867</v>
      </c>
      <c r="F454" s="3" t="n">
        <v>0</v>
      </c>
      <c r="G454" s="3" t="n">
        <v>0</v>
      </c>
      <c r="H454" s="3" t="n">
        <v>0</v>
      </c>
    </row>
    <row r="455" customFormat="false" ht="12.75" hidden="false" customHeight="false" outlineLevel="0" collapsed="false">
      <c r="A455" s="2" t="s">
        <v>11</v>
      </c>
      <c r="B455" s="2" t="s">
        <v>48</v>
      </c>
      <c r="C455" s="2" t="s">
        <v>19</v>
      </c>
      <c r="D455" s="3" t="n">
        <v>0.3654897621668</v>
      </c>
      <c r="E455" s="3" t="n">
        <v>4.758302847214</v>
      </c>
      <c r="F455" s="3" t="n">
        <v>4.5207915570717</v>
      </c>
      <c r="G455" s="3" t="n">
        <v>10.849129154558</v>
      </c>
      <c r="H455" s="3" t="n">
        <v>0.3609611435937</v>
      </c>
    </row>
    <row r="456" customFormat="false" ht="12.75" hidden="false" customHeight="false" outlineLevel="0" collapsed="false">
      <c r="A456" s="2" t="s">
        <v>11</v>
      </c>
      <c r="B456" s="2" t="s">
        <v>48</v>
      </c>
      <c r="C456" s="2" t="s">
        <v>46</v>
      </c>
      <c r="D456" s="3" t="n">
        <v>1.0192221064664</v>
      </c>
      <c r="E456" s="3" t="n">
        <v>3.4525729780272</v>
      </c>
      <c r="F456" s="3" t="n">
        <v>0.3438664691235</v>
      </c>
      <c r="G456" s="3" t="n">
        <v>2.5255082774912</v>
      </c>
      <c r="H456" s="3" t="n">
        <v>0.1177830137757</v>
      </c>
    </row>
    <row r="457" customFormat="false" ht="12.75" hidden="false" customHeight="false" outlineLevel="0" collapsed="false">
      <c r="A457" s="2" t="s">
        <v>11</v>
      </c>
      <c r="B457" s="2" t="s">
        <v>48</v>
      </c>
      <c r="C457" s="2" t="s">
        <v>47</v>
      </c>
      <c r="D457" s="3" t="n">
        <v>0</v>
      </c>
      <c r="E457" s="3" t="n">
        <v>23.7762880264903</v>
      </c>
      <c r="F457" s="3" t="n">
        <v>0</v>
      </c>
      <c r="G457" s="3" t="n">
        <v>0</v>
      </c>
      <c r="H457" s="3" t="n">
        <v>0</v>
      </c>
    </row>
    <row r="458" customFormat="false" ht="12.75" hidden="false" customHeight="false" outlineLevel="0" collapsed="false">
      <c r="A458" s="2" t="s">
        <v>11</v>
      </c>
      <c r="B458" s="2" t="s">
        <v>48</v>
      </c>
      <c r="C458" s="2" t="s">
        <v>21</v>
      </c>
      <c r="D458" s="3" t="n">
        <v>0</v>
      </c>
      <c r="E458" s="3" t="n">
        <v>0.9529935048396</v>
      </c>
      <c r="F458" s="3" t="n">
        <v>0</v>
      </c>
      <c r="G458" s="3" t="n">
        <v>0</v>
      </c>
      <c r="H458" s="3" t="n">
        <v>0</v>
      </c>
    </row>
    <row r="459" customFormat="false" ht="12.75" hidden="false" customHeight="false" outlineLevel="0" collapsed="false">
      <c r="A459" s="2" t="s">
        <v>11</v>
      </c>
      <c r="B459" s="2" t="s">
        <v>49</v>
      </c>
      <c r="C459" s="2" t="s">
        <v>19</v>
      </c>
      <c r="D459" s="3" t="n">
        <v>0.3041163766797</v>
      </c>
      <c r="E459" s="3" t="n">
        <v>1.1245914271053</v>
      </c>
      <c r="F459" s="3" t="n">
        <v>2.6594019651767</v>
      </c>
      <c r="G459" s="3" t="n">
        <v>7.7969806550644</v>
      </c>
      <c r="H459" s="3" t="n">
        <v>1.1782264492659</v>
      </c>
    </row>
    <row r="460" customFormat="false" ht="12.75" hidden="false" customHeight="false" outlineLevel="0" collapsed="false">
      <c r="A460" s="2" t="s">
        <v>11</v>
      </c>
      <c r="B460" s="2" t="s">
        <v>49</v>
      </c>
      <c r="C460" s="2" t="s">
        <v>46</v>
      </c>
      <c r="D460" s="3" t="n">
        <v>0.5603941066516</v>
      </c>
      <c r="E460" s="3" t="n">
        <v>2.1318938445272</v>
      </c>
      <c r="F460" s="3" t="n">
        <v>0.4861925510929</v>
      </c>
      <c r="G460" s="3" t="n">
        <v>2.9727660541722</v>
      </c>
      <c r="H460" s="3" t="n">
        <v>0.3638734831538</v>
      </c>
    </row>
    <row r="461" customFormat="false" ht="12.75" hidden="false" customHeight="false" outlineLevel="0" collapsed="false">
      <c r="A461" s="2" t="s">
        <v>11</v>
      </c>
      <c r="B461" s="2" t="s">
        <v>49</v>
      </c>
      <c r="C461" s="2" t="s">
        <v>47</v>
      </c>
      <c r="D461" s="3" t="n">
        <v>0</v>
      </c>
      <c r="E461" s="3" t="n">
        <v>8.6680017060477</v>
      </c>
      <c r="F461" s="3" t="n">
        <v>0</v>
      </c>
      <c r="G461" s="3" t="n">
        <v>0</v>
      </c>
      <c r="H461" s="3" t="n">
        <v>0</v>
      </c>
    </row>
    <row r="462" customFormat="false" ht="12.75" hidden="false" customHeight="false" outlineLevel="0" collapsed="false">
      <c r="A462" s="2" t="s">
        <v>11</v>
      </c>
      <c r="B462" s="2" t="s">
        <v>49</v>
      </c>
      <c r="C462" s="2" t="s">
        <v>21</v>
      </c>
      <c r="D462" s="3" t="n">
        <v>0</v>
      </c>
      <c r="E462" s="3" t="n">
        <v>0.4709262895718</v>
      </c>
      <c r="F462" s="3" t="n">
        <v>0</v>
      </c>
      <c r="G462" s="3" t="n">
        <v>0</v>
      </c>
      <c r="H462" s="3" t="n">
        <v>0</v>
      </c>
    </row>
    <row r="463" customFormat="false" ht="12.75" hidden="false" customHeight="false" outlineLevel="0" collapsed="false">
      <c r="A463" s="2" t="s">
        <v>11</v>
      </c>
      <c r="B463" s="2" t="s">
        <v>20</v>
      </c>
      <c r="C463" s="2" t="s">
        <v>19</v>
      </c>
      <c r="D463" s="3" t="n">
        <v>1.5018285354602</v>
      </c>
      <c r="E463" s="3" t="n">
        <v>5.6345121442955</v>
      </c>
      <c r="F463" s="3" t="n">
        <v>8.4467681755336</v>
      </c>
      <c r="G463" s="3" t="n">
        <v>24.1351101924836</v>
      </c>
      <c r="H463" s="3" t="n">
        <v>2.5219426322868</v>
      </c>
    </row>
    <row r="464" customFormat="false" ht="12.75" hidden="false" customHeight="false" outlineLevel="0" collapsed="false">
      <c r="A464" s="2" t="s">
        <v>11</v>
      </c>
      <c r="B464" s="2" t="s">
        <v>20</v>
      </c>
      <c r="C464" s="2" t="s">
        <v>46</v>
      </c>
      <c r="D464" s="3" t="n">
        <v>2.8739414476099</v>
      </c>
      <c r="E464" s="3" t="n">
        <v>12.0560161842824</v>
      </c>
      <c r="F464" s="3" t="n">
        <v>1.5598046077175</v>
      </c>
      <c r="G464" s="3" t="n">
        <v>9.2580175856034</v>
      </c>
      <c r="H464" s="3" t="n">
        <v>0.6160328223527</v>
      </c>
    </row>
    <row r="465" customFormat="false" ht="12.75" hidden="false" customHeight="false" outlineLevel="0" collapsed="false">
      <c r="A465" s="2" t="s">
        <v>11</v>
      </c>
      <c r="B465" s="2" t="s">
        <v>20</v>
      </c>
      <c r="C465" s="2" t="s">
        <v>47</v>
      </c>
      <c r="D465" s="3" t="n">
        <v>0</v>
      </c>
      <c r="E465" s="3" t="n">
        <v>20.663601009379</v>
      </c>
      <c r="F465" s="3" t="n">
        <v>0</v>
      </c>
      <c r="G465" s="3" t="n">
        <v>0</v>
      </c>
      <c r="H465" s="3" t="n">
        <v>0</v>
      </c>
    </row>
    <row r="466" customFormat="false" ht="12.75" hidden="false" customHeight="false" outlineLevel="0" collapsed="false">
      <c r="A466" s="2" t="s">
        <v>11</v>
      </c>
      <c r="B466" s="2" t="s">
        <v>20</v>
      </c>
      <c r="C466" s="2" t="s">
        <v>21</v>
      </c>
      <c r="D466" s="3" t="n">
        <v>0</v>
      </c>
      <c r="E466" s="3" t="n">
        <v>2.0117641381659</v>
      </c>
      <c r="F466" s="3" t="n">
        <v>0</v>
      </c>
      <c r="G466" s="3" t="n">
        <v>0</v>
      </c>
      <c r="H466" s="3" t="n">
        <v>0</v>
      </c>
    </row>
    <row r="467" customFormat="false" ht="12.8" hidden="false" customHeight="false" outlineLevel="0" collapsed="false">
      <c r="D467" s="0" t="n">
        <f aca="false">SUM(D451:D466)</f>
        <v>7.5727241153952</v>
      </c>
      <c r="E467" s="0" t="n">
        <f aca="false">SUM(E451:E466)</f>
        <v>119.446932906732</v>
      </c>
      <c r="F467" s="0" t="n">
        <f aca="false">SUM(F451:F466)</f>
        <v>21.2717971822162</v>
      </c>
      <c r="G467" s="0" t="n">
        <f aca="false">SUM(G451:G466)</f>
        <v>72.2655516388636</v>
      </c>
      <c r="H467" s="0" t="n">
        <f aca="false">SUM(H451:H466)</f>
        <v>7.4789021361596</v>
      </c>
      <c r="I467" s="9" t="n">
        <f aca="false">SUM(D467:H467)</f>
        <v>228.035907979367</v>
      </c>
    </row>
    <row r="469" customFormat="false" ht="12.8" hidden="false" customHeight="false" outlineLevel="0" collapsed="false">
      <c r="A469" s="0" t="s">
        <v>50</v>
      </c>
    </row>
    <row r="470" customFormat="false" ht="12.75" hidden="false" customHeight="false" outlineLevel="0" collapsed="false">
      <c r="A470" s="1" t="s">
        <v>0</v>
      </c>
      <c r="B470" s="1" t="s">
        <v>38</v>
      </c>
      <c r="C470" s="1" t="s">
        <v>39</v>
      </c>
      <c r="D470" s="1" t="s">
        <v>51</v>
      </c>
      <c r="E470" s="1" t="s">
        <v>52</v>
      </c>
      <c r="F470" s="1" t="s">
        <v>53</v>
      </c>
      <c r="G470" s="1" t="s">
        <v>54</v>
      </c>
      <c r="H470" s="1" t="s">
        <v>55</v>
      </c>
    </row>
    <row r="471" customFormat="false" ht="13.4" hidden="false" customHeight="false" outlineLevel="0" collapsed="false">
      <c r="A471" s="2" t="s">
        <v>11</v>
      </c>
      <c r="B471" s="2" t="s">
        <v>45</v>
      </c>
      <c r="C471" s="2" t="s">
        <v>19</v>
      </c>
      <c r="D471" s="3" t="n">
        <v>0.6814366760108</v>
      </c>
      <c r="E471" s="3" t="n">
        <v>6.228523591709</v>
      </c>
      <c r="F471" s="3" t="n">
        <v>3.662138656939</v>
      </c>
      <c r="G471" s="3" t="n">
        <v>14.0490007367828</v>
      </c>
      <c r="H471" s="3" t="n">
        <v>2.5333143865377</v>
      </c>
    </row>
    <row r="472" customFormat="false" ht="12.75" hidden="false" customHeight="false" outlineLevel="0" collapsed="false">
      <c r="A472" s="2" t="s">
        <v>11</v>
      </c>
      <c r="B472" s="2" t="s">
        <v>45</v>
      </c>
      <c r="C472" s="2" t="s">
        <v>46</v>
      </c>
      <c r="D472" s="3" t="n">
        <v>0.3186136776384</v>
      </c>
      <c r="E472" s="3" t="n">
        <v>6.5013601318742</v>
      </c>
      <c r="F472" s="3" t="n">
        <v>0.1915100013582</v>
      </c>
      <c r="G472" s="3" t="n">
        <v>0.7626605436872</v>
      </c>
      <c r="H472" s="3" t="n">
        <v>0.1263272871133</v>
      </c>
    </row>
    <row r="473" customFormat="false" ht="12.75" hidden="false" customHeight="false" outlineLevel="0" collapsed="false">
      <c r="A473" s="2" t="s">
        <v>11</v>
      </c>
      <c r="B473" s="2" t="s">
        <v>45</v>
      </c>
      <c r="C473" s="2" t="s">
        <v>47</v>
      </c>
      <c r="D473" s="3" t="n">
        <v>0</v>
      </c>
      <c r="E473" s="3" t="n">
        <v>17.9690696498423</v>
      </c>
      <c r="F473" s="3" t="n">
        <v>0</v>
      </c>
      <c r="G473" s="3" t="n">
        <v>0</v>
      </c>
      <c r="H473" s="3" t="n">
        <v>0</v>
      </c>
    </row>
    <row r="474" customFormat="false" ht="12.75" hidden="false" customHeight="false" outlineLevel="0" collapsed="false">
      <c r="A474" s="2" t="s">
        <v>11</v>
      </c>
      <c r="B474" s="2" t="s">
        <v>45</v>
      </c>
      <c r="C474" s="2" t="s">
        <v>21</v>
      </c>
      <c r="D474" s="3" t="n">
        <v>0</v>
      </c>
      <c r="E474" s="3" t="n">
        <v>2.5621313364152</v>
      </c>
      <c r="F474" s="3" t="n">
        <v>0</v>
      </c>
      <c r="G474" s="3" t="n">
        <v>0</v>
      </c>
      <c r="H474" s="3" t="n">
        <v>0</v>
      </c>
    </row>
    <row r="475" customFormat="false" ht="12.75" hidden="false" customHeight="false" outlineLevel="0" collapsed="false">
      <c r="A475" s="2" t="s">
        <v>11</v>
      </c>
      <c r="B475" s="2" t="s">
        <v>48</v>
      </c>
      <c r="C475" s="2" t="s">
        <v>19</v>
      </c>
      <c r="D475" s="3" t="n">
        <v>0.4018399658154</v>
      </c>
      <c r="E475" s="3" t="n">
        <v>4.998438636829</v>
      </c>
      <c r="F475" s="3" t="n">
        <v>4.9129069935617</v>
      </c>
      <c r="G475" s="3" t="n">
        <v>10.3425474583227</v>
      </c>
      <c r="H475" s="3" t="n">
        <v>0.384754171333</v>
      </c>
    </row>
    <row r="476" customFormat="false" ht="12.75" hidden="false" customHeight="false" outlineLevel="0" collapsed="false">
      <c r="A476" s="2" t="s">
        <v>11</v>
      </c>
      <c r="B476" s="2" t="s">
        <v>48</v>
      </c>
      <c r="C476" s="2" t="s">
        <v>46</v>
      </c>
      <c r="D476" s="3" t="n">
        <v>1.0369627613517</v>
      </c>
      <c r="E476" s="3" t="n">
        <v>3.2124636159825</v>
      </c>
      <c r="F476" s="3" t="n">
        <v>0.3975513244739</v>
      </c>
      <c r="G476" s="3" t="n">
        <v>2.6638136034584</v>
      </c>
      <c r="H476" s="3" t="n">
        <v>0.1163219722145</v>
      </c>
    </row>
    <row r="477" customFormat="false" ht="12.75" hidden="false" customHeight="false" outlineLevel="0" collapsed="false">
      <c r="A477" s="2" t="s">
        <v>11</v>
      </c>
      <c r="B477" s="2" t="s">
        <v>48</v>
      </c>
      <c r="C477" s="2" t="s">
        <v>47</v>
      </c>
      <c r="D477" s="3" t="n">
        <v>0</v>
      </c>
      <c r="E477" s="3" t="n">
        <v>23.855322007101</v>
      </c>
      <c r="F477" s="3" t="n">
        <v>0</v>
      </c>
      <c r="G477" s="3" t="n">
        <v>0</v>
      </c>
      <c r="H477" s="3" t="n">
        <v>0</v>
      </c>
    </row>
    <row r="478" customFormat="false" ht="12.75" hidden="false" customHeight="false" outlineLevel="0" collapsed="false">
      <c r="A478" s="2" t="s">
        <v>11</v>
      </c>
      <c r="B478" s="2" t="s">
        <v>48</v>
      </c>
      <c r="C478" s="2" t="s">
        <v>21</v>
      </c>
      <c r="D478" s="3" t="n">
        <v>0</v>
      </c>
      <c r="E478" s="3" t="n">
        <v>0.9181127935814</v>
      </c>
      <c r="F478" s="3" t="n">
        <v>0</v>
      </c>
      <c r="G478" s="3" t="n">
        <v>0</v>
      </c>
      <c r="H478" s="3" t="n">
        <v>0</v>
      </c>
    </row>
    <row r="479" customFormat="false" ht="12.75" hidden="false" customHeight="false" outlineLevel="0" collapsed="false">
      <c r="A479" s="2" t="s">
        <v>11</v>
      </c>
      <c r="B479" s="2" t="s">
        <v>49</v>
      </c>
      <c r="C479" s="2" t="s">
        <v>19</v>
      </c>
      <c r="D479" s="3" t="n">
        <v>0.3329440574378</v>
      </c>
      <c r="E479" s="3" t="n">
        <v>1.1693865151476</v>
      </c>
      <c r="F479" s="3" t="n">
        <v>2.874653003767</v>
      </c>
      <c r="G479" s="3" t="n">
        <v>7.644046850629</v>
      </c>
      <c r="H479" s="3" t="n">
        <v>1.3086745575316</v>
      </c>
    </row>
    <row r="480" customFormat="false" ht="12.75" hidden="false" customHeight="false" outlineLevel="0" collapsed="false">
      <c r="A480" s="2" t="s">
        <v>11</v>
      </c>
      <c r="B480" s="2" t="s">
        <v>49</v>
      </c>
      <c r="C480" s="2" t="s">
        <v>46</v>
      </c>
      <c r="D480" s="3" t="n">
        <v>0.4898739387909</v>
      </c>
      <c r="E480" s="3" t="n">
        <v>1.9329165661503</v>
      </c>
      <c r="F480" s="3" t="n">
        <v>0.5524006199752</v>
      </c>
      <c r="G480" s="3" t="n">
        <v>3.1041697471588</v>
      </c>
      <c r="H480" s="3" t="n">
        <v>0.3573866421867</v>
      </c>
    </row>
    <row r="481" customFormat="false" ht="12.75" hidden="false" customHeight="false" outlineLevel="0" collapsed="false">
      <c r="A481" s="2" t="s">
        <v>11</v>
      </c>
      <c r="B481" s="2" t="s">
        <v>49</v>
      </c>
      <c r="C481" s="2" t="s">
        <v>47</v>
      </c>
      <c r="D481" s="3" t="n">
        <v>0</v>
      </c>
      <c r="E481" s="3" t="n">
        <v>8.5940714005803</v>
      </c>
      <c r="F481" s="3" t="n">
        <v>0</v>
      </c>
      <c r="G481" s="3" t="n">
        <v>0</v>
      </c>
      <c r="H481" s="3" t="n">
        <v>0</v>
      </c>
    </row>
    <row r="482" customFormat="false" ht="12.75" hidden="false" customHeight="false" outlineLevel="0" collapsed="false">
      <c r="A482" s="2" t="s">
        <v>11</v>
      </c>
      <c r="B482" s="2" t="s">
        <v>49</v>
      </c>
      <c r="C482" s="2" t="s">
        <v>21</v>
      </c>
      <c r="D482" s="3" t="n">
        <v>0</v>
      </c>
      <c r="E482" s="3" t="n">
        <v>0.4592484503686</v>
      </c>
      <c r="F482" s="3" t="n">
        <v>0</v>
      </c>
      <c r="G482" s="3" t="n">
        <v>0</v>
      </c>
      <c r="H482" s="3" t="n">
        <v>0</v>
      </c>
    </row>
    <row r="483" customFormat="false" ht="12.75" hidden="false" customHeight="false" outlineLevel="0" collapsed="false">
      <c r="A483" s="2" t="s">
        <v>11</v>
      </c>
      <c r="B483" s="2" t="s">
        <v>20</v>
      </c>
      <c r="C483" s="2" t="s">
        <v>19</v>
      </c>
      <c r="D483" s="3" t="n">
        <v>1.5848527467084</v>
      </c>
      <c r="E483" s="3" t="n">
        <v>5.746045486145</v>
      </c>
      <c r="F483" s="3" t="n">
        <v>9.3386267224891</v>
      </c>
      <c r="G483" s="3" t="n">
        <v>24.0424536278706</v>
      </c>
      <c r="H483" s="3" t="n">
        <v>2.7411859067732</v>
      </c>
    </row>
    <row r="484" customFormat="false" ht="12.75" hidden="false" customHeight="false" outlineLevel="0" collapsed="false">
      <c r="A484" s="2" t="s">
        <v>11</v>
      </c>
      <c r="B484" s="2" t="s">
        <v>20</v>
      </c>
      <c r="C484" s="2" t="s">
        <v>46</v>
      </c>
      <c r="D484" s="3" t="n">
        <v>2.7699922662726</v>
      </c>
      <c r="E484" s="3" t="n">
        <v>11.1543077176062</v>
      </c>
      <c r="F484" s="3" t="n">
        <v>1.803354285227</v>
      </c>
      <c r="G484" s="3" t="n">
        <v>9.7439224223425</v>
      </c>
      <c r="H484" s="3" t="n">
        <v>0.6112526668266</v>
      </c>
    </row>
    <row r="485" customFormat="false" ht="12.75" hidden="false" customHeight="false" outlineLevel="0" collapsed="false">
      <c r="A485" s="2" t="s">
        <v>11</v>
      </c>
      <c r="B485" s="2" t="s">
        <v>20</v>
      </c>
      <c r="C485" s="2" t="s">
        <v>47</v>
      </c>
      <c r="D485" s="3" t="n">
        <v>0</v>
      </c>
      <c r="E485" s="3" t="n">
        <v>20.642465682435</v>
      </c>
      <c r="F485" s="3" t="n">
        <v>0</v>
      </c>
      <c r="G485" s="3" t="n">
        <v>0</v>
      </c>
      <c r="H485" s="3" t="n">
        <v>0</v>
      </c>
    </row>
    <row r="486" customFormat="false" ht="12.75" hidden="false" customHeight="false" outlineLevel="0" collapsed="false">
      <c r="A486" s="2" t="s">
        <v>11</v>
      </c>
      <c r="B486" s="2" t="s">
        <v>20</v>
      </c>
      <c r="C486" s="2" t="s">
        <v>21</v>
      </c>
      <c r="D486" s="3" t="n">
        <v>0</v>
      </c>
      <c r="E486" s="3" t="n">
        <v>1.9433735514528</v>
      </c>
      <c r="F486" s="3" t="n">
        <v>0</v>
      </c>
      <c r="G486" s="3" t="n">
        <v>0</v>
      </c>
      <c r="H486" s="3" t="n">
        <v>0</v>
      </c>
    </row>
    <row r="487" customFormat="false" ht="12.8" hidden="false" customHeight="false" outlineLevel="0" collapsed="false">
      <c r="D487" s="0" t="n">
        <f aca="false">SUM(D471:D486)</f>
        <v>7.616516090026</v>
      </c>
      <c r="E487" s="0" t="n">
        <f aca="false">SUM(E471:E486)</f>
        <v>117.88723713322</v>
      </c>
      <c r="F487" s="0" t="n">
        <f aca="false">SUM(F471:F486)</f>
        <v>23.7331416077911</v>
      </c>
      <c r="G487" s="0" t="n">
        <f aca="false">SUM(G471:G486)</f>
        <v>72.352614990252</v>
      </c>
      <c r="H487" s="0" t="n">
        <f aca="false">SUM(H471:H486)</f>
        <v>8.1792175905166</v>
      </c>
      <c r="I487" s="9" t="n">
        <f aca="false">SUM(D487:H487)</f>
        <v>229.768727411806</v>
      </c>
    </row>
    <row r="49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7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I33" activeCellId="0" sqref="I33"/>
    </sheetView>
  </sheetViews>
  <sheetFormatPr defaultRowHeight="12.75"/>
  <cols>
    <col collapsed="false" hidden="false" max="1" min="1" style="0" width="11.5714285714286"/>
    <col collapsed="false" hidden="false" max="2" min="2" style="0" width="32.0102040816327"/>
    <col collapsed="false" hidden="false" max="3" min="3" style="0" width="15.2295918367347"/>
    <col collapsed="false" hidden="false" max="10" min="4" style="0" width="11.5714285714286"/>
    <col collapsed="false" hidden="false" max="11" min="11" style="0" width="17.0255102040816"/>
    <col collapsed="false" hidden="false" max="12" min="12" style="0" width="18.0102040816327"/>
    <col collapsed="false" hidden="false" max="21" min="13" style="0" width="11.5714285714286"/>
    <col collapsed="false" hidden="false" max="22" min="22" style="0" width="21.3112244897959"/>
    <col collapsed="false" hidden="false" max="1025" min="23" style="0" width="11.5714285714286"/>
  </cols>
  <sheetData>
    <row r="1" customFormat="false" ht="14.9" hidden="false" customHeight="false" outlineLevel="0" collapsed="false">
      <c r="A1" s="1" t="s">
        <v>0</v>
      </c>
      <c r="B1" s="1" t="s">
        <v>56</v>
      </c>
      <c r="C1" s="1" t="s">
        <v>57</v>
      </c>
      <c r="D1" s="1" t="s">
        <v>58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59</v>
      </c>
      <c r="K1" s="1" t="s">
        <v>0</v>
      </c>
      <c r="L1" s="1" t="s">
        <v>56</v>
      </c>
      <c r="M1" s="1" t="s">
        <v>57</v>
      </c>
      <c r="N1" s="1" t="s">
        <v>58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0" t="s">
        <v>60</v>
      </c>
      <c r="U1" s="10" t="s">
        <v>0</v>
      </c>
      <c r="V1" s="10" t="s">
        <v>56</v>
      </c>
      <c r="W1" s="10" t="s">
        <v>57</v>
      </c>
      <c r="X1" s="10" t="s">
        <v>58</v>
      </c>
      <c r="Y1" s="10" t="s">
        <v>4</v>
      </c>
      <c r="Z1" s="10" t="s">
        <v>5</v>
      </c>
      <c r="AA1" s="10" t="s">
        <v>6</v>
      </c>
      <c r="AB1" s="10" t="s">
        <v>7</v>
      </c>
      <c r="AC1" s="10" t="s">
        <v>8</v>
      </c>
    </row>
    <row r="2" customFormat="false" ht="37.3" hidden="false" customHeight="false" outlineLevel="0" collapsed="false">
      <c r="A2" s="2" t="s">
        <v>11</v>
      </c>
      <c r="B2" s="2" t="s">
        <v>61</v>
      </c>
      <c r="C2" s="2" t="s">
        <v>18</v>
      </c>
      <c r="D2" s="3" t="n">
        <v>7.6853665243395</v>
      </c>
      <c r="E2" s="3" t="n">
        <v>5.9734396414858</v>
      </c>
      <c r="F2" s="3" t="n">
        <v>5.1261152821112</v>
      </c>
      <c r="G2" s="3" t="n">
        <v>5.7729659685896</v>
      </c>
      <c r="H2" s="3" t="n">
        <v>6.5277043051269</v>
      </c>
      <c r="I2" s="3" t="n">
        <v>6.3980044691226</v>
      </c>
      <c r="K2" s="2" t="s">
        <v>11</v>
      </c>
      <c r="L2" s="2" t="s">
        <v>61</v>
      </c>
      <c r="M2" s="2" t="s">
        <v>18</v>
      </c>
      <c r="N2" s="3" t="n">
        <v>6.5250392383074</v>
      </c>
      <c r="O2" s="3" t="n">
        <v>5.265638146891</v>
      </c>
      <c r="P2" s="3" t="n">
        <v>4.7436226626167</v>
      </c>
      <c r="Q2" s="3" t="n">
        <v>5.5282822971301</v>
      </c>
      <c r="R2" s="3" t="n">
        <v>6.3429199984286</v>
      </c>
      <c r="S2" s="3" t="n">
        <v>5.7278387799295</v>
      </c>
      <c r="U2" s="4" t="s">
        <v>62</v>
      </c>
      <c r="V2" s="4" t="s">
        <v>61</v>
      </c>
      <c r="W2" s="4" t="s">
        <v>18</v>
      </c>
      <c r="X2" s="0" t="n">
        <f aca="false">N2/D2</f>
        <v>0.84902121683366</v>
      </c>
      <c r="Y2" s="0" t="n">
        <f aca="false">O2/E2</f>
        <v>0.881508555024297</v>
      </c>
      <c r="Z2" s="0" t="n">
        <f aca="false">P2/F2</f>
        <v>0.9253835314962</v>
      </c>
      <c r="AA2" s="0" t="n">
        <f aca="false">Q2/G2</f>
        <v>0.957615604735796</v>
      </c>
      <c r="AB2" s="0" t="n">
        <f aca="false">R2/H2</f>
        <v>0.971692298232141</v>
      </c>
      <c r="AC2" s="0" t="n">
        <f aca="false">S2/I2</f>
        <v>0.895253951067495</v>
      </c>
    </row>
    <row r="3" customFormat="false" ht="37.3" hidden="false" customHeight="false" outlineLevel="0" collapsed="false">
      <c r="A3" s="2" t="s">
        <v>11</v>
      </c>
      <c r="B3" s="2" t="s">
        <v>61</v>
      </c>
      <c r="C3" s="2" t="s">
        <v>20</v>
      </c>
      <c r="D3" s="3" t="n">
        <v>3.1271175684333</v>
      </c>
      <c r="E3" s="3" t="n">
        <v>2.6236525956258</v>
      </c>
      <c r="F3" s="3" t="n">
        <v>1.9938115666077</v>
      </c>
      <c r="G3" s="3" t="n">
        <v>1.3882630954459</v>
      </c>
      <c r="H3" s="3" t="n">
        <v>0.8251523503969</v>
      </c>
      <c r="I3" s="3" t="n">
        <v>0.0983697513342</v>
      </c>
      <c r="K3" s="2" t="s">
        <v>11</v>
      </c>
      <c r="L3" s="2" t="s">
        <v>61</v>
      </c>
      <c r="M3" s="2" t="s">
        <v>20</v>
      </c>
      <c r="N3" s="3" t="n">
        <v>3.0679610377881</v>
      </c>
      <c r="O3" s="3" t="n">
        <v>2.7081983020236</v>
      </c>
      <c r="P3" s="3" t="n">
        <v>2.1814362284405</v>
      </c>
      <c r="Q3" s="3" t="n">
        <v>1.6191473744851</v>
      </c>
      <c r="R3" s="3" t="n">
        <v>1.0754238304298</v>
      </c>
      <c r="S3" s="3" t="n">
        <v>0.1274575835643</v>
      </c>
      <c r="U3" s="4" t="s">
        <v>62</v>
      </c>
      <c r="V3" s="4" t="s">
        <v>61</v>
      </c>
      <c r="W3" s="4" t="s">
        <v>20</v>
      </c>
      <c r="X3" s="0" t="n">
        <f aca="false">N3/D3</f>
        <v>0.981082728950662</v>
      </c>
      <c r="Y3" s="0" t="n">
        <f aca="false">O3/E3</f>
        <v>1.03222442885112</v>
      </c>
      <c r="Z3" s="0" t="n">
        <f aca="false">P3/F3</f>
        <v>1.09410350756066</v>
      </c>
      <c r="AA3" s="0" t="n">
        <f aca="false">Q3/G3</f>
        <v>1.16631161614582</v>
      </c>
      <c r="AB3" s="0" t="n">
        <f aca="false">R3/H3</f>
        <v>1.30330335957053</v>
      </c>
      <c r="AC3" s="0" t="n">
        <f aca="false">S3/I3</f>
        <v>1.29569895049625</v>
      </c>
    </row>
    <row r="4" customFormat="false" ht="49.25" hidden="false" customHeight="false" outlineLevel="0" collapsed="false">
      <c r="A4" s="2" t="s">
        <v>11</v>
      </c>
      <c r="B4" s="2" t="s">
        <v>63</v>
      </c>
      <c r="C4" s="2" t="s">
        <v>18</v>
      </c>
      <c r="D4" s="3" t="n">
        <v>0.0199693570631</v>
      </c>
      <c r="E4" s="3" t="n">
        <v>0.1348370370547</v>
      </c>
      <c r="F4" s="3" t="n">
        <v>0.2194126928435</v>
      </c>
      <c r="G4" s="3" t="n">
        <v>0.4433512917846</v>
      </c>
      <c r="H4" s="3" t="n">
        <v>1.0081624538985</v>
      </c>
      <c r="I4" s="3" t="n">
        <v>2.0616124893434</v>
      </c>
      <c r="K4" s="2" t="s">
        <v>11</v>
      </c>
      <c r="L4" s="2" t="s">
        <v>63</v>
      </c>
      <c r="M4" s="2" t="s">
        <v>18</v>
      </c>
      <c r="N4" s="3" t="n">
        <v>0.0206078994855</v>
      </c>
      <c r="O4" s="3" t="n">
        <v>0.1460554274273</v>
      </c>
      <c r="P4" s="3" t="n">
        <v>0.2523851507187</v>
      </c>
      <c r="Q4" s="3" t="n">
        <v>0.5516357799146</v>
      </c>
      <c r="R4" s="3" t="n">
        <v>1.2234771259469</v>
      </c>
      <c r="S4" s="3" t="n">
        <v>2.3716436465964</v>
      </c>
      <c r="U4" s="4" t="s">
        <v>62</v>
      </c>
      <c r="V4" s="4" t="s">
        <v>63</v>
      </c>
      <c r="W4" s="4" t="s">
        <v>18</v>
      </c>
      <c r="X4" s="0" t="n">
        <f aca="false">N4/D4</f>
        <v>1.03197611322099</v>
      </c>
      <c r="Y4" s="0" t="n">
        <f aca="false">O4/E4</f>
        <v>1.08319962094724</v>
      </c>
      <c r="Z4" s="0" t="n">
        <f aca="false">P4/F4</f>
        <v>1.15027598197666</v>
      </c>
      <c r="AA4" s="0" t="n">
        <f aca="false">Q4/G4</f>
        <v>1.24424083145022</v>
      </c>
      <c r="AB4" s="0" t="n">
        <f aca="false">R4/H4</f>
        <v>1.21357140529861</v>
      </c>
      <c r="AC4" s="0" t="n">
        <f aca="false">S4/I4</f>
        <v>1.15038284782207</v>
      </c>
    </row>
    <row r="5" customFormat="false" ht="49.25" hidden="false" customHeight="false" outlineLevel="0" collapsed="false">
      <c r="A5" s="2" t="s">
        <v>11</v>
      </c>
      <c r="B5" s="2" t="s">
        <v>63</v>
      </c>
      <c r="C5" s="2" t="s">
        <v>20</v>
      </c>
      <c r="D5" s="3" t="n">
        <v>0.0012880312667</v>
      </c>
      <c r="E5" s="3" t="n">
        <v>0.0335789922573</v>
      </c>
      <c r="F5" s="3" t="n">
        <v>0.0501917682257</v>
      </c>
      <c r="G5" s="3" t="n">
        <v>0.0762789561916</v>
      </c>
      <c r="H5" s="3" t="n">
        <v>0.1183765411204</v>
      </c>
      <c r="I5" s="3" t="n">
        <v>0.1338976386457</v>
      </c>
      <c r="K5" s="2" t="s">
        <v>11</v>
      </c>
      <c r="L5" s="2" t="s">
        <v>63</v>
      </c>
      <c r="M5" s="2" t="s">
        <v>20</v>
      </c>
      <c r="N5" s="3" t="n">
        <v>0.0016075521563</v>
      </c>
      <c r="O5" s="3" t="n">
        <v>0.0347084254066</v>
      </c>
      <c r="P5" s="3" t="n">
        <v>0.0545830852548</v>
      </c>
      <c r="Q5" s="3" t="n">
        <v>0.097348370992</v>
      </c>
      <c r="R5" s="3" t="n">
        <v>0.1643766804617</v>
      </c>
      <c r="S5" s="3" t="n">
        <v>0.1946705717121</v>
      </c>
      <c r="U5" s="4" t="s">
        <v>62</v>
      </c>
      <c r="V5" s="4" t="s">
        <v>63</v>
      </c>
      <c r="W5" s="4" t="s">
        <v>20</v>
      </c>
      <c r="X5" s="0" t="n">
        <f aca="false">N5/D5</f>
        <v>1.24806920286852</v>
      </c>
      <c r="Y5" s="0" t="n">
        <f aca="false">O5/E5</f>
        <v>1.0336351115199</v>
      </c>
      <c r="Z5" s="0" t="n">
        <f aca="false">P5/F5</f>
        <v>1.08749078154317</v>
      </c>
      <c r="AA5" s="0" t="n">
        <f aca="false">Q5/G5</f>
        <v>1.27621530042279</v>
      </c>
      <c r="AB5" s="0" t="n">
        <f aca="false">R5/H5</f>
        <v>1.38859168299666</v>
      </c>
      <c r="AC5" s="0" t="n">
        <f aca="false">S5/I5</f>
        <v>1.45387606294692</v>
      </c>
    </row>
    <row r="6" customFormat="false" ht="25.35" hidden="false" customHeight="false" outlineLevel="0" collapsed="false">
      <c r="A6" s="2" t="s">
        <v>11</v>
      </c>
      <c r="B6" s="2" t="s">
        <v>64</v>
      </c>
      <c r="C6" s="2" t="s">
        <v>13</v>
      </c>
      <c r="D6" s="3" t="n">
        <v>0.4260566653661</v>
      </c>
      <c r="E6" s="3" t="n">
        <v>0.5526970590507</v>
      </c>
      <c r="F6" s="3" t="n">
        <v>0.6048450361723</v>
      </c>
      <c r="G6" s="3" t="n">
        <v>0.6248812396204</v>
      </c>
      <c r="H6" s="3" t="n">
        <v>0.6208215803867</v>
      </c>
      <c r="I6" s="3" t="n">
        <v>0.3062620368763</v>
      </c>
      <c r="K6" s="2" t="s">
        <v>11</v>
      </c>
      <c r="L6" s="2" t="s">
        <v>64</v>
      </c>
      <c r="M6" s="2" t="s">
        <v>13</v>
      </c>
      <c r="N6" s="3" t="n">
        <v>0.357887592498</v>
      </c>
      <c r="O6" s="3" t="n">
        <v>0.4642655324538</v>
      </c>
      <c r="P6" s="3" t="n">
        <v>0.5137650190019</v>
      </c>
      <c r="Q6" s="3" t="n">
        <v>0.5423469825204</v>
      </c>
      <c r="R6" s="3" t="n">
        <v>0.5475325355961</v>
      </c>
      <c r="S6" s="3" t="n">
        <v>0.2701118233197</v>
      </c>
      <c r="U6" s="4" t="s">
        <v>62</v>
      </c>
      <c r="V6" s="4" t="s">
        <v>64</v>
      </c>
      <c r="W6" s="4" t="s">
        <v>13</v>
      </c>
      <c r="X6" s="0" t="n">
        <f aca="false">N6/D6</f>
        <v>0.83999998495617</v>
      </c>
      <c r="Y6" s="0" t="n">
        <f aca="false">O6/E6</f>
        <v>0.840000005158725</v>
      </c>
      <c r="Z6" s="0" t="n">
        <f aca="false">P6/F6</f>
        <v>0.849415946691419</v>
      </c>
      <c r="AA6" s="0" t="n">
        <f aca="false">Q6/G6</f>
        <v>0.867920091263841</v>
      </c>
      <c r="AB6" s="0" t="n">
        <f aca="false">R6/H6</f>
        <v>0.881948297053479</v>
      </c>
      <c r="AC6" s="0" t="n">
        <f aca="false">S6/I6</f>
        <v>0.881963125677241</v>
      </c>
    </row>
    <row r="7" customFormat="false" ht="37.3" hidden="false" customHeight="false" outlineLevel="0" collapsed="false">
      <c r="A7" s="2" t="s">
        <v>11</v>
      </c>
      <c r="B7" s="2" t="s">
        <v>65</v>
      </c>
      <c r="C7" s="2" t="s">
        <v>13</v>
      </c>
      <c r="D7" s="3" t="n">
        <v>0.0017687126563</v>
      </c>
      <c r="E7" s="3" t="n">
        <v>0.005731268676</v>
      </c>
      <c r="F7" s="3" t="n">
        <v>0.0062623602919</v>
      </c>
      <c r="G7" s="3" t="n">
        <v>0.0030893056865</v>
      </c>
      <c r="H7" s="3" t="n">
        <v>0.0032529140438</v>
      </c>
      <c r="I7" s="3" t="n">
        <v>0.0003207275174</v>
      </c>
      <c r="K7" s="2" t="s">
        <v>11</v>
      </c>
      <c r="L7" s="2" t="s">
        <v>65</v>
      </c>
      <c r="M7" s="2" t="s">
        <v>13</v>
      </c>
      <c r="N7" s="3" t="n">
        <v>0.0017687126694</v>
      </c>
      <c r="O7" s="3" t="n">
        <v>0.0057312686204</v>
      </c>
      <c r="P7" s="3" t="n">
        <v>0.0062623603945</v>
      </c>
      <c r="Q7" s="3" t="n">
        <v>0.0030893056429</v>
      </c>
      <c r="R7" s="3" t="n">
        <v>0.0032529140221</v>
      </c>
      <c r="S7" s="3" t="n">
        <v>0.0003207275203</v>
      </c>
      <c r="U7" s="4" t="s">
        <v>62</v>
      </c>
      <c r="V7" s="4" t="s">
        <v>65</v>
      </c>
      <c r="W7" s="4" t="s">
        <v>13</v>
      </c>
      <c r="X7" s="0" t="n">
        <f aca="false">N7/D7</f>
        <v>1.00000000740652</v>
      </c>
      <c r="Y7" s="0" t="n">
        <f aca="false">O7/E7</f>
        <v>0.999999990298832</v>
      </c>
      <c r="Z7" s="0" t="n">
        <f aca="false">P7/F7</f>
        <v>1.0000000163836</v>
      </c>
      <c r="AA7" s="0" t="n">
        <f aca="false">Q7/G7</f>
        <v>0.999999985886796</v>
      </c>
      <c r="AB7" s="0" t="n">
        <f aca="false">R7/H7</f>
        <v>0.999999993329058</v>
      </c>
      <c r="AC7" s="0" t="n">
        <f aca="false">S7/I7</f>
        <v>1.00000000904194</v>
      </c>
    </row>
    <row r="8" customFormat="false" ht="37.3" hidden="false" customHeight="false" outlineLevel="0" collapsed="false">
      <c r="A8" s="2" t="s">
        <v>11</v>
      </c>
      <c r="B8" s="2" t="s">
        <v>66</v>
      </c>
      <c r="C8" s="2" t="s">
        <v>16</v>
      </c>
      <c r="D8" s="3" t="n">
        <v>0.0088592002026</v>
      </c>
      <c r="E8" s="3" t="n">
        <v>0.0460893128116</v>
      </c>
      <c r="F8" s="3" t="n">
        <v>0.0771049221309</v>
      </c>
      <c r="G8" s="3" t="n">
        <v>0.0890916660848</v>
      </c>
      <c r="H8" s="3" t="n">
        <v>0.0847595978306</v>
      </c>
      <c r="I8" s="3" t="n">
        <v>0.0054916592473</v>
      </c>
      <c r="K8" s="2" t="s">
        <v>11</v>
      </c>
      <c r="L8" s="2" t="s">
        <v>66</v>
      </c>
      <c r="M8" s="2" t="s">
        <v>16</v>
      </c>
      <c r="N8" s="3" t="n">
        <v>0.0065947630537</v>
      </c>
      <c r="O8" s="3" t="n">
        <v>0.0342838974042</v>
      </c>
      <c r="P8" s="3" t="n">
        <v>0.0574780458147</v>
      </c>
      <c r="Q8" s="3" t="n">
        <v>0.0664517056285</v>
      </c>
      <c r="R8" s="3" t="n">
        <v>0.0632972176204</v>
      </c>
      <c r="S8" s="3" t="n">
        <v>0.004173123602</v>
      </c>
      <c r="U8" s="4" t="s">
        <v>62</v>
      </c>
      <c r="V8" s="4" t="s">
        <v>66</v>
      </c>
      <c r="W8" s="4" t="s">
        <v>16</v>
      </c>
      <c r="X8" s="0" t="n">
        <f aca="false">N8/D8</f>
        <v>0.744397112931771</v>
      </c>
      <c r="Y8" s="0" t="n">
        <f aca="false">O8/E8</f>
        <v>0.743857855818828</v>
      </c>
      <c r="Z8" s="0" t="n">
        <f aca="false">P8/F8</f>
        <v>0.745452355390753</v>
      </c>
      <c r="AA8" s="0" t="n">
        <f aca="false">Q8/G8</f>
        <v>0.745880154101612</v>
      </c>
      <c r="AB8" s="0" t="n">
        <f aca="false">R8/H8</f>
        <v>0.746785251941679</v>
      </c>
      <c r="AC8" s="0" t="n">
        <f aca="false">S8/I8</f>
        <v>0.759902137783173</v>
      </c>
    </row>
    <row r="9" customFormat="false" ht="37.3" hidden="false" customHeight="false" outlineLevel="0" collapsed="false">
      <c r="A9" s="2" t="s">
        <v>11</v>
      </c>
      <c r="B9" s="2" t="s">
        <v>67</v>
      </c>
      <c r="C9" s="2" t="s">
        <v>14</v>
      </c>
      <c r="D9" s="3" t="n">
        <v>0.2672406538599</v>
      </c>
      <c r="E9" s="3" t="n">
        <v>2.65150805918</v>
      </c>
      <c r="F9" s="3" t="n">
        <v>5.1888486045231</v>
      </c>
      <c r="G9" s="3" t="n">
        <v>6.4393014048801</v>
      </c>
      <c r="H9" s="3" t="n">
        <v>6.2099263957779</v>
      </c>
      <c r="I9" s="3" t="n">
        <v>0.3990269916704</v>
      </c>
      <c r="K9" s="2" t="s">
        <v>11</v>
      </c>
      <c r="L9" s="2" t="s">
        <v>67</v>
      </c>
      <c r="M9" s="2" t="s">
        <v>14</v>
      </c>
      <c r="N9" s="3" t="n">
        <v>0.2575760393929</v>
      </c>
      <c r="O9" s="3" t="n">
        <v>2.5621231898421</v>
      </c>
      <c r="P9" s="3" t="n">
        <v>5.036689111597</v>
      </c>
      <c r="Q9" s="3" t="n">
        <v>6.2633712496287</v>
      </c>
      <c r="R9" s="3" t="n">
        <v>6.0472611163804</v>
      </c>
      <c r="S9" s="3" t="n">
        <v>0.3876525150255</v>
      </c>
      <c r="U9" s="4" t="s">
        <v>62</v>
      </c>
      <c r="V9" s="4" t="s">
        <v>67</v>
      </c>
      <c r="W9" s="4" t="s">
        <v>14</v>
      </c>
      <c r="X9" s="0" t="n">
        <f aca="false">N9/D9</f>
        <v>0.963835538016358</v>
      </c>
      <c r="Y9" s="0" t="n">
        <f aca="false">O9/E9</f>
        <v>0.966289044821707</v>
      </c>
      <c r="Z9" s="0" t="n">
        <f aca="false">P9/F9</f>
        <v>0.970675673059055</v>
      </c>
      <c r="AA9" s="0" t="n">
        <f aca="false">Q9/G9</f>
        <v>0.972678689163693</v>
      </c>
      <c r="AB9" s="0" t="n">
        <f aca="false">R9/H9</f>
        <v>0.973805602670574</v>
      </c>
      <c r="AC9" s="0" t="n">
        <f aca="false">S9/I9</f>
        <v>0.971494468087774</v>
      </c>
    </row>
    <row r="10" customFormat="false" ht="25.35" hidden="false" customHeight="false" outlineLevel="0" collapsed="false">
      <c r="A10" s="2" t="s">
        <v>11</v>
      </c>
      <c r="B10" s="2" t="s">
        <v>68</v>
      </c>
      <c r="C10" s="2" t="s">
        <v>16</v>
      </c>
      <c r="D10" s="3" t="n">
        <v>25.3429877014655</v>
      </c>
      <c r="E10" s="3" t="n">
        <v>17.82650863261</v>
      </c>
      <c r="F10" s="3" t="n">
        <v>13.0985058464487</v>
      </c>
      <c r="G10" s="3" t="n">
        <v>8.1484269773293</v>
      </c>
      <c r="H10" s="3" t="n">
        <v>3.8716876844198</v>
      </c>
      <c r="I10" s="3" t="n">
        <v>0.106112959676</v>
      </c>
      <c r="K10" s="2" t="s">
        <v>11</v>
      </c>
      <c r="L10" s="2" t="s">
        <v>68</v>
      </c>
      <c r="M10" s="2" t="s">
        <v>16</v>
      </c>
      <c r="N10" s="3" t="n">
        <v>15.8916498555979</v>
      </c>
      <c r="O10" s="3" t="n">
        <v>11.2389184302474</v>
      </c>
      <c r="P10" s="3" t="n">
        <v>8.3524658735377</v>
      </c>
      <c r="Q10" s="3" t="n">
        <v>5.2420990389958</v>
      </c>
      <c r="R10" s="3" t="n">
        <v>2.5286603398921</v>
      </c>
      <c r="S10" s="3" t="n">
        <v>0.0702242858254</v>
      </c>
      <c r="U10" s="4" t="s">
        <v>62</v>
      </c>
      <c r="V10" s="4" t="s">
        <v>68</v>
      </c>
      <c r="W10" s="4" t="s">
        <v>16</v>
      </c>
      <c r="X10" s="0" t="n">
        <f aca="false">N10/D10</f>
        <v>0.627062998364591</v>
      </c>
      <c r="Y10" s="0" t="n">
        <f aca="false">O10/E10</f>
        <v>0.630460998385745</v>
      </c>
      <c r="Z10" s="0" t="n">
        <f aca="false">P10/F10</f>
        <v>0.637665545326473</v>
      </c>
      <c r="AA10" s="0" t="n">
        <f aca="false">Q10/G10</f>
        <v>0.64332650382466</v>
      </c>
      <c r="AB10" s="0" t="n">
        <f aca="false">R10/H10</f>
        <v>0.65311578464032</v>
      </c>
      <c r="AC10" s="0" t="n">
        <f aca="false">S10/I10</f>
        <v>0.661788023252007</v>
      </c>
    </row>
    <row r="11" customFormat="false" ht="25.35" hidden="false" customHeight="false" outlineLevel="0" collapsed="false">
      <c r="A11" s="2" t="s">
        <v>11</v>
      </c>
      <c r="B11" s="2" t="s">
        <v>69</v>
      </c>
      <c r="C11" s="2" t="s">
        <v>14</v>
      </c>
      <c r="D11" s="3" t="n">
        <v>51.0530635346778</v>
      </c>
      <c r="E11" s="3" t="n">
        <v>50.6355153318426</v>
      </c>
      <c r="F11" s="3" t="n">
        <v>41.7215238329529</v>
      </c>
      <c r="G11" s="3" t="n">
        <v>30.3927100219648</v>
      </c>
      <c r="H11" s="3" t="n">
        <v>17.5046675300421</v>
      </c>
      <c r="I11" s="3" t="n">
        <v>0.1031000242833</v>
      </c>
      <c r="K11" s="2" t="s">
        <v>11</v>
      </c>
      <c r="L11" s="2" t="s">
        <v>69</v>
      </c>
      <c r="M11" s="2" t="s">
        <v>14</v>
      </c>
      <c r="N11" s="3" t="n">
        <v>40.4945444050882</v>
      </c>
      <c r="O11" s="3" t="n">
        <v>40.4098825750749</v>
      </c>
      <c r="P11" s="3" t="n">
        <v>33.7987936114138</v>
      </c>
      <c r="Q11" s="3" t="n">
        <v>25.0767754999831</v>
      </c>
      <c r="R11" s="3" t="n">
        <v>14.777077510905</v>
      </c>
      <c r="S11" s="3" t="n">
        <v>0.0946655497239</v>
      </c>
      <c r="U11" s="4" t="s">
        <v>62</v>
      </c>
      <c r="V11" s="4" t="s">
        <v>69</v>
      </c>
      <c r="W11" s="4" t="s">
        <v>14</v>
      </c>
      <c r="X11" s="0" t="n">
        <f aca="false">N11/D11</f>
        <v>0.79318539577125</v>
      </c>
      <c r="Y11" s="0" t="n">
        <f aca="false">O11/E11</f>
        <v>0.79805413868599</v>
      </c>
      <c r="Z11" s="0" t="n">
        <f aca="false">P11/F11</f>
        <v>0.810104485798252</v>
      </c>
      <c r="AA11" s="0" t="n">
        <f aca="false">Q11/G11</f>
        <v>0.825091789506764</v>
      </c>
      <c r="AB11" s="0" t="n">
        <f aca="false">R11/H11</f>
        <v>0.844179273073543</v>
      </c>
      <c r="AC11" s="0" t="n">
        <f aca="false">S11/I11</f>
        <v>0.918191342649701</v>
      </c>
    </row>
    <row r="12" customFormat="false" ht="13.4" hidden="false" customHeight="false" outlineLevel="0" collapsed="false">
      <c r="A12" s="2" t="s">
        <v>11</v>
      </c>
      <c r="B12" s="2" t="s">
        <v>70</v>
      </c>
      <c r="C12" s="2" t="s">
        <v>13</v>
      </c>
      <c r="D12" s="3" t="n">
        <v>0.3963763734222</v>
      </c>
      <c r="E12" s="3" t="n">
        <v>0.5665942174751</v>
      </c>
      <c r="F12" s="3" t="n">
        <v>0.6324572226437</v>
      </c>
      <c r="G12" s="3" t="n">
        <v>0.659366635855</v>
      </c>
      <c r="H12" s="3" t="n">
        <v>0.6414018861722</v>
      </c>
      <c r="I12" s="3" t="n">
        <v>0.4654395648298</v>
      </c>
      <c r="K12" s="2" t="s">
        <v>11</v>
      </c>
      <c r="L12" s="2" t="s">
        <v>70</v>
      </c>
      <c r="M12" s="2" t="s">
        <v>13</v>
      </c>
      <c r="N12" s="3" t="n">
        <v>0.9738967237059</v>
      </c>
      <c r="O12" s="3" t="n">
        <v>1.3921219635065</v>
      </c>
      <c r="P12" s="3" t="n">
        <v>1.5837500984719</v>
      </c>
      <c r="Q12" s="3" t="n">
        <v>1.6888577011746</v>
      </c>
      <c r="R12" s="3" t="n">
        <v>1.6954852012778</v>
      </c>
      <c r="S12" s="3" t="n">
        <v>1.2549209794492</v>
      </c>
      <c r="U12" s="4" t="s">
        <v>62</v>
      </c>
      <c r="V12" s="4" t="s">
        <v>70</v>
      </c>
      <c r="W12" s="4" t="s">
        <v>13</v>
      </c>
      <c r="X12" s="0" t="n">
        <f aca="false">N12/D12</f>
        <v>2.45699993492941</v>
      </c>
      <c r="Y12" s="0" t="n">
        <f aca="false">O12/E12</f>
        <v>2.45699994911734</v>
      </c>
      <c r="Z12" s="0" t="n">
        <f aca="false">P12/F12</f>
        <v>2.50412208410199</v>
      </c>
      <c r="AA12" s="0" t="n">
        <f aca="false">Q12/G12</f>
        <v>2.5613332694407</v>
      </c>
      <c r="AB12" s="0" t="n">
        <f aca="false">R12/H12</f>
        <v>2.64340538721554</v>
      </c>
      <c r="AC12" s="0" t="n">
        <f aca="false">S12/I12</f>
        <v>2.6962060690051</v>
      </c>
    </row>
    <row r="13" customFormat="false" ht="25.35" hidden="false" customHeight="false" outlineLevel="0" collapsed="false">
      <c r="A13" s="2" t="s">
        <v>11</v>
      </c>
      <c r="B13" s="2" t="s">
        <v>71</v>
      </c>
      <c r="C13" s="2" t="s">
        <v>13</v>
      </c>
      <c r="D13" s="3" t="n">
        <v>0.0009719798107</v>
      </c>
      <c r="E13" s="3" t="n">
        <v>0.049159901279</v>
      </c>
      <c r="F13" s="3" t="n">
        <v>0.1102533593876</v>
      </c>
      <c r="G13" s="3" t="n">
        <v>0.1593881246166</v>
      </c>
      <c r="H13" s="3" t="n">
        <v>0.2103623647817</v>
      </c>
      <c r="I13" s="3" t="n">
        <v>0.1595884219124</v>
      </c>
      <c r="K13" s="2" t="s">
        <v>11</v>
      </c>
      <c r="L13" s="2" t="s">
        <v>71</v>
      </c>
      <c r="M13" s="2" t="s">
        <v>13</v>
      </c>
      <c r="N13" s="3" t="n">
        <v>0.0030882713546</v>
      </c>
      <c r="O13" s="3" t="n">
        <v>0.156195753126</v>
      </c>
      <c r="P13" s="3" t="n">
        <v>0.3503080010457</v>
      </c>
      <c r="Q13" s="3" t="n">
        <v>0.5064238841313</v>
      </c>
      <c r="R13" s="3" t="n">
        <v>0.6683843441085</v>
      </c>
      <c r="S13" s="3" t="n">
        <v>0.5070602947782</v>
      </c>
      <c r="U13" s="4" t="s">
        <v>62</v>
      </c>
      <c r="V13" s="4" t="s">
        <v>71</v>
      </c>
      <c r="W13" s="4" t="s">
        <v>13</v>
      </c>
      <c r="X13" s="0" t="n">
        <f aca="false">N13/D13</f>
        <v>3.17729989923956</v>
      </c>
      <c r="Y13" s="0" t="n">
        <f aca="false">O13/E13</f>
        <v>3.17729997543187</v>
      </c>
      <c r="Z13" s="0" t="n">
        <f aca="false">P13/F13</f>
        <v>3.17730002052979</v>
      </c>
      <c r="AA13" s="0" t="n">
        <f aca="false">Q13/G13</f>
        <v>3.17729997356752</v>
      </c>
      <c r="AB13" s="0" t="n">
        <f aca="false">R13/H13</f>
        <v>3.17730001182533</v>
      </c>
      <c r="AC13" s="0" t="n">
        <f aca="false">S13/I13</f>
        <v>3.17730001150417</v>
      </c>
    </row>
    <row r="14" customFormat="false" ht="25.35" hidden="false" customHeight="false" outlineLevel="0" collapsed="false">
      <c r="A14" s="2" t="s">
        <v>11</v>
      </c>
      <c r="B14" s="2" t="s">
        <v>72</v>
      </c>
      <c r="C14" s="2" t="s">
        <v>13</v>
      </c>
      <c r="D14" s="3" t="n">
        <v>13.1308446454779</v>
      </c>
      <c r="E14" s="3" t="n">
        <v>12.3831964169199</v>
      </c>
      <c r="F14" s="3" t="n">
        <v>9.994488050623</v>
      </c>
      <c r="G14" s="3" t="n">
        <v>7.9758498664038</v>
      </c>
      <c r="H14" s="3" t="n">
        <v>7.0444577959933</v>
      </c>
      <c r="I14" s="3" t="n">
        <v>2.7013444281882</v>
      </c>
      <c r="K14" s="2" t="s">
        <v>11</v>
      </c>
      <c r="L14" s="2" t="s">
        <v>72</v>
      </c>
      <c r="M14" s="2" t="s">
        <v>13</v>
      </c>
      <c r="N14" s="3" t="n">
        <v>12.0734766833452</v>
      </c>
      <c r="O14" s="3" t="n">
        <v>11.3866354403726</v>
      </c>
      <c r="P14" s="3" t="n">
        <v>9.2665554874206</v>
      </c>
      <c r="Q14" s="3" t="n">
        <v>7.5590536553784</v>
      </c>
      <c r="R14" s="3" t="n">
        <v>6.7988481768267</v>
      </c>
      <c r="S14" s="3" t="n">
        <v>2.607250679294</v>
      </c>
      <c r="U14" s="4" t="s">
        <v>62</v>
      </c>
      <c r="V14" s="4" t="s">
        <v>72</v>
      </c>
      <c r="W14" s="4" t="s">
        <v>13</v>
      </c>
      <c r="X14" s="0" t="n">
        <f aca="false">N14/D14</f>
        <v>0.919474489975263</v>
      </c>
      <c r="Y14" s="0" t="n">
        <f aca="false">O14/E14</f>
        <v>0.919523122867886</v>
      </c>
      <c r="Z14" s="0" t="n">
        <f aca="false">P14/F14</f>
        <v>0.927166598277435</v>
      </c>
      <c r="AA14" s="0" t="n">
        <f aca="false">Q14/G14</f>
        <v>0.947742721088439</v>
      </c>
      <c r="AB14" s="0" t="n">
        <f aca="false">R14/H14</f>
        <v>0.965134347272789</v>
      </c>
      <c r="AC14" s="0" t="n">
        <f aca="false">S14/I14</f>
        <v>0.965167807587828</v>
      </c>
    </row>
    <row r="15" customFormat="false" ht="37.3" hidden="false" customHeight="false" outlineLevel="0" collapsed="false">
      <c r="A15" s="2" t="s">
        <v>11</v>
      </c>
      <c r="B15" s="2" t="s">
        <v>73</v>
      </c>
      <c r="C15" s="2" t="s">
        <v>13</v>
      </c>
      <c r="D15" s="3" t="n">
        <v>0.1220898117501</v>
      </c>
      <c r="E15" s="3" t="n">
        <v>0.5324926976643</v>
      </c>
      <c r="F15" s="3" t="n">
        <v>0.6426512934119</v>
      </c>
      <c r="G15" s="3" t="n">
        <v>0.4425209243457</v>
      </c>
      <c r="H15" s="3" t="n">
        <v>0.4199604414908</v>
      </c>
      <c r="I15" s="3" t="n">
        <v>0.1057628735827</v>
      </c>
      <c r="K15" s="2" t="s">
        <v>11</v>
      </c>
      <c r="L15" s="2" t="s">
        <v>73</v>
      </c>
      <c r="M15" s="2" t="s">
        <v>13</v>
      </c>
      <c r="N15" s="3" t="n">
        <v>0.1220898117285</v>
      </c>
      <c r="O15" s="3" t="n">
        <v>0.5324927009358</v>
      </c>
      <c r="P15" s="3" t="n">
        <v>0.6426512929584</v>
      </c>
      <c r="Q15" s="3" t="n">
        <v>0.4425209251927</v>
      </c>
      <c r="R15" s="3" t="n">
        <v>0.4199604416434</v>
      </c>
      <c r="S15" s="3" t="n">
        <v>0.1057628731264</v>
      </c>
      <c r="U15" s="4" t="s">
        <v>62</v>
      </c>
      <c r="V15" s="4" t="s">
        <v>73</v>
      </c>
      <c r="W15" s="4" t="s">
        <v>13</v>
      </c>
      <c r="X15" s="0" t="n">
        <f aca="false">N15/D15</f>
        <v>0.999999999823081</v>
      </c>
      <c r="Y15" s="0" t="n">
        <f aca="false">O15/E15</f>
        <v>1.00000000614375</v>
      </c>
      <c r="Z15" s="0" t="n">
        <f aca="false">P15/F15</f>
        <v>0.99999999929433</v>
      </c>
      <c r="AA15" s="0" t="n">
        <f aca="false">Q15/G15</f>
        <v>1.00000000191403</v>
      </c>
      <c r="AB15" s="0" t="n">
        <f aca="false">R15/H15</f>
        <v>1.00000000036337</v>
      </c>
      <c r="AC15" s="0" t="n">
        <f aca="false">S15/I15</f>
        <v>0.999999995685631</v>
      </c>
    </row>
    <row r="16" customFormat="false" ht="13.4" hidden="false" customHeight="false" outlineLevel="0" collapsed="false">
      <c r="A16" s="2" t="s">
        <v>11</v>
      </c>
      <c r="B16" s="2" t="s">
        <v>74</v>
      </c>
      <c r="C16" s="2" t="s">
        <v>13</v>
      </c>
      <c r="D16" s="3" t="n">
        <v>2.0637172292832</v>
      </c>
      <c r="E16" s="3" t="n">
        <v>2.0885285992189</v>
      </c>
      <c r="F16" s="3" t="n">
        <v>2.3391476422676</v>
      </c>
      <c r="G16" s="3" t="n">
        <v>3.1626640270674</v>
      </c>
      <c r="H16" s="3" t="n">
        <v>4.2987127465629</v>
      </c>
      <c r="I16" s="3" t="n">
        <v>7.4933820003393</v>
      </c>
      <c r="K16" s="2" t="s">
        <v>11</v>
      </c>
      <c r="L16" s="2" t="s">
        <v>74</v>
      </c>
      <c r="M16" s="2" t="s">
        <v>13</v>
      </c>
      <c r="N16" s="3" t="n">
        <v>6.1097943958106</v>
      </c>
      <c r="O16" s="3" t="n">
        <v>6.1880886866711</v>
      </c>
      <c r="P16" s="3" t="n">
        <v>7.0833570002818</v>
      </c>
      <c r="Q16" s="3" t="n">
        <v>9.9187970985206</v>
      </c>
      <c r="R16" s="3" t="n">
        <v>13.7051152544699</v>
      </c>
      <c r="S16" s="3" t="n">
        <v>24.1730418986496</v>
      </c>
      <c r="U16" s="4" t="s">
        <v>62</v>
      </c>
      <c r="V16" s="4" t="s">
        <v>74</v>
      </c>
      <c r="W16" s="4" t="s">
        <v>13</v>
      </c>
      <c r="X16" s="0" t="n">
        <f aca="false">N16/D16</f>
        <v>2.96057730638453</v>
      </c>
      <c r="Y16" s="0" t="n">
        <f aca="false">O16/E16</f>
        <v>2.9628939191857</v>
      </c>
      <c r="Z16" s="0" t="n">
        <f aca="false">P16/F16</f>
        <v>3.02817867170415</v>
      </c>
      <c r="AA16" s="0" t="n">
        <f aca="false">Q16/G16</f>
        <v>3.136215865369</v>
      </c>
      <c r="AB16" s="0" t="n">
        <f aca="false">R16/H16</f>
        <v>3.18819052643795</v>
      </c>
      <c r="AC16" s="0" t="n">
        <f aca="false">S16/I16</f>
        <v>3.22591880375978</v>
      </c>
    </row>
    <row r="17" customFormat="false" ht="25.35" hidden="false" customHeight="false" outlineLevel="0" collapsed="false">
      <c r="A17" s="2" t="s">
        <v>11</v>
      </c>
      <c r="B17" s="2" t="s">
        <v>75</v>
      </c>
      <c r="C17" s="2" t="s">
        <v>13</v>
      </c>
      <c r="D17" s="3" t="n">
        <v>0.0065503313825</v>
      </c>
      <c r="E17" s="3" t="n">
        <v>0.1059444867891</v>
      </c>
      <c r="F17" s="3" t="n">
        <v>0.2728196238221</v>
      </c>
      <c r="G17" s="3" t="n">
        <v>0.6001288517318</v>
      </c>
      <c r="H17" s="3" t="n">
        <v>1.0419176673053</v>
      </c>
      <c r="I17" s="3" t="n">
        <v>2.0089605569636</v>
      </c>
      <c r="K17" s="2" t="s">
        <v>11</v>
      </c>
      <c r="L17" s="2" t="s">
        <v>75</v>
      </c>
      <c r="M17" s="2" t="s">
        <v>13</v>
      </c>
      <c r="N17" s="3" t="n">
        <v>0.0212900973427</v>
      </c>
      <c r="O17" s="3" t="n">
        <v>0.3500660051513</v>
      </c>
      <c r="P17" s="3" t="n">
        <v>0.9067078227735</v>
      </c>
      <c r="Q17" s="3" t="n">
        <v>1.9939655714405</v>
      </c>
      <c r="R17" s="3" t="n">
        <v>3.4509840141372</v>
      </c>
      <c r="S17" s="3" t="n">
        <v>6.6431749718061</v>
      </c>
      <c r="U17" s="4" t="s">
        <v>62</v>
      </c>
      <c r="V17" s="4" t="s">
        <v>75</v>
      </c>
      <c r="W17" s="4" t="s">
        <v>13</v>
      </c>
      <c r="X17" s="0" t="n">
        <f aca="false">N17/D17</f>
        <v>3.25023210269622</v>
      </c>
      <c r="Y17" s="0" t="n">
        <f aca="false">O17/E17</f>
        <v>3.30423994453023</v>
      </c>
      <c r="Z17" s="0" t="n">
        <f aca="false">P17/F17</f>
        <v>3.32346995451011</v>
      </c>
      <c r="AA17" s="0" t="n">
        <f aca="false">Q17/G17</f>
        <v>3.32256242253057</v>
      </c>
      <c r="AB17" s="0" t="n">
        <f aca="false">R17/H17</f>
        <v>3.31214655670677</v>
      </c>
      <c r="AC17" s="0" t="n">
        <f aca="false">S17/I17</f>
        <v>3.30677222545712</v>
      </c>
    </row>
    <row r="18" customFormat="false" ht="13.4" hidden="false" customHeight="false" outlineLevel="0" collapsed="false">
      <c r="A18" s="2" t="s">
        <v>11</v>
      </c>
      <c r="B18" s="2" t="s">
        <v>76</v>
      </c>
      <c r="C18" s="2" t="s">
        <v>13</v>
      </c>
      <c r="D18" s="3" t="n">
        <v>0.8644941939735</v>
      </c>
      <c r="E18" s="3" t="n">
        <v>0.7745522277659</v>
      </c>
      <c r="F18" s="3" t="n">
        <v>0.9243164956222</v>
      </c>
      <c r="G18" s="3" t="n">
        <v>1.4115376215309</v>
      </c>
      <c r="H18" s="3" t="n">
        <v>1.9130472928229</v>
      </c>
      <c r="I18" s="3" t="n">
        <v>2.3938569370974</v>
      </c>
      <c r="K18" s="2" t="s">
        <v>11</v>
      </c>
      <c r="L18" s="2" t="s">
        <v>76</v>
      </c>
      <c r="M18" s="2" t="s">
        <v>13</v>
      </c>
      <c r="N18" s="3" t="n">
        <v>2.4241344706941</v>
      </c>
      <c r="O18" s="3" t="n">
        <v>2.171748729247</v>
      </c>
      <c r="P18" s="3" t="n">
        <v>2.5913427984326</v>
      </c>
      <c r="Q18" s="3" t="n">
        <v>3.9563847517834</v>
      </c>
      <c r="R18" s="3" t="n">
        <v>5.3619114075297</v>
      </c>
      <c r="S18" s="3" t="n">
        <v>6.7121507918863</v>
      </c>
      <c r="U18" s="4" t="s">
        <v>62</v>
      </c>
      <c r="V18" s="4" t="s">
        <v>76</v>
      </c>
      <c r="W18" s="4" t="s">
        <v>13</v>
      </c>
      <c r="X18" s="0" t="n">
        <f aca="false">N18/D18</f>
        <v>2.80410728908656</v>
      </c>
      <c r="Y18" s="0" t="n">
        <f aca="false">O18/E18</f>
        <v>2.80387642226676</v>
      </c>
      <c r="Z18" s="0" t="n">
        <f aca="false">P18/F18</f>
        <v>2.80352326362871</v>
      </c>
      <c r="AA18" s="0" t="n">
        <f aca="false">Q18/G18</f>
        <v>2.80289004801194</v>
      </c>
      <c r="AB18" s="0" t="n">
        <f aca="false">R18/H18</f>
        <v>2.80281173792502</v>
      </c>
      <c r="AC18" s="0" t="n">
        <f aca="false">S18/I18</f>
        <v>2.80390640220335</v>
      </c>
    </row>
    <row r="19" customFormat="false" ht="25.35" hidden="false" customHeight="false" outlineLevel="0" collapsed="false">
      <c r="A19" s="2" t="s">
        <v>11</v>
      </c>
      <c r="B19" s="2" t="s">
        <v>77</v>
      </c>
      <c r="C19" s="2" t="s">
        <v>13</v>
      </c>
      <c r="D19" s="3" t="n">
        <v>0.0019776493184</v>
      </c>
      <c r="E19" s="3" t="n">
        <v>0.021646834558</v>
      </c>
      <c r="F19" s="3" t="n">
        <v>0.0534624883023</v>
      </c>
      <c r="G19" s="3" t="n">
        <v>0.16773751352</v>
      </c>
      <c r="H19" s="3" t="n">
        <v>0.2848062872072</v>
      </c>
      <c r="I19" s="3" t="n">
        <v>0.6405451023752</v>
      </c>
      <c r="K19" s="2" t="s">
        <v>11</v>
      </c>
      <c r="L19" s="2" t="s">
        <v>77</v>
      </c>
      <c r="M19" s="2" t="s">
        <v>13</v>
      </c>
      <c r="N19" s="3" t="n">
        <v>0.0065769534883</v>
      </c>
      <c r="O19" s="3" t="n">
        <v>0.0720029888794</v>
      </c>
      <c r="P19" s="3" t="n">
        <v>0.1778767423526</v>
      </c>
      <c r="Q19" s="3" t="n">
        <v>0.5582189033428</v>
      </c>
      <c r="R19" s="3" t="n">
        <v>0.9478263453468</v>
      </c>
      <c r="S19" s="3" t="n">
        <v>2.1320434820038</v>
      </c>
      <c r="U19" s="4" t="s">
        <v>62</v>
      </c>
      <c r="V19" s="4" t="s">
        <v>77</v>
      </c>
      <c r="W19" s="4" t="s">
        <v>13</v>
      </c>
      <c r="X19" s="0" t="n">
        <f aca="false">N19/D19</f>
        <v>3.3256419260524</v>
      </c>
      <c r="Y19" s="0" t="n">
        <f aca="false">O19/E19</f>
        <v>3.32625949011052</v>
      </c>
      <c r="Z19" s="0" t="n">
        <f aca="false">P19/F19</f>
        <v>3.32713175164628</v>
      </c>
      <c r="AA19" s="0" t="n">
        <f aca="false">Q19/G19</f>
        <v>3.32793119218523</v>
      </c>
      <c r="AB19" s="0" t="n">
        <f aca="false">R19/H19</f>
        <v>3.32796847513849</v>
      </c>
      <c r="AC19" s="0" t="n">
        <f aca="false">S19/I19</f>
        <v>3.32848299690059</v>
      </c>
    </row>
    <row r="20" customFormat="false" ht="13.4" hidden="false" customHeight="false" outlineLevel="0" collapsed="false">
      <c r="A20" s="2" t="s">
        <v>11</v>
      </c>
      <c r="B20" s="2" t="s">
        <v>78</v>
      </c>
      <c r="C20" s="2" t="s">
        <v>14</v>
      </c>
      <c r="D20" s="3" t="n">
        <v>1.5258154987712</v>
      </c>
      <c r="E20" s="3" t="n">
        <v>1.4524341860439</v>
      </c>
      <c r="F20" s="3" t="n">
        <v>1.2405996884358</v>
      </c>
      <c r="G20" s="3" t="n">
        <v>0.9726308418582</v>
      </c>
      <c r="H20" s="3" t="n">
        <v>0.6956221428725</v>
      </c>
      <c r="I20" s="3" t="n">
        <v>0.0190561425559</v>
      </c>
      <c r="K20" s="2" t="s">
        <v>11</v>
      </c>
      <c r="L20" s="2" t="s">
        <v>78</v>
      </c>
      <c r="M20" s="2" t="s">
        <v>14</v>
      </c>
      <c r="N20" s="3" t="n">
        <v>1.2816850091081</v>
      </c>
      <c r="O20" s="3" t="n">
        <v>1.2200446979188</v>
      </c>
      <c r="P20" s="3" t="n">
        <v>1.0421037286233</v>
      </c>
      <c r="Q20" s="3" t="n">
        <v>0.8170099106773</v>
      </c>
      <c r="R20" s="3" t="n">
        <v>0.5843225961675</v>
      </c>
      <c r="S20" s="3" t="n">
        <v>0.0160071600513</v>
      </c>
      <c r="U20" s="4" t="s">
        <v>62</v>
      </c>
      <c r="V20" s="4" t="s">
        <v>78</v>
      </c>
      <c r="W20" s="4" t="s">
        <v>14</v>
      </c>
      <c r="X20" s="0" t="n">
        <f aca="false">N20/D20</f>
        <v>0.839999993538073</v>
      </c>
      <c r="Y20" s="0" t="n">
        <f aca="false">O20/E20</f>
        <v>0.839999987360477</v>
      </c>
      <c r="Z20" s="0" t="n">
        <f aca="false">P20/F20</f>
        <v>0.839999992211209</v>
      </c>
      <c r="AA20" s="0" t="n">
        <f aca="false">Q20/G20</f>
        <v>0.840000003615362</v>
      </c>
      <c r="AB20" s="0" t="n">
        <f aca="false">R20/H20</f>
        <v>0.839999994471999</v>
      </c>
      <c r="AC20" s="0" t="n">
        <f aca="false">S20/I20</f>
        <v>0.840000015970913</v>
      </c>
    </row>
    <row r="21" customFormat="false" ht="25.35" hidden="false" customHeight="false" outlineLevel="0" collapsed="false">
      <c r="A21" s="2" t="s">
        <v>11</v>
      </c>
      <c r="B21" s="2" t="s">
        <v>79</v>
      </c>
      <c r="C21" s="2" t="s">
        <v>14</v>
      </c>
      <c r="D21" s="3" t="n">
        <v>0.0016342427454</v>
      </c>
      <c r="E21" s="3" t="n">
        <v>0.0095722733585</v>
      </c>
      <c r="F21" s="3" t="n">
        <v>0.0132995160527</v>
      </c>
      <c r="G21" s="3" t="n">
        <v>0.0143869076232</v>
      </c>
      <c r="H21" s="3" t="n">
        <v>0.0148645510503</v>
      </c>
      <c r="I21" s="3" t="n">
        <v>0.0013828410143</v>
      </c>
      <c r="K21" s="2" t="s">
        <v>11</v>
      </c>
      <c r="L21" s="2" t="s">
        <v>79</v>
      </c>
      <c r="M21" s="2" t="s">
        <v>14</v>
      </c>
      <c r="N21" s="3" t="n">
        <v>0.0016342426361</v>
      </c>
      <c r="O21" s="3" t="n">
        <v>0.0095722733074</v>
      </c>
      <c r="P21" s="3" t="n">
        <v>0.0132995159825</v>
      </c>
      <c r="Q21" s="3" t="n">
        <v>0.0143869076113</v>
      </c>
      <c r="R21" s="3" t="n">
        <v>0.0148645506784</v>
      </c>
      <c r="S21" s="3" t="n">
        <v>0.001382841029</v>
      </c>
      <c r="U21" s="4" t="s">
        <v>62</v>
      </c>
      <c r="V21" s="4" t="s">
        <v>79</v>
      </c>
      <c r="W21" s="4" t="s">
        <v>14</v>
      </c>
      <c r="X21" s="0" t="n">
        <f aca="false">N21/D21</f>
        <v>0.999999933118871</v>
      </c>
      <c r="Y21" s="0" t="n">
        <f aca="false">O21/E21</f>
        <v>0.999999994661665</v>
      </c>
      <c r="Z21" s="0" t="n">
        <f aca="false">P21/F21</f>
        <v>0.999999994721612</v>
      </c>
      <c r="AA21" s="0" t="n">
        <f aca="false">Q21/G21</f>
        <v>0.999999999172859</v>
      </c>
      <c r="AB21" s="0" t="n">
        <f aca="false">R21/H21</f>
        <v>0.999999974980745</v>
      </c>
      <c r="AC21" s="0" t="n">
        <f aca="false">S21/I21</f>
        <v>1.00000001063029</v>
      </c>
    </row>
    <row r="22" customFormat="false" ht="13.4" hidden="false" customHeight="false" outlineLevel="0" collapsed="false">
      <c r="A22" s="2" t="s">
        <v>11</v>
      </c>
      <c r="B22" s="2" t="s">
        <v>80</v>
      </c>
      <c r="C22" s="2" t="s">
        <v>13</v>
      </c>
      <c r="D22" s="3" t="n">
        <v>0.3316524915645</v>
      </c>
      <c r="E22" s="3" t="n">
        <v>0.4035207505887</v>
      </c>
      <c r="F22" s="3" t="n">
        <v>0.5124559850902</v>
      </c>
      <c r="G22" s="3" t="n">
        <v>0.6658454745831</v>
      </c>
      <c r="H22" s="3" t="n">
        <v>0.8893434240834</v>
      </c>
      <c r="I22" s="3" t="n">
        <v>1.0517552276788</v>
      </c>
      <c r="K22" s="2" t="s">
        <v>11</v>
      </c>
      <c r="L22" s="2" t="s">
        <v>80</v>
      </c>
      <c r="M22" s="2" t="s">
        <v>13</v>
      </c>
      <c r="N22" s="3" t="n">
        <v>0.3482351284001</v>
      </c>
      <c r="O22" s="3" t="n">
        <v>0.4236968010045</v>
      </c>
      <c r="P22" s="3" t="n">
        <v>0.5501021625563</v>
      </c>
      <c r="Q22" s="3" t="n">
        <v>0.7342764745805</v>
      </c>
      <c r="R22" s="3" t="n">
        <v>0.9981031981558</v>
      </c>
      <c r="S22" s="3" t="n">
        <v>1.2059622040167</v>
      </c>
      <c r="U22" s="4" t="s">
        <v>62</v>
      </c>
      <c r="V22" s="4" t="s">
        <v>80</v>
      </c>
      <c r="W22" s="4" t="s">
        <v>13</v>
      </c>
      <c r="X22" s="0" t="n">
        <f aca="false">N22/D22</f>
        <v>1.05000003695849</v>
      </c>
      <c r="Y22" s="0" t="n">
        <f aca="false">O22/E22</f>
        <v>1.05000003193483</v>
      </c>
      <c r="Z22" s="0" t="n">
        <f aca="false">P22/F22</f>
        <v>1.07346226517283</v>
      </c>
      <c r="AA22" s="0" t="n">
        <f aca="false">Q22/G22</f>
        <v>1.10277309467372</v>
      </c>
      <c r="AB22" s="0" t="n">
        <f aca="false">R22/H22</f>
        <v>1.12229221145306</v>
      </c>
      <c r="AC22" s="0" t="n">
        <f aca="false">S22/I22</f>
        <v>1.14661869252433</v>
      </c>
    </row>
    <row r="23" customFormat="false" ht="13.4" hidden="false" customHeight="false" outlineLevel="0" collapsed="false">
      <c r="A23" s="2" t="s">
        <v>11</v>
      </c>
      <c r="B23" s="2" t="s">
        <v>80</v>
      </c>
      <c r="C23" s="2" t="s">
        <v>14</v>
      </c>
      <c r="D23" s="3" t="n">
        <v>1.7373158748482</v>
      </c>
      <c r="E23" s="3" t="n">
        <v>2.0275642898712</v>
      </c>
      <c r="F23" s="3" t="n">
        <v>1.8883277967003</v>
      </c>
      <c r="G23" s="3" t="n">
        <v>1.6469877425044</v>
      </c>
      <c r="H23" s="3" t="n">
        <v>1.2257573140362</v>
      </c>
      <c r="I23" s="3" t="n">
        <v>0.058360975562</v>
      </c>
      <c r="K23" s="2" t="s">
        <v>11</v>
      </c>
      <c r="L23" s="2" t="s">
        <v>80</v>
      </c>
      <c r="M23" s="2" t="s">
        <v>14</v>
      </c>
      <c r="N23" s="3" t="n">
        <v>1.82418172793</v>
      </c>
      <c r="O23" s="3" t="n">
        <v>2.1289425944637</v>
      </c>
      <c r="P23" s="3" t="n">
        <v>2.0029293616703</v>
      </c>
      <c r="Q23" s="3" t="n">
        <v>1.7716499666742</v>
      </c>
      <c r="R23" s="3" t="n">
        <v>1.3372153673362</v>
      </c>
      <c r="S23" s="3" t="n">
        <v>0.0669484422143</v>
      </c>
      <c r="U23" s="4" t="s">
        <v>62</v>
      </c>
      <c r="V23" s="4" t="s">
        <v>80</v>
      </c>
      <c r="W23" s="4" t="s">
        <v>14</v>
      </c>
      <c r="X23" s="0" t="n">
        <f aca="false">N23/D23</f>
        <v>1.05000003415579</v>
      </c>
      <c r="Y23" s="0" t="n">
        <f aca="false">O23/E23</f>
        <v>1.05000004443703</v>
      </c>
      <c r="Z23" s="0" t="n">
        <f aca="false">P23/F23</f>
        <v>1.06068944447583</v>
      </c>
      <c r="AA23" s="0" t="n">
        <f aca="false">Q23/G23</f>
        <v>1.07569104550847</v>
      </c>
      <c r="AB23" s="0" t="n">
        <f aca="false">R23/H23</f>
        <v>1.09092995165004</v>
      </c>
      <c r="AC23" s="0" t="n">
        <f aca="false">S23/I23</f>
        <v>1.14714398739235</v>
      </c>
    </row>
    <row r="24" customFormat="false" ht="13.4" hidden="false" customHeight="false" outlineLevel="0" collapsed="false">
      <c r="A24" s="2" t="s">
        <v>11</v>
      </c>
      <c r="B24" s="2" t="s">
        <v>80</v>
      </c>
      <c r="C24" s="2" t="s">
        <v>16</v>
      </c>
      <c r="D24" s="3" t="n">
        <v>1.0932486668779</v>
      </c>
      <c r="E24" s="3" t="n">
        <v>0.8398474032021</v>
      </c>
      <c r="F24" s="3" t="n">
        <v>0.708545594953</v>
      </c>
      <c r="G24" s="3" t="n">
        <v>0.4879078960892</v>
      </c>
      <c r="H24" s="3" t="n">
        <v>0.2891578148126</v>
      </c>
      <c r="I24" s="3" t="n">
        <v>0.001216145702</v>
      </c>
      <c r="K24" s="2" t="s">
        <v>11</v>
      </c>
      <c r="L24" s="2" t="s">
        <v>80</v>
      </c>
      <c r="M24" s="2" t="s">
        <v>16</v>
      </c>
      <c r="N24" s="3" t="n">
        <v>1.1479111173696</v>
      </c>
      <c r="O24" s="3" t="n">
        <v>0.8818398258634</v>
      </c>
      <c r="P24" s="3" t="n">
        <v>0.7543974937765</v>
      </c>
      <c r="Q24" s="3" t="n">
        <v>0.5291042140406</v>
      </c>
      <c r="R24" s="3" t="n">
        <v>0.320219383217</v>
      </c>
      <c r="S24" s="3" t="n">
        <v>0.0014046482875</v>
      </c>
      <c r="U24" s="4" t="s">
        <v>62</v>
      </c>
      <c r="V24" s="4" t="s">
        <v>80</v>
      </c>
      <c r="W24" s="4" t="s">
        <v>16</v>
      </c>
      <c r="X24" s="0" t="n">
        <f aca="false">N24/D24</f>
        <v>1.05000001568518</v>
      </c>
      <c r="Y24" s="0" t="n">
        <f aca="false">O24/E24</f>
        <v>1.05000006251278</v>
      </c>
      <c r="Z24" s="0" t="n">
        <f aca="false">P24/F24</f>
        <v>1.06471270042479</v>
      </c>
      <c r="AA24" s="0" t="n">
        <f aca="false">Q24/G24</f>
        <v>1.08443462030766</v>
      </c>
      <c r="AB24" s="0" t="n">
        <f aca="false">R24/H24</f>
        <v>1.10742081594624</v>
      </c>
      <c r="AC24" s="0" t="n">
        <f aca="false">S24/I24</f>
        <v>1.15500000138964</v>
      </c>
    </row>
    <row r="25" customFormat="false" ht="13.4" hidden="false" customHeight="false" outlineLevel="0" collapsed="false">
      <c r="A25" s="2" t="s">
        <v>11</v>
      </c>
      <c r="B25" s="2" t="s">
        <v>80</v>
      </c>
      <c r="C25" s="2" t="s">
        <v>18</v>
      </c>
      <c r="D25" s="3" t="n">
        <v>0.1899985003484</v>
      </c>
      <c r="E25" s="3" t="n">
        <v>0.1436506223845</v>
      </c>
      <c r="F25" s="3" t="n">
        <v>0.1081600320938</v>
      </c>
      <c r="G25" s="3" t="n">
        <v>0.158394774151</v>
      </c>
      <c r="H25" s="3" t="n">
        <v>0.2687163392955</v>
      </c>
      <c r="I25" s="3" t="n">
        <v>0.8352184811726</v>
      </c>
      <c r="K25" s="2" t="s">
        <v>11</v>
      </c>
      <c r="L25" s="2" t="s">
        <v>80</v>
      </c>
      <c r="M25" s="2" t="s">
        <v>18</v>
      </c>
      <c r="N25" s="3" t="n">
        <v>0.1994984386854</v>
      </c>
      <c r="O25" s="3" t="n">
        <v>0.1508331514719</v>
      </c>
      <c r="P25" s="3" t="n">
        <v>0.1153089370236</v>
      </c>
      <c r="Q25" s="3" t="n">
        <v>0.178146394231</v>
      </c>
      <c r="R25" s="3" t="n">
        <v>0.3091787077788</v>
      </c>
      <c r="S25" s="3" t="n">
        <v>0.9642028243095</v>
      </c>
      <c r="U25" s="4" t="s">
        <v>62</v>
      </c>
      <c r="V25" s="4" t="s">
        <v>80</v>
      </c>
      <c r="W25" s="4" t="s">
        <v>18</v>
      </c>
      <c r="X25" s="0" t="n">
        <f aca="false">N25/D25</f>
        <v>1.05000007010361</v>
      </c>
      <c r="Y25" s="0" t="n">
        <f aca="false">O25/E25</f>
        <v>1.04999998585579</v>
      </c>
      <c r="Z25" s="0" t="n">
        <f aca="false">P25/F25</f>
        <v>1.06609562507896</v>
      </c>
      <c r="AA25" s="0" t="n">
        <f aca="false">Q25/G25</f>
        <v>1.12469868520517</v>
      </c>
      <c r="AB25" s="0" t="n">
        <f aca="false">R25/H25</f>
        <v>1.15057650974772</v>
      </c>
      <c r="AC25" s="0" t="n">
        <f aca="false">S25/I25</f>
        <v>1.15443185950078</v>
      </c>
    </row>
    <row r="26" customFormat="false" ht="13.4" hidden="false" customHeight="false" outlineLevel="0" collapsed="false">
      <c r="A26" s="2" t="s">
        <v>11</v>
      </c>
      <c r="B26" s="2" t="s">
        <v>80</v>
      </c>
      <c r="C26" s="2" t="s">
        <v>20</v>
      </c>
      <c r="D26" s="3" t="n">
        <v>0.1782982760252</v>
      </c>
      <c r="E26" s="3" t="n">
        <v>0.1330751495122</v>
      </c>
      <c r="F26" s="3" t="n">
        <v>0.0832553487374</v>
      </c>
      <c r="G26" s="3" t="n">
        <v>0.0723114430952</v>
      </c>
      <c r="H26" s="3" t="n">
        <v>0.1039344344365</v>
      </c>
      <c r="I26" s="3" t="n">
        <v>0.1637048462623</v>
      </c>
      <c r="K26" s="2" t="s">
        <v>11</v>
      </c>
      <c r="L26" s="2" t="s">
        <v>80</v>
      </c>
      <c r="M26" s="2" t="s">
        <v>20</v>
      </c>
      <c r="N26" s="3" t="n">
        <v>0.1872131839723</v>
      </c>
      <c r="O26" s="3" t="n">
        <v>0.139728909071</v>
      </c>
      <c r="P26" s="3" t="n">
        <v>0.0874181139858</v>
      </c>
      <c r="Q26" s="3" t="n">
        <v>0.0794969167297</v>
      </c>
      <c r="R26" s="3" t="n">
        <v>0.1196341942065</v>
      </c>
      <c r="S26" s="3" t="n">
        <v>0.1889871126445</v>
      </c>
      <c r="U26" s="4" t="s">
        <v>62</v>
      </c>
      <c r="V26" s="4" t="s">
        <v>80</v>
      </c>
      <c r="W26" s="4" t="s">
        <v>20</v>
      </c>
      <c r="X26" s="0" t="n">
        <f aca="false">N26/D26</f>
        <v>1.04999996716648</v>
      </c>
      <c r="Y26" s="0" t="n">
        <f aca="false">O26/E26</f>
        <v>1.05000001565424</v>
      </c>
      <c r="Z26" s="0" t="n">
        <f aca="false">P26/F26</f>
        <v>1.04999997371376</v>
      </c>
      <c r="AA26" s="0" t="n">
        <f aca="false">Q26/G26</f>
        <v>1.09936841704348</v>
      </c>
      <c r="AB26" s="0" t="n">
        <f aca="false">R26/H26</f>
        <v>1.15105445904545</v>
      </c>
      <c r="AC26" s="0" t="n">
        <f aca="false">S26/I26</f>
        <v>1.15443810589267</v>
      </c>
    </row>
    <row r="27" customFormat="false" ht="12.75" hidden="false" customHeight="false" outlineLevel="0" collapsed="false">
      <c r="I27" s="0" t="n">
        <f aca="false">SUM(I2:I26)</f>
        <v>27.7117732929531</v>
      </c>
    </row>
    <row r="28" customFormat="false" ht="14.05" hidden="false" customHeight="false" outlineLevel="0" collapsed="false">
      <c r="C28" s="10" t="s">
        <v>57</v>
      </c>
      <c r="D28" s="10" t="s">
        <v>58</v>
      </c>
      <c r="E28" s="10" t="s">
        <v>4</v>
      </c>
      <c r="F28" s="10" t="s">
        <v>5</v>
      </c>
      <c r="G28" s="10" t="s">
        <v>6</v>
      </c>
      <c r="H28" s="10" t="s">
        <v>7</v>
      </c>
      <c r="I28" s="10" t="s">
        <v>8</v>
      </c>
    </row>
    <row r="29" customFormat="false" ht="12.8" hidden="false" customHeight="false" outlineLevel="0" collapsed="false">
      <c r="B29" s="0" t="s">
        <v>81</v>
      </c>
      <c r="D29" s="11" t="n">
        <f aca="false">D$12+D$13+D$16+D$17+D$18+D$19</f>
        <v>3.3340877571905</v>
      </c>
      <c r="E29" s="11" t="n">
        <f aca="false">E$12+E$13+E$16+E$17+E$18+E$19</f>
        <v>3.606426267086</v>
      </c>
      <c r="F29" s="11" t="n">
        <f aca="false">$F$12+$F$13+$F$16+$F$17+$F$18+$F$19</f>
        <v>4.3324568320455</v>
      </c>
      <c r="G29" s="11" t="n">
        <f aca="false">G$12+G$13+G$16+G$17+G$18+G$19</f>
        <v>6.1608227743217</v>
      </c>
      <c r="H29" s="11" t="n">
        <f aca="false">H$12+H$13+H$16+H$17+H$18+H$19</f>
        <v>8.3902482448522</v>
      </c>
      <c r="I29" s="12" t="n">
        <f aca="false">$I12+$I13+$I16+$I17+$I18+$I19</f>
        <v>13.1617725835177</v>
      </c>
      <c r="J29" s="13"/>
      <c r="L29" s="0" t="s">
        <v>81</v>
      </c>
      <c r="N29" s="11" t="n">
        <f aca="false">$N$12+$N$13+$N$16+$N$17+$N$18+$N$19</f>
        <v>9.5387809123962</v>
      </c>
      <c r="O29" s="11" t="n">
        <f aca="false">$O$12+$O$13+$O$16+$O$17+$O$18+$O$19</f>
        <v>10.3302241265813</v>
      </c>
      <c r="P29" s="11" t="n">
        <f aca="false">$P$12+$P$13+$P$16+$P$17+$P$18+$P$19</f>
        <v>12.6933424633581</v>
      </c>
      <c r="Q29" s="11" t="n">
        <f aca="false">$Q$12+$Q$13+$Q$16+$Q$17+$Q$18+$Q$19</f>
        <v>18.6226479103932</v>
      </c>
      <c r="R29" s="11" t="n">
        <f aca="false">$R$12+$R$13+$R$16+$R$17+$R$18+$R$19</f>
        <v>25.8297065668699</v>
      </c>
      <c r="S29" s="11" t="n">
        <f aca="false">$S$12+$S$13+$S$16+$S$17+$S$18+$S$19</f>
        <v>41.4223924185732</v>
      </c>
      <c r="V29" s="0" t="s">
        <v>81</v>
      </c>
      <c r="X29" s="11" t="n">
        <f aca="false">$N$29/$D$29</f>
        <v>2.86098675472002</v>
      </c>
      <c r="Y29" s="11" t="n">
        <f aca="false">$O$29/$E$29</f>
        <v>2.86439354683609</v>
      </c>
      <c r="Z29" s="11" t="n">
        <f aca="false">$P$29/$F$29</f>
        <v>2.92982549057855</v>
      </c>
      <c r="AA29" s="11" t="n">
        <f aca="false">$Q$29/$G$29</f>
        <v>3.02275338742292</v>
      </c>
      <c r="AB29" s="11" t="n">
        <f aca="false">$R$29/$H$29</f>
        <v>3.07853901494722</v>
      </c>
      <c r="AC29" s="11" t="n">
        <f aca="false">$S$29/$I$29</f>
        <v>3.14717430009738</v>
      </c>
    </row>
    <row r="30" customFormat="false" ht="12.8" hidden="false" customHeight="false" outlineLevel="0" collapsed="false">
      <c r="B30" s="0" t="s">
        <v>82</v>
      </c>
      <c r="D30" s="11" t="n">
        <f aca="false">$D$6+$D$7+$D$14+$D$15+$D$22</f>
        <v>14.0124123268149</v>
      </c>
      <c r="E30" s="11" t="n">
        <f aca="false">E$6+E$7+E$14+E$15+E$22</f>
        <v>13.8776381928996</v>
      </c>
      <c r="F30" s="11" t="n">
        <f aca="false">$F$6+$F$7+$F$14+$F$15+$F$22</f>
        <v>11.7607027255893</v>
      </c>
      <c r="G30" s="11" t="n">
        <f aca="false">$G$6+$G$7+$G$14+$G$15+$G$22</f>
        <v>9.7121868106395</v>
      </c>
      <c r="H30" s="11" t="n">
        <f aca="false">$H$6+$H$7+$H$14+$H$15+$H$22</f>
        <v>8.977836155998</v>
      </c>
      <c r="I30" s="11" t="n">
        <f aca="false">$I$6+$I$7+$I$14+$I$15+$I$22</f>
        <v>4.1654452938434</v>
      </c>
      <c r="L30" s="0" t="s">
        <v>82</v>
      </c>
      <c r="N30" s="11" t="n">
        <f aca="false">$N$6+$N$7+$N$14+$N$15+$N$22</f>
        <v>12.9034579286412</v>
      </c>
      <c r="O30" s="11" t="n">
        <f aca="false">$O$6+$O$7+$O$14+$O$15+$O$22</f>
        <v>12.8128217433871</v>
      </c>
      <c r="P30" s="11" t="n">
        <f aca="false">$P$6+$P$7+$P$14+$P$15+$P$22</f>
        <v>10.9793363223317</v>
      </c>
      <c r="Q30" s="11" t="n">
        <f aca="false">$Q$6+$Q$7+$Q$14+$Q$15+$Q$22</f>
        <v>9.2812873433149</v>
      </c>
      <c r="R30" s="11" t="n">
        <f aca="false">$R$6+$R$7+$R$14+$R$15+$R$22</f>
        <v>8.7676972662441</v>
      </c>
      <c r="S30" s="11" t="n">
        <f aca="false">$S$6+$S$7+$S$14+$S$15+$S$22</f>
        <v>4.1894083072771</v>
      </c>
      <c r="V30" s="0" t="s">
        <v>82</v>
      </c>
      <c r="X30" s="11" t="n">
        <f aca="false">$N$30/$D$30</f>
        <v>0.920859137434063</v>
      </c>
      <c r="Y30" s="11" t="n">
        <f aca="false">$O$30/$E$30</f>
        <v>0.923271061349812</v>
      </c>
      <c r="Z30" s="11" t="n">
        <f aca="false">$P$30/$F$30</f>
        <v>0.933561248720497</v>
      </c>
      <c r="AA30" s="11" t="n">
        <f aca="false">$Q$30/$G$30</f>
        <v>0.955633115823868</v>
      </c>
      <c r="AB30" s="11" t="n">
        <f aca="false">$R$30/$H$30</f>
        <v>0.976593592698447</v>
      </c>
      <c r="AC30" s="11" t="n">
        <f aca="false">$S$30/$I$30</f>
        <v>1.00575280954214</v>
      </c>
    </row>
    <row r="31" customFormat="false" ht="12.8" hidden="false" customHeight="false" outlineLevel="0" collapsed="false">
      <c r="B31" s="0" t="s">
        <v>13</v>
      </c>
      <c r="D31" s="11" t="n">
        <f aca="false">$D$29+$D$30</f>
        <v>17.3465000840054</v>
      </c>
      <c r="E31" s="11" t="n">
        <f aca="false">$E$29+$E$30</f>
        <v>17.4840644599856</v>
      </c>
      <c r="F31" s="11" t="n">
        <f aca="false">$F$29+$F$30</f>
        <v>16.0931595576348</v>
      </c>
      <c r="G31" s="11" t="n">
        <f aca="false">$G$29+$G$30</f>
        <v>15.8730095849612</v>
      </c>
      <c r="H31" s="11" t="n">
        <f aca="false">$H$29+$H$30</f>
        <v>17.3680844008502</v>
      </c>
      <c r="I31" s="11" t="n">
        <f aca="false">$I$29+$I$30</f>
        <v>17.3272178773611</v>
      </c>
      <c r="L31" s="0" t="s">
        <v>13</v>
      </c>
      <c r="N31" s="11" t="n">
        <f aca="false">$N$29+$N$30</f>
        <v>22.4422388410374</v>
      </c>
      <c r="O31" s="11" t="n">
        <f aca="false">$O$29+$O$30</f>
        <v>23.1430458699684</v>
      </c>
      <c r="P31" s="11" t="n">
        <f aca="false">$P$29+$P$30</f>
        <v>23.6726787856898</v>
      </c>
      <c r="Q31" s="11" t="n">
        <f aca="false">$Q$29+$Q$30</f>
        <v>27.9039352537081</v>
      </c>
      <c r="R31" s="11" t="n">
        <f aca="false">$R$29+$R$30</f>
        <v>34.597403833114</v>
      </c>
      <c r="S31" s="11" t="n">
        <f aca="false">$S$29+$S$30</f>
        <v>45.6118007258503</v>
      </c>
      <c r="V31" s="0" t="s">
        <v>13</v>
      </c>
      <c r="X31" s="11" t="n">
        <f aca="false">$N$31/$D$31</f>
        <v>1.29376178089842</v>
      </c>
      <c r="Y31" s="11" t="n">
        <f aca="false">$O$31/$E$31</f>
        <v>1.32366509646164</v>
      </c>
      <c r="Z31" s="11" t="n">
        <f aca="false">$P$31/$F$31</f>
        <v>1.47097769713339</v>
      </c>
      <c r="AA31" s="11" t="n">
        <f aca="false">$Q$31/$G$31</f>
        <v>1.75794861739046</v>
      </c>
      <c r="AB31" s="11" t="n">
        <f aca="false">$R$31/$H$31</f>
        <v>1.99201034694537</v>
      </c>
      <c r="AC31" s="11" t="n">
        <f aca="false">$S$31/$I$31</f>
        <v>2.63237878398496</v>
      </c>
    </row>
    <row r="32" customFormat="false" ht="12.8" hidden="false" customHeight="false" outlineLevel="0" collapsed="false">
      <c r="D32" s="14"/>
      <c r="E32" s="14"/>
      <c r="F32" s="14"/>
      <c r="G32" s="14"/>
      <c r="H32" s="14"/>
      <c r="I32" s="14"/>
    </row>
    <row r="33" customFormat="false" ht="12.8" hidden="false" customHeight="false" outlineLevel="0" collapsed="false">
      <c r="B33" s="0" t="s">
        <v>83</v>
      </c>
      <c r="D33" s="15" t="n">
        <f aca="false">$D$29*($X$29-1)</f>
        <v>6.2046931552057</v>
      </c>
      <c r="E33" s="15" t="n">
        <f aca="false">$E$29*($Y$29-1)</f>
        <v>6.7237978594953</v>
      </c>
      <c r="F33" s="15" t="n">
        <f aca="false">$F$29*($Z$29-1)</f>
        <v>8.3608856313126</v>
      </c>
      <c r="G33" s="15" t="n">
        <f aca="false">$G$29*($AA$29-1)</f>
        <v>12.4618251360715</v>
      </c>
      <c r="H33" s="15" t="n">
        <f aca="false">H$29*(AB$29-1)</f>
        <v>17.4394583220177</v>
      </c>
      <c r="I33" s="15" t="n">
        <f aca="false">$I$29*($AC$29-1)</f>
        <v>28.2606198350555</v>
      </c>
    </row>
    <row r="38" customFormat="false" ht="12.8" hidden="false" customHeight="false" outlineLevel="0" collapsed="false"/>
    <row r="7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G13" activeCellId="0" sqref="G13"/>
    </sheetView>
  </sheetViews>
  <sheetFormatPr defaultRowHeight="12.8"/>
  <cols>
    <col collapsed="false" hidden="false" max="1" min="1" style="0" width="40.5510204081633"/>
    <col collapsed="false" hidden="false" max="2" min="2" style="0" width="26.7908163265306"/>
    <col collapsed="false" hidden="false" max="3" min="3" style="0" width="11.5204081632653"/>
    <col collapsed="false" hidden="false" max="5" min="4" style="0" width="20.6530612244898"/>
    <col collapsed="false" hidden="false" max="1025" min="6" style="0" width="11.5204081632653"/>
  </cols>
  <sheetData>
    <row r="1" customFormat="false" ht="12.8" hidden="false" customHeight="false" outlineLevel="0" collapsed="false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60</v>
      </c>
    </row>
    <row r="2" customFormat="false" ht="12.8" hidden="false" customHeight="false" outlineLevel="0" collapsed="false">
      <c r="A2" s="2" t="s">
        <v>11</v>
      </c>
      <c r="B2" s="2" t="s">
        <v>3</v>
      </c>
      <c r="C2" s="2" t="s">
        <v>88</v>
      </c>
      <c r="D2" s="3" t="n">
        <v>5556831128.7433</v>
      </c>
      <c r="E2" s="3" t="n">
        <v>16992285212.8883</v>
      </c>
      <c r="F2" s="3" t="n">
        <v>3.0579092326549</v>
      </c>
    </row>
    <row r="3" customFormat="false" ht="12.8" hidden="false" customHeight="false" outlineLevel="0" collapsed="false">
      <c r="A3" s="2" t="s">
        <v>11</v>
      </c>
      <c r="B3" s="2" t="s">
        <v>4</v>
      </c>
      <c r="C3" s="2" t="s">
        <v>88</v>
      </c>
      <c r="D3" s="3" t="n">
        <v>6052820118.364</v>
      </c>
      <c r="E3" s="3" t="n">
        <v>19380692309.0346</v>
      </c>
      <c r="F3" s="3" t="n">
        <v>3.20192768495373</v>
      </c>
    </row>
    <row r="4" customFormat="false" ht="12.8" hidden="false" customHeight="false" outlineLevel="0" collapsed="false">
      <c r="A4" s="2" t="s">
        <v>11</v>
      </c>
      <c r="B4" s="2" t="s">
        <v>5</v>
      </c>
      <c r="C4" s="2" t="s">
        <v>88</v>
      </c>
      <c r="D4" s="3" t="n">
        <v>6278345875.4001</v>
      </c>
      <c r="E4" s="3" t="n">
        <v>21754792943.7671</v>
      </c>
      <c r="F4" s="3" t="n">
        <v>3.46505168327967</v>
      </c>
    </row>
    <row r="5" customFormat="false" ht="12.8" hidden="false" customHeight="false" outlineLevel="0" collapsed="false">
      <c r="A5" s="2" t="s">
        <v>11</v>
      </c>
      <c r="B5" s="2" t="s">
        <v>6</v>
      </c>
      <c r="C5" s="2" t="s">
        <v>88</v>
      </c>
      <c r="D5" s="3" t="n">
        <v>6114731924.0434</v>
      </c>
      <c r="E5" s="3" t="n">
        <v>23348773809.354</v>
      </c>
      <c r="F5" s="3" t="n">
        <v>3.81844602500816</v>
      </c>
    </row>
    <row r="6" customFormat="false" ht="12.8" hidden="false" customHeight="false" outlineLevel="0" collapsed="false">
      <c r="A6" s="2" t="s">
        <v>11</v>
      </c>
      <c r="B6" s="2" t="s">
        <v>7</v>
      </c>
      <c r="C6" s="2" t="s">
        <v>88</v>
      </c>
      <c r="D6" s="3" t="n">
        <v>6165538558.1469</v>
      </c>
      <c r="E6" s="3" t="n">
        <v>25019397817.2881</v>
      </c>
      <c r="F6" s="3" t="n">
        <v>4.05794199181975</v>
      </c>
    </row>
    <row r="7" customFormat="false" ht="12.8" hidden="false" customHeight="false" outlineLevel="0" collapsed="false">
      <c r="A7" s="2" t="s">
        <v>11</v>
      </c>
      <c r="B7" s="2" t="s">
        <v>8</v>
      </c>
      <c r="C7" s="2" t="s">
        <v>88</v>
      </c>
      <c r="D7" s="3" t="n">
        <v>6279193424.9546</v>
      </c>
      <c r="E7" s="3" t="n">
        <v>29169757496.2713</v>
      </c>
      <c r="F7" s="3" t="n">
        <v>4.64546248573036</v>
      </c>
    </row>
    <row r="10" customFormat="false" ht="12.8" hidden="false" customHeight="false" outlineLevel="0" collapsed="false">
      <c r="B10" s="0" t="s">
        <v>3</v>
      </c>
      <c r="C10" s="0" t="s">
        <v>4</v>
      </c>
      <c r="D10" s="0" t="s">
        <v>5</v>
      </c>
      <c r="E10" s="0" t="s">
        <v>6</v>
      </c>
      <c r="F10" s="0" t="s">
        <v>7</v>
      </c>
      <c r="G10" s="0" t="s">
        <v>8</v>
      </c>
    </row>
    <row r="11" customFormat="false" ht="12.8" hidden="false" customHeight="false" outlineLevel="0" collapsed="false">
      <c r="A11" s="0" t="s">
        <v>89</v>
      </c>
      <c r="B11" s="0" t="n">
        <f aca="false">$D$2/10^9</f>
        <v>5.5568311287433</v>
      </c>
      <c r="C11" s="0" t="n">
        <f aca="false">$D$2/10^9</f>
        <v>5.5568311287433</v>
      </c>
      <c r="D11" s="0" t="n">
        <f aca="false">$D$4/10^9</f>
        <v>6.2783458754001</v>
      </c>
      <c r="E11" s="0" t="n">
        <f aca="false">$D$5/10^9</f>
        <v>6.1147319240434</v>
      </c>
      <c r="F11" s="0" t="n">
        <f aca="false">$D$6/10^9</f>
        <v>6.1655385581469</v>
      </c>
      <c r="G11" s="0" t="n">
        <f aca="false">$D$7/10^9</f>
        <v>6.2791934249546</v>
      </c>
    </row>
    <row r="12" customFormat="false" ht="12.8" hidden="false" customHeight="false" outlineLevel="0" collapsed="false">
      <c r="A12" s="0" t="s">
        <v>90</v>
      </c>
      <c r="B12" s="0" t="n">
        <f aca="false">$F$2</f>
        <v>3.0579092326549</v>
      </c>
      <c r="C12" s="0" t="n">
        <f aca="false">$F$3</f>
        <v>3.20192768495373</v>
      </c>
      <c r="D12" s="0" t="n">
        <f aca="false">$F$4</f>
        <v>3.46505168327967</v>
      </c>
      <c r="E12" s="0" t="n">
        <f aca="false">$F$4</f>
        <v>3.46505168327967</v>
      </c>
      <c r="F12" s="0" t="n">
        <f aca="false">$F$6</f>
        <v>4.05794199181975</v>
      </c>
      <c r="G12" s="0" t="n">
        <f aca="false">$F$7</f>
        <v>4.64546248573036</v>
      </c>
    </row>
    <row r="13" customFormat="false" ht="12.8" hidden="false" customHeight="false" outlineLevel="0" collapsed="false">
      <c r="A13" s="0" t="s">
        <v>83</v>
      </c>
      <c r="B13" s="0" t="n">
        <f aca="false">$B$11*($B$12-1)</f>
        <v>11.435454084145</v>
      </c>
      <c r="C13" s="0" t="n">
        <f aca="false">$C$11*($C$12-1)</f>
        <v>12.2357403029925</v>
      </c>
      <c r="D13" s="0" t="n">
        <f aca="false">$D$11*($D$12-1)</f>
        <v>15.476447068367</v>
      </c>
      <c r="E13" s="0" t="n">
        <f aca="false">$E$11*($E$12-1)</f>
        <v>15.0731302221671</v>
      </c>
      <c r="F13" s="0" t="n">
        <f aca="false">$F$11*($F$12-1)</f>
        <v>18.8538592591412</v>
      </c>
      <c r="G13" s="0" t="n">
        <f aca="false">$G$11*($G$12-1)</f>
        <v>22.8905640713167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L42" activeCellId="0" sqref="L42"/>
    </sheetView>
  </sheetViews>
  <sheetFormatPr defaultRowHeight="12.8"/>
  <cols>
    <col collapsed="false" hidden="false" max="1" min="1" style="0" width="11.5204081632653"/>
    <col collapsed="false" hidden="false" max="2" min="2" style="0" width="26.2857142857143"/>
    <col collapsed="false" hidden="false" max="3" min="3" style="0" width="15.3061224489796"/>
    <col collapsed="false" hidden="false" max="4" min="4" style="0" width="35.9642857142857"/>
    <col collapsed="false" hidden="false" max="5" min="5" style="0" width="24.1275510204082"/>
    <col collapsed="false" hidden="false" max="6" min="6" style="0" width="18.3316326530612"/>
    <col collapsed="false" hidden="false" max="8" min="7" style="0" width="11.5204081632653"/>
    <col collapsed="false" hidden="false" max="9" min="9" style="0" width="17.8265306122449"/>
    <col collapsed="false" hidden="false" max="11" min="10" style="0" width="11.5204081632653"/>
    <col collapsed="false" hidden="false" max="12" min="12" style="0" width="20.6071428571429"/>
    <col collapsed="false" hidden="false" max="1025" min="13" style="0" width="11.5204081632653"/>
  </cols>
  <sheetData>
    <row r="1" customFormat="false" ht="14.05" hidden="false" customHeight="false" outlineLevel="0" collapsed="false">
      <c r="A1" s="1" t="s">
        <v>0</v>
      </c>
      <c r="B1" s="1" t="s">
        <v>84</v>
      </c>
      <c r="C1" s="1" t="s">
        <v>85</v>
      </c>
      <c r="D1" s="1" t="s">
        <v>57</v>
      </c>
      <c r="E1" s="1" t="s">
        <v>86</v>
      </c>
      <c r="F1" s="1" t="s">
        <v>87</v>
      </c>
      <c r="G1" s="1" t="s">
        <v>60</v>
      </c>
    </row>
    <row r="2" customFormat="false" ht="12.8" hidden="false" customHeight="false" outlineLevel="0" collapsed="false">
      <c r="A2" s="2" t="s">
        <v>11</v>
      </c>
      <c r="B2" s="2" t="s">
        <v>3</v>
      </c>
      <c r="C2" s="2" t="s">
        <v>91</v>
      </c>
      <c r="D2" s="2" t="s">
        <v>20</v>
      </c>
      <c r="E2" s="3" t="n">
        <v>770991429.7352</v>
      </c>
      <c r="F2" s="3" t="n">
        <v>441474684.8806</v>
      </c>
      <c r="G2" s="3" t="n">
        <v>0.572606475057999</v>
      </c>
    </row>
    <row r="3" customFormat="false" ht="12.8" hidden="false" customHeight="false" outlineLevel="0" collapsed="false">
      <c r="A3" s="2" t="s">
        <v>11</v>
      </c>
      <c r="B3" s="2" t="s">
        <v>4</v>
      </c>
      <c r="C3" s="2" t="s">
        <v>91</v>
      </c>
      <c r="D3" s="2" t="s">
        <v>20</v>
      </c>
      <c r="E3" s="3" t="n">
        <v>2043753831.7846</v>
      </c>
      <c r="F3" s="3" t="n">
        <v>1194796668.3141</v>
      </c>
      <c r="G3" s="3" t="n">
        <v>0.58460889454128</v>
      </c>
    </row>
    <row r="4" customFormat="false" ht="12.8" hidden="false" customHeight="false" outlineLevel="0" collapsed="false">
      <c r="A4" s="2" t="s">
        <v>11</v>
      </c>
      <c r="B4" s="2" t="s">
        <v>5</v>
      </c>
      <c r="C4" s="2" t="s">
        <v>91</v>
      </c>
      <c r="D4" s="2" t="s">
        <v>20</v>
      </c>
      <c r="E4" s="3" t="n">
        <v>2909952767.8437</v>
      </c>
      <c r="F4" s="3" t="n">
        <v>1714366586.9939</v>
      </c>
      <c r="G4" s="3" t="n">
        <v>0.589138973641919</v>
      </c>
    </row>
    <row r="5" customFormat="false" ht="12.8" hidden="false" customHeight="false" outlineLevel="0" collapsed="false">
      <c r="A5" s="2" t="s">
        <v>11</v>
      </c>
      <c r="B5" s="2" t="s">
        <v>6</v>
      </c>
      <c r="C5" s="2" t="s">
        <v>91</v>
      </c>
      <c r="D5" s="2" t="s">
        <v>20</v>
      </c>
      <c r="E5" s="3" t="n">
        <v>3494246597.5523</v>
      </c>
      <c r="F5" s="3" t="n">
        <v>2100271764.2959</v>
      </c>
      <c r="G5" s="3" t="n">
        <v>0.601065696326965</v>
      </c>
    </row>
    <row r="6" customFormat="false" ht="12.8" hidden="false" customHeight="false" outlineLevel="0" collapsed="false">
      <c r="A6" s="2" t="s">
        <v>11</v>
      </c>
      <c r="B6" s="2" t="s">
        <v>7</v>
      </c>
      <c r="C6" s="2" t="s">
        <v>91</v>
      </c>
      <c r="D6" s="2" t="s">
        <v>20</v>
      </c>
      <c r="E6" s="3" t="n">
        <v>3609553459.5063</v>
      </c>
      <c r="F6" s="3" t="n">
        <v>2285029628.2161</v>
      </c>
      <c r="G6" s="3" t="n">
        <v>0.633050501634248</v>
      </c>
    </row>
    <row r="7" customFormat="false" ht="12.8" hidden="false" customHeight="false" outlineLevel="0" collapsed="false">
      <c r="A7" s="2" t="s">
        <v>11</v>
      </c>
      <c r="B7" s="2" t="s">
        <v>8</v>
      </c>
      <c r="C7" s="2" t="s">
        <v>91</v>
      </c>
      <c r="D7" s="2" t="s">
        <v>20</v>
      </c>
      <c r="E7" s="3" t="n">
        <v>3614905156.6275</v>
      </c>
      <c r="F7" s="3" t="n">
        <v>2742155518.4542</v>
      </c>
      <c r="G7" s="3" t="n">
        <v>0.758569146254579</v>
      </c>
    </row>
    <row r="8" customFormat="false" ht="12.8" hidden="false" customHeight="false" outlineLevel="0" collapsed="false">
      <c r="A8" s="2" t="s">
        <v>11</v>
      </c>
      <c r="B8" s="2" t="s">
        <v>3</v>
      </c>
      <c r="C8" s="2" t="s">
        <v>88</v>
      </c>
      <c r="D8" s="2" t="s">
        <v>13</v>
      </c>
      <c r="E8" s="3" t="n">
        <v>6168638346.8976</v>
      </c>
      <c r="F8" s="3" t="n">
        <v>5751550737.0728</v>
      </c>
      <c r="G8" s="3" t="n">
        <v>0.93238578980164</v>
      </c>
    </row>
    <row r="9" customFormat="false" ht="12.8" hidden="false" customHeight="false" outlineLevel="0" collapsed="false">
      <c r="A9" s="2" t="s">
        <v>11</v>
      </c>
      <c r="B9" s="2" t="s">
        <v>4</v>
      </c>
      <c r="C9" s="2" t="s">
        <v>88</v>
      </c>
      <c r="D9" s="2" t="s">
        <v>13</v>
      </c>
      <c r="E9" s="3" t="n">
        <v>7405867804.3079</v>
      </c>
      <c r="F9" s="3" t="n">
        <v>7296696676.6578</v>
      </c>
      <c r="G9" s="3" t="n">
        <v>0.985258833868652</v>
      </c>
    </row>
    <row r="10" customFormat="false" ht="12.8" hidden="false" customHeight="false" outlineLevel="0" collapsed="false">
      <c r="A10" s="2" t="s">
        <v>11</v>
      </c>
      <c r="B10" s="2" t="s">
        <v>5</v>
      </c>
      <c r="C10" s="2" t="s">
        <v>88</v>
      </c>
      <c r="D10" s="2" t="s">
        <v>13</v>
      </c>
      <c r="E10" s="3" t="n">
        <v>7728778719.3333</v>
      </c>
      <c r="F10" s="3" t="n">
        <v>8120852641.9362</v>
      </c>
      <c r="G10" s="3" t="n">
        <v>1.0507290914698</v>
      </c>
    </row>
    <row r="11" customFormat="false" ht="12.8" hidden="false" customHeight="false" outlineLevel="0" collapsed="false">
      <c r="A11" s="2" t="s">
        <v>11</v>
      </c>
      <c r="B11" s="2" t="s">
        <v>6</v>
      </c>
      <c r="C11" s="2" t="s">
        <v>88</v>
      </c>
      <c r="D11" s="2" t="s">
        <v>13</v>
      </c>
      <c r="E11" s="3" t="n">
        <v>7235086424.2515</v>
      </c>
      <c r="F11" s="3" t="n">
        <v>8648377571.8717</v>
      </c>
      <c r="G11" s="3" t="n">
        <v>1.19533853014982</v>
      </c>
    </row>
    <row r="12" customFormat="false" ht="12.8" hidden="false" customHeight="false" outlineLevel="0" collapsed="false">
      <c r="A12" s="2" t="s">
        <v>11</v>
      </c>
      <c r="B12" s="2" t="s">
        <v>7</v>
      </c>
      <c r="C12" s="2" t="s">
        <v>88</v>
      </c>
      <c r="D12" s="2" t="s">
        <v>13</v>
      </c>
      <c r="E12" s="3" t="n">
        <v>6684858503.6466</v>
      </c>
      <c r="F12" s="3" t="n">
        <v>8844161997.0073</v>
      </c>
      <c r="G12" s="3" t="n">
        <v>1.32301409105111</v>
      </c>
    </row>
    <row r="13" customFormat="false" ht="12.8" hidden="false" customHeight="false" outlineLevel="0" collapsed="false">
      <c r="A13" s="2" t="s">
        <v>11</v>
      </c>
      <c r="B13" s="2" t="s">
        <v>8</v>
      </c>
      <c r="C13" s="2" t="s">
        <v>88</v>
      </c>
      <c r="D13" s="2" t="s">
        <v>13</v>
      </c>
      <c r="E13" s="3" t="n">
        <v>3829035106.8449</v>
      </c>
      <c r="F13" s="3" t="n">
        <v>9124145008.6415</v>
      </c>
      <c r="G13" s="3" t="n">
        <v>2.38288361272293</v>
      </c>
    </row>
    <row r="14" customFormat="false" ht="12.8" hidden="false" customHeight="false" outlineLevel="0" collapsed="false">
      <c r="A14" s="2" t="s">
        <v>11</v>
      </c>
      <c r="B14" s="2" t="s">
        <v>3</v>
      </c>
      <c r="C14" s="2" t="s">
        <v>92</v>
      </c>
      <c r="D14" s="2" t="s">
        <v>16</v>
      </c>
      <c r="E14" s="3" t="n">
        <v>3735645093.8281</v>
      </c>
      <c r="F14" s="3" t="n">
        <v>1935532160.1835</v>
      </c>
      <c r="G14" s="3" t="n">
        <v>0.518125279990146</v>
      </c>
    </row>
    <row r="15" customFormat="false" ht="12.8" hidden="false" customHeight="false" outlineLevel="0" collapsed="false">
      <c r="A15" s="2" t="s">
        <v>11</v>
      </c>
      <c r="B15" s="2" t="s">
        <v>4</v>
      </c>
      <c r="C15" s="2" t="s">
        <v>92</v>
      </c>
      <c r="D15" s="2" t="s">
        <v>16</v>
      </c>
      <c r="E15" s="3" t="n">
        <v>2559351833.5925</v>
      </c>
      <c r="F15" s="3" t="n">
        <v>1358936007.1901</v>
      </c>
      <c r="G15" s="3" t="n">
        <v>0.530968813804155</v>
      </c>
    </row>
    <row r="16" customFormat="false" ht="12.8" hidden="false" customHeight="false" outlineLevel="0" collapsed="false">
      <c r="A16" s="2" t="s">
        <v>11</v>
      </c>
      <c r="B16" s="2" t="s">
        <v>5</v>
      </c>
      <c r="C16" s="2" t="s">
        <v>92</v>
      </c>
      <c r="D16" s="2" t="s">
        <v>16</v>
      </c>
      <c r="E16" s="3" t="n">
        <v>1519570146.6695</v>
      </c>
      <c r="F16" s="3" t="n">
        <v>844593977.042</v>
      </c>
      <c r="G16" s="3" t="n">
        <v>0.55581111467156</v>
      </c>
    </row>
    <row r="17" customFormat="false" ht="12.8" hidden="false" customHeight="false" outlineLevel="0" collapsed="false">
      <c r="A17" s="2" t="s">
        <v>11</v>
      </c>
      <c r="B17" s="2" t="s">
        <v>6</v>
      </c>
      <c r="C17" s="2" t="s">
        <v>92</v>
      </c>
      <c r="D17" s="2" t="s">
        <v>16</v>
      </c>
      <c r="E17" s="3" t="n">
        <v>760652690.4716</v>
      </c>
      <c r="F17" s="3" t="n">
        <v>469625063.2102</v>
      </c>
      <c r="G17" s="3" t="n">
        <v>0.617397491776484</v>
      </c>
    </row>
    <row r="18" customFormat="false" ht="12.8" hidden="false" customHeight="false" outlineLevel="0" collapsed="false">
      <c r="A18" s="2" t="s">
        <v>11</v>
      </c>
      <c r="B18" s="2" t="s">
        <v>7</v>
      </c>
      <c r="C18" s="2" t="s">
        <v>92</v>
      </c>
      <c r="D18" s="2" t="s">
        <v>16</v>
      </c>
      <c r="E18" s="3" t="n">
        <v>621801084.856</v>
      </c>
      <c r="F18" s="3" t="n">
        <v>411266079.218</v>
      </c>
      <c r="G18" s="3" t="n">
        <v>0.661411003027187</v>
      </c>
    </row>
    <row r="19" customFormat="false" ht="12.8" hidden="false" customHeight="false" outlineLevel="0" collapsed="false">
      <c r="A19" s="2" t="s">
        <v>11</v>
      </c>
      <c r="B19" s="2" t="s">
        <v>8</v>
      </c>
      <c r="C19" s="2" t="s">
        <v>92</v>
      </c>
      <c r="D19" s="2" t="s">
        <v>16</v>
      </c>
      <c r="E19" s="3" t="n">
        <v>245547671.5107</v>
      </c>
      <c r="F19" s="3" t="n">
        <v>183969248.9475</v>
      </c>
      <c r="G19" s="3" t="n">
        <v>0.749220091624788</v>
      </c>
    </row>
    <row r="20" customFormat="false" ht="12.8" hidden="false" customHeight="false" outlineLevel="0" collapsed="false">
      <c r="A20" s="2" t="s">
        <v>11</v>
      </c>
      <c r="B20" s="2" t="s">
        <v>3</v>
      </c>
      <c r="C20" s="2" t="s">
        <v>93</v>
      </c>
      <c r="D20" s="2" t="s">
        <v>14</v>
      </c>
      <c r="E20" s="3" t="n">
        <v>10007927646.8595</v>
      </c>
      <c r="F20" s="3" t="n">
        <v>7323790582.9273</v>
      </c>
      <c r="G20" s="3" t="n">
        <v>0.731798913956529</v>
      </c>
    </row>
    <row r="21" customFormat="false" ht="12.8" hidden="false" customHeight="false" outlineLevel="0" collapsed="false">
      <c r="A21" s="2" t="s">
        <v>11</v>
      </c>
      <c r="B21" s="2" t="s">
        <v>4</v>
      </c>
      <c r="C21" s="2" t="s">
        <v>93</v>
      </c>
      <c r="D21" s="2" t="s">
        <v>14</v>
      </c>
      <c r="E21" s="3" t="n">
        <v>8820585270.951</v>
      </c>
      <c r="F21" s="3" t="n">
        <v>6543374521.1212</v>
      </c>
      <c r="G21" s="3" t="n">
        <v>0.741829971608644</v>
      </c>
    </row>
    <row r="22" customFormat="false" ht="12.8" hidden="false" customHeight="false" outlineLevel="0" collapsed="false">
      <c r="A22" s="2" t="s">
        <v>11</v>
      </c>
      <c r="B22" s="2" t="s">
        <v>5</v>
      </c>
      <c r="C22" s="2" t="s">
        <v>93</v>
      </c>
      <c r="D22" s="2" t="s">
        <v>14</v>
      </c>
      <c r="E22" s="3" t="n">
        <v>7507955233.685</v>
      </c>
      <c r="F22" s="3" t="n">
        <v>5556667010.8828</v>
      </c>
      <c r="G22" s="3" t="n">
        <v>0.740103908178941</v>
      </c>
    </row>
    <row r="23" customFormat="false" ht="12.8" hidden="false" customHeight="false" outlineLevel="0" collapsed="false">
      <c r="A23" s="2" t="s">
        <v>11</v>
      </c>
      <c r="B23" s="2" t="s">
        <v>6</v>
      </c>
      <c r="C23" s="2" t="s">
        <v>93</v>
      </c>
      <c r="D23" s="2" t="s">
        <v>14</v>
      </c>
      <c r="E23" s="3" t="n">
        <v>6297922168.2279</v>
      </c>
      <c r="F23" s="3" t="n">
        <v>4635054409.1438</v>
      </c>
      <c r="G23" s="3" t="n">
        <v>0.735965654279911</v>
      </c>
    </row>
    <row r="24" customFormat="false" ht="12.8" hidden="false" customHeight="false" outlineLevel="0" collapsed="false">
      <c r="A24" s="2" t="s">
        <v>11</v>
      </c>
      <c r="B24" s="2" t="s">
        <v>7</v>
      </c>
      <c r="C24" s="2" t="s">
        <v>93</v>
      </c>
      <c r="D24" s="2" t="s">
        <v>14</v>
      </c>
      <c r="E24" s="3" t="n">
        <v>5242742145.3723</v>
      </c>
      <c r="F24" s="3" t="n">
        <v>3921276438.4968</v>
      </c>
      <c r="G24" s="3" t="n">
        <v>0.747943791582056</v>
      </c>
    </row>
    <row r="25" customFormat="false" ht="12.8" hidden="false" customHeight="false" outlineLevel="0" collapsed="false">
      <c r="A25" s="2" t="s">
        <v>11</v>
      </c>
      <c r="B25" s="2" t="s">
        <v>8</v>
      </c>
      <c r="C25" s="2" t="s">
        <v>93</v>
      </c>
      <c r="D25" s="2" t="s">
        <v>14</v>
      </c>
      <c r="E25" s="3" t="n">
        <v>2456661438.0772</v>
      </c>
      <c r="F25" s="3" t="n">
        <v>2058091894.8339</v>
      </c>
      <c r="G25" s="3" t="n">
        <v>0.837759677802711</v>
      </c>
    </row>
    <row r="26" customFormat="false" ht="12.8" hidden="false" customHeight="false" outlineLevel="0" collapsed="false">
      <c r="A26" s="2" t="s">
        <v>11</v>
      </c>
      <c r="B26" s="2" t="s">
        <v>3</v>
      </c>
      <c r="C26" s="2" t="s">
        <v>94</v>
      </c>
      <c r="D26" s="2" t="s">
        <v>18</v>
      </c>
      <c r="E26" s="3" t="n">
        <v>1181686470.9462</v>
      </c>
      <c r="F26" s="3" t="n">
        <v>666093367.8383</v>
      </c>
      <c r="G26" s="3" t="n">
        <v>0.563680285943314</v>
      </c>
    </row>
    <row r="27" customFormat="false" ht="12.8" hidden="false" customHeight="false" outlineLevel="0" collapsed="false">
      <c r="A27" s="2" t="s">
        <v>11</v>
      </c>
      <c r="B27" s="2" t="s">
        <v>4</v>
      </c>
      <c r="C27" s="2" t="s">
        <v>94</v>
      </c>
      <c r="D27" s="2" t="s">
        <v>18</v>
      </c>
      <c r="E27" s="3" t="n">
        <v>1226974835.2346</v>
      </c>
      <c r="F27" s="3" t="n">
        <v>705101922.636</v>
      </c>
      <c r="G27" s="3" t="n">
        <v>0.574666979621618</v>
      </c>
    </row>
    <row r="28" customFormat="false" ht="12.8" hidden="false" customHeight="false" outlineLevel="0" collapsed="false">
      <c r="A28" s="2" t="s">
        <v>11</v>
      </c>
      <c r="B28" s="2" t="s">
        <v>5</v>
      </c>
      <c r="C28" s="2" t="s">
        <v>94</v>
      </c>
      <c r="D28" s="2" t="s">
        <v>18</v>
      </c>
      <c r="E28" s="3" t="n">
        <v>1205660223.3977</v>
      </c>
      <c r="F28" s="3" t="n">
        <v>703375238.3183</v>
      </c>
      <c r="G28" s="3" t="n">
        <v>0.58339424712553</v>
      </c>
    </row>
    <row r="29" customFormat="false" ht="12.8" hidden="false" customHeight="false" outlineLevel="0" collapsed="false">
      <c r="A29" s="2" t="s">
        <v>11</v>
      </c>
      <c r="B29" s="2" t="s">
        <v>6</v>
      </c>
      <c r="C29" s="2" t="s">
        <v>94</v>
      </c>
      <c r="D29" s="2" t="s">
        <v>18</v>
      </c>
      <c r="E29" s="3" t="n">
        <v>1156714215.2381</v>
      </c>
      <c r="F29" s="3" t="n">
        <v>692783158.8416</v>
      </c>
      <c r="G29" s="3" t="n">
        <v>0.598923355237747</v>
      </c>
    </row>
    <row r="30" customFormat="false" ht="12.8" hidden="false" customHeight="false" outlineLevel="0" collapsed="false">
      <c r="A30" s="2" t="s">
        <v>11</v>
      </c>
      <c r="B30" s="2" t="s">
        <v>7</v>
      </c>
      <c r="C30" s="2" t="s">
        <v>94</v>
      </c>
      <c r="D30" s="2" t="s">
        <v>18</v>
      </c>
      <c r="E30" s="3" t="n">
        <v>1086956561.8766</v>
      </c>
      <c r="F30" s="3" t="n">
        <v>684232696.1667</v>
      </c>
      <c r="G30" s="3" t="n">
        <v>0.629494057228369</v>
      </c>
    </row>
    <row r="31" customFormat="false" ht="12.8" hidden="false" customHeight="false" outlineLevel="0" collapsed="false">
      <c r="A31" s="2" t="s">
        <v>11</v>
      </c>
      <c r="B31" s="2" t="s">
        <v>8</v>
      </c>
      <c r="C31" s="2" t="s">
        <v>94</v>
      </c>
      <c r="D31" s="2" t="s">
        <v>18</v>
      </c>
      <c r="E31" s="3" t="n">
        <v>861919695.4182</v>
      </c>
      <c r="F31" s="3" t="n">
        <v>652860202.4301</v>
      </c>
      <c r="G31" s="3" t="n">
        <v>0.757448989622328</v>
      </c>
    </row>
    <row r="34" customFormat="false" ht="12.8" hidden="false" customHeight="false" outlineLevel="0" collapsed="false">
      <c r="B34" s="0" t="s">
        <v>95</v>
      </c>
      <c r="C34" s="0" t="n">
        <v>2.5</v>
      </c>
    </row>
    <row r="35" customFormat="false" ht="12.8" hidden="false" customHeight="false" outlineLevel="0" collapsed="false">
      <c r="B35" s="0" t="s">
        <v>96</v>
      </c>
      <c r="C35" s="0" t="n">
        <v>0.9</v>
      </c>
    </row>
    <row r="36" customFormat="false" ht="12.8" hidden="false" customHeight="false" outlineLevel="0" collapsed="false">
      <c r="K36" s="16" t="s">
        <v>97</v>
      </c>
      <c r="L36" s="16"/>
      <c r="M36" s="16"/>
    </row>
    <row r="37" customFormat="false" ht="12.8" hidden="false" customHeight="false" outlineLevel="0" collapsed="false">
      <c r="A37" s="17" t="s">
        <v>0</v>
      </c>
      <c r="B37" s="17" t="s">
        <v>84</v>
      </c>
      <c r="C37" s="17" t="s">
        <v>85</v>
      </c>
      <c r="D37" s="17" t="s">
        <v>57</v>
      </c>
      <c r="E37" s="17" t="s">
        <v>86</v>
      </c>
      <c r="F37" s="17" t="s">
        <v>87</v>
      </c>
      <c r="G37" s="17" t="s">
        <v>60</v>
      </c>
      <c r="H37" s="0" t="s">
        <v>98</v>
      </c>
      <c r="I37" s="0" t="s">
        <v>99</v>
      </c>
      <c r="J37" s="0" t="s">
        <v>100</v>
      </c>
      <c r="K37" s="16" t="s">
        <v>101</v>
      </c>
      <c r="L37" s="16" t="s">
        <v>102</v>
      </c>
      <c r="M37" s="16"/>
    </row>
    <row r="38" customFormat="false" ht="12.8" hidden="false" customHeight="false" outlineLevel="0" collapsed="false">
      <c r="A38" s="18" t="s">
        <v>62</v>
      </c>
      <c r="B38" s="19" t="n">
        <v>2009</v>
      </c>
      <c r="C38" s="18" t="s">
        <v>88</v>
      </c>
      <c r="D38" s="18" t="s">
        <v>13</v>
      </c>
      <c r="E38" s="19" t="n">
        <f aca="false">E$8</f>
        <v>6168638346.8976</v>
      </c>
      <c r="F38" s="19" t="n">
        <f aca="false">F$8</f>
        <v>5751550737.0728</v>
      </c>
      <c r="G38" s="19" t="n">
        <f aca="false">G$8</f>
        <v>0.93238578980164</v>
      </c>
      <c r="H38" s="0" t="n">
        <v>0.06</v>
      </c>
      <c r="I38" s="0" t="n">
        <f aca="false">1-H$38</f>
        <v>0.94</v>
      </c>
      <c r="J38" s="0" t="n">
        <f aca="false">F$38/(F$38*H$38/$C34+F$38*I$38/$C35)</f>
        <v>0.935940099833611</v>
      </c>
      <c r="K38" s="20" t="n">
        <f aca="false">H$38*$E$38/10^9</f>
        <v>0.370118300813856</v>
      </c>
      <c r="L38" s="20" t="n">
        <f aca="false">I$38*$E$38/10^9</f>
        <v>5.79852004608374</v>
      </c>
      <c r="M38" s="16"/>
    </row>
    <row r="39" customFormat="false" ht="12.8" hidden="false" customHeight="false" outlineLevel="0" collapsed="false">
      <c r="A39" s="18" t="s">
        <v>62</v>
      </c>
      <c r="B39" s="19" t="n">
        <v>2015</v>
      </c>
      <c r="C39" s="18" t="s">
        <v>88</v>
      </c>
      <c r="D39" s="18" t="s">
        <v>13</v>
      </c>
      <c r="E39" s="19" t="n">
        <f aca="false">E$9</f>
        <v>7405867804.3079</v>
      </c>
      <c r="F39" s="19" t="n">
        <f aca="false">F$9</f>
        <v>7296696676.6578</v>
      </c>
      <c r="G39" s="19" t="n">
        <f aca="false">G$9</f>
        <v>0.985258833868652</v>
      </c>
      <c r="H39" s="0" t="n">
        <v>0.135</v>
      </c>
      <c r="I39" s="0" t="n">
        <f aca="false">1-H$39</f>
        <v>0.865</v>
      </c>
      <c r="J39" s="0" t="n">
        <f aca="false">F$39/(F$39*H$39/$C34+F$39*I$39/$C35)</f>
        <v>0.985113835376532</v>
      </c>
      <c r="K39" s="20" t="n">
        <f aca="false">H$39*$E$39/10^9</f>
        <v>0.999792153581567</v>
      </c>
      <c r="L39" s="20" t="n">
        <f aca="false">I$39*$E$39/10^9</f>
        <v>6.40607565072633</v>
      </c>
      <c r="M39" s="16"/>
    </row>
    <row r="40" customFormat="false" ht="12.8" hidden="false" customHeight="false" outlineLevel="0" collapsed="false">
      <c r="A40" s="18" t="s">
        <v>62</v>
      </c>
      <c r="B40" s="19" t="n">
        <v>2020</v>
      </c>
      <c r="C40" s="18" t="s">
        <v>88</v>
      </c>
      <c r="D40" s="18" t="s">
        <v>13</v>
      </c>
      <c r="E40" s="19" t="n">
        <f aca="false">E$10</f>
        <v>7728778719.3333</v>
      </c>
      <c r="F40" s="19" t="n">
        <f aca="false">F$10</f>
        <v>8120852641.9362</v>
      </c>
      <c r="G40" s="19" t="n">
        <f aca="false">G$10</f>
        <v>1.0507290914698</v>
      </c>
      <c r="H40" s="0" t="n">
        <v>0.24</v>
      </c>
      <c r="I40" s="0" t="n">
        <f aca="false">1-H$40</f>
        <v>0.76</v>
      </c>
      <c r="J40" s="0" t="n">
        <f aca="false">F$40/(F$40*H$40/$C34+F$40*I$40/$C35)</f>
        <v>1.06332703213611</v>
      </c>
      <c r="K40" s="20" t="n">
        <f aca="false">H$40*$E$40/10^9</f>
        <v>1.85490689263999</v>
      </c>
      <c r="L40" s="20" t="n">
        <f aca="false">I$40*$E$40/10^9</f>
        <v>5.87387182669331</v>
      </c>
      <c r="M40" s="16"/>
    </row>
    <row r="41" customFormat="false" ht="12.8" hidden="false" customHeight="false" outlineLevel="0" collapsed="false">
      <c r="A41" s="18" t="s">
        <v>62</v>
      </c>
      <c r="B41" s="19" t="n">
        <v>2025</v>
      </c>
      <c r="C41" s="18" t="s">
        <v>88</v>
      </c>
      <c r="D41" s="18" t="s">
        <v>13</v>
      </c>
      <c r="E41" s="19" t="n">
        <f aca="false">E$11</f>
        <v>7235086424.2515</v>
      </c>
      <c r="F41" s="19" t="n">
        <f aca="false">F$11</f>
        <v>8648377571.8717</v>
      </c>
      <c r="G41" s="19" t="n">
        <f aca="false">G$11</f>
        <v>1.19533853014982</v>
      </c>
      <c r="H41" s="0" t="n">
        <v>0.4</v>
      </c>
      <c r="I41" s="0" t="n">
        <f aca="false">1-H$41</f>
        <v>0.6</v>
      </c>
      <c r="J41" s="0" t="n">
        <f aca="false">F$41/(F$41*H$41/$C34+F$41*I$41/$C35)</f>
        <v>1.20967741935484</v>
      </c>
      <c r="K41" s="20" t="n">
        <f aca="false">H$41*$E$41/10^9</f>
        <v>2.8940345697006</v>
      </c>
      <c r="L41" s="20" t="n">
        <f aca="false">I$41*$E$41/10^9</f>
        <v>4.3410518545509</v>
      </c>
      <c r="M41" s="16"/>
    </row>
    <row r="42" customFormat="false" ht="12.8" hidden="false" customHeight="false" outlineLevel="0" collapsed="false">
      <c r="A42" s="18" t="s">
        <v>62</v>
      </c>
      <c r="B42" s="19" t="n">
        <v>2030</v>
      </c>
      <c r="C42" s="18" t="s">
        <v>88</v>
      </c>
      <c r="D42" s="18" t="s">
        <v>13</v>
      </c>
      <c r="E42" s="19" t="n">
        <f aca="false">E$12</f>
        <v>6684858503.6466</v>
      </c>
      <c r="F42" s="19" t="n">
        <f aca="false">F$12</f>
        <v>8844161997.0073</v>
      </c>
      <c r="G42" s="19" t="n">
        <f aca="false">G$12</f>
        <v>1.32301409105111</v>
      </c>
      <c r="H42" s="0" t="n">
        <v>0.5</v>
      </c>
      <c r="I42" s="0" t="n">
        <f aca="false">1-H$42</f>
        <v>0.5</v>
      </c>
      <c r="J42" s="0" t="n">
        <f aca="false">F$42/(F$42*H$42/$C34+F$42*I$42/$C35)</f>
        <v>1.32352941176471</v>
      </c>
      <c r="K42" s="20" t="n">
        <f aca="false">H$42*$E$42/10^9</f>
        <v>3.3424292518233</v>
      </c>
      <c r="L42" s="20" t="n">
        <f aca="false">I$42*$E$42/10^9</f>
        <v>3.3424292518233</v>
      </c>
      <c r="M42" s="16"/>
    </row>
    <row r="43" customFormat="false" ht="12.8" hidden="false" customHeight="false" outlineLevel="0" collapsed="false">
      <c r="A43" s="18" t="s">
        <v>62</v>
      </c>
      <c r="B43" s="19" t="n">
        <v>2050</v>
      </c>
      <c r="C43" s="18" t="s">
        <v>88</v>
      </c>
      <c r="D43" s="18" t="s">
        <v>13</v>
      </c>
      <c r="E43" s="19" t="n">
        <f aca="false">E$13</f>
        <v>3829035106.8449</v>
      </c>
      <c r="F43" s="19" t="n">
        <f aca="false">F$13</f>
        <v>9124145008.6415</v>
      </c>
      <c r="G43" s="19" t="n">
        <f aca="false">G$13</f>
        <v>2.38288361272293</v>
      </c>
      <c r="H43" s="0" t="n">
        <v>0.975</v>
      </c>
      <c r="I43" s="0" t="n">
        <f aca="false">1-H$43</f>
        <v>0.025</v>
      </c>
      <c r="J43" s="0" t="n">
        <f aca="false">F$43/(F$43*H$43/$C34+F$43*I$43/$C35)</f>
        <v>2.3936170212766</v>
      </c>
      <c r="K43" s="20" t="n">
        <f aca="false">K$47</f>
        <v>3.3424292518233</v>
      </c>
      <c r="L43" s="20" t="n">
        <f aca="false">I$43*$E$43/10^9</f>
        <v>0.0957258776711226</v>
      </c>
      <c r="M43" s="16"/>
    </row>
    <row r="46" customFormat="false" ht="12.8" hidden="false" customHeight="false" outlineLevel="0" collapsed="false">
      <c r="F46" s="0" t="n">
        <v>2009</v>
      </c>
      <c r="G46" s="0" t="n">
        <v>2015</v>
      </c>
      <c r="H46" s="0" t="n">
        <v>2020</v>
      </c>
      <c r="I46" s="0" t="n">
        <v>2025</v>
      </c>
      <c r="J46" s="0" t="n">
        <v>2030</v>
      </c>
      <c r="K46" s="0" t="n">
        <v>2050</v>
      </c>
    </row>
    <row r="47" customFormat="false" ht="12.8" hidden="false" customHeight="false" outlineLevel="0" collapsed="false">
      <c r="E47" s="0" t="s">
        <v>101</v>
      </c>
      <c r="F47" s="15" t="n">
        <f aca="false">K$38</f>
        <v>0.370118300813856</v>
      </c>
      <c r="G47" s="15" t="n">
        <f aca="false">K$39</f>
        <v>0.999792153581567</v>
      </c>
      <c r="H47" s="15" t="n">
        <f aca="false">K$40</f>
        <v>1.85490689263999</v>
      </c>
      <c r="I47" s="15" t="n">
        <f aca="false">K$41</f>
        <v>2.8940345697006</v>
      </c>
      <c r="J47" s="15" t="n">
        <f aca="false">K$42</f>
        <v>3.3424292518233</v>
      </c>
      <c r="K47" s="15" t="n">
        <f aca="false">L$42</f>
        <v>3.3424292518233</v>
      </c>
    </row>
    <row r="48" customFormat="false" ht="12.8" hidden="false" customHeight="false" outlineLevel="0" collapsed="false">
      <c r="E48" s="0" t="s">
        <v>102</v>
      </c>
      <c r="F48" s="15" t="n">
        <f aca="false">L$38</f>
        <v>5.79852004608374</v>
      </c>
      <c r="G48" s="15" t="n">
        <f aca="false">L$39</f>
        <v>6.40607565072633</v>
      </c>
      <c r="H48" s="15" t="n">
        <f aca="false">L$40</f>
        <v>5.87387182669331</v>
      </c>
      <c r="I48" s="15" t="n">
        <f aca="false">L$41</f>
        <v>4.3410518545509</v>
      </c>
      <c r="J48" s="15" t="n">
        <f aca="false">L$42</f>
        <v>3.3424292518233</v>
      </c>
      <c r="K48" s="15" t="n">
        <f aca="false">L$43</f>
        <v>0.0957258776711226</v>
      </c>
    </row>
    <row r="49" customFormat="false" ht="12.8" hidden="false" customHeight="false" outlineLevel="0" collapsed="false">
      <c r="F49" s="15"/>
      <c r="G49" s="15"/>
      <c r="H49" s="15"/>
      <c r="I49" s="15"/>
      <c r="J49" s="15"/>
      <c r="K49" s="15"/>
    </row>
    <row r="50" customFormat="false" ht="12.8" hidden="false" customHeight="false" outlineLevel="0" collapsed="false">
      <c r="E50" s="0" t="s">
        <v>83</v>
      </c>
      <c r="F50" s="15" t="n">
        <f aca="false">F$47*($C34-1)</f>
        <v>0.555177451220784</v>
      </c>
      <c r="G50" s="15" t="n">
        <f aca="false">G$47*($C34-1)</f>
        <v>1.49968823037235</v>
      </c>
      <c r="H50" s="15" t="n">
        <f aca="false">H$47*($C34-1)</f>
        <v>2.78236033895999</v>
      </c>
      <c r="I50" s="15" t="n">
        <f aca="false">I$47*($C34-1)</f>
        <v>4.3410518545509</v>
      </c>
      <c r="J50" s="15" t="n">
        <f aca="false">J$47*($C34-1)</f>
        <v>5.01364387773495</v>
      </c>
      <c r="K50" s="15" t="n">
        <f aca="false">K$47*($C34-1)</f>
        <v>5.01364387773495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169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30" zoomScaleNormal="130" zoomScalePageLayoutView="100" workbookViewId="0">
      <selection pane="topLeft" activeCell="A63" activeCellId="0" sqref="A63"/>
    </sheetView>
  </sheetViews>
  <sheetFormatPr defaultRowHeight="12.8"/>
  <cols>
    <col collapsed="false" hidden="false" max="1" min="1" style="0" width="34.0612244897959"/>
    <col collapsed="false" hidden="false" max="2" min="2" style="0" width="33.1428571428571"/>
    <col collapsed="false" hidden="false" max="7" min="3" style="0" width="11.5204081632653"/>
    <col collapsed="false" hidden="false" max="8" min="8" style="0" width="17.4489795918367"/>
    <col collapsed="false" hidden="false" max="9" min="9" style="0" width="19.9591836734694"/>
    <col collapsed="false" hidden="false" max="10" min="10" style="0" width="11.5204081632653"/>
    <col collapsed="false" hidden="false" max="11" min="11" style="0" width="32.7959183673469"/>
    <col collapsed="false" hidden="false" max="12" min="12" style="0" width="11.5204081632653"/>
    <col collapsed="false" hidden="false" max="13" min="13" style="0" width="20.9795918367347"/>
    <col collapsed="false" hidden="false" max="14" min="14" style="0" width="19.2142857142857"/>
    <col collapsed="false" hidden="false" max="17" min="15" style="0" width="11.5204081632653"/>
    <col collapsed="false" hidden="false" max="18" min="18" style="0" width="30.1479591836735"/>
    <col collapsed="false" hidden="false" max="19" min="19" style="0" width="11.5204081632653"/>
    <col collapsed="false" hidden="false" max="20" min="20" style="0" width="26.969387755102"/>
    <col collapsed="false" hidden="false" max="25" min="21" style="0" width="11.5204081632653"/>
    <col collapsed="false" hidden="false" max="26" min="26" style="0" width="21.3265306122449"/>
    <col collapsed="false" hidden="false" max="1025" min="27" style="0" width="11.5204081632653"/>
  </cols>
  <sheetData>
    <row r="1" customFormat="false" ht="12.8" hidden="false" customHeight="false" outlineLevel="0" collapsed="false">
      <c r="A1" s="21" t="n">
        <v>2015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customFormat="false" ht="41.95" hidden="false" customHeight="false" outlineLevel="0" collapsed="false">
      <c r="A2" s="0" t="s">
        <v>97</v>
      </c>
      <c r="B2" s="22" t="s">
        <v>103</v>
      </c>
      <c r="C2" s="23" t="s">
        <v>104</v>
      </c>
      <c r="D2" s="24" t="s">
        <v>105</v>
      </c>
      <c r="E2" s="24" t="s">
        <v>106</v>
      </c>
      <c r="F2" s="0" t="s">
        <v>107</v>
      </c>
      <c r="G2" s="25" t="s">
        <v>108</v>
      </c>
      <c r="H2" s="25" t="s">
        <v>109</v>
      </c>
      <c r="I2" s="24" t="s">
        <v>110</v>
      </c>
      <c r="J2" s="24" t="s">
        <v>111</v>
      </c>
      <c r="K2" s="26" t="s">
        <v>112</v>
      </c>
      <c r="L2" s="26" t="s">
        <v>113</v>
      </c>
    </row>
    <row r="3" customFormat="false" ht="13.8" hidden="false" customHeight="false" outlineLevel="0" collapsed="false">
      <c r="A3" s="0" t="s">
        <v>19</v>
      </c>
      <c r="B3" s="27" t="n">
        <f aca="false">$D$147</f>
        <v>13.8776381928996</v>
      </c>
      <c r="C3" s="27" t="n">
        <f aca="false">$D$146</f>
        <v>3.606426267086</v>
      </c>
      <c r="D3" s="27" t="n">
        <f aca="false">D104</f>
        <v>6.251927300925</v>
      </c>
      <c r="E3" s="27"/>
      <c r="F3" s="27" t="n">
        <f aca="false">D105*0.8</f>
        <v>2.23224538991624</v>
      </c>
      <c r="G3" s="27" t="n">
        <f aca="false">D102</f>
        <v>56.7765941402962</v>
      </c>
      <c r="H3" s="27" t="n">
        <f aca="false">D103</f>
        <v>18.7124453486237</v>
      </c>
      <c r="I3" s="27" t="n">
        <f aca="false">D105*0.2</f>
        <v>0.55806134747906</v>
      </c>
      <c r="J3" s="28" t="n">
        <f aca="false">$D$150</f>
        <v>6.7237978594953</v>
      </c>
      <c r="K3" s="29" t="n">
        <f aca="false">SUM(B3:I3)</f>
        <v>102.015337987226</v>
      </c>
      <c r="L3" s="29" t="n">
        <f aca="false">SUM(B3:J3)</f>
        <v>108.739135846721</v>
      </c>
    </row>
    <row r="4" customFormat="false" ht="13.8" hidden="false" customHeight="false" outlineLevel="0" collapsed="false">
      <c r="A4" s="0" t="s">
        <v>24</v>
      </c>
      <c r="B4" s="30" t="n">
        <f aca="false">$D$157</f>
        <v>6.40607565072633</v>
      </c>
      <c r="C4" s="27" t="n">
        <f aca="false">$D$156</f>
        <v>0.999792153581567</v>
      </c>
      <c r="D4" s="31" t="n">
        <f aca="false">$D$124</f>
        <v>1.2269748352346</v>
      </c>
      <c r="E4" s="28" t="n">
        <f aca="false">$D$125/2</f>
        <v>1.0218769158923</v>
      </c>
      <c r="F4" s="32" t="n">
        <v>0</v>
      </c>
      <c r="G4" s="30" t="n">
        <f aca="false">$D$122</f>
        <v>8.820585270951</v>
      </c>
      <c r="H4" s="30" t="n">
        <f aca="false">$D$123</f>
        <v>2.5593518335925</v>
      </c>
      <c r="I4" s="28" t="n">
        <f aca="false">$D$125/2</f>
        <v>1.0218769158923</v>
      </c>
      <c r="J4" s="28" t="n">
        <f aca="false">$D$159</f>
        <v>1.49968823037235</v>
      </c>
      <c r="K4" s="29" t="n">
        <f aca="false">SUM(B4:I4)</f>
        <v>22.0565335758706</v>
      </c>
      <c r="L4" s="29" t="n">
        <f aca="false">SUM(B4:J4)</f>
        <v>23.5562218062429</v>
      </c>
      <c r="M4" s="0" t="n">
        <f aca="false">SUM($D$121:$D$125)</f>
        <v>22.0565335758706</v>
      </c>
      <c r="N4" s="0" t="s">
        <v>114</v>
      </c>
    </row>
    <row r="5" customFormat="false" ht="13.8" hidden="false" customHeight="false" outlineLevel="0" collapsed="false">
      <c r="A5" s="0" t="s">
        <v>22</v>
      </c>
      <c r="B5" s="30" t="n">
        <f aca="false">$D$111</f>
        <v>9.0971164090628</v>
      </c>
      <c r="C5" s="30" t="n">
        <v>0</v>
      </c>
      <c r="D5" s="31" t="n">
        <f aca="false">$D$114</f>
        <v>0</v>
      </c>
      <c r="E5" s="31" t="n">
        <v>0</v>
      </c>
      <c r="F5" s="31" t="n">
        <v>0</v>
      </c>
      <c r="G5" s="31" t="n">
        <f aca="false">$D$112</f>
        <v>4.1110454453743</v>
      </c>
      <c r="H5" s="28" t="n">
        <f aca="false">$D$115</f>
        <v>1.4519448053377</v>
      </c>
      <c r="I5" s="31" t="n">
        <v>0</v>
      </c>
      <c r="J5" s="31" t="n">
        <v>0</v>
      </c>
      <c r="K5" s="29" t="n">
        <f aca="false">SUM(B5:I5)</f>
        <v>14.6601066597748</v>
      </c>
      <c r="L5" s="29" t="n">
        <f aca="false">SUM(B5:J5)</f>
        <v>14.6601066597748</v>
      </c>
      <c r="M5" s="0" t="n">
        <f aca="false">SUM($D$111:$D$115)</f>
        <v>14.6601066597748</v>
      </c>
      <c r="N5" s="0" t="s">
        <v>115</v>
      </c>
    </row>
    <row r="6" customFormat="false" ht="13.8" hidden="false" customHeight="false" outlineLevel="0" collapsed="false">
      <c r="A6" s="0" t="s">
        <v>23</v>
      </c>
      <c r="B6" s="30" t="n">
        <f aca="false">$D$116</f>
        <v>31.4416917462255</v>
      </c>
      <c r="C6" s="30" t="n">
        <v>0</v>
      </c>
      <c r="D6" s="31" t="n">
        <v>0</v>
      </c>
      <c r="E6" s="31" t="n">
        <v>0</v>
      </c>
      <c r="F6" s="31" t="n">
        <v>0</v>
      </c>
      <c r="G6" s="31" t="n">
        <v>0</v>
      </c>
      <c r="H6" s="31" t="n">
        <v>0</v>
      </c>
      <c r="I6" s="31" t="n">
        <v>0</v>
      </c>
      <c r="J6" s="31" t="n">
        <v>0</v>
      </c>
      <c r="K6" s="29" t="n">
        <f aca="false">SUM(B6:I6)</f>
        <v>31.4416917462255</v>
      </c>
      <c r="L6" s="29" t="n">
        <f aca="false">SUM(B6:J6)</f>
        <v>31.4416917462255</v>
      </c>
      <c r="M6" s="0" t="n">
        <f aca="false">SUM($D$116:$D$120)</f>
        <v>31.4416917462255</v>
      </c>
    </row>
    <row r="7" customFormat="false" ht="13.8" hidden="false" customHeight="false" outlineLevel="0" collapsed="false">
      <c r="A7" s="0" t="s">
        <v>116</v>
      </c>
      <c r="B7" s="30" t="n">
        <f aca="false">$D$86+$D$91+$D$96+$D$126+$D$131+$D$136</f>
        <v>47.9653723687863</v>
      </c>
      <c r="C7" s="30" t="n">
        <v>0</v>
      </c>
      <c r="D7" s="31" t="n">
        <v>0</v>
      </c>
      <c r="E7" s="31" t="n">
        <v>0</v>
      </c>
      <c r="F7" s="31" t="n">
        <v>0</v>
      </c>
      <c r="G7" s="31" t="n">
        <v>0</v>
      </c>
      <c r="H7" s="31" t="n">
        <v>0</v>
      </c>
      <c r="I7" s="31" t="n">
        <v>0</v>
      </c>
      <c r="J7" s="31" t="n">
        <v>0</v>
      </c>
      <c r="K7" s="29" t="n">
        <f aca="false">SUM(B7:I7)</f>
        <v>47.9653723687863</v>
      </c>
      <c r="L7" s="29" t="n">
        <f aca="false">SUM(B7:J7)</f>
        <v>47.9653723687863</v>
      </c>
      <c r="M7" s="0" t="n">
        <f aca="false">$D$86+SUM($D$91:$D$95)+SUM($D$96:$D$100)+SUM($D$126:$D$140)</f>
        <v>47.9653723687863</v>
      </c>
    </row>
    <row r="8" customFormat="false" ht="13.8" hidden="false" customHeight="false" outlineLevel="0" collapsed="false">
      <c r="A8" s="33" t="s">
        <v>21</v>
      </c>
      <c r="C8" s="30" t="n">
        <f aca="false">$D$106</f>
        <v>6.052820118364</v>
      </c>
      <c r="D8" s="31" t="n">
        <v>0</v>
      </c>
      <c r="E8" s="31" t="n">
        <v>0</v>
      </c>
      <c r="F8" s="31" t="n">
        <v>0</v>
      </c>
      <c r="G8" s="31" t="n">
        <v>0</v>
      </c>
      <c r="H8" s="31" t="n">
        <v>0</v>
      </c>
      <c r="I8" s="31" t="n">
        <v>0</v>
      </c>
      <c r="J8" s="31" t="n">
        <f aca="false">$D$165</f>
        <v>12.2357403029925</v>
      </c>
      <c r="K8" s="29" t="n">
        <f aca="false">SUM(B8:I8)</f>
        <v>6.052820118364</v>
      </c>
      <c r="L8" s="29" t="n">
        <f aca="false">SUM(B8:J8)</f>
        <v>18.2885604213566</v>
      </c>
      <c r="M8" s="0" t="n">
        <f aca="false">SUM($D$106:$D$110)</f>
        <v>6.052820118364</v>
      </c>
    </row>
    <row r="9" customFormat="false" ht="13.8" hidden="false" customHeight="false" outlineLevel="0" collapsed="false">
      <c r="A9" s="33" t="s">
        <v>117</v>
      </c>
      <c r="B9" s="30" t="n">
        <v>0</v>
      </c>
      <c r="C9" s="30" t="n">
        <v>0</v>
      </c>
      <c r="D9" s="31" t="n">
        <v>0</v>
      </c>
      <c r="E9" s="31" t="n">
        <f aca="false">$D$90</f>
        <v>1.2867187408776</v>
      </c>
      <c r="F9" s="31" t="n">
        <v>0</v>
      </c>
      <c r="G9" s="31" t="n">
        <f aca="false">$D$87</f>
        <v>2.5573267822421</v>
      </c>
      <c r="H9" s="31" t="n">
        <v>0</v>
      </c>
      <c r="I9" s="31" t="n">
        <v>0</v>
      </c>
      <c r="J9" s="31" t="n">
        <v>0</v>
      </c>
      <c r="K9" s="29" t="n">
        <f aca="false">SUM(B9:I9)</f>
        <v>3.8440455231197</v>
      </c>
      <c r="L9" s="29" t="n">
        <f aca="false">SUM(B9:J9)</f>
        <v>3.8440455231197</v>
      </c>
      <c r="M9" s="0" t="n">
        <f aca="false">SUM($D$87:$D$90)</f>
        <v>3.8440455231197</v>
      </c>
      <c r="N9" s="0" t="s">
        <v>118</v>
      </c>
    </row>
    <row r="10" customFormat="false" ht="13.8" hidden="false" customHeight="false" outlineLevel="0" collapsed="false">
      <c r="A10" s="33" t="s">
        <v>119</v>
      </c>
      <c r="B10" s="30" t="n">
        <f aca="false">SUM(B3:B9)</f>
        <v>108.787894367701</v>
      </c>
      <c r="C10" s="30" t="n">
        <f aca="false">SUM(C3:C9)</f>
        <v>10.6590385390316</v>
      </c>
      <c r="D10" s="30" t="n">
        <f aca="false">SUM(D3:D9)</f>
        <v>7.4789021361596</v>
      </c>
      <c r="E10" s="30" t="n">
        <f aca="false">SUM(E3:E9)</f>
        <v>2.3085956567699</v>
      </c>
      <c r="F10" s="30" t="n">
        <f aca="false">SUM(F3:F9)</f>
        <v>2.23224538991624</v>
      </c>
      <c r="G10" s="30" t="n">
        <f aca="false">SUM(G3:G9)</f>
        <v>72.2655516388636</v>
      </c>
      <c r="H10" s="30" t="n">
        <f aca="false">SUM(H3:H9)</f>
        <v>22.7237419875539</v>
      </c>
      <c r="I10" s="30" t="n">
        <f aca="false">SUM(I3:I9)</f>
        <v>1.57993826337136</v>
      </c>
      <c r="J10" s="30" t="n">
        <f aca="false">SUM(J3:J9)</f>
        <v>20.4592263928602</v>
      </c>
      <c r="K10" s="29" t="n">
        <f aca="false">SUM(B10:I10)</f>
        <v>228.035907979367</v>
      </c>
      <c r="L10" s="29" t="n">
        <f aca="false">SUM(B10:J10)</f>
        <v>248.495134372227</v>
      </c>
    </row>
    <row r="11" customFormat="false" ht="13.8" hidden="false" customHeight="false" outlineLevel="0" collapsed="false">
      <c r="A11" s="33" t="s">
        <v>120</v>
      </c>
      <c r="B11" s="30" t="n">
        <f aca="false">$B$80*11.63</f>
        <v>27.6799518849621</v>
      </c>
      <c r="C11" s="30" t="n">
        <v>0</v>
      </c>
      <c r="D11" s="31" t="n">
        <v>0</v>
      </c>
      <c r="E11" s="31" t="n">
        <v>0</v>
      </c>
      <c r="F11" s="31" t="n">
        <v>0</v>
      </c>
      <c r="G11" s="31" t="n">
        <v>0</v>
      </c>
      <c r="H11" s="31" t="n">
        <v>0</v>
      </c>
      <c r="I11" s="31" t="n">
        <v>0</v>
      </c>
      <c r="J11" s="31" t="n">
        <v>0</v>
      </c>
      <c r="K11" s="29" t="n">
        <f aca="false">SUM(B11:I11)</f>
        <v>27.6799518849621</v>
      </c>
      <c r="L11" s="29" t="n">
        <f aca="false">SUM(B11:J11)</f>
        <v>27.6799518849621</v>
      </c>
    </row>
    <row r="12" customFormat="false" ht="13.8" hidden="false" customHeight="false" outlineLevel="0" collapsed="false">
      <c r="A12" s="0" t="s">
        <v>113</v>
      </c>
      <c r="B12" s="31" t="n">
        <f aca="false">B10+B11</f>
        <v>136.467846252663</v>
      </c>
      <c r="C12" s="31" t="n">
        <f aca="false">C10+C11</f>
        <v>10.6590385390316</v>
      </c>
      <c r="D12" s="31" t="n">
        <f aca="false">D10+D11</f>
        <v>7.4789021361596</v>
      </c>
      <c r="E12" s="31" t="n">
        <f aca="false">E10+E11</f>
        <v>2.3085956567699</v>
      </c>
      <c r="F12" s="31" t="n">
        <f aca="false">F10+F11</f>
        <v>2.23224538991624</v>
      </c>
      <c r="G12" s="31" t="n">
        <f aca="false">G10+G11</f>
        <v>72.2655516388636</v>
      </c>
      <c r="H12" s="31" t="n">
        <f aca="false">H10+H11</f>
        <v>22.7237419875539</v>
      </c>
      <c r="I12" s="31" t="n">
        <f aca="false">I10+I11</f>
        <v>1.57993826337136</v>
      </c>
      <c r="J12" s="31" t="n">
        <f aca="false">J10+J11</f>
        <v>20.4592263928602</v>
      </c>
      <c r="K12" s="29" t="n">
        <f aca="false">SUM(B12:I12)</f>
        <v>255.715859864329</v>
      </c>
      <c r="L12" s="29" t="n">
        <f aca="false">SUM(B12:J12)</f>
        <v>276.175086257189</v>
      </c>
      <c r="M12" s="34"/>
    </row>
    <row r="13" customFormat="false" ht="13.8" hidden="false" customHeight="false" outlineLevel="0" collapsed="false">
      <c r="A13" s="0" t="s">
        <v>121</v>
      </c>
      <c r="B13" s="31"/>
      <c r="C13" s="31"/>
      <c r="D13" s="31"/>
      <c r="E13" s="31"/>
      <c r="F13" s="31"/>
      <c r="G13" s="31"/>
      <c r="H13" s="31"/>
      <c r="I13" s="31"/>
      <c r="J13" s="31"/>
      <c r="K13" s="35"/>
      <c r="L13" s="35"/>
    </row>
    <row r="14" customFormat="false" ht="13.8" hidden="false" customHeight="false" outlineLevel="0" collapsed="false">
      <c r="A14" s="36" t="s">
        <v>122</v>
      </c>
      <c r="B14" s="26"/>
      <c r="C14" s="26"/>
      <c r="D14" s="26"/>
      <c r="E14" s="26"/>
      <c r="F14" s="26"/>
      <c r="G14" s="26"/>
      <c r="H14" s="26"/>
      <c r="I14" s="26"/>
      <c r="J14" s="26"/>
      <c r="K14" s="37"/>
      <c r="L14" s="37"/>
    </row>
    <row r="15" customFormat="false" ht="12.8" hidden="false" customHeight="false" outlineLevel="0" collapsed="false">
      <c r="B15" s="38"/>
    </row>
    <row r="17" customFormat="false" ht="12.8" hidden="false" customHeight="false" outlineLevel="0" collapsed="false">
      <c r="A17" s="21" t="n">
        <v>2020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customFormat="false" ht="41.95" hidden="false" customHeight="false" outlineLevel="0" collapsed="false">
      <c r="A18" s="0" t="s">
        <v>97</v>
      </c>
      <c r="B18" s="22" t="s">
        <v>103</v>
      </c>
      <c r="C18" s="23" t="s">
        <v>104</v>
      </c>
      <c r="D18" s="24" t="s">
        <v>105</v>
      </c>
      <c r="E18" s="24" t="s">
        <v>106</v>
      </c>
      <c r="F18" s="0" t="s">
        <v>107</v>
      </c>
      <c r="G18" s="25" t="s">
        <v>108</v>
      </c>
      <c r="H18" s="25" t="s">
        <v>109</v>
      </c>
      <c r="I18" s="24" t="s">
        <v>110</v>
      </c>
      <c r="J18" s="24" t="s">
        <v>111</v>
      </c>
      <c r="K18" s="26" t="s">
        <v>112</v>
      </c>
      <c r="L18" s="26" t="s">
        <v>113</v>
      </c>
    </row>
    <row r="19" customFormat="false" ht="13.8" hidden="false" customHeight="false" outlineLevel="0" collapsed="false">
      <c r="A19" s="0" t="s">
        <v>19</v>
      </c>
      <c r="B19" s="27" t="n">
        <f aca="false">$E$147</f>
        <v>11.7607027255893</v>
      </c>
      <c r="C19" s="27" t="n">
        <f aca="false">$E$146</f>
        <v>4.3324568320455</v>
      </c>
      <c r="D19" s="27" t="n">
        <f aca="false">E104</f>
        <v>5.4536880070485</v>
      </c>
      <c r="E19" s="27"/>
      <c r="F19" s="27" t="n">
        <f aca="false">E105*0.8</f>
        <v>1.70180694685664</v>
      </c>
      <c r="G19" s="27" t="n">
        <f aca="false">E102</f>
        <v>50.0525994386648</v>
      </c>
      <c r="H19" s="27" t="n">
        <f aca="false">E103</f>
        <v>13.8841563635326</v>
      </c>
      <c r="I19" s="28" t="n">
        <f aca="false">E105*0.2</f>
        <v>0.42545173671416</v>
      </c>
      <c r="J19" s="28" t="n">
        <f aca="false">$E$150</f>
        <v>8.3608856313126</v>
      </c>
      <c r="K19" s="29" t="n">
        <f aca="false">SUM(B19:I19)</f>
        <v>87.6108620504515</v>
      </c>
      <c r="L19" s="29" t="n">
        <f aca="false">SUM(B19:J19)</f>
        <v>95.9717476817641</v>
      </c>
    </row>
    <row r="20" customFormat="false" ht="13.8" hidden="false" customHeight="false" outlineLevel="0" collapsed="false">
      <c r="A20" s="0" t="s">
        <v>24</v>
      </c>
      <c r="B20" s="30" t="n">
        <f aca="false">$E$157</f>
        <v>5.87387182669331</v>
      </c>
      <c r="C20" s="27" t="n">
        <f aca="false">$E$156</f>
        <v>1.85490689263999</v>
      </c>
      <c r="D20" s="31" t="n">
        <f aca="false">$E$124</f>
        <v>1.2056602233977</v>
      </c>
      <c r="E20" s="28" t="n">
        <f aca="false">0.3*$E$125</f>
        <v>0.87298583035311</v>
      </c>
      <c r="F20" s="32" t="n">
        <v>0</v>
      </c>
      <c r="G20" s="30" t="n">
        <f aca="false">$E$122</f>
        <v>7.507955233685</v>
      </c>
      <c r="H20" s="30" t="n">
        <f aca="false">$E$123</f>
        <v>1.5195701466695</v>
      </c>
      <c r="I20" s="28" t="n">
        <f aca="false">0.7*$E$125</f>
        <v>2.03696693749059</v>
      </c>
      <c r="J20" s="28" t="n">
        <f aca="false">$E$159</f>
        <v>2.78236033895999</v>
      </c>
      <c r="K20" s="29" t="n">
        <f aca="false">SUM(B20:I20)</f>
        <v>20.8719170909292</v>
      </c>
      <c r="L20" s="29" t="n">
        <f aca="false">SUM(B20:J20)</f>
        <v>23.6542774298892</v>
      </c>
      <c r="N20" s="0" t="s">
        <v>123</v>
      </c>
    </row>
    <row r="21" customFormat="false" ht="13.8" hidden="false" customHeight="false" outlineLevel="0" collapsed="false">
      <c r="A21" s="0" t="s">
        <v>22</v>
      </c>
      <c r="B21" s="30" t="n">
        <f aca="false">$E$111</f>
        <v>10.6851235251982</v>
      </c>
      <c r="C21" s="30" t="n">
        <v>0</v>
      </c>
      <c r="D21" s="31" t="n">
        <v>0</v>
      </c>
      <c r="E21" s="31" t="n">
        <v>0</v>
      </c>
      <c r="F21" s="31" t="n">
        <v>0</v>
      </c>
      <c r="G21" s="31" t="n">
        <f aca="false">$E$112</f>
        <v>3.6052088535008</v>
      </c>
      <c r="H21" s="28" t="n">
        <f aca="false">$E$115</f>
        <v>1.1081857386895</v>
      </c>
      <c r="I21" s="31" t="n">
        <v>0</v>
      </c>
      <c r="J21" s="31"/>
      <c r="K21" s="29" t="n">
        <f aca="false">SUM(B21:I21)</f>
        <v>15.3985181173885</v>
      </c>
      <c r="L21" s="29" t="n">
        <f aca="false">SUM(B21:J21)</f>
        <v>15.3985181173885</v>
      </c>
      <c r="N21" s="0" t="s">
        <v>115</v>
      </c>
    </row>
    <row r="22" customFormat="false" ht="13.8" hidden="false" customHeight="false" outlineLevel="0" collapsed="false">
      <c r="A22" s="0" t="s">
        <v>23</v>
      </c>
      <c r="B22" s="30" t="n">
        <f aca="false">$E$116</f>
        <v>29.0635304132547</v>
      </c>
      <c r="C22" s="30" t="n">
        <v>0</v>
      </c>
      <c r="D22" s="31" t="n">
        <v>0</v>
      </c>
      <c r="E22" s="31" t="n">
        <v>0</v>
      </c>
      <c r="F22" s="31" t="n">
        <v>0</v>
      </c>
      <c r="G22" s="31" t="n">
        <v>0</v>
      </c>
      <c r="H22" s="31" t="n">
        <v>0</v>
      </c>
      <c r="I22" s="31" t="n">
        <v>0</v>
      </c>
      <c r="J22" s="31"/>
      <c r="K22" s="29" t="n">
        <f aca="false">SUM(B22:I22)</f>
        <v>29.0635304132547</v>
      </c>
      <c r="L22" s="29" t="n">
        <f aca="false">SUM(B22:J22)</f>
        <v>29.0635304132547</v>
      </c>
    </row>
    <row r="23" customFormat="false" ht="13.8" hidden="false" customHeight="false" outlineLevel="0" collapsed="false">
      <c r="A23" s="0" t="s">
        <v>116</v>
      </c>
      <c r="B23" s="30" t="n">
        <f aca="false">$E$86+$E$91+$E$96+$E$126+$E$131+$E$136</f>
        <v>49.0099160466003</v>
      </c>
      <c r="C23" s="30" t="n">
        <v>0</v>
      </c>
      <c r="D23" s="31" t="n">
        <v>0</v>
      </c>
      <c r="E23" s="31" t="n">
        <v>0</v>
      </c>
      <c r="F23" s="31" t="n">
        <v>0</v>
      </c>
      <c r="G23" s="31" t="n">
        <v>0</v>
      </c>
      <c r="H23" s="31" t="n">
        <v>0</v>
      </c>
      <c r="I23" s="31" t="n">
        <v>0</v>
      </c>
      <c r="J23" s="31"/>
      <c r="K23" s="29" t="n">
        <f aca="false">SUM(B23:I23)</f>
        <v>49.0099160466003</v>
      </c>
      <c r="L23" s="29" t="n">
        <f aca="false">SUM(B23:J23)</f>
        <v>49.0099160466003</v>
      </c>
    </row>
    <row r="24" customFormat="false" ht="13.8" hidden="false" customHeight="false" outlineLevel="0" collapsed="false">
      <c r="A24" s="33" t="s">
        <v>21</v>
      </c>
      <c r="C24" s="30" t="n">
        <f aca="false">$E$106</f>
        <v>6.2783458754001</v>
      </c>
      <c r="D24" s="31" t="n">
        <v>0</v>
      </c>
      <c r="E24" s="31" t="n">
        <v>0</v>
      </c>
      <c r="F24" s="31" t="n">
        <v>0</v>
      </c>
      <c r="G24" s="31" t="n">
        <v>0</v>
      </c>
      <c r="H24" s="31" t="n">
        <v>0</v>
      </c>
      <c r="I24" s="31" t="n">
        <v>0</v>
      </c>
      <c r="J24" s="31" t="n">
        <f aca="false">$E$165</f>
        <v>15.476447068367</v>
      </c>
      <c r="K24" s="29" t="n">
        <f aca="false">SUM(B24:I24)</f>
        <v>6.2783458754001</v>
      </c>
      <c r="L24" s="29" t="n">
        <f aca="false">SUM(B24:J24)</f>
        <v>21.7547929437671</v>
      </c>
    </row>
    <row r="25" customFormat="false" ht="13.8" hidden="false" customHeight="false" outlineLevel="0" collapsed="false">
      <c r="A25" s="33" t="s">
        <v>117</v>
      </c>
      <c r="B25" s="30" t="n">
        <f aca="false">0.2*$E$90</f>
        <v>0.22504395539052</v>
      </c>
      <c r="C25" s="30" t="n">
        <v>0</v>
      </c>
      <c r="D25" s="31" t="n">
        <f aca="false">$E$89</f>
        <v>0</v>
      </c>
      <c r="E25" s="31" t="n">
        <f aca="false">0.8*$E$90</f>
        <v>0.90017582156208</v>
      </c>
      <c r="F25" s="31" t="n">
        <v>0</v>
      </c>
      <c r="G25" s="31" t="n">
        <f aca="false">$E$87</f>
        <v>2.2364529718182</v>
      </c>
      <c r="H25" s="31" t="n">
        <v>0</v>
      </c>
      <c r="I25" s="31" t="n">
        <v>0</v>
      </c>
      <c r="J25" s="31"/>
      <c r="K25" s="29" t="n">
        <f aca="false">SUM(B25:I25)</f>
        <v>3.3616727487708</v>
      </c>
      <c r="L25" s="29" t="n">
        <f aca="false">SUM(B25:J25)</f>
        <v>3.3616727487708</v>
      </c>
      <c r="N25" s="0" t="s">
        <v>124</v>
      </c>
    </row>
    <row r="26" customFormat="false" ht="13.8" hidden="false" customHeight="false" outlineLevel="0" collapsed="false">
      <c r="A26" s="33" t="s">
        <v>119</v>
      </c>
      <c r="B26" s="30" t="n">
        <f aca="false">SUM(B19:B25)</f>
        <v>106.618188492726</v>
      </c>
      <c r="C26" s="30" t="n">
        <f aca="false">SUM(C19:C25)</f>
        <v>12.4657096000856</v>
      </c>
      <c r="D26" s="30" t="n">
        <f aca="false">SUM(D19:D25)</f>
        <v>6.6593482304462</v>
      </c>
      <c r="E26" s="30" t="n">
        <f aca="false">SUM(E19:E25)</f>
        <v>1.77316165191519</v>
      </c>
      <c r="F26" s="30" t="n">
        <f aca="false">SUM(F19:F25)</f>
        <v>1.70180694685664</v>
      </c>
      <c r="G26" s="30" t="n">
        <f aca="false">SUM(G19:G25)</f>
        <v>63.4022164976688</v>
      </c>
      <c r="H26" s="30" t="n">
        <f aca="false">SUM(H19:H25)</f>
        <v>16.5119122488916</v>
      </c>
      <c r="I26" s="30" t="n">
        <f aca="false">SUM(I19:I25)</f>
        <v>2.46241867420475</v>
      </c>
      <c r="J26" s="30" t="n">
        <f aca="false">SUM(J19:J25)</f>
        <v>26.6196930386396</v>
      </c>
      <c r="K26" s="29" t="n">
        <f aca="false">SUM(B26:I26)</f>
        <v>211.594762342795</v>
      </c>
      <c r="L26" s="29" t="n">
        <f aca="false">SUM(B26:J26)</f>
        <v>238.214455381435</v>
      </c>
    </row>
    <row r="27" customFormat="false" ht="13.8" hidden="false" customHeight="false" outlineLevel="0" collapsed="false">
      <c r="A27" s="33" t="s">
        <v>120</v>
      </c>
      <c r="B27" s="30" t="n">
        <f aca="false">$C$80*11.63</f>
        <v>34.388452213464</v>
      </c>
      <c r="C27" s="30" t="n">
        <v>0</v>
      </c>
      <c r="D27" s="31" t="n">
        <v>0</v>
      </c>
      <c r="E27" s="31" t="n">
        <v>0</v>
      </c>
      <c r="F27" s="31" t="n">
        <v>0</v>
      </c>
      <c r="G27" s="31" t="n">
        <v>0</v>
      </c>
      <c r="H27" s="31" t="n">
        <v>0</v>
      </c>
      <c r="I27" s="31" t="n">
        <v>0</v>
      </c>
      <c r="J27" s="31"/>
      <c r="K27" s="29" t="n">
        <f aca="false">SUM(B27:I27)</f>
        <v>34.388452213464</v>
      </c>
      <c r="L27" s="29" t="n">
        <f aca="false">SUM(B27:J27)</f>
        <v>34.388452213464</v>
      </c>
    </row>
    <row r="28" customFormat="false" ht="13.8" hidden="false" customHeight="false" outlineLevel="0" collapsed="false">
      <c r="A28" s="0" t="s">
        <v>113</v>
      </c>
      <c r="B28" s="31" t="n">
        <f aca="false">B26+B27</f>
        <v>141.00664070619</v>
      </c>
      <c r="C28" s="31" t="n">
        <f aca="false">C26+C27</f>
        <v>12.4657096000856</v>
      </c>
      <c r="D28" s="31" t="n">
        <f aca="false">D26+D27</f>
        <v>6.6593482304462</v>
      </c>
      <c r="E28" s="31" t="n">
        <f aca="false">E26+E27</f>
        <v>1.77316165191519</v>
      </c>
      <c r="F28" s="31" t="n">
        <f aca="false">F26+F27</f>
        <v>1.70180694685664</v>
      </c>
      <c r="G28" s="31" t="n">
        <f aca="false">G26+G27</f>
        <v>63.4022164976688</v>
      </c>
      <c r="H28" s="31" t="n">
        <f aca="false">H26+H27</f>
        <v>16.5119122488916</v>
      </c>
      <c r="I28" s="31" t="n">
        <f aca="false">I26+I27</f>
        <v>2.46241867420475</v>
      </c>
      <c r="J28" s="31" t="n">
        <f aca="false">J26+J27</f>
        <v>26.6196930386396</v>
      </c>
      <c r="K28" s="29" t="n">
        <f aca="false">SUM(B28:I28)</f>
        <v>245.983214556259</v>
      </c>
      <c r="L28" s="29" t="n">
        <f aca="false">SUM(B28:J28)</f>
        <v>272.602907594899</v>
      </c>
      <c r="M28" s="34"/>
    </row>
    <row r="29" customFormat="false" ht="13.8" hidden="false" customHeight="false" outlineLevel="0" collapsed="false">
      <c r="A29" s="0" t="s">
        <v>121</v>
      </c>
      <c r="B29" s="31"/>
      <c r="C29" s="31"/>
      <c r="D29" s="31"/>
      <c r="E29" s="31"/>
      <c r="F29" s="31"/>
      <c r="G29" s="31"/>
      <c r="H29" s="31"/>
      <c r="I29" s="31"/>
      <c r="J29" s="31"/>
      <c r="K29" s="35"/>
      <c r="L29" s="35"/>
    </row>
    <row r="30" customFormat="false" ht="13.8" hidden="false" customHeight="false" outlineLevel="0" collapsed="false">
      <c r="A30" s="36" t="s">
        <v>122</v>
      </c>
      <c r="B30" s="26"/>
      <c r="C30" s="26"/>
      <c r="D30" s="26"/>
      <c r="E30" s="26"/>
      <c r="F30" s="26"/>
      <c r="G30" s="26"/>
      <c r="H30" s="26"/>
      <c r="I30" s="26"/>
      <c r="J30" s="26"/>
      <c r="K30" s="37"/>
      <c r="L30" s="37"/>
    </row>
    <row r="32" customFormat="false" ht="12.8" hidden="false" customHeight="false" outlineLevel="0" collapsed="false">
      <c r="A32" s="21" t="n">
        <v>2025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</row>
    <row r="33" customFormat="false" ht="41.95" hidden="false" customHeight="false" outlineLevel="0" collapsed="false">
      <c r="A33" s="0" t="s">
        <v>97</v>
      </c>
      <c r="B33" s="22" t="s">
        <v>103</v>
      </c>
      <c r="C33" s="23" t="s">
        <v>104</v>
      </c>
      <c r="D33" s="24" t="s">
        <v>105</v>
      </c>
      <c r="E33" s="24" t="s">
        <v>106</v>
      </c>
      <c r="F33" s="0" t="s">
        <v>107</v>
      </c>
      <c r="G33" s="25" t="s">
        <v>108</v>
      </c>
      <c r="H33" s="25" t="s">
        <v>109</v>
      </c>
      <c r="I33" s="24" t="s">
        <v>110</v>
      </c>
      <c r="J33" s="24" t="s">
        <v>111</v>
      </c>
      <c r="K33" s="26" t="s">
        <v>112</v>
      </c>
      <c r="L33" s="26" t="s">
        <v>113</v>
      </c>
    </row>
    <row r="34" customFormat="false" ht="13.8" hidden="false" customHeight="false" outlineLevel="0" collapsed="false">
      <c r="A34" s="0" t="s">
        <v>19</v>
      </c>
      <c r="B34" s="27" t="n">
        <f aca="false">$F$147</f>
        <v>9.7121868106395</v>
      </c>
      <c r="C34" s="27" t="n">
        <f aca="false">$F$146</f>
        <v>6.1608227743217</v>
      </c>
      <c r="D34" s="27" t="n">
        <f aca="false">F104</f>
        <v>6.3747120345252</v>
      </c>
      <c r="E34" s="27"/>
      <c r="F34" s="27" t="n">
        <f aca="false">F105*0.8</f>
        <v>1.22948279578616</v>
      </c>
      <c r="G34" s="27" t="n">
        <f aca="false">F102</f>
        <v>39.4660169188307</v>
      </c>
      <c r="H34" s="27" t="n">
        <f aca="false">F103</f>
        <v>8.7254265395033</v>
      </c>
      <c r="I34" s="28" t="n">
        <f aca="false">F105*0.2</f>
        <v>0.30737069894654</v>
      </c>
      <c r="J34" s="28" t="n">
        <f aca="false">$F$150</f>
        <v>12.4618251360715</v>
      </c>
      <c r="K34" s="39" t="n">
        <f aca="false">SUM(B34:I34)</f>
        <v>71.9760185725531</v>
      </c>
      <c r="L34" s="29" t="n">
        <f aca="false">SUM(B34:J34)</f>
        <v>84.4378437086246</v>
      </c>
    </row>
    <row r="35" customFormat="false" ht="13.8" hidden="false" customHeight="false" outlineLevel="0" collapsed="false">
      <c r="A35" s="0" t="s">
        <v>24</v>
      </c>
      <c r="B35" s="30" t="n">
        <f aca="false">$F$157</f>
        <v>4.3410518545509</v>
      </c>
      <c r="C35" s="27" t="n">
        <f aca="false">$F$156</f>
        <v>2.8940345697006</v>
      </c>
      <c r="D35" s="31" t="n">
        <f aca="false">$F$124</f>
        <v>1.1567142152381</v>
      </c>
      <c r="E35" s="28" t="n">
        <f aca="false">0.2*$F$125</f>
        <v>0.69884931951046</v>
      </c>
      <c r="F35" s="32" t="n">
        <v>0</v>
      </c>
      <c r="G35" s="30" t="n">
        <f aca="false">$F$122</f>
        <v>6.2979221682279</v>
      </c>
      <c r="H35" s="30" t="n">
        <f aca="false">$F$123</f>
        <v>0.7606526904716</v>
      </c>
      <c r="I35" s="28" t="n">
        <f aca="false">0.8*$F$125</f>
        <v>2.79539727804184</v>
      </c>
      <c r="J35" s="28" t="n">
        <f aca="false">$F$159</f>
        <v>4.3410518545509</v>
      </c>
      <c r="K35" s="29" t="n">
        <f aca="false">SUM(B35:I35)</f>
        <v>18.9446220957414</v>
      </c>
      <c r="L35" s="29" t="n">
        <f aca="false">SUM(B35:J35)</f>
        <v>23.2856739502923</v>
      </c>
      <c r="N35" s="0" t="s">
        <v>125</v>
      </c>
    </row>
    <row r="36" customFormat="false" ht="13.8" hidden="false" customHeight="false" outlineLevel="0" collapsed="false">
      <c r="A36" s="0" t="s">
        <v>22</v>
      </c>
      <c r="B36" s="30" t="n">
        <f aca="false">$F$111</f>
        <v>11.4377325830379</v>
      </c>
      <c r="C36" s="30" t="n">
        <v>0</v>
      </c>
      <c r="D36" s="31" t="n">
        <v>0</v>
      </c>
      <c r="E36" s="31" t="n">
        <v>0</v>
      </c>
      <c r="F36" s="31" t="n">
        <v>0</v>
      </c>
      <c r="G36" s="31" t="n">
        <f aca="false">$F$112</f>
        <v>3.0128527456603</v>
      </c>
      <c r="H36" s="28" t="n">
        <f aca="false">$F$115</f>
        <v>0.821356690467</v>
      </c>
      <c r="I36" s="31" t="n">
        <v>0</v>
      </c>
      <c r="J36" s="31"/>
      <c r="K36" s="29" t="n">
        <f aca="false">SUM(B36:I36)</f>
        <v>15.2719420191652</v>
      </c>
      <c r="L36" s="29" t="n">
        <f aca="false">SUM(B36:J36)</f>
        <v>15.2719420191652</v>
      </c>
      <c r="N36" s="0" t="s">
        <v>115</v>
      </c>
    </row>
    <row r="37" customFormat="false" ht="13.8" hidden="false" customHeight="false" outlineLevel="0" collapsed="false">
      <c r="A37" s="0" t="s">
        <v>23</v>
      </c>
      <c r="B37" s="30" t="n">
        <f aca="false">$F$116</f>
        <v>23.7063269283624</v>
      </c>
      <c r="C37" s="30" t="n">
        <v>0</v>
      </c>
      <c r="D37" s="31" t="n">
        <v>0</v>
      </c>
      <c r="E37" s="31" t="n">
        <v>0</v>
      </c>
      <c r="F37" s="31" t="n">
        <v>0</v>
      </c>
      <c r="G37" s="31" t="n">
        <v>0</v>
      </c>
      <c r="H37" s="31" t="n">
        <v>0</v>
      </c>
      <c r="I37" s="31" t="n">
        <v>0</v>
      </c>
      <c r="J37" s="31"/>
      <c r="K37" s="29" t="n">
        <f aca="false">SUM(B37:I37)</f>
        <v>23.7063269283624</v>
      </c>
      <c r="L37" s="29" t="n">
        <f aca="false">SUM(B37:J37)</f>
        <v>23.7063269283624</v>
      </c>
    </row>
    <row r="38" customFormat="false" ht="13.8" hidden="false" customHeight="false" outlineLevel="0" collapsed="false">
      <c r="A38" s="0" t="s">
        <v>116</v>
      </c>
      <c r="B38" s="30" t="n">
        <f aca="false">$F$86+$F$91+$F$96+$F$126+$F$131+$F$136</f>
        <v>47.8436294960808</v>
      </c>
      <c r="C38" s="30" t="n">
        <v>0</v>
      </c>
      <c r="D38" s="31" t="n">
        <v>0</v>
      </c>
      <c r="E38" s="31" t="n">
        <v>0</v>
      </c>
      <c r="F38" s="31" t="n">
        <v>0</v>
      </c>
      <c r="G38" s="31" t="n">
        <v>0</v>
      </c>
      <c r="H38" s="31" t="n">
        <v>0</v>
      </c>
      <c r="I38" s="31" t="n">
        <v>0</v>
      </c>
      <c r="J38" s="31"/>
      <c r="K38" s="29" t="n">
        <f aca="false">SUM(B38:I38)</f>
        <v>47.8436294960808</v>
      </c>
      <c r="L38" s="29" t="n">
        <f aca="false">SUM(B38:J38)</f>
        <v>47.8436294960808</v>
      </c>
    </row>
    <row r="39" customFormat="false" ht="13.8" hidden="false" customHeight="false" outlineLevel="0" collapsed="false">
      <c r="A39" s="33" t="s">
        <v>21</v>
      </c>
      <c r="C39" s="30" t="n">
        <f aca="false">$F$106</f>
        <v>6.1147319240434</v>
      </c>
      <c r="D39" s="31" t="n">
        <v>0</v>
      </c>
      <c r="E39" s="31" t="n">
        <v>0</v>
      </c>
      <c r="F39" s="31" t="n">
        <v>0</v>
      </c>
      <c r="G39" s="31" t="n">
        <v>0</v>
      </c>
      <c r="H39" s="31" t="n">
        <v>0</v>
      </c>
      <c r="I39" s="31" t="n">
        <v>0</v>
      </c>
      <c r="J39" s="31" t="n">
        <f aca="false">$F$165</f>
        <v>15.0731302221671</v>
      </c>
      <c r="K39" s="29" t="n">
        <f aca="false">SUM(B39:I39)</f>
        <v>6.1147319240434</v>
      </c>
      <c r="L39" s="29" t="n">
        <f aca="false">SUM(B39:J39)</f>
        <v>21.1878621462105</v>
      </c>
    </row>
    <row r="40" customFormat="false" ht="13.8" hidden="false" customHeight="false" outlineLevel="0" collapsed="false">
      <c r="A40" s="33" t="s">
        <v>117</v>
      </c>
      <c r="B40" s="30" t="n">
        <f aca="false">0.6*$F$90</f>
        <v>0.57570694316412</v>
      </c>
      <c r="C40" s="27"/>
      <c r="D40" s="31" t="n">
        <v>0</v>
      </c>
      <c r="E40" s="31" t="n">
        <f aca="false">0.4*$F$90</f>
        <v>0.38380462877608</v>
      </c>
      <c r="F40" s="31" t="n">
        <v>0</v>
      </c>
      <c r="G40" s="31" t="n">
        <f aca="false">$F$87</f>
        <v>1.9123901564476</v>
      </c>
      <c r="H40" s="31" t="n">
        <v>0</v>
      </c>
      <c r="I40" s="31" t="n">
        <v>0</v>
      </c>
      <c r="J40" s="31"/>
      <c r="K40" s="29" t="n">
        <f aca="false">SUM(B40:I40)</f>
        <v>2.8719017283878</v>
      </c>
      <c r="L40" s="29" t="n">
        <f aca="false">SUM(B40:J40)</f>
        <v>2.8719017283878</v>
      </c>
      <c r="N40" s="0" t="s">
        <v>126</v>
      </c>
    </row>
    <row r="41" customFormat="false" ht="13.8" hidden="false" customHeight="false" outlineLevel="0" collapsed="false">
      <c r="A41" s="33" t="s">
        <v>119</v>
      </c>
      <c r="B41" s="30" t="n">
        <f aca="false">SUM(B34:B40)</f>
        <v>97.6166346158356</v>
      </c>
      <c r="C41" s="30" t="n">
        <f aca="false">SUM(C34:C40)</f>
        <v>15.1695892680657</v>
      </c>
      <c r="D41" s="30" t="n">
        <f aca="false">SUM(D34:D40)</f>
        <v>7.5314262497633</v>
      </c>
      <c r="E41" s="30" t="n">
        <f aca="false">SUM(E34:E40)</f>
        <v>1.08265394828654</v>
      </c>
      <c r="F41" s="30" t="n">
        <f aca="false">SUM(F34:F40)</f>
        <v>1.22948279578616</v>
      </c>
      <c r="G41" s="30" t="n">
        <f aca="false">SUM(G34:G40)</f>
        <v>50.6891819891665</v>
      </c>
      <c r="H41" s="30" t="n">
        <f aca="false">SUM(H34:H40)</f>
        <v>10.3074359204419</v>
      </c>
      <c r="I41" s="30" t="n">
        <f aca="false">SUM(I34:I40)</f>
        <v>3.10276797698838</v>
      </c>
      <c r="J41" s="30" t="n">
        <f aca="false">SUM(J34:J40)</f>
        <v>31.8760072127895</v>
      </c>
      <c r="K41" s="29" t="n">
        <f aca="false">SUM(B41:I41)</f>
        <v>186.729172764334</v>
      </c>
      <c r="L41" s="29" t="n">
        <f aca="false">SUM(B41:J41)</f>
        <v>218.605179977124</v>
      </c>
    </row>
    <row r="42" customFormat="false" ht="13.8" hidden="false" customHeight="false" outlineLevel="0" collapsed="false">
      <c r="A42" s="33" t="s">
        <v>120</v>
      </c>
      <c r="B42" s="30" t="n">
        <f aca="false">$D$80*11.63</f>
        <v>39.8656411063733</v>
      </c>
      <c r="C42" s="30" t="n">
        <v>0</v>
      </c>
      <c r="D42" s="31" t="n">
        <v>0</v>
      </c>
      <c r="E42" s="31" t="n">
        <v>0</v>
      </c>
      <c r="F42" s="31" t="n">
        <v>0</v>
      </c>
      <c r="G42" s="31" t="n">
        <v>0</v>
      </c>
      <c r="H42" s="31" t="n">
        <v>0</v>
      </c>
      <c r="I42" s="31" t="n">
        <v>0</v>
      </c>
      <c r="J42" s="31"/>
      <c r="K42" s="29" t="n">
        <f aca="false">SUM(B42:I42)</f>
        <v>39.8656411063733</v>
      </c>
      <c r="L42" s="29" t="n">
        <f aca="false">SUM(B42:J42)</f>
        <v>39.8656411063733</v>
      </c>
    </row>
    <row r="43" customFormat="false" ht="13.8" hidden="false" customHeight="false" outlineLevel="0" collapsed="false">
      <c r="A43" s="0" t="s">
        <v>113</v>
      </c>
      <c r="B43" s="31" t="n">
        <f aca="false">B41+B42</f>
        <v>137.482275722209</v>
      </c>
      <c r="C43" s="31" t="n">
        <f aca="false">C41+C42</f>
        <v>15.1695892680657</v>
      </c>
      <c r="D43" s="31" t="n">
        <f aca="false">D41+D42</f>
        <v>7.5314262497633</v>
      </c>
      <c r="E43" s="31" t="n">
        <f aca="false">E41+E42</f>
        <v>1.08265394828654</v>
      </c>
      <c r="F43" s="31" t="n">
        <f aca="false">F41+F42</f>
        <v>1.22948279578616</v>
      </c>
      <c r="G43" s="31" t="n">
        <f aca="false">G41+G42</f>
        <v>50.6891819891665</v>
      </c>
      <c r="H43" s="31" t="n">
        <f aca="false">H41+H42</f>
        <v>10.3074359204419</v>
      </c>
      <c r="I43" s="31" t="n">
        <f aca="false">I41+I42</f>
        <v>3.10276797698838</v>
      </c>
      <c r="J43" s="31" t="n">
        <f aca="false">J41+J42</f>
        <v>31.8760072127895</v>
      </c>
      <c r="K43" s="29" t="n">
        <f aca="false">SUM(B43:I43)</f>
        <v>226.594813870707</v>
      </c>
      <c r="L43" s="29" t="n">
        <f aca="false">SUM(B43:J43)</f>
        <v>258.470821083497</v>
      </c>
      <c r="M43" s="34"/>
    </row>
    <row r="44" customFormat="false" ht="13.8" hidden="false" customHeight="false" outlineLevel="0" collapsed="false">
      <c r="A44" s="0" t="s">
        <v>121</v>
      </c>
      <c r="B44" s="31"/>
      <c r="C44" s="31"/>
      <c r="D44" s="31"/>
      <c r="E44" s="31"/>
      <c r="F44" s="31"/>
      <c r="G44" s="31"/>
      <c r="H44" s="31"/>
      <c r="I44" s="31"/>
      <c r="J44" s="31"/>
      <c r="K44" s="35"/>
      <c r="L44" s="35"/>
    </row>
    <row r="45" customFormat="false" ht="13.8" hidden="false" customHeight="false" outlineLevel="0" collapsed="false">
      <c r="A45" s="36" t="s">
        <v>122</v>
      </c>
      <c r="B45" s="26"/>
      <c r="C45" s="26"/>
      <c r="D45" s="26"/>
      <c r="E45" s="26"/>
      <c r="F45" s="26"/>
      <c r="G45" s="26"/>
      <c r="H45" s="26"/>
      <c r="I45" s="26"/>
      <c r="J45" s="26"/>
      <c r="K45" s="37"/>
      <c r="L45" s="37"/>
    </row>
    <row r="46" customFormat="false" ht="13.8" hidden="false" customHeight="false" outlineLevel="0" collapsed="false">
      <c r="A46" s="36"/>
      <c r="B46" s="26"/>
      <c r="C46" s="26"/>
      <c r="D46" s="26"/>
      <c r="E46" s="26"/>
      <c r="F46" s="26"/>
      <c r="G46" s="26"/>
      <c r="H46" s="26"/>
      <c r="I46" s="26"/>
      <c r="J46" s="26"/>
      <c r="K46" s="37"/>
      <c r="L46" s="37"/>
    </row>
    <row r="47" customFormat="false" ht="12.8" hidden="false" customHeight="false" outlineLevel="0" collapsed="false">
      <c r="A47" s="21" t="n">
        <v>2030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customFormat="false" ht="41.95" hidden="false" customHeight="false" outlineLevel="0" collapsed="false">
      <c r="A48" s="0" t="s">
        <v>97</v>
      </c>
      <c r="B48" s="22" t="s">
        <v>103</v>
      </c>
      <c r="C48" s="23" t="s">
        <v>104</v>
      </c>
      <c r="D48" s="24" t="s">
        <v>105</v>
      </c>
      <c r="E48" s="24" t="s">
        <v>106</v>
      </c>
      <c r="F48" s="0" t="s">
        <v>107</v>
      </c>
      <c r="G48" s="25" t="s">
        <v>108</v>
      </c>
      <c r="H48" s="25" t="s">
        <v>109</v>
      </c>
      <c r="I48" s="24" t="s">
        <v>110</v>
      </c>
      <c r="J48" s="24" t="s">
        <v>111</v>
      </c>
      <c r="K48" s="26" t="s">
        <v>112</v>
      </c>
      <c r="L48" s="26" t="s">
        <v>113</v>
      </c>
    </row>
    <row r="49" customFormat="false" ht="13.8" hidden="false" customHeight="false" outlineLevel="0" collapsed="false">
      <c r="A49" s="0" t="s">
        <v>19</v>
      </c>
      <c r="B49" s="27" t="n">
        <f aca="false">$G$147</f>
        <v>8.977836155998</v>
      </c>
      <c r="C49" s="27" t="n">
        <f aca="false">$G$146</f>
        <v>8.3902482448522</v>
      </c>
      <c r="D49" s="27" t="n">
        <f aca="false">G104</f>
        <v>7.8045830983209</v>
      </c>
      <c r="E49" s="27"/>
      <c r="F49" s="27" t="n">
        <f aca="false">G105*0.8</f>
        <v>0.83797066076304</v>
      </c>
      <c r="G49" s="27" t="n">
        <f aca="false">G102</f>
        <v>25.650837933779</v>
      </c>
      <c r="H49" s="27" t="n">
        <f aca="false">G103</f>
        <v>4.245605097063</v>
      </c>
      <c r="I49" s="28" t="n">
        <f aca="false">G105*0.2</f>
        <v>0.20949266519076</v>
      </c>
      <c r="J49" s="28" t="n">
        <f aca="false">$G$150</f>
        <v>17.4394583220177</v>
      </c>
      <c r="K49" s="40" t="n">
        <f aca="false">SUM(B49:I49)</f>
        <v>56.1165738559669</v>
      </c>
      <c r="L49" s="29" t="n">
        <f aca="false">SUM(B49:J49)</f>
        <v>73.5560321779846</v>
      </c>
    </row>
    <row r="50" customFormat="false" ht="13.8" hidden="false" customHeight="false" outlineLevel="0" collapsed="false">
      <c r="A50" s="0" t="s">
        <v>24</v>
      </c>
      <c r="B50" s="30" t="n">
        <f aca="false">$G$157</f>
        <v>3.3424292518233</v>
      </c>
      <c r="C50" s="27" t="n">
        <f aca="false">$G$156</f>
        <v>3.3424292518233</v>
      </c>
      <c r="D50" s="31" t="n">
        <f aca="false">$H$124</f>
        <v>0.8619196954182</v>
      </c>
      <c r="E50" s="28" t="n">
        <v>0</v>
      </c>
      <c r="F50" s="32" t="n">
        <v>0</v>
      </c>
      <c r="G50" s="30" t="n">
        <f aca="false">$G$122</f>
        <v>5.2427421453723</v>
      </c>
      <c r="H50" s="30" t="n">
        <f aca="false">$G$123</f>
        <v>0.621801084856</v>
      </c>
      <c r="I50" s="28" t="n">
        <f aca="false">$G$125</f>
        <v>3.6095534595063</v>
      </c>
      <c r="J50" s="28" t="n">
        <f aca="false">$G$159</f>
        <v>5.01364387773495</v>
      </c>
      <c r="K50" s="40" t="n">
        <f aca="false">SUM(B50:I50)</f>
        <v>17.0208748887994</v>
      </c>
      <c r="L50" s="29" t="n">
        <f aca="false">SUM(B50:J50)</f>
        <v>22.0345187665343</v>
      </c>
      <c r="N50" s="0" t="s">
        <v>127</v>
      </c>
    </row>
    <row r="51" customFormat="false" ht="13.8" hidden="false" customHeight="false" outlineLevel="0" collapsed="false">
      <c r="A51" s="0" t="s">
        <v>22</v>
      </c>
      <c r="B51" s="30" t="n">
        <f aca="false">$G$111</f>
        <v>12.0218305475032</v>
      </c>
      <c r="C51" s="30" t="n">
        <v>0</v>
      </c>
      <c r="D51" s="31" t="n">
        <v>0</v>
      </c>
      <c r="E51" s="31" t="n">
        <v>0</v>
      </c>
      <c r="F51" s="31" t="n">
        <v>0</v>
      </c>
      <c r="G51" s="31" t="n">
        <f aca="false">$G$112</f>
        <v>2.5147048430769</v>
      </c>
      <c r="H51" s="28" t="n">
        <f aca="false">$G$115</f>
        <v>0.611786556476</v>
      </c>
      <c r="I51" s="31" t="n">
        <v>0</v>
      </c>
      <c r="J51" s="31"/>
      <c r="K51" s="40" t="n">
        <f aca="false">SUM(B51:I51)</f>
        <v>15.1483219470561</v>
      </c>
      <c r="L51" s="29" t="n">
        <f aca="false">SUM(B51:J51)</f>
        <v>15.1483219470561</v>
      </c>
      <c r="N51" s="0" t="s">
        <v>115</v>
      </c>
    </row>
    <row r="52" customFormat="false" ht="13.8" hidden="false" customHeight="false" outlineLevel="0" collapsed="false">
      <c r="A52" s="0" t="s">
        <v>23</v>
      </c>
      <c r="B52" s="30" t="n">
        <f aca="false">$G$116</f>
        <v>18.4276306099844</v>
      </c>
      <c r="C52" s="30" t="n">
        <v>0</v>
      </c>
      <c r="D52" s="31" t="n">
        <v>0</v>
      </c>
      <c r="E52" s="31" t="n">
        <v>0</v>
      </c>
      <c r="F52" s="31" t="n">
        <v>0</v>
      </c>
      <c r="G52" s="31" t="n">
        <v>0</v>
      </c>
      <c r="H52" s="31" t="n">
        <v>0</v>
      </c>
      <c r="I52" s="31" t="n">
        <v>0</v>
      </c>
      <c r="J52" s="31"/>
      <c r="K52" s="40" t="n">
        <f aca="false">SUM(B52:I52)</f>
        <v>18.4276306099844</v>
      </c>
      <c r="L52" s="29" t="n">
        <f aca="false">SUM(B52:J52)</f>
        <v>18.4276306099844</v>
      </c>
    </row>
    <row r="53" customFormat="false" ht="13.8" hidden="false" customHeight="false" outlineLevel="0" collapsed="false">
      <c r="A53" s="0" t="s">
        <v>116</v>
      </c>
      <c r="B53" s="30" t="n">
        <f aca="false">$G$86+$G$96+$G$91+$G$126+$G$131+$G$136</f>
        <v>46.715552086385</v>
      </c>
      <c r="C53" s="30" t="n">
        <v>0</v>
      </c>
      <c r="D53" s="31" t="n">
        <v>0</v>
      </c>
      <c r="E53" s="31" t="n">
        <v>0</v>
      </c>
      <c r="F53" s="31" t="n">
        <v>0</v>
      </c>
      <c r="G53" s="31" t="n">
        <v>0</v>
      </c>
      <c r="H53" s="31" t="n">
        <v>0</v>
      </c>
      <c r="I53" s="31" t="n">
        <v>0</v>
      </c>
      <c r="J53" s="31"/>
      <c r="K53" s="40" t="n">
        <f aca="false">SUM(B53:I53)</f>
        <v>46.715552086385</v>
      </c>
      <c r="L53" s="29" t="n">
        <f aca="false">SUM(B53:J53)</f>
        <v>46.715552086385</v>
      </c>
    </row>
    <row r="54" customFormat="false" ht="13.8" hidden="false" customHeight="false" outlineLevel="0" collapsed="false">
      <c r="A54" s="33" t="s">
        <v>21</v>
      </c>
      <c r="C54" s="30" t="n">
        <f aca="false">$G$106</f>
        <v>6.1655385581469</v>
      </c>
      <c r="D54" s="31" t="n">
        <v>0</v>
      </c>
      <c r="E54" s="31" t="n">
        <v>0</v>
      </c>
      <c r="F54" s="31" t="n">
        <v>0</v>
      </c>
      <c r="G54" s="31" t="n">
        <v>0</v>
      </c>
      <c r="H54" s="31" t="n">
        <v>0</v>
      </c>
      <c r="I54" s="31" t="n">
        <v>0</v>
      </c>
      <c r="J54" s="31" t="n">
        <f aca="false">$G$165</f>
        <v>18.8538592591412</v>
      </c>
      <c r="K54" s="40" t="n">
        <f aca="false">SUM(B54:I54)</f>
        <v>6.1655385581469</v>
      </c>
      <c r="L54" s="29" t="n">
        <f aca="false">SUM(B54:J54)</f>
        <v>25.0193978172881</v>
      </c>
    </row>
    <row r="55" customFormat="false" ht="13.8" hidden="false" customHeight="false" outlineLevel="0" collapsed="false">
      <c r="A55" s="33" t="s">
        <v>117</v>
      </c>
      <c r="B55" s="30" t="n">
        <f aca="false">$G$90</f>
        <v>0.8204377448858</v>
      </c>
      <c r="C55" s="27"/>
      <c r="D55" s="31" t="n">
        <v>0</v>
      </c>
      <c r="E55" s="31" t="n">
        <v>0</v>
      </c>
      <c r="F55" s="31" t="n">
        <v>0</v>
      </c>
      <c r="G55" s="31" t="n">
        <f aca="false">$G$87</f>
        <v>1.6404598830641</v>
      </c>
      <c r="H55" s="31" t="n">
        <v>0</v>
      </c>
      <c r="I55" s="31" t="n">
        <v>0</v>
      </c>
      <c r="J55" s="31"/>
      <c r="K55" s="40" t="n">
        <f aca="false">SUM(B55:I55)</f>
        <v>2.4608976279499</v>
      </c>
      <c r="L55" s="29" t="n">
        <f aca="false">SUM(B55:J55)</f>
        <v>2.4608976279499</v>
      </c>
      <c r="N55" s="0" t="s">
        <v>128</v>
      </c>
    </row>
    <row r="56" customFormat="false" ht="13.8" hidden="false" customHeight="false" outlineLevel="0" collapsed="false">
      <c r="A56" s="33" t="s">
        <v>119</v>
      </c>
      <c r="B56" s="30" t="n">
        <f aca="false">SUM(B49:B55)</f>
        <v>90.3057163965797</v>
      </c>
      <c r="C56" s="30" t="n">
        <f aca="false">SUM(C49:C55)</f>
        <v>17.8982160548224</v>
      </c>
      <c r="D56" s="30" t="n">
        <f aca="false">SUM(D49:D55)</f>
        <v>8.6665027937391</v>
      </c>
      <c r="E56" s="30" t="n">
        <f aca="false">SUM(E49:E55)</f>
        <v>0</v>
      </c>
      <c r="F56" s="30" t="n">
        <f aca="false">SUM(F49:F55)</f>
        <v>0.83797066076304</v>
      </c>
      <c r="G56" s="30" t="n">
        <f aca="false">SUM(G49:G55)</f>
        <v>35.0487448052923</v>
      </c>
      <c r="H56" s="30" t="n">
        <f aca="false">SUM(H49:H55)</f>
        <v>5.479192738395</v>
      </c>
      <c r="I56" s="30" t="n">
        <f aca="false">SUM(I49:I55)</f>
        <v>3.81904612469706</v>
      </c>
      <c r="J56" s="30" t="n">
        <f aca="false">SUM(J49:J55)</f>
        <v>41.3069614588939</v>
      </c>
      <c r="K56" s="40" t="n">
        <f aca="false">SUM(B56:I56)</f>
        <v>162.055389574289</v>
      </c>
      <c r="L56" s="29" t="n">
        <f aca="false">SUM(B56:J56)</f>
        <v>203.362351033182</v>
      </c>
    </row>
    <row r="57" customFormat="false" ht="13.8" hidden="false" customHeight="false" outlineLevel="0" collapsed="false">
      <c r="A57" s="33" t="s">
        <v>120</v>
      </c>
      <c r="B57" s="30" t="n">
        <f aca="false">$E$80*11.63</f>
        <v>44.0148890528076</v>
      </c>
      <c r="C57" s="30" t="n">
        <v>0</v>
      </c>
      <c r="D57" s="31" t="n">
        <v>0</v>
      </c>
      <c r="E57" s="31" t="n">
        <v>0</v>
      </c>
      <c r="F57" s="31" t="n">
        <v>0</v>
      </c>
      <c r="G57" s="31" t="n">
        <v>0</v>
      </c>
      <c r="H57" s="31" t="n">
        <v>0</v>
      </c>
      <c r="I57" s="31" t="n">
        <v>0</v>
      </c>
      <c r="J57" s="31"/>
      <c r="K57" s="40" t="n">
        <f aca="false">SUM(B57:I57)</f>
        <v>44.0148890528076</v>
      </c>
      <c r="L57" s="29" t="n">
        <f aca="false">SUM(B57:J57)</f>
        <v>44.0148890528076</v>
      </c>
    </row>
    <row r="58" customFormat="false" ht="13.8" hidden="false" customHeight="false" outlineLevel="0" collapsed="false">
      <c r="A58" s="0" t="s">
        <v>113</v>
      </c>
      <c r="B58" s="31" t="n">
        <f aca="false">B56+B57</f>
        <v>134.320605449387</v>
      </c>
      <c r="C58" s="31" t="n">
        <f aca="false">C56+C57</f>
        <v>17.8982160548224</v>
      </c>
      <c r="D58" s="31" t="n">
        <f aca="false">D56+D57</f>
        <v>8.6665027937391</v>
      </c>
      <c r="E58" s="31" t="n">
        <f aca="false">E56+E57</f>
        <v>0</v>
      </c>
      <c r="F58" s="31" t="n">
        <f aca="false">F56+F57</f>
        <v>0.83797066076304</v>
      </c>
      <c r="G58" s="31" t="n">
        <f aca="false">G56+G57</f>
        <v>35.0487448052923</v>
      </c>
      <c r="H58" s="31" t="n">
        <f aca="false">H56+H57</f>
        <v>5.479192738395</v>
      </c>
      <c r="I58" s="31" t="n">
        <f aca="false">I56+I57</f>
        <v>3.81904612469706</v>
      </c>
      <c r="J58" s="31" t="n">
        <f aca="false">J56+J57</f>
        <v>41.3069614588939</v>
      </c>
      <c r="K58" s="40" t="n">
        <f aca="false">SUM(B58:I58)</f>
        <v>206.070278627096</v>
      </c>
      <c r="L58" s="29" t="n">
        <f aca="false">SUM(B58:J58)</f>
        <v>247.37724008599</v>
      </c>
      <c r="M58" s="34"/>
    </row>
    <row r="59" customFormat="false" ht="13.8" hidden="false" customHeight="false" outlineLevel="0" collapsed="false">
      <c r="A59" s="0" t="s">
        <v>121</v>
      </c>
      <c r="B59" s="31"/>
      <c r="C59" s="31"/>
      <c r="D59" s="31"/>
      <c r="E59" s="31"/>
      <c r="F59" s="31"/>
      <c r="G59" s="31"/>
      <c r="H59" s="31"/>
      <c r="I59" s="31"/>
      <c r="J59" s="31"/>
      <c r="K59" s="35"/>
      <c r="L59" s="35"/>
    </row>
    <row r="60" customFormat="false" ht="13.8" hidden="false" customHeight="false" outlineLevel="0" collapsed="false">
      <c r="A60" s="36" t="s">
        <v>122</v>
      </c>
      <c r="B60" s="26"/>
      <c r="C60" s="26"/>
      <c r="D60" s="26"/>
      <c r="E60" s="26"/>
      <c r="F60" s="26"/>
      <c r="G60" s="26"/>
      <c r="H60" s="26"/>
      <c r="I60" s="26"/>
      <c r="J60" s="26"/>
      <c r="K60" s="37"/>
      <c r="L60" s="37"/>
    </row>
    <row r="61" customFormat="false" ht="13.8" hidden="false" customHeight="false" outlineLevel="0" collapsed="false">
      <c r="A61" s="36"/>
      <c r="B61" s="26"/>
      <c r="C61" s="26"/>
      <c r="D61" s="26"/>
      <c r="E61" s="26"/>
      <c r="F61" s="26"/>
      <c r="G61" s="26"/>
      <c r="H61" s="26"/>
      <c r="I61" s="26"/>
      <c r="J61" s="26"/>
      <c r="K61" s="37"/>
      <c r="L61" s="37"/>
    </row>
    <row r="62" customFormat="false" ht="12.8" hidden="false" customHeight="false" outlineLevel="0" collapsed="false">
      <c r="A62" s="21" t="n">
        <v>2050</v>
      </c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</row>
    <row r="63" customFormat="false" ht="54.1" hidden="false" customHeight="false" outlineLevel="0" collapsed="false">
      <c r="A63" s="0" t="s">
        <v>97</v>
      </c>
      <c r="B63" s="22" t="s">
        <v>103</v>
      </c>
      <c r="C63" s="23" t="s">
        <v>104</v>
      </c>
      <c r="D63" s="24" t="s">
        <v>105</v>
      </c>
      <c r="E63" s="24" t="s">
        <v>106</v>
      </c>
      <c r="F63" s="0" t="s">
        <v>107</v>
      </c>
      <c r="G63" s="25" t="s">
        <v>108</v>
      </c>
      <c r="H63" s="25" t="s">
        <v>109</v>
      </c>
      <c r="I63" s="24" t="s">
        <v>110</v>
      </c>
      <c r="J63" s="24" t="s">
        <v>111</v>
      </c>
      <c r="K63" s="26" t="s">
        <v>112</v>
      </c>
      <c r="L63" s="26" t="s">
        <v>113</v>
      </c>
      <c r="M63" s="41" t="s">
        <v>129</v>
      </c>
      <c r="N63" s="41" t="s">
        <v>130</v>
      </c>
      <c r="R63" s="0" t="s">
        <v>131</v>
      </c>
      <c r="S63" s="0" t="s">
        <v>97</v>
      </c>
      <c r="T63" s="22" t="s">
        <v>103</v>
      </c>
      <c r="U63" s="23" t="s">
        <v>132</v>
      </c>
      <c r="V63" s="24" t="s">
        <v>105</v>
      </c>
      <c r="X63" s="25" t="s">
        <v>108</v>
      </c>
      <c r="Y63" s="24" t="s">
        <v>110</v>
      </c>
      <c r="Z63" s="26" t="s">
        <v>113</v>
      </c>
      <c r="AA63" s="0" t="s">
        <v>133</v>
      </c>
    </row>
    <row r="64" customFormat="false" ht="13.8" hidden="false" customHeight="false" outlineLevel="0" collapsed="false">
      <c r="A64" s="0" t="s">
        <v>19</v>
      </c>
      <c r="B64" s="27" t="n">
        <f aca="false">$H$147</f>
        <v>4.1654452938434</v>
      </c>
      <c r="C64" s="27" t="n">
        <f aca="false">$H$146</f>
        <v>13.1617725835177</v>
      </c>
      <c r="D64" s="27" t="n">
        <f aca="false">H104</f>
        <v>9.2948354396386</v>
      </c>
      <c r="E64" s="27"/>
      <c r="F64" s="27" t="n">
        <f aca="false">H105*0.8</f>
        <v>0.31677778899376</v>
      </c>
      <c r="G64" s="27" t="n">
        <f aca="false">H102</f>
        <v>0.5809269750859</v>
      </c>
      <c r="H64" s="27" t="n">
        <f aca="false">H103</f>
        <v>0.1128207646253</v>
      </c>
      <c r="I64" s="28" t="n">
        <f aca="false">H105*0.2</f>
        <v>0.07919444724844</v>
      </c>
      <c r="J64" s="28" t="n">
        <f aca="false">$H$150</f>
        <v>28.2606198350555</v>
      </c>
      <c r="K64" s="29" t="n">
        <f aca="false">SUM(B64:I64)</f>
        <v>27.7117732929531</v>
      </c>
      <c r="L64" s="29" t="n">
        <f aca="false">SUM(B64:J64)</f>
        <v>55.9723931280086</v>
      </c>
      <c r="M64" s="42" t="n">
        <f aca="false">K64/K3-1</f>
        <v>-0.728356795755329</v>
      </c>
      <c r="N64" s="42" t="n">
        <f aca="false">L64/L3 -1</f>
        <v>-0.485259904889189</v>
      </c>
      <c r="S64" s="0" t="s">
        <v>19</v>
      </c>
      <c r="T64" s="43" t="n">
        <v>4.316</v>
      </c>
      <c r="U64" s="43" t="n">
        <v>6.474</v>
      </c>
      <c r="V64" s="43" t="n">
        <v>21.58</v>
      </c>
      <c r="W64" s="43" t="n">
        <v>6.474</v>
      </c>
      <c r="X64" s="43" t="n">
        <v>2.158</v>
      </c>
      <c r="Y64" s="44" t="n">
        <v>2.158</v>
      </c>
      <c r="Z64" s="39" t="n">
        <v>43.16</v>
      </c>
      <c r="AA64" s="15" t="n">
        <f aca="false">L64</f>
        <v>55.9723931280086</v>
      </c>
    </row>
    <row r="65" customFormat="false" ht="13.8" hidden="false" customHeight="false" outlineLevel="0" collapsed="false">
      <c r="A65" s="0" t="s">
        <v>24</v>
      </c>
      <c r="B65" s="30" t="n">
        <f aca="false">$H$157</f>
        <v>0.0957258776711226</v>
      </c>
      <c r="C65" s="27" t="n">
        <f aca="false">$H$156</f>
        <v>3.3424292518233</v>
      </c>
      <c r="D65" s="31" t="n">
        <f aca="false">$H$124</f>
        <v>0.8619196954182</v>
      </c>
      <c r="E65" s="28" t="n">
        <v>0</v>
      </c>
      <c r="F65" s="32" t="n">
        <v>0</v>
      </c>
      <c r="G65" s="30" t="n">
        <f aca="false">$H$122</f>
        <v>2.4566614380772</v>
      </c>
      <c r="H65" s="30" t="n">
        <f aca="false">$H$123</f>
        <v>0.2455476715107</v>
      </c>
      <c r="I65" s="28" t="n">
        <f aca="false">$H$125</f>
        <v>3.6149051566275</v>
      </c>
      <c r="J65" s="28" t="n">
        <f aca="false">$H$159</f>
        <v>5.01364387773495</v>
      </c>
      <c r="K65" s="29" t="n">
        <f aca="false">SUM(B65:I65)</f>
        <v>10.617189091128</v>
      </c>
      <c r="L65" s="29" t="n">
        <f aca="false">SUM(B65:J65)</f>
        <v>15.630832968863</v>
      </c>
      <c r="M65" s="42" t="n">
        <f aca="false">K65/K4-1</f>
        <v>-0.51863745703255</v>
      </c>
      <c r="N65" s="42" t="n">
        <f aca="false">L65/L4 -1</f>
        <v>-0.336445670386733</v>
      </c>
      <c r="O65" s="0" t="s">
        <v>127</v>
      </c>
      <c r="S65" s="0" t="s">
        <v>24</v>
      </c>
      <c r="T65" s="43" t="n">
        <v>2.49</v>
      </c>
      <c r="U65" s="43" t="n">
        <v>6.64</v>
      </c>
      <c r="V65" s="44" t="n">
        <v>0</v>
      </c>
      <c r="W65" s="44" t="n">
        <v>0</v>
      </c>
      <c r="X65" s="43" t="n">
        <v>3.32</v>
      </c>
      <c r="Y65" s="44" t="n">
        <v>4.15</v>
      </c>
      <c r="Z65" s="39" t="n">
        <v>16.6</v>
      </c>
      <c r="AA65" s="15" t="n">
        <f aca="false">L65</f>
        <v>15.630832968863</v>
      </c>
    </row>
    <row r="66" customFormat="false" ht="13.8" hidden="false" customHeight="false" outlineLevel="0" collapsed="false">
      <c r="A66" s="0" t="s">
        <v>22</v>
      </c>
      <c r="B66" s="30" t="n">
        <f aca="false">$H$111</f>
        <v>12.2425605815238</v>
      </c>
      <c r="C66" s="30" t="n">
        <v>0</v>
      </c>
      <c r="D66" s="31" t="n">
        <v>0</v>
      </c>
      <c r="E66" s="31" t="n">
        <v>0</v>
      </c>
      <c r="F66" s="31" t="n">
        <v>0</v>
      </c>
      <c r="G66" s="31" t="n">
        <f aca="false">$H$112</f>
        <v>1.3411715619664</v>
      </c>
      <c r="H66" s="28" t="n">
        <f aca="false">$H$115</f>
        <v>0.2379426815996</v>
      </c>
      <c r="I66" s="31" t="n">
        <v>0</v>
      </c>
      <c r="J66" s="31"/>
      <c r="K66" s="29" t="n">
        <f aca="false">SUM(B66:I66)</f>
        <v>13.8216748250898</v>
      </c>
      <c r="L66" s="29" t="n">
        <f aca="false">SUM(B66:J66)</f>
        <v>13.8216748250898</v>
      </c>
      <c r="M66" s="42" t="n">
        <f aca="false">K66/K5-1</f>
        <v>-0.057191387084893</v>
      </c>
      <c r="N66" s="42" t="n">
        <f aca="false">L66/L5 -1</f>
        <v>-0.057191387084893</v>
      </c>
      <c r="O66" s="0" t="s">
        <v>115</v>
      </c>
      <c r="S66" s="0" t="s">
        <v>22</v>
      </c>
      <c r="T66" s="43" t="n">
        <v>13.28</v>
      </c>
      <c r="U66" s="43" t="n">
        <v>0</v>
      </c>
      <c r="V66" s="44" t="n">
        <v>0</v>
      </c>
      <c r="W66" s="44" t="n">
        <v>0</v>
      </c>
      <c r="X66" s="44" t="n">
        <v>3.32</v>
      </c>
      <c r="Y66" s="44" t="n">
        <v>0</v>
      </c>
      <c r="Z66" s="39" t="n">
        <v>16.6</v>
      </c>
      <c r="AA66" s="15" t="n">
        <f aca="false">L66</f>
        <v>13.8216748250898</v>
      </c>
    </row>
    <row r="67" customFormat="false" ht="13.8" hidden="false" customHeight="false" outlineLevel="0" collapsed="false">
      <c r="A67" s="0" t="s">
        <v>23</v>
      </c>
      <c r="B67" s="30" t="n">
        <f aca="false">$H$116</f>
        <v>11.2081626774397</v>
      </c>
      <c r="C67" s="30" t="n">
        <v>0</v>
      </c>
      <c r="D67" s="31" t="n">
        <v>0</v>
      </c>
      <c r="E67" s="31" t="n">
        <v>0</v>
      </c>
      <c r="F67" s="31" t="n">
        <v>0</v>
      </c>
      <c r="G67" s="31" t="n">
        <v>0</v>
      </c>
      <c r="H67" s="31" t="n">
        <v>0</v>
      </c>
      <c r="I67" s="31" t="n">
        <v>0</v>
      </c>
      <c r="J67" s="31"/>
      <c r="K67" s="29" t="n">
        <f aca="false">SUM(B67:I67)</f>
        <v>11.2081626774397</v>
      </c>
      <c r="L67" s="29" t="n">
        <f aca="false">SUM(B67:J67)</f>
        <v>11.2081626774397</v>
      </c>
      <c r="M67" s="42" t="n">
        <f aca="false">K67/K6-1</f>
        <v>-0.643525457602477</v>
      </c>
      <c r="N67" s="42" t="n">
        <f aca="false">L67/L6 -1</f>
        <v>-0.643525457602477</v>
      </c>
      <c r="S67" s="33" t="s">
        <v>134</v>
      </c>
      <c r="T67" s="43" t="n">
        <v>80</v>
      </c>
      <c r="U67" s="43" t="n">
        <v>0</v>
      </c>
      <c r="V67" s="44" t="n">
        <v>0</v>
      </c>
      <c r="W67" s="44" t="n">
        <v>0</v>
      </c>
      <c r="X67" s="44" t="n">
        <v>0</v>
      </c>
      <c r="Y67" s="44" t="n">
        <v>0</v>
      </c>
      <c r="Z67" s="39" t="n">
        <v>90</v>
      </c>
      <c r="AA67" s="15" t="n">
        <f aca="false">L67+L68+L69+L70</f>
        <v>84.5786583758924</v>
      </c>
    </row>
    <row r="68" customFormat="false" ht="13.8" hidden="false" customHeight="false" outlineLevel="0" collapsed="false">
      <c r="A68" s="0" t="s">
        <v>116</v>
      </c>
      <c r="B68" s="30" t="n">
        <f aca="false">$H$86+$H$91+$H$96+$H$126+$H$131+$H$136</f>
        <v>42.7869484089677</v>
      </c>
      <c r="C68" s="30" t="n">
        <v>0</v>
      </c>
      <c r="D68" s="31" t="n">
        <v>0</v>
      </c>
      <c r="E68" s="31" t="n">
        <v>0</v>
      </c>
      <c r="F68" s="31" t="n">
        <v>0</v>
      </c>
      <c r="G68" s="31" t="n">
        <v>0</v>
      </c>
      <c r="H68" s="31" t="n">
        <v>0</v>
      </c>
      <c r="I68" s="31" t="n">
        <v>0</v>
      </c>
      <c r="J68" s="31"/>
      <c r="K68" s="29" t="n">
        <f aca="false">SUM(B68:I68)</f>
        <v>42.7869484089677</v>
      </c>
      <c r="L68" s="29" t="n">
        <f aca="false">SUM(B68:J68)</f>
        <v>42.7869484089677</v>
      </c>
      <c r="M68" s="42" t="n">
        <f aca="false">K68/K7-1</f>
        <v>-0.107961717048787</v>
      </c>
      <c r="N68" s="42" t="n">
        <f aca="false">L68/L7 -1</f>
        <v>-0.107961717048787</v>
      </c>
      <c r="S68" s="0" t="s">
        <v>119</v>
      </c>
      <c r="T68" s="15" t="n">
        <f aca="false">SUM(T64:T67)</f>
        <v>100.086</v>
      </c>
      <c r="U68" s="15" t="n">
        <f aca="false">SUM(U64:U67)</f>
        <v>13.114</v>
      </c>
      <c r="V68" s="15" t="n">
        <f aca="false">SUM(V64:V67)</f>
        <v>21.58</v>
      </c>
      <c r="W68" s="15" t="n">
        <f aca="false">SUM(W64:W67)</f>
        <v>6.474</v>
      </c>
      <c r="X68" s="15" t="n">
        <f aca="false">SUM(X64:X67)</f>
        <v>8.798</v>
      </c>
      <c r="Y68" s="15" t="n">
        <f aca="false">SUM(Y64:Y67)</f>
        <v>6.308</v>
      </c>
      <c r="Z68" s="15" t="n">
        <f aca="false">SUM(Z64:Z67)</f>
        <v>166.36</v>
      </c>
      <c r="AA68" s="15" t="n">
        <f aca="false">L71</f>
        <v>170.003559297854</v>
      </c>
    </row>
    <row r="69" customFormat="false" ht="13.8" hidden="false" customHeight="false" outlineLevel="0" collapsed="false">
      <c r="A69" s="33" t="s">
        <v>21</v>
      </c>
      <c r="C69" s="30" t="n">
        <f aca="false">$H$106</f>
        <v>6.2791934249546</v>
      </c>
      <c r="D69" s="31" t="n">
        <v>0</v>
      </c>
      <c r="E69" s="31" t="n">
        <v>0</v>
      </c>
      <c r="F69" s="31" t="n">
        <v>0</v>
      </c>
      <c r="G69" s="31" t="n">
        <v>0</v>
      </c>
      <c r="H69" s="31" t="n">
        <v>0</v>
      </c>
      <c r="I69" s="31" t="n">
        <v>0</v>
      </c>
      <c r="J69" s="31" t="n">
        <f aca="false">$H$165</f>
        <v>22.8905640713167</v>
      </c>
      <c r="K69" s="29" t="n">
        <f aca="false">SUM(B69:I69)</f>
        <v>6.2791934249546</v>
      </c>
      <c r="L69" s="29" t="n">
        <f aca="false">SUM(B69:J69)</f>
        <v>29.1697574962713</v>
      </c>
      <c r="M69" s="42" t="n">
        <f aca="false">K69/K8-1</f>
        <v>0.037399642177337</v>
      </c>
      <c r="N69" s="42" t="n">
        <f aca="false">L69/L8 -1</f>
        <v>0.594972858673348</v>
      </c>
    </row>
    <row r="70" customFormat="false" ht="13.8" hidden="false" customHeight="false" outlineLevel="0" collapsed="false">
      <c r="A70" s="33" t="s">
        <v>117</v>
      </c>
      <c r="B70" s="30" t="n">
        <f aca="false">$H$90</f>
        <v>0.4613743881153</v>
      </c>
      <c r="C70" s="27"/>
      <c r="D70" s="31" t="n">
        <v>0</v>
      </c>
      <c r="E70" s="31" t="n">
        <v>0</v>
      </c>
      <c r="F70" s="31" t="n">
        <v>0</v>
      </c>
      <c r="G70" s="31" t="n">
        <f aca="false">$H$87</f>
        <v>0.9524154050984</v>
      </c>
      <c r="H70" s="31" t="n">
        <v>0</v>
      </c>
      <c r="I70" s="31" t="n">
        <v>0</v>
      </c>
      <c r="J70" s="31"/>
      <c r="K70" s="29" t="n">
        <f aca="false">SUM(B70:I70)</f>
        <v>1.4137897932137</v>
      </c>
      <c r="L70" s="29" t="n">
        <f aca="false">SUM(B70:J70)</f>
        <v>1.4137897932137</v>
      </c>
      <c r="M70" s="42" t="n">
        <f aca="false">K70/K9-1</f>
        <v>-0.632213046200786</v>
      </c>
      <c r="N70" s="42" t="n">
        <f aca="false">L70/L9 -1</f>
        <v>-0.632213046200786</v>
      </c>
      <c r="O70" s="0" t="s">
        <v>128</v>
      </c>
    </row>
    <row r="71" customFormat="false" ht="13.8" hidden="false" customHeight="false" outlineLevel="0" collapsed="false">
      <c r="A71" s="33" t="s">
        <v>119</v>
      </c>
      <c r="B71" s="30" t="n">
        <f aca="false">SUM(B64:B70)</f>
        <v>70.960217227561</v>
      </c>
      <c r="C71" s="30" t="n">
        <f aca="false">SUM(C64:C70)</f>
        <v>22.7833952602956</v>
      </c>
      <c r="D71" s="30" t="n">
        <f aca="false">SUM(D64:D70)</f>
        <v>10.1567551350568</v>
      </c>
      <c r="E71" s="30" t="n">
        <f aca="false">SUM(E64:E70)</f>
        <v>0</v>
      </c>
      <c r="F71" s="30" t="n">
        <f aca="false">SUM(F64:F70)</f>
        <v>0.31677778899376</v>
      </c>
      <c r="G71" s="30" t="n">
        <f aca="false">SUM(G64:G70)</f>
        <v>5.3311753802279</v>
      </c>
      <c r="H71" s="30" t="n">
        <f aca="false">SUM(H64:H70)</f>
        <v>0.5963111177356</v>
      </c>
      <c r="I71" s="30" t="n">
        <f aca="false">SUM(I64:I70)</f>
        <v>3.69409960387594</v>
      </c>
      <c r="J71" s="30" t="n">
        <f aca="false">SUM(J64:J70)</f>
        <v>56.1648277841072</v>
      </c>
      <c r="K71" s="29" t="n">
        <f aca="false">SUM(B71:I71)</f>
        <v>113.838731513747</v>
      </c>
      <c r="L71" s="29" t="n">
        <f aca="false">SUM(B71:J71)</f>
        <v>170.003559297854</v>
      </c>
      <c r="M71" s="42" t="n">
        <f aca="false">K71/K10-1</f>
        <v>-0.500785939712411</v>
      </c>
      <c r="N71" s="42" t="n">
        <f aca="false">L71/L10 -1</f>
        <v>-0.315867653797996</v>
      </c>
    </row>
    <row r="72" customFormat="false" ht="13.8" hidden="false" customHeight="false" outlineLevel="0" collapsed="false">
      <c r="A72" s="33" t="s">
        <v>120</v>
      </c>
      <c r="B72" s="30" t="n">
        <f aca="false">$F$80*11.63</f>
        <v>65.4038097722956</v>
      </c>
      <c r="C72" s="30" t="n">
        <v>0</v>
      </c>
      <c r="D72" s="31" t="n">
        <v>0</v>
      </c>
      <c r="E72" s="31" t="n">
        <v>0</v>
      </c>
      <c r="F72" s="31" t="n">
        <v>0</v>
      </c>
      <c r="G72" s="31" t="n">
        <v>0</v>
      </c>
      <c r="H72" s="31" t="n">
        <v>0</v>
      </c>
      <c r="I72" s="31" t="n">
        <v>0</v>
      </c>
      <c r="J72" s="31"/>
      <c r="K72" s="29" t="n">
        <f aca="false">SUM(B72:I72)</f>
        <v>65.4038097722956</v>
      </c>
      <c r="L72" s="29" t="n">
        <f aca="false">SUM(B72:J72)</f>
        <v>65.4038097722956</v>
      </c>
      <c r="M72" s="42" t="n">
        <f aca="false">K72/K11-1</f>
        <v>1.36285850655065</v>
      </c>
      <c r="N72" s="42" t="n">
        <f aca="false">L72/L11 -1</f>
        <v>1.36285850655065</v>
      </c>
      <c r="S72" s="33"/>
      <c r="T72" s="30"/>
      <c r="U72" s="30"/>
      <c r="V72" s="31"/>
      <c r="W72" s="31"/>
      <c r="X72" s="31"/>
      <c r="Y72" s="31"/>
      <c r="Z72" s="35"/>
    </row>
    <row r="73" customFormat="false" ht="13.8" hidden="false" customHeight="false" outlineLevel="0" collapsed="false">
      <c r="A73" s="0" t="s">
        <v>113</v>
      </c>
      <c r="B73" s="31" t="n">
        <f aca="false">B71+B72</f>
        <v>136.364026999857</v>
      </c>
      <c r="C73" s="31" t="n">
        <f aca="false">C71+C72</f>
        <v>22.7833952602956</v>
      </c>
      <c r="D73" s="31" t="n">
        <f aca="false">D71+D72</f>
        <v>10.1567551350568</v>
      </c>
      <c r="E73" s="31" t="n">
        <f aca="false">E71+E72</f>
        <v>0</v>
      </c>
      <c r="F73" s="31" t="n">
        <f aca="false">F71+F72</f>
        <v>0.31677778899376</v>
      </c>
      <c r="G73" s="31" t="n">
        <f aca="false">G71+G72</f>
        <v>5.3311753802279</v>
      </c>
      <c r="H73" s="31" t="n">
        <f aca="false">H71+H72</f>
        <v>0.5963111177356</v>
      </c>
      <c r="I73" s="31" t="n">
        <f aca="false">I71+I72</f>
        <v>3.69409960387594</v>
      </c>
      <c r="J73" s="31" t="n">
        <f aca="false">J71+J72</f>
        <v>56.1648277841072</v>
      </c>
      <c r="K73" s="29" t="n">
        <f aca="false">SUM(B73:I73)</f>
        <v>179.242541286042</v>
      </c>
      <c r="L73" s="29" t="n">
        <f aca="false">SUM(B73:J73)</f>
        <v>235.407369070149</v>
      </c>
      <c r="M73" s="42" t="n">
        <f aca="false">K73/K12-1</f>
        <v>-0.299055829461887</v>
      </c>
      <c r="N73" s="42" t="n">
        <f aca="false">L73/L12 -1</f>
        <v>-0.147615477339164</v>
      </c>
      <c r="T73" s="31"/>
      <c r="U73" s="31"/>
      <c r="V73" s="31"/>
      <c r="W73" s="31"/>
      <c r="X73" s="31"/>
      <c r="Y73" s="31"/>
      <c r="Z73" s="35"/>
    </row>
    <row r="74" customFormat="false" ht="13.8" hidden="false" customHeight="false" outlineLevel="0" collapsed="false">
      <c r="A74" s="0" t="s">
        <v>121</v>
      </c>
      <c r="B74" s="31"/>
      <c r="C74" s="31"/>
      <c r="D74" s="31"/>
      <c r="E74" s="31"/>
      <c r="F74" s="31"/>
      <c r="G74" s="31"/>
      <c r="H74" s="31"/>
      <c r="I74" s="31"/>
      <c r="J74" s="31"/>
      <c r="K74" s="35"/>
      <c r="L74" s="35"/>
      <c r="S74" s="31"/>
      <c r="T74" s="31"/>
      <c r="U74" s="31"/>
      <c r="V74" s="31"/>
      <c r="W74" s="31"/>
      <c r="X74" s="31"/>
      <c r="Y74" s="35"/>
    </row>
    <row r="75" customFormat="false" ht="13.8" hidden="false" customHeight="false" outlineLevel="0" collapsed="false">
      <c r="A75" s="36" t="s">
        <v>122</v>
      </c>
      <c r="B75" s="26"/>
      <c r="C75" s="26"/>
      <c r="D75" s="26"/>
      <c r="E75" s="26"/>
      <c r="F75" s="26"/>
      <c r="G75" s="26"/>
      <c r="H75" s="26"/>
      <c r="I75" s="26"/>
      <c r="J75" s="26"/>
      <c r="K75" s="37"/>
      <c r="L75" s="37"/>
      <c r="R75" s="36"/>
      <c r="S75" s="26"/>
      <c r="T75" s="26"/>
      <c r="U75" s="26"/>
      <c r="V75" s="26"/>
      <c r="W75" s="26"/>
      <c r="X75" s="26"/>
      <c r="Y75" s="37"/>
    </row>
    <row r="76" customFormat="false" ht="13.8" hidden="false" customHeight="false" outlineLevel="0" collapsed="false">
      <c r="A76" s="36"/>
      <c r="B76" s="26"/>
      <c r="C76" s="26"/>
      <c r="D76" s="26"/>
      <c r="E76" s="26"/>
      <c r="F76" s="26"/>
      <c r="G76" s="26"/>
      <c r="H76" s="26"/>
      <c r="I76" s="26"/>
      <c r="J76" s="26"/>
      <c r="K76" s="37"/>
      <c r="L76" s="37"/>
      <c r="S76" s="45"/>
      <c r="T76" s="45"/>
      <c r="U76" s="45"/>
      <c r="V76" s="46"/>
      <c r="W76" s="45"/>
      <c r="X76" s="46"/>
      <c r="Y76" s="47"/>
    </row>
    <row r="78" s="48" customFormat="true" ht="12.8" hidden="false" customHeight="false" outlineLevel="0" collapsed="false">
      <c r="A78" s="48" t="s">
        <v>135</v>
      </c>
    </row>
    <row r="79" customFormat="false" ht="12.8" hidden="false" customHeight="false" outlineLevel="0" collapsed="false">
      <c r="B79" s="0" t="n">
        <v>2015</v>
      </c>
      <c r="C79" s="0" t="n">
        <v>2020</v>
      </c>
      <c r="D79" s="0" t="n">
        <v>2025</v>
      </c>
      <c r="E79" s="0" t="n">
        <v>2030</v>
      </c>
      <c r="F79" s="0" t="n">
        <v>2050</v>
      </c>
    </row>
    <row r="80" customFormat="false" ht="12.8" hidden="false" customHeight="false" outlineLevel="0" collapsed="false">
      <c r="A80" s="0" t="s">
        <v>136</v>
      </c>
      <c r="B80" s="11" t="n">
        <v>2.3800474535651</v>
      </c>
      <c r="C80" s="11" t="n">
        <v>2.95687465292038</v>
      </c>
      <c r="D80" s="11" t="n">
        <v>3.42782812608541</v>
      </c>
      <c r="E80" s="11" t="n">
        <v>3.78459923067993</v>
      </c>
      <c r="F80" s="11" t="n">
        <v>5.62371537165052</v>
      </c>
      <c r="H80" s="11"/>
    </row>
    <row r="83" s="49" customFormat="true" ht="12.8" hidden="false" customHeight="false" outlineLevel="0" collapsed="false">
      <c r="A83" s="49" t="s">
        <v>137</v>
      </c>
    </row>
    <row r="85" customFormat="false" ht="13.4" hidden="false" customHeight="false" outlineLevel="0" collapsed="false">
      <c r="A85" s="50" t="s">
        <v>1</v>
      </c>
      <c r="B85" s="50" t="s">
        <v>2</v>
      </c>
      <c r="C85" s="50" t="s">
        <v>3</v>
      </c>
      <c r="D85" s="50" t="s">
        <v>4</v>
      </c>
      <c r="E85" s="50" t="s">
        <v>5</v>
      </c>
      <c r="F85" s="50" t="s">
        <v>6</v>
      </c>
      <c r="G85" s="50" t="s">
        <v>7</v>
      </c>
      <c r="H85" s="50" t="s">
        <v>8</v>
      </c>
      <c r="K85" s="50" t="s">
        <v>3</v>
      </c>
      <c r="L85" s="50" t="s">
        <v>4</v>
      </c>
      <c r="M85" s="50" t="s">
        <v>5</v>
      </c>
      <c r="N85" s="50" t="s">
        <v>6</v>
      </c>
      <c r="O85" s="50" t="s">
        <v>7</v>
      </c>
      <c r="P85" s="50" t="s">
        <v>8</v>
      </c>
    </row>
    <row r="86" customFormat="false" ht="13.4" hidden="false" customHeight="false" outlineLevel="0" collapsed="false">
      <c r="A86" s="51" t="str">
        <f aca="false">Conso_energie_usage!$B$2</f>
        <v>Autre</v>
      </c>
      <c r="B86" s="51" t="str">
        <f aca="false">Conso_energie_usage!$C$2</f>
        <v>Electricité</v>
      </c>
      <c r="C86" s="51" t="n">
        <f aca="false">Conso_energie_usage!$D$2</f>
        <v>6.2282411058906</v>
      </c>
      <c r="D86" s="51" t="n">
        <f aca="false">Conso_energie_usage!$E$2</f>
        <v>7.8535257892936</v>
      </c>
      <c r="E86" s="51" t="n">
        <f aca="false">Conso_energie_usage!$F$2</f>
        <v>8.6799753405264</v>
      </c>
      <c r="F86" s="51" t="n">
        <f aca="false">Conso_energie_usage!$G$2</f>
        <v>9.0160496686664</v>
      </c>
      <c r="G86" s="51" t="n">
        <f aca="false">Conso_energie_usage!$H$2</f>
        <v>9.2900395718874</v>
      </c>
      <c r="H86" s="51" t="n">
        <f aca="false">Conso_energie_usage!$I$2</f>
        <v>9.5289323061253</v>
      </c>
      <c r="J86" s="4" t="s">
        <v>12</v>
      </c>
      <c r="K86" s="0" t="n">
        <f aca="false">SUMIFS(C$86:C$140,$A$86:$A$140,$J86)</f>
        <v>15.4522635062219</v>
      </c>
      <c r="L86" s="0" t="n">
        <f aca="false">SUMIFS(D$86:D$140,$A$86:$A$140,$J86)</f>
        <v>11.6975713124133</v>
      </c>
      <c r="M86" s="0" t="n">
        <f aca="false">SUMIFS(E$86:E$140,$A$86:$A$140,$J86)</f>
        <v>12.0416480892972</v>
      </c>
      <c r="N86" s="0" t="n">
        <f aca="false">SUMIFS(F$86:F$140,$A$86:$A$140,$J86)</f>
        <v>11.8879513970542</v>
      </c>
      <c r="O86" s="0" t="n">
        <f aca="false">SUMIFS(G$86:G$140,$A$86:$A$140,$J86)</f>
        <v>11.7509371998373</v>
      </c>
      <c r="P86" s="0" t="n">
        <f aca="false">SUMIFS(H$86:H$140,$A$86:$A$140,$J86)</f>
        <v>10.942722099339</v>
      </c>
    </row>
    <row r="87" customFormat="false" ht="13.4" hidden="false" customHeight="false" outlineLevel="0" collapsed="false">
      <c r="A87" s="51" t="str">
        <f aca="false">Conso_energie_usage!$B$3</f>
        <v>Autre</v>
      </c>
      <c r="B87" s="51" t="str">
        <f aca="false">Conso_energie_usage!$C$3</f>
        <v>Gaz</v>
      </c>
      <c r="C87" s="51" t="n">
        <f aca="false">Conso_energie_usage!$D$3</f>
        <v>3.0083180403482</v>
      </c>
      <c r="D87" s="51" t="n">
        <f aca="false">Conso_energie_usage!$E$3</f>
        <v>2.5573267822421</v>
      </c>
      <c r="E87" s="51" t="n">
        <f aca="false">Conso_energie_usage!$F$3</f>
        <v>2.2364529718182</v>
      </c>
      <c r="F87" s="51" t="n">
        <f aca="false">Conso_energie_usage!$G$3</f>
        <v>1.9123901564476</v>
      </c>
      <c r="G87" s="51" t="n">
        <f aca="false">Conso_energie_usage!$H$3</f>
        <v>1.6404598830641</v>
      </c>
      <c r="H87" s="51" t="n">
        <f aca="false">Conso_energie_usage!$I$3</f>
        <v>0.9524154050984</v>
      </c>
      <c r="J87" s="4" t="s">
        <v>15</v>
      </c>
      <c r="K87" s="0" t="n">
        <f aca="false">SUMIFS(C$86:C$140,$A$86:$A$140,$J87)</f>
        <v>4.9234734369342</v>
      </c>
      <c r="L87" s="0" t="n">
        <f aca="false">SUMIFS(D$86:D$140,$A$86:$A$140,$J87)</f>
        <v>4.4995211566212</v>
      </c>
      <c r="M87" s="0" t="n">
        <f aca="false">SUMIFS(E$86:E$140,$A$86:$A$140,$J87)</f>
        <v>4.1884540105024</v>
      </c>
      <c r="N87" s="0" t="n">
        <f aca="false">SUMIFS(F$86:F$140,$A$86:$A$140,$J87)</f>
        <v>4.1440305637338</v>
      </c>
      <c r="O87" s="0" t="n">
        <f aca="false">SUMIFS(G$86:G$140,$A$86:$A$140,$J87)</f>
        <v>4.0119007459504</v>
      </c>
      <c r="P87" s="0" t="n">
        <f aca="false">SUMIFS(H$86:H$140,$A$86:$A$140,$J87)</f>
        <v>3.5806702058254</v>
      </c>
    </row>
    <row r="88" customFormat="false" ht="13.4" hidden="false" customHeight="false" outlineLevel="0" collapsed="false">
      <c r="A88" s="51" t="str">
        <f aca="false">Conso_energie_usage!$B$4</f>
        <v>Autre</v>
      </c>
      <c r="B88" s="51" t="str">
        <f aca="false">Conso_energie_usage!$C$4</f>
        <v>Fioul</v>
      </c>
      <c r="C88" s="51" t="n">
        <f aca="false">Conso_energie_usage!$D$4</f>
        <v>4.7065148885455</v>
      </c>
      <c r="D88" s="51" t="n">
        <f aca="false">Conso_energie_usage!$E$4</f>
        <v>0</v>
      </c>
      <c r="E88" s="51" t="n">
        <f aca="false">Conso_energie_usage!$F$4</f>
        <v>0</v>
      </c>
      <c r="F88" s="51" t="n">
        <f aca="false">Conso_energie_usage!$G$4</f>
        <v>0</v>
      </c>
      <c r="G88" s="51" t="n">
        <f aca="false">Conso_energie_usage!$H$4</f>
        <v>0</v>
      </c>
      <c r="H88" s="51" t="n">
        <f aca="false">Conso_energie_usage!$I$4</f>
        <v>0</v>
      </c>
      <c r="J88" s="4" t="s">
        <v>17</v>
      </c>
      <c r="K88" s="0" t="n">
        <f aca="false">SUMIFS(C$86:C$140,$A$86:$A$140,$J88)</f>
        <v>11.735562645708</v>
      </c>
      <c r="L88" s="0" t="n">
        <f aca="false">SUMIFS(D$86:D$140,$A$86:$A$140,$J88)</f>
        <v>13.2414453547234</v>
      </c>
      <c r="M88" s="0" t="n">
        <f aca="false">SUMIFS(E$86:E$140,$A$86:$A$140,$J88)</f>
        <v>14.2800772433703</v>
      </c>
      <c r="N88" s="0" t="n">
        <f aca="false">SUMIFS(F$86:F$140,$A$86:$A$140,$J88)</f>
        <v>13.1704195118435</v>
      </c>
      <c r="O88" s="0" t="n">
        <f aca="false">SUMIFS(G$86:G$140,$A$86:$A$140,$J88)</f>
        <v>12.1679658404968</v>
      </c>
      <c r="P88" s="0" t="n">
        <f aca="false">SUMIFS(H$86:H$140,$A$86:$A$140,$J88)</f>
        <v>9.6826100173631</v>
      </c>
    </row>
    <row r="89" customFormat="false" ht="13.4" hidden="false" customHeight="false" outlineLevel="0" collapsed="false">
      <c r="A89" s="51" t="str">
        <f aca="false">Conso_energie_usage!$B$5</f>
        <v>Autre</v>
      </c>
      <c r="B89" s="51" t="str">
        <f aca="false">Conso_energie_usage!$C$5</f>
        <v>Urbain</v>
      </c>
      <c r="C89" s="51" t="n">
        <f aca="false">Conso_energie_usage!$D$5</f>
        <v>0</v>
      </c>
      <c r="D89" s="51" t="n">
        <f aca="false">Conso_energie_usage!$E$5</f>
        <v>0</v>
      </c>
      <c r="E89" s="51" t="n">
        <f aca="false">Conso_energie_usage!$F$5</f>
        <v>0</v>
      </c>
      <c r="F89" s="51" t="n">
        <f aca="false">Conso_energie_usage!$G$5</f>
        <v>0</v>
      </c>
      <c r="G89" s="51" t="n">
        <f aca="false">Conso_energie_usage!$H$5</f>
        <v>0</v>
      </c>
      <c r="H89" s="51" t="n">
        <f aca="false">Conso_energie_usage!$I$5</f>
        <v>0</v>
      </c>
      <c r="J89" s="4" t="s">
        <v>19</v>
      </c>
      <c r="K89" s="0" t="n">
        <f aca="false">SUMIFS(C$86:C$140,$A$86:$A$140,$J89)</f>
        <v>110.893564841433</v>
      </c>
      <c r="L89" s="0" t="n">
        <f aca="false">SUMIFS(D$86:D$140,$A$86:$A$140,$J89)</f>
        <v>102.015337987226</v>
      </c>
      <c r="M89" s="0" t="n">
        <f aca="false">SUMIFS(E$86:E$140,$A$86:$A$140,$J89)</f>
        <v>87.6108620504515</v>
      </c>
      <c r="N89" s="0" t="n">
        <f aca="false">SUMIFS(F$86:F$140,$A$86:$A$140,$J89)</f>
        <v>71.9760185725531</v>
      </c>
      <c r="O89" s="0" t="n">
        <f aca="false">SUMIFS(G$86:G$140,$A$86:$A$140,$J89)</f>
        <v>56.1165738559669</v>
      </c>
      <c r="P89" s="0" t="n">
        <f aca="false">SUMIFS(H$86:H$140,$A$86:$A$140,$J89)</f>
        <v>27.7117732929531</v>
      </c>
    </row>
    <row r="90" customFormat="false" ht="13.4" hidden="false" customHeight="false" outlineLevel="0" collapsed="false">
      <c r="A90" s="51" t="str">
        <f aca="false">Conso_energie_usage!$B$6</f>
        <v>Autre</v>
      </c>
      <c r="B90" s="51" t="str">
        <f aca="false">Conso_energie_usage!$C$6</f>
        <v>Autres</v>
      </c>
      <c r="C90" s="51" t="n">
        <f aca="false">Conso_energie_usage!$D$6</f>
        <v>1.5091894714376</v>
      </c>
      <c r="D90" s="51" t="n">
        <f aca="false">Conso_energie_usage!$E$6</f>
        <v>1.2867187408776</v>
      </c>
      <c r="E90" s="51" t="n">
        <f aca="false">Conso_energie_usage!$F$6</f>
        <v>1.1252197769526</v>
      </c>
      <c r="F90" s="51" t="n">
        <f aca="false">Conso_energie_usage!$G$6</f>
        <v>0.9595115719402</v>
      </c>
      <c r="G90" s="51" t="n">
        <f aca="false">Conso_energie_usage!$H$6</f>
        <v>0.8204377448858</v>
      </c>
      <c r="H90" s="51" t="n">
        <f aca="false">Conso_energie_usage!$I$6</f>
        <v>0.4613743881153</v>
      </c>
      <c r="J90" s="4" t="s">
        <v>21</v>
      </c>
      <c r="K90" s="0" t="n">
        <f aca="false">SUMIFS(C$86:C$140,$A$86:$A$140,$J90)</f>
        <v>5.5568311287433</v>
      </c>
      <c r="L90" s="0" t="n">
        <f aca="false">SUMIFS(D$86:D$140,$A$86:$A$140,$J90)</f>
        <v>6.052820118364</v>
      </c>
      <c r="M90" s="0" t="n">
        <f aca="false">SUMIFS(E$86:E$140,$A$86:$A$140,$J90)</f>
        <v>6.2783458754001</v>
      </c>
      <c r="N90" s="0" t="n">
        <f aca="false">SUMIFS(F$86:F$140,$A$86:$A$140,$J90)</f>
        <v>6.1147319240434</v>
      </c>
      <c r="O90" s="0" t="n">
        <f aca="false">SUMIFS(G$86:G$140,$A$86:$A$140,$J90)</f>
        <v>6.1655385581469</v>
      </c>
      <c r="P90" s="0" t="n">
        <f aca="false">SUMIFS(H$86:H$140,$A$86:$A$140,$J90)</f>
        <v>6.2791934249546</v>
      </c>
    </row>
    <row r="91" customFormat="false" ht="13.4" hidden="false" customHeight="false" outlineLevel="0" collapsed="false">
      <c r="A91" s="51" t="str">
        <f aca="false">Conso_energie_usage!$B$7</f>
        <v>Auxiliaires</v>
      </c>
      <c r="B91" s="51" t="str">
        <f aca="false">Conso_energie_usage!$C$7</f>
        <v>Electricité</v>
      </c>
      <c r="C91" s="51" t="n">
        <f aca="false">Conso_energie_usage!$D$7</f>
        <v>4.9234734369342</v>
      </c>
      <c r="D91" s="51" t="n">
        <f aca="false">Conso_energie_usage!$E$7</f>
        <v>4.4995211566212</v>
      </c>
      <c r="E91" s="51" t="n">
        <f aca="false">Conso_energie_usage!$F$7</f>
        <v>4.1884540105024</v>
      </c>
      <c r="F91" s="51" t="n">
        <f aca="false">Conso_energie_usage!$G$7</f>
        <v>4.1440305637338</v>
      </c>
      <c r="G91" s="51" t="n">
        <f aca="false">Conso_energie_usage!$H$7</f>
        <v>4.0119007459504</v>
      </c>
      <c r="H91" s="51" t="n">
        <f aca="false">Conso_energie_usage!$I$7</f>
        <v>3.5806702058254</v>
      </c>
      <c r="J91" s="4" t="s">
        <v>22</v>
      </c>
      <c r="K91" s="0" t="n">
        <f aca="false">SUMIFS(C$86:C$140,$A$86:$A$140,$J91)</f>
        <v>13.9550630560963</v>
      </c>
      <c r="L91" s="0" t="n">
        <f aca="false">SUMIFS(D$86:D$140,$A$86:$A$140,$J91)</f>
        <v>14.6601066597748</v>
      </c>
      <c r="M91" s="0" t="n">
        <f aca="false">SUMIFS(E$86:E$140,$A$86:$A$140,$J91)</f>
        <v>15.3985181173885</v>
      </c>
      <c r="N91" s="0" t="n">
        <f aca="false">SUMIFS(F$86:F$140,$A$86:$A$140,$J91)</f>
        <v>15.2719420191652</v>
      </c>
      <c r="O91" s="0" t="n">
        <f aca="false">SUMIFS(G$86:G$140,$A$86:$A$140,$J91)</f>
        <v>15.1483219470561</v>
      </c>
      <c r="P91" s="0" t="n">
        <f aca="false">SUMIFS(H$86:H$140,$A$86:$A$140,$J91)</f>
        <v>13.8216748250898</v>
      </c>
    </row>
    <row r="92" customFormat="false" ht="13.4" hidden="false" customHeight="false" outlineLevel="0" collapsed="false">
      <c r="A92" s="51" t="str">
        <f aca="false">Conso_energie_usage!$B$8</f>
        <v>Auxiliaires</v>
      </c>
      <c r="B92" s="51" t="str">
        <f aca="false">Conso_energie_usage!$C$8</f>
        <v>Gaz</v>
      </c>
      <c r="C92" s="51" t="n">
        <f aca="false">Conso_energie_usage!$D$8</f>
        <v>0</v>
      </c>
      <c r="D92" s="51" t="n">
        <f aca="false">Conso_energie_usage!$E$8</f>
        <v>0</v>
      </c>
      <c r="E92" s="51" t="n">
        <f aca="false">Conso_energie_usage!$F$8</f>
        <v>0</v>
      </c>
      <c r="F92" s="51" t="n">
        <f aca="false">Conso_energie_usage!$G$8</f>
        <v>0</v>
      </c>
      <c r="G92" s="51" t="n">
        <f aca="false">Conso_energie_usage!$H$8</f>
        <v>0</v>
      </c>
      <c r="H92" s="51" t="n">
        <f aca="false">Conso_energie_usage!$I$8</f>
        <v>0</v>
      </c>
      <c r="J92" s="4" t="s">
        <v>23</v>
      </c>
      <c r="K92" s="0" t="n">
        <f aca="false">SUMIFS(C$86:C$140,$A$86:$A$140,$J92)</f>
        <v>31.5804041988431</v>
      </c>
      <c r="L92" s="0" t="n">
        <f aca="false">SUMIFS(D$86:D$140,$A$86:$A$140,$J92)</f>
        <v>31.4416917462255</v>
      </c>
      <c r="M92" s="0" t="n">
        <f aca="false">SUMIFS(E$86:E$140,$A$86:$A$140,$J92)</f>
        <v>29.0635304132547</v>
      </c>
      <c r="N92" s="0" t="n">
        <f aca="false">SUMIFS(F$86:F$140,$A$86:$A$140,$J92)</f>
        <v>23.7063269283624</v>
      </c>
      <c r="O92" s="0" t="n">
        <f aca="false">SUMIFS(G$86:G$140,$A$86:$A$140,$J92)</f>
        <v>18.4276306099844</v>
      </c>
      <c r="P92" s="0" t="n">
        <f aca="false">SUMIFS(H$86:H$140,$A$86:$A$140,$J92)</f>
        <v>11.2081626774397</v>
      </c>
    </row>
    <row r="93" customFormat="false" ht="13.4" hidden="false" customHeight="false" outlineLevel="0" collapsed="false">
      <c r="A93" s="51" t="str">
        <f aca="false">Conso_energie_usage!$B$9</f>
        <v>Auxiliaires</v>
      </c>
      <c r="B93" s="51" t="str">
        <f aca="false">Conso_energie_usage!$C$9</f>
        <v>Fioul</v>
      </c>
      <c r="C93" s="51" t="n">
        <f aca="false">Conso_energie_usage!$D$9</f>
        <v>0</v>
      </c>
      <c r="D93" s="51" t="n">
        <f aca="false">Conso_energie_usage!$E$9</f>
        <v>0</v>
      </c>
      <c r="E93" s="51" t="n">
        <f aca="false">Conso_energie_usage!$F$9</f>
        <v>0</v>
      </c>
      <c r="F93" s="51" t="n">
        <f aca="false">Conso_energie_usage!$G$9</f>
        <v>0</v>
      </c>
      <c r="G93" s="51" t="n">
        <f aca="false">Conso_energie_usage!$H$9</f>
        <v>0</v>
      </c>
      <c r="H93" s="51" t="n">
        <f aca="false">Conso_energie_usage!$I$9</f>
        <v>0</v>
      </c>
      <c r="J93" s="4" t="s">
        <v>24</v>
      </c>
      <c r="K93" s="0" t="n">
        <f aca="false">SUMIFS(C$86:C$140,$A$86:$A$140,$J93)</f>
        <v>21.8648889882666</v>
      </c>
      <c r="L93" s="0" t="n">
        <f aca="false">SUMIFS(D$86:D$140,$A$86:$A$140,$J93)</f>
        <v>22.0565335758706</v>
      </c>
      <c r="M93" s="0" t="n">
        <f aca="false">SUMIFS(E$86:E$140,$A$86:$A$140,$J93)</f>
        <v>20.8719170909292</v>
      </c>
      <c r="N93" s="0" t="n">
        <f aca="false">SUMIFS(F$86:F$140,$A$86:$A$140,$J93)</f>
        <v>18.9446220957414</v>
      </c>
      <c r="O93" s="0" t="n">
        <f aca="false">SUMIFS(G$86:G$140,$A$86:$A$140,$J93)</f>
        <v>17.2459117552578</v>
      </c>
      <c r="P93" s="0" t="n">
        <f aca="false">SUMIFS(H$86:H$140,$A$86:$A$140,$J93)</f>
        <v>11.0080690684785</v>
      </c>
    </row>
    <row r="94" customFormat="false" ht="25.35" hidden="false" customHeight="false" outlineLevel="0" collapsed="false">
      <c r="A94" s="51" t="str">
        <f aca="false">Conso_energie_usage!$B$10</f>
        <v>Auxiliaires</v>
      </c>
      <c r="B94" s="51" t="str">
        <f aca="false">Conso_energie_usage!$C$10</f>
        <v>Urbain</v>
      </c>
      <c r="C94" s="51" t="n">
        <f aca="false">Conso_energie_usage!$D$10</f>
        <v>0</v>
      </c>
      <c r="D94" s="51" t="n">
        <f aca="false">Conso_energie_usage!$E$10</f>
        <v>0</v>
      </c>
      <c r="E94" s="51" t="n">
        <f aca="false">Conso_energie_usage!$F$10</f>
        <v>0</v>
      </c>
      <c r="F94" s="51" t="n">
        <f aca="false">Conso_energie_usage!$G$10</f>
        <v>0</v>
      </c>
      <c r="G94" s="51" t="n">
        <f aca="false">Conso_energie_usage!$H$10</f>
        <v>0</v>
      </c>
      <c r="H94" s="51" t="n">
        <f aca="false">Conso_energie_usage!$I$10</f>
        <v>0</v>
      </c>
      <c r="J94" s="4" t="s">
        <v>25</v>
      </c>
      <c r="K94" s="0" t="n">
        <f aca="false">SUMIFS(C$86:C$140,$A$86:$A$140,$J94)</f>
        <v>10.0313801199302</v>
      </c>
      <c r="L94" s="0" t="n">
        <f aca="false">SUMIFS(D$86:D$140,$A$86:$A$140,$J94)</f>
        <v>9.6515994081092</v>
      </c>
      <c r="M94" s="0" t="n">
        <f aca="false">SUMIFS(E$86:E$140,$A$86:$A$140,$J94)</f>
        <v>8.7427751570428</v>
      </c>
      <c r="N94" s="0" t="n">
        <f aca="false">SUMIFS(F$86:F$140,$A$86:$A$140,$J94)</f>
        <v>8.2988737526723</v>
      </c>
      <c r="O94" s="0" t="n">
        <f aca="false">SUMIFS(G$86:G$140,$A$86:$A$140,$J94)</f>
        <v>7.8912258783624</v>
      </c>
      <c r="P94" s="0" t="n">
        <f aca="false">SUMIFS(H$86:H$140,$A$86:$A$140,$J94)</f>
        <v>6.4912464355034</v>
      </c>
    </row>
    <row r="95" customFormat="false" ht="13.4" hidden="false" customHeight="false" outlineLevel="0" collapsed="false">
      <c r="A95" s="51" t="str">
        <f aca="false">Conso_energie_usage!$B$11</f>
        <v>Auxiliaires</v>
      </c>
      <c r="B95" s="51" t="str">
        <f aca="false">Conso_energie_usage!$C$11</f>
        <v>Autres</v>
      </c>
      <c r="C95" s="51" t="n">
        <f aca="false">Conso_energie_usage!$D$11</f>
        <v>0</v>
      </c>
      <c r="D95" s="51" t="n">
        <f aca="false">Conso_energie_usage!$E$11</f>
        <v>0</v>
      </c>
      <c r="E95" s="51" t="n">
        <f aca="false">Conso_energie_usage!$F$11</f>
        <v>0</v>
      </c>
      <c r="F95" s="51" t="n">
        <f aca="false">Conso_energie_usage!$G$11</f>
        <v>0</v>
      </c>
      <c r="G95" s="51" t="n">
        <f aca="false">Conso_energie_usage!$H$11</f>
        <v>0</v>
      </c>
      <c r="H95" s="51" t="n">
        <f aca="false">Conso_energie_usage!$I$11</f>
        <v>0</v>
      </c>
      <c r="J95" s="4" t="s">
        <v>26</v>
      </c>
      <c r="K95" s="0" t="n">
        <f aca="false">SUMIFS(C$86:C$140,$A$86:$A$140,$J95)</f>
        <v>5.2095739382037</v>
      </c>
      <c r="L95" s="0" t="n">
        <f aca="false">SUMIFS(D$86:D$140,$A$86:$A$140,$J95)</f>
        <v>5.3563171012445</v>
      </c>
      <c r="M95" s="0" t="n">
        <f aca="false">SUMIFS(E$86:E$140,$A$86:$A$140,$J95)</f>
        <v>5.4582971223451</v>
      </c>
      <c r="N95" s="0" t="n">
        <f aca="false">SUMIFS(F$86:F$140,$A$86:$A$140,$J95)</f>
        <v>5.3202967023504</v>
      </c>
      <c r="O95" s="0" t="n">
        <f aca="false">SUMIFS(G$86:G$140,$A$86:$A$140,$J95)</f>
        <v>5.1917706949838</v>
      </c>
      <c r="P95" s="0" t="n">
        <f aca="false">SUMIFS(H$86:H$140,$A$86:$A$140,$J95)</f>
        <v>4.6815600551123</v>
      </c>
    </row>
    <row r="96" customFormat="false" ht="13.4" hidden="false" customHeight="false" outlineLevel="0" collapsed="false">
      <c r="A96" s="51" t="str">
        <f aca="false">Conso_energie_usage!$B$12</f>
        <v>Bureautique</v>
      </c>
      <c r="B96" s="51" t="str">
        <f aca="false">Conso_energie_usage!$C$12</f>
        <v>Electricité</v>
      </c>
      <c r="C96" s="51" t="n">
        <f aca="false">Conso_energie_usage!$D$12</f>
        <v>11.735562645708</v>
      </c>
      <c r="D96" s="51" t="n">
        <f aca="false">Conso_energie_usage!$E$12</f>
        <v>13.2414453547234</v>
      </c>
      <c r="E96" s="51" t="n">
        <f aca="false">Conso_energie_usage!$F$12</f>
        <v>14.2800772433703</v>
      </c>
      <c r="F96" s="51" t="n">
        <f aca="false">Conso_energie_usage!$G$12</f>
        <v>13.1704195118435</v>
      </c>
      <c r="G96" s="51" t="n">
        <f aca="false">Conso_energie_usage!$H$12</f>
        <v>12.1679658404968</v>
      </c>
      <c r="H96" s="51" t="n">
        <f aca="false">Conso_energie_usage!$I$12</f>
        <v>9.6826100173631</v>
      </c>
      <c r="J96" s="4" t="s">
        <v>27</v>
      </c>
      <c r="K96" s="0" t="n">
        <f aca="false">SUMIFS(C$86:C$140,$A$86:$A$140,$J96)</f>
        <v>6.9706209544795</v>
      </c>
      <c r="L96" s="0" t="n">
        <f aca="false">SUMIFS(D$86:D$140,$A$86:$A$140,$J96)</f>
        <v>7.3629635587944</v>
      </c>
      <c r="M96" s="0" t="n">
        <f aca="false">SUMIFS(E$86:E$140,$A$86:$A$140,$J96)</f>
        <v>7.6603371728133</v>
      </c>
      <c r="N96" s="0" t="n">
        <f aca="false">SUMIFS(F$86:F$140,$A$86:$A$140,$J96)</f>
        <v>7.8939592968144</v>
      </c>
      <c r="O96" s="0" t="n">
        <f aca="false">SUMIFS(G$86:G$140,$A$86:$A$140,$J96)</f>
        <v>8.1626493547042</v>
      </c>
      <c r="P96" s="0" t="n">
        <f aca="false">SUMIFS(H$86:H$140,$A$86:$A$140,$J96)</f>
        <v>8.8219293890382</v>
      </c>
    </row>
    <row r="97" customFormat="false" ht="13.4" hidden="false" customHeight="false" outlineLevel="0" collapsed="false">
      <c r="A97" s="51" t="str">
        <f aca="false">Conso_energie_usage!$B$13</f>
        <v>Bureautique</v>
      </c>
      <c r="B97" s="51" t="str">
        <f aca="false">Conso_energie_usage!$C$13</f>
        <v>Gaz</v>
      </c>
      <c r="C97" s="51" t="n">
        <f aca="false">Conso_energie_usage!$D$13</f>
        <v>0</v>
      </c>
      <c r="D97" s="51" t="n">
        <f aca="false">Conso_energie_usage!$E$13</f>
        <v>0</v>
      </c>
      <c r="E97" s="51" t="n">
        <f aca="false">Conso_energie_usage!$F$13</f>
        <v>0</v>
      </c>
      <c r="F97" s="51" t="n">
        <f aca="false">Conso_energie_usage!$G$13</f>
        <v>0</v>
      </c>
      <c r="G97" s="51" t="n">
        <f aca="false">Conso_energie_usage!$H$13</f>
        <v>0</v>
      </c>
      <c r="H97" s="51" t="n">
        <f aca="false">Conso_energie_usage!$I$13</f>
        <v>0</v>
      </c>
    </row>
    <row r="98" customFormat="false" ht="13.4" hidden="false" customHeight="false" outlineLevel="0" collapsed="false">
      <c r="A98" s="51" t="str">
        <f aca="false">Conso_energie_usage!$B$14</f>
        <v>Bureautique</v>
      </c>
      <c r="B98" s="51" t="str">
        <f aca="false">Conso_energie_usage!$C$14</f>
        <v>Fioul</v>
      </c>
      <c r="C98" s="51" t="n">
        <f aca="false">Conso_energie_usage!$D$14</f>
        <v>0</v>
      </c>
      <c r="D98" s="51" t="n">
        <f aca="false">Conso_energie_usage!$E$14</f>
        <v>0</v>
      </c>
      <c r="E98" s="51" t="n">
        <f aca="false">Conso_energie_usage!$F$14</f>
        <v>0</v>
      </c>
      <c r="F98" s="51" t="n">
        <f aca="false">Conso_energie_usage!$G$14</f>
        <v>0</v>
      </c>
      <c r="G98" s="51" t="n">
        <f aca="false">Conso_energie_usage!$H$14</f>
        <v>0</v>
      </c>
      <c r="H98" s="51" t="n">
        <f aca="false">Conso_energie_usage!$I$14</f>
        <v>0</v>
      </c>
    </row>
    <row r="99" customFormat="false" ht="13.4" hidden="false" customHeight="false" outlineLevel="0" collapsed="false">
      <c r="A99" s="51" t="str">
        <f aca="false">Conso_energie_usage!$B$15</f>
        <v>Bureautique</v>
      </c>
      <c r="B99" s="51" t="str">
        <f aca="false">Conso_energie_usage!$C$15</f>
        <v>Urbain</v>
      </c>
      <c r="C99" s="51" t="n">
        <f aca="false">Conso_energie_usage!$D$15</f>
        <v>0</v>
      </c>
      <c r="D99" s="51" t="n">
        <f aca="false">Conso_energie_usage!$E$15</f>
        <v>0</v>
      </c>
      <c r="E99" s="51" t="n">
        <f aca="false">Conso_energie_usage!$F$15</f>
        <v>0</v>
      </c>
      <c r="F99" s="51" t="n">
        <f aca="false">Conso_energie_usage!$G$15</f>
        <v>0</v>
      </c>
      <c r="G99" s="51" t="n">
        <f aca="false">Conso_energie_usage!$H$15</f>
        <v>0</v>
      </c>
      <c r="H99" s="51" t="n">
        <f aca="false">Conso_energie_usage!$I$15</f>
        <v>0</v>
      </c>
    </row>
    <row r="100" customFormat="false" ht="13.4" hidden="false" customHeight="false" outlineLevel="0" collapsed="false">
      <c r="A100" s="51" t="str">
        <f aca="false">Conso_energie_usage!$B$16</f>
        <v>Bureautique</v>
      </c>
      <c r="B100" s="51" t="str">
        <f aca="false">Conso_energie_usage!$C$16</f>
        <v>Autres</v>
      </c>
      <c r="C100" s="51" t="n">
        <f aca="false">Conso_energie_usage!$D$16</f>
        <v>0</v>
      </c>
      <c r="D100" s="51" t="n">
        <f aca="false">Conso_energie_usage!$E$16</f>
        <v>0</v>
      </c>
      <c r="E100" s="51" t="n">
        <f aca="false">Conso_energie_usage!$F$16</f>
        <v>0</v>
      </c>
      <c r="F100" s="51" t="n">
        <f aca="false">Conso_energie_usage!$G$16</f>
        <v>0</v>
      </c>
      <c r="G100" s="51" t="n">
        <f aca="false">Conso_energie_usage!$H$16</f>
        <v>0</v>
      </c>
      <c r="H100" s="51" t="n">
        <f aca="false">Conso_energie_usage!$I$16</f>
        <v>0</v>
      </c>
    </row>
    <row r="101" customFormat="false" ht="13.4" hidden="false" customHeight="false" outlineLevel="0" collapsed="false">
      <c r="A101" s="51" t="str">
        <f aca="false">Conso_energie_usage!$B$17</f>
        <v>Chauffage</v>
      </c>
      <c r="B101" s="51" t="str">
        <f aca="false">Conso_energie_usage!$C$17</f>
        <v>Electricité</v>
      </c>
      <c r="C101" s="51" t="n">
        <f aca="false">Conso_energie_usage!$D$17</f>
        <v>17.5361947250924</v>
      </c>
      <c r="D101" s="51" t="n">
        <f aca="false">Conso_energie_usage!$E$17</f>
        <v>17.4840644599856</v>
      </c>
      <c r="E101" s="51" t="n">
        <f aca="false">Conso_energie_usage!$F$17</f>
        <v>16.0931595576348</v>
      </c>
      <c r="F101" s="51" t="n">
        <f aca="false">Conso_energie_usage!$G$17</f>
        <v>15.8730095849612</v>
      </c>
      <c r="G101" s="51" t="n">
        <f aca="false">Conso_energie_usage!$H$17</f>
        <v>17.3680844008502</v>
      </c>
      <c r="H101" s="51" t="n">
        <f aca="false">Conso_energie_usage!$I$17</f>
        <v>17.3272178773611</v>
      </c>
    </row>
    <row r="102" customFormat="false" ht="13.4" hidden="false" customHeight="false" outlineLevel="0" collapsed="false">
      <c r="A102" s="51" t="str">
        <f aca="false">Conso_energie_usage!$B$18</f>
        <v>Chauffage</v>
      </c>
      <c r="B102" s="51" t="str">
        <f aca="false">Conso_energie_usage!$C$18</f>
        <v>Gaz</v>
      </c>
      <c r="C102" s="51" t="n">
        <f aca="false">Conso_energie_usage!$D$18</f>
        <v>53.180606341615</v>
      </c>
      <c r="D102" s="51" t="n">
        <f aca="false">Conso_energie_usage!$E$18</f>
        <v>56.7765941402962</v>
      </c>
      <c r="E102" s="51" t="n">
        <f aca="false">Conso_energie_usage!$F$18</f>
        <v>50.0525994386648</v>
      </c>
      <c r="F102" s="51" t="n">
        <f aca="false">Conso_energie_usage!$G$18</f>
        <v>39.4660169188307</v>
      </c>
      <c r="G102" s="51" t="n">
        <f aca="false">Conso_energie_usage!$H$18</f>
        <v>25.650837933779</v>
      </c>
      <c r="H102" s="51" t="n">
        <f aca="false">Conso_energie_usage!$I$18</f>
        <v>0.5809269750859</v>
      </c>
    </row>
    <row r="103" customFormat="false" ht="13.4" hidden="false" customHeight="false" outlineLevel="0" collapsed="false">
      <c r="A103" s="51" t="str">
        <f aca="false">Conso_energie_usage!$B$19</f>
        <v>Chauffage</v>
      </c>
      <c r="B103" s="51" t="str">
        <f aca="false">Conso_energie_usage!$C$19</f>
        <v>Fioul</v>
      </c>
      <c r="C103" s="51" t="n">
        <f aca="false">Conso_energie_usage!$D$19</f>
        <v>28.490305846481</v>
      </c>
      <c r="D103" s="51" t="n">
        <f aca="false">Conso_energie_usage!$E$19</f>
        <v>18.7124453486237</v>
      </c>
      <c r="E103" s="51" t="n">
        <f aca="false">Conso_energie_usage!$F$19</f>
        <v>13.8841563635326</v>
      </c>
      <c r="F103" s="51" t="n">
        <f aca="false">Conso_energie_usage!$G$19</f>
        <v>8.7254265395033</v>
      </c>
      <c r="G103" s="51" t="n">
        <f aca="false">Conso_energie_usage!$H$19</f>
        <v>4.245605097063</v>
      </c>
      <c r="H103" s="51" t="n">
        <f aca="false">Conso_energie_usage!$I$19</f>
        <v>0.1128207646253</v>
      </c>
    </row>
    <row r="104" customFormat="false" ht="13.4" hidden="false" customHeight="false" outlineLevel="0" collapsed="false">
      <c r="A104" s="51" t="str">
        <f aca="false">Conso_energie_usage!$B$20</f>
        <v>Chauffage</v>
      </c>
      <c r="B104" s="51" t="str">
        <f aca="false">Conso_energie_usage!$C$20</f>
        <v>Urbain</v>
      </c>
      <c r="C104" s="51" t="n">
        <f aca="false">Conso_energie_usage!$D$20</f>
        <v>8.233089168027</v>
      </c>
      <c r="D104" s="51" t="n">
        <f aca="false">Conso_energie_usage!$E$20</f>
        <v>6.251927300925</v>
      </c>
      <c r="E104" s="51" t="n">
        <f aca="false">Conso_energie_usage!$F$20</f>
        <v>5.4536880070485</v>
      </c>
      <c r="F104" s="51" t="n">
        <f aca="false">Conso_energie_usage!$G$20</f>
        <v>6.3747120345252</v>
      </c>
      <c r="G104" s="51" t="n">
        <f aca="false">Conso_energie_usage!$H$20</f>
        <v>7.8045830983209</v>
      </c>
      <c r="H104" s="51" t="n">
        <f aca="false">Conso_energie_usage!$I$20</f>
        <v>9.2948354396386</v>
      </c>
    </row>
    <row r="105" customFormat="false" ht="13.4" hidden="false" customHeight="false" outlineLevel="0" collapsed="false">
      <c r="A105" s="51" t="str">
        <f aca="false">Conso_energie_usage!$B$21</f>
        <v>Chauffage</v>
      </c>
      <c r="B105" s="51" t="str">
        <f aca="false">Conso_energie_usage!$C$21</f>
        <v>Autres</v>
      </c>
      <c r="C105" s="51" t="n">
        <f aca="false">Conso_energie_usage!$D$21</f>
        <v>3.453368760218</v>
      </c>
      <c r="D105" s="51" t="n">
        <f aca="false">Conso_energie_usage!$E$21</f>
        <v>2.7903067373953</v>
      </c>
      <c r="E105" s="51" t="n">
        <f aca="false">Conso_energie_usage!$F$21</f>
        <v>2.1272586835708</v>
      </c>
      <c r="F105" s="51" t="n">
        <f aca="false">Conso_energie_usage!$G$21</f>
        <v>1.5368534947327</v>
      </c>
      <c r="G105" s="51" t="n">
        <f aca="false">Conso_energie_usage!$H$21</f>
        <v>1.0474633259538</v>
      </c>
      <c r="H105" s="51" t="n">
        <f aca="false">Conso_energie_usage!$I$21</f>
        <v>0.3959722362422</v>
      </c>
    </row>
    <row r="106" customFormat="false" ht="13.4" hidden="false" customHeight="false" outlineLevel="0" collapsed="false">
      <c r="A106" s="51" t="str">
        <f aca="false">Conso_energie_usage!$B$22</f>
        <v>Climatisation</v>
      </c>
      <c r="B106" s="51" t="str">
        <f aca="false">Conso_energie_usage!$C$22</f>
        <v>Electricité</v>
      </c>
      <c r="C106" s="51" t="n">
        <f aca="false">Conso_energie_usage!$D$22</f>
        <v>5.5568311287433</v>
      </c>
      <c r="D106" s="51" t="n">
        <f aca="false">Conso_energie_usage!$E$22</f>
        <v>6.052820118364</v>
      </c>
      <c r="E106" s="51" t="n">
        <f aca="false">Conso_energie_usage!$F$22</f>
        <v>6.2783458754001</v>
      </c>
      <c r="F106" s="51" t="n">
        <f aca="false">Conso_energie_usage!$G$22</f>
        <v>6.1147319240434</v>
      </c>
      <c r="G106" s="51" t="n">
        <f aca="false">Conso_energie_usage!$H$22</f>
        <v>6.1655385581469</v>
      </c>
      <c r="H106" s="51" t="n">
        <f aca="false">Conso_energie_usage!$I$22</f>
        <v>6.2791934249546</v>
      </c>
    </row>
    <row r="107" customFormat="false" ht="13.4" hidden="false" customHeight="false" outlineLevel="0" collapsed="false">
      <c r="A107" s="51" t="str">
        <f aca="false">Conso_energie_usage!$B$23</f>
        <v>Climatisation</v>
      </c>
      <c r="B107" s="51" t="str">
        <f aca="false">Conso_energie_usage!$C$23</f>
        <v>Gaz</v>
      </c>
      <c r="C107" s="51" t="n">
        <f aca="false">Conso_energie_usage!$D$23</f>
        <v>0</v>
      </c>
      <c r="D107" s="51" t="n">
        <f aca="false">Conso_energie_usage!$E$23</f>
        <v>0</v>
      </c>
      <c r="E107" s="51" t="n">
        <f aca="false">Conso_energie_usage!$F$23</f>
        <v>0</v>
      </c>
      <c r="F107" s="51" t="n">
        <f aca="false">Conso_energie_usage!$G$23</f>
        <v>0</v>
      </c>
      <c r="G107" s="51" t="n">
        <f aca="false">Conso_energie_usage!$H$23</f>
        <v>0</v>
      </c>
      <c r="H107" s="51" t="n">
        <f aca="false">Conso_energie_usage!$I$23</f>
        <v>0</v>
      </c>
    </row>
    <row r="108" customFormat="false" ht="13.4" hidden="false" customHeight="false" outlineLevel="0" collapsed="false">
      <c r="A108" s="51" t="str">
        <f aca="false">Conso_energie_usage!$B$24</f>
        <v>Climatisation</v>
      </c>
      <c r="B108" s="51" t="str">
        <f aca="false">Conso_energie_usage!$C$24</f>
        <v>Fioul</v>
      </c>
      <c r="C108" s="51" t="n">
        <f aca="false">Conso_energie_usage!$D$24</f>
        <v>0</v>
      </c>
      <c r="D108" s="51" t="n">
        <f aca="false">Conso_energie_usage!$E$24</f>
        <v>0</v>
      </c>
      <c r="E108" s="51" t="n">
        <f aca="false">Conso_energie_usage!$F$24</f>
        <v>0</v>
      </c>
      <c r="F108" s="51" t="n">
        <f aca="false">Conso_energie_usage!$G$24</f>
        <v>0</v>
      </c>
      <c r="G108" s="51" t="n">
        <f aca="false">Conso_energie_usage!$H$24</f>
        <v>0</v>
      </c>
      <c r="H108" s="51" t="n">
        <f aca="false">Conso_energie_usage!$I$24</f>
        <v>0</v>
      </c>
    </row>
    <row r="109" customFormat="false" ht="13.4" hidden="false" customHeight="false" outlineLevel="0" collapsed="false">
      <c r="A109" s="51" t="str">
        <f aca="false">Conso_energie_usage!$B$25</f>
        <v>Climatisation</v>
      </c>
      <c r="B109" s="51" t="str">
        <f aca="false">Conso_energie_usage!$C$25</f>
        <v>Urbain</v>
      </c>
      <c r="C109" s="51" t="n">
        <f aca="false">Conso_energie_usage!$D$25</f>
        <v>0</v>
      </c>
      <c r="D109" s="51" t="n">
        <f aca="false">Conso_energie_usage!$E$25</f>
        <v>0</v>
      </c>
      <c r="E109" s="51" t="n">
        <f aca="false">Conso_energie_usage!$F$25</f>
        <v>0</v>
      </c>
      <c r="F109" s="51" t="n">
        <f aca="false">Conso_energie_usage!$G$25</f>
        <v>0</v>
      </c>
      <c r="G109" s="51" t="n">
        <f aca="false">Conso_energie_usage!$H$25</f>
        <v>0</v>
      </c>
      <c r="H109" s="51" t="n">
        <f aca="false">Conso_energie_usage!$I$25</f>
        <v>0</v>
      </c>
    </row>
    <row r="110" customFormat="false" ht="13.4" hidden="false" customHeight="false" outlineLevel="0" collapsed="false">
      <c r="A110" s="51" t="str">
        <f aca="false">Conso_energie_usage!$B$26</f>
        <v>Climatisation</v>
      </c>
      <c r="B110" s="51" t="str">
        <f aca="false">Conso_energie_usage!$C$26</f>
        <v>Autres</v>
      </c>
      <c r="C110" s="51" t="n">
        <f aca="false">Conso_energie_usage!$D$26</f>
        <v>0</v>
      </c>
      <c r="D110" s="51" t="n">
        <f aca="false">Conso_energie_usage!$E$26</f>
        <v>0</v>
      </c>
      <c r="E110" s="51" t="n">
        <f aca="false">Conso_energie_usage!$F$26</f>
        <v>0</v>
      </c>
      <c r="F110" s="51" t="n">
        <f aca="false">Conso_energie_usage!$G$26</f>
        <v>0</v>
      </c>
      <c r="G110" s="51" t="n">
        <f aca="false">Conso_energie_usage!$H$26</f>
        <v>0</v>
      </c>
      <c r="H110" s="51" t="n">
        <f aca="false">Conso_energie_usage!$I$26</f>
        <v>0</v>
      </c>
    </row>
    <row r="111" customFormat="false" ht="13.4" hidden="false" customHeight="false" outlineLevel="0" collapsed="false">
      <c r="A111" s="51" t="str">
        <f aca="false">Conso_energie_usage!$B$27</f>
        <v>Cuisson</v>
      </c>
      <c r="B111" s="51" t="str">
        <f aca="false">Conso_energie_usage!$C$27</f>
        <v>Electricité</v>
      </c>
      <c r="C111" s="51" t="n">
        <f aca="false">Conso_energie_usage!$D$27</f>
        <v>6.8141993129085</v>
      </c>
      <c r="D111" s="51" t="n">
        <f aca="false">Conso_energie_usage!$E$27</f>
        <v>9.0971164090628</v>
      </c>
      <c r="E111" s="51" t="n">
        <f aca="false">Conso_energie_usage!$F$27</f>
        <v>10.6851235251982</v>
      </c>
      <c r="F111" s="51" t="n">
        <f aca="false">Conso_energie_usage!$G$27</f>
        <v>11.4377325830379</v>
      </c>
      <c r="G111" s="51" t="n">
        <f aca="false">Conso_energie_usage!$H$27</f>
        <v>12.0218305475032</v>
      </c>
      <c r="H111" s="51" t="n">
        <f aca="false">Conso_energie_usage!$I$27</f>
        <v>12.2425605815238</v>
      </c>
    </row>
    <row r="112" customFormat="false" ht="13.4" hidden="false" customHeight="false" outlineLevel="0" collapsed="false">
      <c r="A112" s="51" t="str">
        <f aca="false">Conso_energie_usage!$B$28</f>
        <v>Cuisson</v>
      </c>
      <c r="B112" s="51" t="str">
        <f aca="false">Conso_energie_usage!$C$28</f>
        <v>Gaz</v>
      </c>
      <c r="C112" s="51" t="n">
        <f aca="false">Conso_energie_usage!$D$28</f>
        <v>4.9291756450348</v>
      </c>
      <c r="D112" s="51" t="n">
        <f aca="false">Conso_energie_usage!$E$28</f>
        <v>4.1110454453743</v>
      </c>
      <c r="E112" s="51" t="n">
        <f aca="false">Conso_energie_usage!$F$28</f>
        <v>3.6052088535008</v>
      </c>
      <c r="F112" s="51" t="n">
        <f aca="false">Conso_energie_usage!$G$28</f>
        <v>3.0128527456603</v>
      </c>
      <c r="G112" s="51" t="n">
        <f aca="false">Conso_energie_usage!$H$28</f>
        <v>2.5147048430769</v>
      </c>
      <c r="H112" s="51" t="n">
        <f aca="false">Conso_energie_usage!$I$28</f>
        <v>1.3411715619664</v>
      </c>
    </row>
    <row r="113" customFormat="false" ht="13.4" hidden="false" customHeight="false" outlineLevel="0" collapsed="false">
      <c r="A113" s="51" t="str">
        <f aca="false">Conso_energie_usage!$B$29</f>
        <v>Cuisson</v>
      </c>
      <c r="B113" s="51" t="str">
        <f aca="false">Conso_energie_usage!$C$29</f>
        <v>Fioul</v>
      </c>
      <c r="C113" s="51" t="n">
        <f aca="false">Conso_energie_usage!$D$29</f>
        <v>0.1311633673827</v>
      </c>
      <c r="D113" s="51" t="n">
        <f aca="false">Conso_energie_usage!$E$29</f>
        <v>0</v>
      </c>
      <c r="E113" s="51" t="n">
        <f aca="false">Conso_energie_usage!$F$29</f>
        <v>0</v>
      </c>
      <c r="F113" s="51" t="n">
        <f aca="false">Conso_energie_usage!$G$29</f>
        <v>0</v>
      </c>
      <c r="G113" s="51" t="n">
        <f aca="false">Conso_energie_usage!$H$29</f>
        <v>0</v>
      </c>
      <c r="H113" s="51" t="n">
        <f aca="false">Conso_energie_usage!$I$29</f>
        <v>0</v>
      </c>
    </row>
    <row r="114" customFormat="false" ht="13.4" hidden="false" customHeight="false" outlineLevel="0" collapsed="false">
      <c r="A114" s="51" t="str">
        <f aca="false">Conso_energie_usage!$B$30</f>
        <v>Cuisson</v>
      </c>
      <c r="B114" s="51" t="str">
        <f aca="false">Conso_energie_usage!$C$30</f>
        <v>Urbain</v>
      </c>
      <c r="C114" s="51" t="n">
        <f aca="false">Conso_energie_usage!$D$30</f>
        <v>0</v>
      </c>
      <c r="D114" s="51" t="n">
        <f aca="false">Conso_energie_usage!$E$30</f>
        <v>0</v>
      </c>
      <c r="E114" s="51" t="n">
        <f aca="false">Conso_energie_usage!$F$30</f>
        <v>0</v>
      </c>
      <c r="F114" s="51" t="n">
        <f aca="false">Conso_energie_usage!$G$30</f>
        <v>0</v>
      </c>
      <c r="G114" s="51" t="n">
        <f aca="false">Conso_energie_usage!$H$30</f>
        <v>0</v>
      </c>
      <c r="H114" s="51" t="n">
        <f aca="false">Conso_energie_usage!$I$30</f>
        <v>0</v>
      </c>
    </row>
    <row r="115" customFormat="false" ht="13.4" hidden="false" customHeight="false" outlineLevel="0" collapsed="false">
      <c r="A115" s="51" t="str">
        <f aca="false">Conso_energie_usage!$B$31</f>
        <v>Cuisson</v>
      </c>
      <c r="B115" s="51" t="str">
        <f aca="false">Conso_energie_usage!$C$31</f>
        <v>Autres</v>
      </c>
      <c r="C115" s="51" t="n">
        <f aca="false">Conso_energie_usage!$D$31</f>
        <v>2.0805247307703</v>
      </c>
      <c r="D115" s="51" t="n">
        <f aca="false">Conso_energie_usage!$E$31</f>
        <v>1.4519448053377</v>
      </c>
      <c r="E115" s="51" t="n">
        <f aca="false">Conso_energie_usage!$F$31</f>
        <v>1.1081857386895</v>
      </c>
      <c r="F115" s="51" t="n">
        <f aca="false">Conso_energie_usage!$G$31</f>
        <v>0.821356690467</v>
      </c>
      <c r="G115" s="51" t="n">
        <f aca="false">Conso_energie_usage!$H$31</f>
        <v>0.611786556476</v>
      </c>
      <c r="H115" s="51" t="n">
        <f aca="false">Conso_energie_usage!$I$31</f>
        <v>0.2379426815996</v>
      </c>
    </row>
    <row r="116" customFormat="false" ht="13.4" hidden="false" customHeight="false" outlineLevel="0" collapsed="false">
      <c r="A116" s="51" t="str">
        <f aca="false">Conso_energie_usage!$B$32</f>
        <v>Eclairage</v>
      </c>
      <c r="B116" s="51" t="str">
        <f aca="false">Conso_energie_usage!$C$32</f>
        <v>Electricité</v>
      </c>
      <c r="C116" s="51" t="n">
        <f aca="false">Conso_energie_usage!$D$32</f>
        <v>31.5804041988431</v>
      </c>
      <c r="D116" s="51" t="n">
        <f aca="false">Conso_energie_usage!$E$32</f>
        <v>31.4416917462255</v>
      </c>
      <c r="E116" s="51" t="n">
        <f aca="false">Conso_energie_usage!$F$32</f>
        <v>29.0635304132547</v>
      </c>
      <c r="F116" s="51" t="n">
        <f aca="false">Conso_energie_usage!$G$32</f>
        <v>23.7063269283624</v>
      </c>
      <c r="G116" s="51" t="n">
        <f aca="false">Conso_energie_usage!$H$32</f>
        <v>18.4276306099844</v>
      </c>
      <c r="H116" s="51" t="n">
        <f aca="false">Conso_energie_usage!$I$32</f>
        <v>11.2081626774397</v>
      </c>
    </row>
    <row r="117" customFormat="false" ht="13.4" hidden="false" customHeight="false" outlineLevel="0" collapsed="false">
      <c r="A117" s="51" t="str">
        <f aca="false">Conso_energie_usage!$B$33</f>
        <v>Eclairage</v>
      </c>
      <c r="B117" s="51" t="str">
        <f aca="false">Conso_energie_usage!$C$33</f>
        <v>Gaz</v>
      </c>
      <c r="C117" s="51" t="n">
        <f aca="false">Conso_energie_usage!$D$33</f>
        <v>0</v>
      </c>
      <c r="D117" s="51" t="n">
        <f aca="false">Conso_energie_usage!$E$33</f>
        <v>0</v>
      </c>
      <c r="E117" s="51" t="n">
        <f aca="false">Conso_energie_usage!$F$33</f>
        <v>0</v>
      </c>
      <c r="F117" s="51" t="n">
        <f aca="false">Conso_energie_usage!$G$33</f>
        <v>0</v>
      </c>
      <c r="G117" s="51" t="n">
        <f aca="false">Conso_energie_usage!$H$33</f>
        <v>0</v>
      </c>
      <c r="H117" s="51" t="n">
        <f aca="false">Conso_energie_usage!$I$33</f>
        <v>0</v>
      </c>
    </row>
    <row r="118" customFormat="false" ht="13.4" hidden="false" customHeight="false" outlineLevel="0" collapsed="false">
      <c r="A118" s="51" t="str">
        <f aca="false">Conso_energie_usage!$B$34</f>
        <v>Eclairage</v>
      </c>
      <c r="B118" s="51" t="str">
        <f aca="false">Conso_energie_usage!$C$34</f>
        <v>Fioul</v>
      </c>
      <c r="C118" s="51" t="n">
        <f aca="false">Conso_energie_usage!$D$34</f>
        <v>0</v>
      </c>
      <c r="D118" s="51" t="n">
        <f aca="false">Conso_energie_usage!$E$34</f>
        <v>0</v>
      </c>
      <c r="E118" s="51" t="n">
        <f aca="false">Conso_energie_usage!$F$34</f>
        <v>0</v>
      </c>
      <c r="F118" s="51" t="n">
        <f aca="false">Conso_energie_usage!$G$34</f>
        <v>0</v>
      </c>
      <c r="G118" s="51" t="n">
        <f aca="false">Conso_energie_usage!$H$34</f>
        <v>0</v>
      </c>
      <c r="H118" s="51" t="n">
        <f aca="false">Conso_energie_usage!$I$34</f>
        <v>0</v>
      </c>
    </row>
    <row r="119" customFormat="false" ht="13.4" hidden="false" customHeight="false" outlineLevel="0" collapsed="false">
      <c r="A119" s="51" t="str">
        <f aca="false">Conso_energie_usage!$B$35</f>
        <v>Eclairage</v>
      </c>
      <c r="B119" s="51" t="str">
        <f aca="false">Conso_energie_usage!$C$35</f>
        <v>Urbain</v>
      </c>
      <c r="C119" s="51" t="n">
        <f aca="false">Conso_energie_usage!$D$35</f>
        <v>0</v>
      </c>
      <c r="D119" s="51" t="n">
        <f aca="false">Conso_energie_usage!$E$35</f>
        <v>0</v>
      </c>
      <c r="E119" s="51" t="n">
        <f aca="false">Conso_energie_usage!$F$35</f>
        <v>0</v>
      </c>
      <c r="F119" s="51" t="n">
        <f aca="false">Conso_energie_usage!$G$35</f>
        <v>0</v>
      </c>
      <c r="G119" s="51" t="n">
        <f aca="false">Conso_energie_usage!$H$35</f>
        <v>0</v>
      </c>
      <c r="H119" s="51" t="n">
        <f aca="false">Conso_energie_usage!$I$35</f>
        <v>0</v>
      </c>
    </row>
    <row r="120" customFormat="false" ht="13.4" hidden="false" customHeight="false" outlineLevel="0" collapsed="false">
      <c r="A120" s="51" t="str">
        <f aca="false">Conso_energie_usage!$B$36</f>
        <v>Eclairage</v>
      </c>
      <c r="B120" s="51" t="str">
        <f aca="false">Conso_energie_usage!$C$36</f>
        <v>Autres</v>
      </c>
      <c r="C120" s="51" t="n">
        <f aca="false">Conso_energie_usage!$D$36</f>
        <v>0</v>
      </c>
      <c r="D120" s="51" t="n">
        <f aca="false">Conso_energie_usage!$E$36</f>
        <v>0</v>
      </c>
      <c r="E120" s="51" t="n">
        <f aca="false">Conso_energie_usage!$F$36</f>
        <v>0</v>
      </c>
      <c r="F120" s="51" t="n">
        <f aca="false">Conso_energie_usage!$G$36</f>
        <v>0</v>
      </c>
      <c r="G120" s="51" t="n">
        <f aca="false">Conso_energie_usage!$H$36</f>
        <v>0</v>
      </c>
      <c r="H120" s="51" t="n">
        <f aca="false">Conso_energie_usage!$I$36</f>
        <v>0</v>
      </c>
    </row>
    <row r="121" customFormat="false" ht="13.4" hidden="false" customHeight="false" outlineLevel="0" collapsed="false">
      <c r="A121" s="51" t="str">
        <f aca="false">Conso_energie_usage!$B$37</f>
        <v>ECS</v>
      </c>
      <c r="B121" s="51" t="str">
        <f aca="false">Conso_energie_usage!$C$37</f>
        <v>Electricité</v>
      </c>
      <c r="C121" s="51" t="n">
        <f aca="false">Conso_energie_usage!$D$37</f>
        <v>6.1686383468976</v>
      </c>
      <c r="D121" s="51" t="n">
        <f aca="false">Conso_energie_usage!$E$37</f>
        <v>7.4058678043079</v>
      </c>
      <c r="E121" s="51" t="n">
        <f aca="false">Conso_energie_usage!$F$37</f>
        <v>7.7287787193333</v>
      </c>
      <c r="F121" s="51" t="n">
        <f aca="false">Conso_energie_usage!$G$37</f>
        <v>7.2350864242515</v>
      </c>
      <c r="G121" s="51" t="n">
        <f aca="false">Conso_energie_usage!$H$37</f>
        <v>6.6848585036466</v>
      </c>
      <c r="H121" s="51" t="n">
        <f aca="false">Conso_energie_usage!$I$37</f>
        <v>3.8290351068449</v>
      </c>
    </row>
    <row r="122" customFormat="false" ht="13.4" hidden="false" customHeight="false" outlineLevel="0" collapsed="false">
      <c r="A122" s="51" t="str">
        <f aca="false">Conso_energie_usage!$B$38</f>
        <v>ECS</v>
      </c>
      <c r="B122" s="51" t="str">
        <f aca="false">Conso_energie_usage!$C$38</f>
        <v>Gaz</v>
      </c>
      <c r="C122" s="51" t="n">
        <f aca="false">Conso_energie_usage!$D$38</f>
        <v>10.0079276468595</v>
      </c>
      <c r="D122" s="51" t="n">
        <f aca="false">Conso_energie_usage!$E$38</f>
        <v>8.820585270951</v>
      </c>
      <c r="E122" s="51" t="n">
        <f aca="false">Conso_energie_usage!$F$38</f>
        <v>7.507955233685</v>
      </c>
      <c r="F122" s="51" t="n">
        <f aca="false">Conso_energie_usage!$G$38</f>
        <v>6.2979221682279</v>
      </c>
      <c r="G122" s="51" t="n">
        <f aca="false">Conso_energie_usage!$H$38</f>
        <v>5.2427421453723</v>
      </c>
      <c r="H122" s="51" t="n">
        <f aca="false">Conso_energie_usage!$I$38</f>
        <v>2.4566614380772</v>
      </c>
    </row>
    <row r="123" customFormat="false" ht="13.4" hidden="false" customHeight="false" outlineLevel="0" collapsed="false">
      <c r="A123" s="51" t="str">
        <f aca="false">Conso_energie_usage!$B$39</f>
        <v>ECS</v>
      </c>
      <c r="B123" s="51" t="str">
        <f aca="false">Conso_energie_usage!$C$39</f>
        <v>Fioul</v>
      </c>
      <c r="C123" s="51" t="n">
        <f aca="false">Conso_energie_usage!$D$39</f>
        <v>3.7356450938281</v>
      </c>
      <c r="D123" s="51" t="n">
        <f aca="false">Conso_energie_usage!$E$39</f>
        <v>2.5593518335925</v>
      </c>
      <c r="E123" s="51" t="n">
        <f aca="false">Conso_energie_usage!$F$39</f>
        <v>1.5195701466695</v>
      </c>
      <c r="F123" s="51" t="n">
        <f aca="false">Conso_energie_usage!$G$39</f>
        <v>0.7606526904716</v>
      </c>
      <c r="G123" s="51" t="n">
        <f aca="false">Conso_energie_usage!$H$39</f>
        <v>0.621801084856</v>
      </c>
      <c r="H123" s="51" t="n">
        <f aca="false">Conso_energie_usage!$I$39</f>
        <v>0.2455476715107</v>
      </c>
    </row>
    <row r="124" customFormat="false" ht="13.4" hidden="false" customHeight="false" outlineLevel="0" collapsed="false">
      <c r="A124" s="51" t="str">
        <f aca="false">Conso_energie_usage!$B$40</f>
        <v>ECS</v>
      </c>
      <c r="B124" s="51" t="str">
        <f aca="false">Conso_energie_usage!$C$40</f>
        <v>Urbain</v>
      </c>
      <c r="C124" s="51" t="n">
        <f aca="false">Conso_energie_usage!$D$40</f>
        <v>1.1816864709462</v>
      </c>
      <c r="D124" s="51" t="n">
        <f aca="false">Conso_energie_usage!$E$40</f>
        <v>1.2269748352346</v>
      </c>
      <c r="E124" s="51" t="n">
        <f aca="false">Conso_energie_usage!$F$40</f>
        <v>1.2056602233977</v>
      </c>
      <c r="F124" s="51" t="n">
        <f aca="false">Conso_energie_usage!$G$40</f>
        <v>1.1567142152381</v>
      </c>
      <c r="G124" s="51" t="n">
        <f aca="false">Conso_energie_usage!$H$40</f>
        <v>1.0869565618766</v>
      </c>
      <c r="H124" s="51" t="n">
        <f aca="false">Conso_energie_usage!$I$40</f>
        <v>0.8619196954182</v>
      </c>
    </row>
    <row r="125" customFormat="false" ht="13.4" hidden="false" customHeight="false" outlineLevel="0" collapsed="false">
      <c r="A125" s="51" t="str">
        <f aca="false">Conso_energie_usage!$B$41</f>
        <v>ECS</v>
      </c>
      <c r="B125" s="51" t="str">
        <f aca="false">Conso_energie_usage!$C$41</f>
        <v>Autres</v>
      </c>
      <c r="C125" s="51" t="n">
        <f aca="false">Conso_energie_usage!$D$41</f>
        <v>0.7709914297352</v>
      </c>
      <c r="D125" s="51" t="n">
        <f aca="false">Conso_energie_usage!$E$41</f>
        <v>2.0437538317846</v>
      </c>
      <c r="E125" s="51" t="n">
        <f aca="false">Conso_energie_usage!$F$41</f>
        <v>2.9099527678437</v>
      </c>
      <c r="F125" s="51" t="n">
        <f aca="false">Conso_energie_usage!$G$41</f>
        <v>3.4942465975523</v>
      </c>
      <c r="G125" s="51" t="n">
        <f aca="false">Conso_energie_usage!$H$41</f>
        <v>3.6095534595063</v>
      </c>
      <c r="H125" s="51" t="n">
        <f aca="false">Conso_energie_usage!$I$41</f>
        <v>3.6149051566275</v>
      </c>
    </row>
    <row r="126" customFormat="false" ht="13.4" hidden="false" customHeight="false" outlineLevel="0" collapsed="false">
      <c r="A126" s="51" t="str">
        <f aca="false">Conso_energie_usage!$B$42</f>
        <v>Froid_alimentaire</v>
      </c>
      <c r="B126" s="51" t="str">
        <f aca="false">Conso_energie_usage!$C$42</f>
        <v>Electricité</v>
      </c>
      <c r="C126" s="51" t="n">
        <f aca="false">Conso_energie_usage!$D$42</f>
        <v>10.0313801199302</v>
      </c>
      <c r="D126" s="51" t="n">
        <f aca="false">Conso_energie_usage!$E$42</f>
        <v>9.6515994081092</v>
      </c>
      <c r="E126" s="51" t="n">
        <f aca="false">Conso_energie_usage!$F$42</f>
        <v>8.7427751570428</v>
      </c>
      <c r="F126" s="51" t="n">
        <f aca="false">Conso_energie_usage!$G$42</f>
        <v>8.2988737526723</v>
      </c>
      <c r="G126" s="51" t="n">
        <f aca="false">Conso_energie_usage!$H$42</f>
        <v>7.8912258783624</v>
      </c>
      <c r="H126" s="51" t="n">
        <f aca="false">Conso_energie_usage!$I$42</f>
        <v>6.4912464355034</v>
      </c>
    </row>
    <row r="127" customFormat="false" ht="13.4" hidden="false" customHeight="false" outlineLevel="0" collapsed="false">
      <c r="A127" s="51" t="str">
        <f aca="false">Conso_energie_usage!$B$43</f>
        <v>Froid_alimentaire</v>
      </c>
      <c r="B127" s="51" t="str">
        <f aca="false">Conso_energie_usage!$C$43</f>
        <v>Gaz</v>
      </c>
      <c r="C127" s="51" t="n">
        <f aca="false">Conso_energie_usage!$D$43</f>
        <v>0</v>
      </c>
      <c r="D127" s="51" t="n">
        <f aca="false">Conso_energie_usage!$E$43</f>
        <v>0</v>
      </c>
      <c r="E127" s="51" t="n">
        <f aca="false">Conso_energie_usage!$F$43</f>
        <v>0</v>
      </c>
      <c r="F127" s="51" t="n">
        <f aca="false">Conso_energie_usage!$G$43</f>
        <v>0</v>
      </c>
      <c r="G127" s="51" t="n">
        <f aca="false">Conso_energie_usage!$H$43</f>
        <v>0</v>
      </c>
      <c r="H127" s="51" t="n">
        <f aca="false">Conso_energie_usage!$I$43</f>
        <v>0</v>
      </c>
    </row>
    <row r="128" customFormat="false" ht="13.4" hidden="false" customHeight="false" outlineLevel="0" collapsed="false">
      <c r="A128" s="51" t="str">
        <f aca="false">Conso_energie_usage!$B$44</f>
        <v>Froid_alimentaire</v>
      </c>
      <c r="B128" s="51" t="str">
        <f aca="false">Conso_energie_usage!$C$44</f>
        <v>Fioul</v>
      </c>
      <c r="C128" s="51" t="n">
        <f aca="false">Conso_energie_usage!$D$44</f>
        <v>0</v>
      </c>
      <c r="D128" s="51" t="n">
        <f aca="false">Conso_energie_usage!$E$44</f>
        <v>0</v>
      </c>
      <c r="E128" s="51" t="n">
        <f aca="false">Conso_energie_usage!$F$44</f>
        <v>0</v>
      </c>
      <c r="F128" s="51" t="n">
        <f aca="false">Conso_energie_usage!$G$44</f>
        <v>0</v>
      </c>
      <c r="G128" s="51" t="n">
        <f aca="false">Conso_energie_usage!$H$44</f>
        <v>0</v>
      </c>
      <c r="H128" s="51" t="n">
        <f aca="false">Conso_energie_usage!$I$44</f>
        <v>0</v>
      </c>
    </row>
    <row r="129" customFormat="false" ht="13.4" hidden="false" customHeight="false" outlineLevel="0" collapsed="false">
      <c r="A129" s="51" t="str">
        <f aca="false">Conso_energie_usage!$B$45</f>
        <v>Froid_alimentaire</v>
      </c>
      <c r="B129" s="51" t="str">
        <f aca="false">Conso_energie_usage!$C$45</f>
        <v>Urbain</v>
      </c>
      <c r="C129" s="51" t="n">
        <f aca="false">Conso_energie_usage!$D$45</f>
        <v>0</v>
      </c>
      <c r="D129" s="51" t="n">
        <f aca="false">Conso_energie_usage!$E$45</f>
        <v>0</v>
      </c>
      <c r="E129" s="51" t="n">
        <f aca="false">Conso_energie_usage!$F$45</f>
        <v>0</v>
      </c>
      <c r="F129" s="51" t="n">
        <f aca="false">Conso_energie_usage!$G$45</f>
        <v>0</v>
      </c>
      <c r="G129" s="51" t="n">
        <f aca="false">Conso_energie_usage!$H$45</f>
        <v>0</v>
      </c>
      <c r="H129" s="51" t="n">
        <f aca="false">Conso_energie_usage!$I$45</f>
        <v>0</v>
      </c>
    </row>
    <row r="130" customFormat="false" ht="13.4" hidden="false" customHeight="false" outlineLevel="0" collapsed="false">
      <c r="A130" s="51" t="str">
        <f aca="false">Conso_energie_usage!$B$46</f>
        <v>Froid_alimentaire</v>
      </c>
      <c r="B130" s="51" t="str">
        <f aca="false">Conso_energie_usage!$C$46</f>
        <v>Autres</v>
      </c>
      <c r="C130" s="51" t="n">
        <f aca="false">Conso_energie_usage!$D$46</f>
        <v>0</v>
      </c>
      <c r="D130" s="51" t="n">
        <f aca="false">Conso_energie_usage!$E$46</f>
        <v>0</v>
      </c>
      <c r="E130" s="51" t="n">
        <f aca="false">Conso_energie_usage!$F$46</f>
        <v>0</v>
      </c>
      <c r="F130" s="51" t="n">
        <f aca="false">Conso_energie_usage!$G$46</f>
        <v>0</v>
      </c>
      <c r="G130" s="51" t="n">
        <f aca="false">Conso_energie_usage!$H$46</f>
        <v>0</v>
      </c>
      <c r="H130" s="51" t="n">
        <f aca="false">Conso_energie_usage!$I$46</f>
        <v>0</v>
      </c>
    </row>
    <row r="131" customFormat="false" ht="13.4" hidden="false" customHeight="false" outlineLevel="0" collapsed="false">
      <c r="A131" s="51" t="str">
        <f aca="false">Conso_energie_usage!$B$47</f>
        <v>Process</v>
      </c>
      <c r="B131" s="51" t="str">
        <f aca="false">Conso_energie_usage!$C$47</f>
        <v>Electricité</v>
      </c>
      <c r="C131" s="51" t="n">
        <f aca="false">Conso_energie_usage!$D$47</f>
        <v>5.2095739382037</v>
      </c>
      <c r="D131" s="51" t="n">
        <f aca="false">Conso_energie_usage!$E$47</f>
        <v>5.3563171012445</v>
      </c>
      <c r="E131" s="51" t="n">
        <f aca="false">Conso_energie_usage!$F$47</f>
        <v>5.4582971223451</v>
      </c>
      <c r="F131" s="51" t="n">
        <f aca="false">Conso_energie_usage!$G$47</f>
        <v>5.3202967023504</v>
      </c>
      <c r="G131" s="51" t="n">
        <f aca="false">Conso_energie_usage!$H$47</f>
        <v>5.1917706949838</v>
      </c>
      <c r="H131" s="51" t="n">
        <f aca="false">Conso_energie_usage!$I$47</f>
        <v>4.6815600551123</v>
      </c>
    </row>
    <row r="132" customFormat="false" ht="13.4" hidden="false" customHeight="false" outlineLevel="0" collapsed="false">
      <c r="A132" s="51" t="str">
        <f aca="false">Conso_energie_usage!$B$48</f>
        <v>Process</v>
      </c>
      <c r="B132" s="51" t="str">
        <f aca="false">Conso_energie_usage!$C$48</f>
        <v>Gaz</v>
      </c>
      <c r="C132" s="51" t="n">
        <f aca="false">Conso_energie_usage!$D$48</f>
        <v>0</v>
      </c>
      <c r="D132" s="51" t="n">
        <f aca="false">Conso_energie_usage!$E$48</f>
        <v>0</v>
      </c>
      <c r="E132" s="51" t="n">
        <f aca="false">Conso_energie_usage!$F$48</f>
        <v>0</v>
      </c>
      <c r="F132" s="51" t="n">
        <f aca="false">Conso_energie_usage!$G$48</f>
        <v>0</v>
      </c>
      <c r="G132" s="51" t="n">
        <f aca="false">Conso_energie_usage!$H$48</f>
        <v>0</v>
      </c>
      <c r="H132" s="51" t="n">
        <f aca="false">Conso_energie_usage!$I$48</f>
        <v>0</v>
      </c>
    </row>
    <row r="133" customFormat="false" ht="13.4" hidden="false" customHeight="false" outlineLevel="0" collapsed="false">
      <c r="A133" s="51" t="str">
        <f aca="false">Conso_energie_usage!$B$49</f>
        <v>Process</v>
      </c>
      <c r="B133" s="51" t="str">
        <f aca="false">Conso_energie_usage!$C$49</f>
        <v>Fioul</v>
      </c>
      <c r="C133" s="51" t="n">
        <f aca="false">Conso_energie_usage!$D$49</f>
        <v>0</v>
      </c>
      <c r="D133" s="51" t="n">
        <f aca="false">Conso_energie_usage!$E$49</f>
        <v>0</v>
      </c>
      <c r="E133" s="51" t="n">
        <f aca="false">Conso_energie_usage!$F$49</f>
        <v>0</v>
      </c>
      <c r="F133" s="51" t="n">
        <f aca="false">Conso_energie_usage!$G$49</f>
        <v>0</v>
      </c>
      <c r="G133" s="51" t="n">
        <f aca="false">Conso_energie_usage!$H$49</f>
        <v>0</v>
      </c>
      <c r="H133" s="51" t="n">
        <f aca="false">Conso_energie_usage!$I$49</f>
        <v>0</v>
      </c>
    </row>
    <row r="134" customFormat="false" ht="13.4" hidden="false" customHeight="false" outlineLevel="0" collapsed="false">
      <c r="A134" s="51" t="str">
        <f aca="false">Conso_energie_usage!$B$50</f>
        <v>Process</v>
      </c>
      <c r="B134" s="51" t="str">
        <f aca="false">Conso_energie_usage!$C$50</f>
        <v>Urbain</v>
      </c>
      <c r="C134" s="51" t="n">
        <f aca="false">Conso_energie_usage!$D$50</f>
        <v>0</v>
      </c>
      <c r="D134" s="51" t="n">
        <f aca="false">Conso_energie_usage!$E$50</f>
        <v>0</v>
      </c>
      <c r="E134" s="51" t="n">
        <f aca="false">Conso_energie_usage!$F$50</f>
        <v>0</v>
      </c>
      <c r="F134" s="51" t="n">
        <f aca="false">Conso_energie_usage!$G$50</f>
        <v>0</v>
      </c>
      <c r="G134" s="51" t="n">
        <f aca="false">Conso_energie_usage!$H$50</f>
        <v>0</v>
      </c>
      <c r="H134" s="51" t="n">
        <f aca="false">Conso_energie_usage!$I$50</f>
        <v>0</v>
      </c>
    </row>
    <row r="135" customFormat="false" ht="13.4" hidden="false" customHeight="false" outlineLevel="0" collapsed="false">
      <c r="A135" s="51" t="str">
        <f aca="false">Conso_energie_usage!$B$51</f>
        <v>Process</v>
      </c>
      <c r="B135" s="51" t="str">
        <f aca="false">Conso_energie_usage!$C$51</f>
        <v>Autres</v>
      </c>
      <c r="C135" s="51" t="n">
        <f aca="false">Conso_energie_usage!$D$51</f>
        <v>0</v>
      </c>
      <c r="D135" s="51" t="n">
        <f aca="false">Conso_energie_usage!$E$51</f>
        <v>0</v>
      </c>
      <c r="E135" s="51" t="n">
        <f aca="false">Conso_energie_usage!$F$51</f>
        <v>0</v>
      </c>
      <c r="F135" s="51" t="n">
        <f aca="false">Conso_energie_usage!$G$51</f>
        <v>0</v>
      </c>
      <c r="G135" s="51" t="n">
        <f aca="false">Conso_energie_usage!$H$51</f>
        <v>0</v>
      </c>
      <c r="H135" s="51" t="n">
        <f aca="false">Conso_energie_usage!$I$51</f>
        <v>0</v>
      </c>
    </row>
    <row r="136" customFormat="false" ht="13.4" hidden="false" customHeight="false" outlineLevel="0" collapsed="false">
      <c r="A136" s="51" t="str">
        <f aca="false">Conso_energie_usage!$B$52</f>
        <v>Ventilation</v>
      </c>
      <c r="B136" s="51" t="str">
        <f aca="false">Conso_energie_usage!$C$52</f>
        <v>Electricité</v>
      </c>
      <c r="C136" s="51" t="n">
        <f aca="false">Conso_energie_usage!$D$52</f>
        <v>6.9706209544795</v>
      </c>
      <c r="D136" s="51" t="n">
        <f aca="false">Conso_energie_usage!$E$52</f>
        <v>7.3629635587944</v>
      </c>
      <c r="E136" s="51" t="n">
        <f aca="false">Conso_energie_usage!$F$52</f>
        <v>7.6603371728133</v>
      </c>
      <c r="F136" s="51" t="n">
        <f aca="false">Conso_energie_usage!$G$52</f>
        <v>7.8939592968144</v>
      </c>
      <c r="G136" s="51" t="n">
        <f aca="false">Conso_energie_usage!$H$52</f>
        <v>8.1626493547042</v>
      </c>
      <c r="H136" s="51" t="n">
        <f aca="false">Conso_energie_usage!$I$52</f>
        <v>8.8219293890382</v>
      </c>
    </row>
    <row r="137" customFormat="false" ht="13.4" hidden="false" customHeight="false" outlineLevel="0" collapsed="false">
      <c r="A137" s="51" t="str">
        <f aca="false">Conso_energie_usage!$B$53</f>
        <v>Ventilation</v>
      </c>
      <c r="B137" s="51" t="str">
        <f aca="false">Conso_energie_usage!$C$53</f>
        <v>Gaz</v>
      </c>
      <c r="C137" s="51" t="n">
        <f aca="false">Conso_energie_usage!$D$53</f>
        <v>0</v>
      </c>
      <c r="D137" s="51" t="n">
        <f aca="false">Conso_energie_usage!$E$53</f>
        <v>0</v>
      </c>
      <c r="E137" s="51" t="n">
        <f aca="false">Conso_energie_usage!$F$53</f>
        <v>0</v>
      </c>
      <c r="F137" s="51" t="n">
        <f aca="false">Conso_energie_usage!$G$53</f>
        <v>0</v>
      </c>
      <c r="G137" s="51" t="n">
        <f aca="false">Conso_energie_usage!$H$53</f>
        <v>0</v>
      </c>
      <c r="H137" s="51" t="n">
        <f aca="false">Conso_energie_usage!$I$53</f>
        <v>0</v>
      </c>
    </row>
    <row r="138" customFormat="false" ht="13.4" hidden="false" customHeight="false" outlineLevel="0" collapsed="false">
      <c r="A138" s="51" t="str">
        <f aca="false">Conso_energie_usage!$B$54</f>
        <v>Ventilation</v>
      </c>
      <c r="B138" s="51" t="str">
        <f aca="false">Conso_energie_usage!$C$54</f>
        <v>Fioul</v>
      </c>
      <c r="C138" s="51" t="n">
        <f aca="false">Conso_energie_usage!$D$54</f>
        <v>0</v>
      </c>
      <c r="D138" s="51" t="n">
        <f aca="false">Conso_energie_usage!$E$54</f>
        <v>0</v>
      </c>
      <c r="E138" s="51" t="n">
        <f aca="false">Conso_energie_usage!$F$54</f>
        <v>0</v>
      </c>
      <c r="F138" s="51" t="n">
        <f aca="false">Conso_energie_usage!$G$54</f>
        <v>0</v>
      </c>
      <c r="G138" s="51" t="n">
        <f aca="false">Conso_energie_usage!$H$54</f>
        <v>0</v>
      </c>
      <c r="H138" s="51" t="n">
        <f aca="false">Conso_energie_usage!$I$54</f>
        <v>0</v>
      </c>
    </row>
    <row r="139" customFormat="false" ht="13.4" hidden="false" customHeight="false" outlineLevel="0" collapsed="false">
      <c r="A139" s="51" t="str">
        <f aca="false">Conso_energie_usage!$B$55</f>
        <v>Ventilation</v>
      </c>
      <c r="B139" s="51" t="str">
        <f aca="false">Conso_energie_usage!$C$55</f>
        <v>Urbain</v>
      </c>
      <c r="C139" s="51" t="n">
        <f aca="false">Conso_energie_usage!$D$55</f>
        <v>0</v>
      </c>
      <c r="D139" s="51" t="n">
        <f aca="false">Conso_energie_usage!$E$55</f>
        <v>0</v>
      </c>
      <c r="E139" s="51" t="n">
        <f aca="false">Conso_energie_usage!$F$55</f>
        <v>0</v>
      </c>
      <c r="F139" s="51" t="n">
        <f aca="false">Conso_energie_usage!$G$55</f>
        <v>0</v>
      </c>
      <c r="G139" s="51" t="n">
        <f aca="false">Conso_energie_usage!$H$55</f>
        <v>0</v>
      </c>
      <c r="H139" s="51" t="n">
        <f aca="false">Conso_energie_usage!$I$55</f>
        <v>0</v>
      </c>
    </row>
    <row r="140" customFormat="false" ht="13.4" hidden="false" customHeight="false" outlineLevel="0" collapsed="false">
      <c r="A140" s="51" t="str">
        <f aca="false">Conso_energie_usage!$B$56</f>
        <v>Ventilation</v>
      </c>
      <c r="B140" s="51" t="str">
        <f aca="false">Conso_energie_usage!$C$56</f>
        <v>Autres</v>
      </c>
      <c r="C140" s="51" t="n">
        <f aca="false">Conso_energie_usage!$D$56</f>
        <v>0</v>
      </c>
      <c r="D140" s="51" t="n">
        <f aca="false">Conso_energie_usage!$E$56</f>
        <v>0</v>
      </c>
      <c r="E140" s="51" t="n">
        <f aca="false">Conso_energie_usage!$F$56</f>
        <v>0</v>
      </c>
      <c r="F140" s="51" t="n">
        <f aca="false">Conso_energie_usage!$G$56</f>
        <v>0</v>
      </c>
      <c r="G140" s="51" t="n">
        <f aca="false">Conso_energie_usage!$H$56</f>
        <v>0</v>
      </c>
      <c r="H140" s="51" t="n">
        <f aca="false">Conso_energie_usage!$I$56</f>
        <v>0</v>
      </c>
    </row>
    <row r="141" customFormat="false" ht="12.8" hidden="false" customHeight="false" outlineLevel="0" collapsed="false">
      <c r="C141" s="0" t="n">
        <f aca="false">SUM(C86:C140)</f>
        <v>238.17362681486</v>
      </c>
      <c r="D141" s="0" t="n">
        <f aca="false">SUM(D86:D140)</f>
        <v>228.035907979367</v>
      </c>
      <c r="E141" s="0" t="n">
        <f aca="false">SUM(E86:E140)</f>
        <v>211.594762342795</v>
      </c>
      <c r="F141" s="0" t="n">
        <f aca="false">SUM(F86:F140)</f>
        <v>186.729172764334</v>
      </c>
      <c r="G141" s="0" t="n">
        <f aca="false">SUM(G86:G140)</f>
        <v>162.280426440747</v>
      </c>
      <c r="H141" s="0" t="n">
        <f aca="false">SUM(H86:H140)</f>
        <v>114.229611491097</v>
      </c>
    </row>
    <row r="144" customFormat="false" ht="12.8" hidden="false" customHeight="false" outlineLevel="0" collapsed="false">
      <c r="A144" s="52" t="s">
        <v>138</v>
      </c>
    </row>
    <row r="145" customFormat="false" ht="12.8" hidden="false" customHeight="false" outlineLevel="0" collapsed="false">
      <c r="B145" s="0" t="str">
        <f aca="false">Conso_chauff_syst_energie!$C$28</f>
        <v>ENERGIE</v>
      </c>
      <c r="C145" s="0" t="str">
        <f aca="false">Conso_chauff_syst_energie!$D$28</f>
        <v>2010</v>
      </c>
      <c r="D145" s="0" t="str">
        <f aca="false">Conso_chauff_syst_energie!$E$28</f>
        <v>2015</v>
      </c>
      <c r="E145" s="0" t="str">
        <f aca="false">Conso_chauff_syst_energie!$F$28</f>
        <v>2020</v>
      </c>
      <c r="F145" s="0" t="str">
        <f aca="false">Conso_chauff_syst_energie!$G$28</f>
        <v>2025</v>
      </c>
      <c r="G145" s="0" t="str">
        <f aca="false">Conso_chauff_syst_energie!$H$28</f>
        <v>2030</v>
      </c>
      <c r="H145" s="0" t="str">
        <f aca="false">Conso_chauff_syst_energie!$I$28</f>
        <v>2050</v>
      </c>
    </row>
    <row r="146" customFormat="false" ht="12.8" hidden="false" customHeight="false" outlineLevel="0" collapsed="false">
      <c r="A146" s="0" t="str">
        <f aca="false">Conso_chauff_syst_energie!$B$29</f>
        <v>PAC/DRV/Rooftop</v>
      </c>
      <c r="C146" s="11" t="n">
        <f aca="false">Conso_chauff_syst_energie!$D$29</f>
        <v>3.3340877571905</v>
      </c>
      <c r="D146" s="11" t="n">
        <f aca="false">Conso_chauff_syst_energie!$E$29</f>
        <v>3.606426267086</v>
      </c>
      <c r="E146" s="11" t="n">
        <f aca="false">Conso_chauff_syst_energie!$F$29</f>
        <v>4.3324568320455</v>
      </c>
      <c r="F146" s="11" t="n">
        <f aca="false">Conso_chauff_syst_energie!$G$29</f>
        <v>6.1608227743217</v>
      </c>
      <c r="G146" s="11" t="n">
        <f aca="false">Conso_chauff_syst_energie!$H$29</f>
        <v>8.3902482448522</v>
      </c>
      <c r="H146" s="12" t="n">
        <f aca="false">Conso_chauff_syst_energie!$I$29</f>
        <v>13.1617725835177</v>
      </c>
    </row>
    <row r="147" customFormat="false" ht="12.8" hidden="false" customHeight="false" outlineLevel="0" collapsed="false">
      <c r="A147" s="0" t="str">
        <f aca="false">Conso_chauff_syst_energie!$B$30</f>
        <v>Electrique Joule</v>
      </c>
      <c r="C147" s="11" t="n">
        <f aca="false">Conso_chauff_syst_energie!$D$30</f>
        <v>14.0124123268149</v>
      </c>
      <c r="D147" s="11" t="n">
        <f aca="false">Conso_chauff_syst_energie!$E$30</f>
        <v>13.8776381928996</v>
      </c>
      <c r="E147" s="11" t="n">
        <f aca="false">Conso_chauff_syst_energie!$F$30</f>
        <v>11.7607027255893</v>
      </c>
      <c r="F147" s="11" t="n">
        <f aca="false">Conso_chauff_syst_energie!$G$30</f>
        <v>9.7121868106395</v>
      </c>
      <c r="G147" s="11" t="n">
        <f aca="false">Conso_chauff_syst_energie!$H$30</f>
        <v>8.977836155998</v>
      </c>
      <c r="H147" s="11" t="n">
        <f aca="false">Conso_chauff_syst_energie!$I$30</f>
        <v>4.1654452938434</v>
      </c>
    </row>
    <row r="148" customFormat="false" ht="12.8" hidden="false" customHeight="false" outlineLevel="0" collapsed="false">
      <c r="A148" s="0" t="str">
        <f aca="false">Conso_chauff_syst_energie!$B$31</f>
        <v>Electricité</v>
      </c>
      <c r="C148" s="11" t="n">
        <f aca="false">Conso_chauff_syst_energie!$D$31</f>
        <v>17.3465000840054</v>
      </c>
      <c r="D148" s="11" t="n">
        <f aca="false">Conso_chauff_syst_energie!$E$31</f>
        <v>17.4840644599856</v>
      </c>
      <c r="E148" s="11" t="n">
        <f aca="false">Conso_chauff_syst_energie!$F$31</f>
        <v>16.0931595576348</v>
      </c>
      <c r="F148" s="11" t="n">
        <f aca="false">Conso_chauff_syst_energie!$G$31</f>
        <v>15.8730095849612</v>
      </c>
      <c r="G148" s="11" t="n">
        <f aca="false">Conso_chauff_syst_energie!$H$31</f>
        <v>17.3680844008502</v>
      </c>
      <c r="H148" s="11" t="n">
        <f aca="false">Conso_chauff_syst_energie!$I$31</f>
        <v>17.3272178773611</v>
      </c>
    </row>
    <row r="150" customFormat="false" ht="12.8" hidden="false" customHeight="false" outlineLevel="0" collapsed="false">
      <c r="A150" s="0" t="str">
        <f aca="false">Conso_chauff_syst_energie!$B$33</f>
        <v>Chaleur environnement</v>
      </c>
      <c r="C150" s="15" t="n">
        <f aca="false">Conso_chauff_syst_energie!$D$33</f>
        <v>6.2046931552057</v>
      </c>
      <c r="D150" s="15" t="n">
        <f aca="false">Conso_chauff_syst_energie!$E$33</f>
        <v>6.7237978594953</v>
      </c>
      <c r="E150" s="15" t="n">
        <f aca="false">Conso_chauff_syst_energie!$F$33</f>
        <v>8.3608856313126</v>
      </c>
      <c r="F150" s="15" t="n">
        <f aca="false">Conso_chauff_syst_energie!$G$33</f>
        <v>12.4618251360715</v>
      </c>
      <c r="G150" s="15" t="n">
        <f aca="false">Conso_chauff_syst_energie!$H$33</f>
        <v>17.4394583220177</v>
      </c>
      <c r="H150" s="15" t="n">
        <f aca="false">Conso_chauff_syst_energie!$I$33</f>
        <v>28.2606198350555</v>
      </c>
    </row>
    <row r="155" customFormat="false" ht="12.8" hidden="false" customHeight="false" outlineLevel="0" collapsed="false">
      <c r="A155" s="53" t="s">
        <v>139</v>
      </c>
      <c r="C155" s="0" t="n">
        <f aca="false">RDT_ECS!$F$46</f>
        <v>2009</v>
      </c>
      <c r="D155" s="0" t="n">
        <f aca="false">RDT_ECS!$G$46</f>
        <v>2015</v>
      </c>
      <c r="E155" s="0" t="n">
        <f aca="false">RDT_ECS!$H$46</f>
        <v>2020</v>
      </c>
      <c r="F155" s="0" t="n">
        <f aca="false">RDT_ECS!$I$46</f>
        <v>2025</v>
      </c>
      <c r="G155" s="0" t="n">
        <f aca="false">RDT_ECS!$J$46</f>
        <v>2030</v>
      </c>
      <c r="H155" s="0" t="n">
        <f aca="false">RDT_ECS!$K$46</f>
        <v>2050</v>
      </c>
    </row>
    <row r="156" customFormat="false" ht="12.8" hidden="false" customHeight="false" outlineLevel="0" collapsed="false">
      <c r="B156" s="0" t="str">
        <f aca="false">RDT_ECS!$E$47</f>
        <v>CONSO CET</v>
      </c>
      <c r="C156" s="15" t="n">
        <f aca="false">RDT_ECS!$F$47</f>
        <v>0.370118300813856</v>
      </c>
      <c r="D156" s="15" t="n">
        <f aca="false">RDT_ECS!$G$47</f>
        <v>0.999792153581567</v>
      </c>
      <c r="E156" s="15" t="n">
        <f aca="false">RDT_ECS!$H$47</f>
        <v>1.85490689263999</v>
      </c>
      <c r="F156" s="15" t="n">
        <f aca="false">RDT_ECS!$I$47</f>
        <v>2.8940345697006</v>
      </c>
      <c r="G156" s="15" t="n">
        <f aca="false">RDT_ECS!$J$47</f>
        <v>3.3424292518233</v>
      </c>
      <c r="H156" s="15" t="n">
        <f aca="false">RDT_ECS!$K$47</f>
        <v>3.3424292518233</v>
      </c>
    </row>
    <row r="157" customFormat="false" ht="12.8" hidden="false" customHeight="false" outlineLevel="0" collapsed="false">
      <c r="B157" s="0" t="str">
        <f aca="false">RDT_ECS!$E$48</f>
        <v>CONSO ECS classique</v>
      </c>
      <c r="C157" s="15" t="n">
        <f aca="false">RDT_ECS!$F$48</f>
        <v>5.79852004608374</v>
      </c>
      <c r="D157" s="15" t="n">
        <f aca="false">RDT_ECS!$G$48</f>
        <v>6.40607565072633</v>
      </c>
      <c r="E157" s="15" t="n">
        <f aca="false">RDT_ECS!$H$48</f>
        <v>5.87387182669331</v>
      </c>
      <c r="F157" s="15" t="n">
        <f aca="false">RDT_ECS!$I$48</f>
        <v>4.3410518545509</v>
      </c>
      <c r="G157" s="15" t="n">
        <f aca="false">RDT_ECS!$J$48</f>
        <v>3.3424292518233</v>
      </c>
      <c r="H157" s="15" t="n">
        <f aca="false">RDT_ECS!$K$48</f>
        <v>0.0957258776711226</v>
      </c>
    </row>
    <row r="159" customFormat="false" ht="12.8" hidden="false" customHeight="false" outlineLevel="0" collapsed="false">
      <c r="B159" s="0" t="str">
        <f aca="false">RDT_ECS!$E$50</f>
        <v>Chaleur environnement</v>
      </c>
      <c r="C159" s="15" t="n">
        <f aca="false">RDT_ECS!$F$50</f>
        <v>0.555177451220784</v>
      </c>
      <c r="D159" s="15" t="n">
        <f aca="false">RDT_ECS!$G$50</f>
        <v>1.49968823037235</v>
      </c>
      <c r="E159" s="15" t="n">
        <f aca="false">RDT_ECS!$H$50</f>
        <v>2.78236033895999</v>
      </c>
      <c r="F159" s="15" t="n">
        <f aca="false">RDT_ECS!$I$50</f>
        <v>4.3410518545509</v>
      </c>
      <c r="G159" s="15" t="n">
        <f aca="false">RDT_ECS!$J$50</f>
        <v>5.01364387773495</v>
      </c>
      <c r="H159" s="15" t="n">
        <f aca="false">RDT_ECS!$K$50</f>
        <v>5.01364387773495</v>
      </c>
    </row>
    <row r="162" customFormat="false" ht="12.8" hidden="false" customHeight="false" outlineLevel="0" collapsed="false">
      <c r="A162" s="52" t="s">
        <v>21</v>
      </c>
      <c r="C162" s="0" t="str">
        <f aca="false">RDT_CLIM!$B$10</f>
        <v>2009</v>
      </c>
      <c r="D162" s="0" t="str">
        <f aca="false">RDT_CLIM!$C$10</f>
        <v>2015</v>
      </c>
      <c r="E162" s="0" t="str">
        <f aca="false">RDT_CLIM!$D$10</f>
        <v>2020</v>
      </c>
      <c r="F162" s="0" t="str">
        <f aca="false">RDT_CLIM!$E$10</f>
        <v>2025</v>
      </c>
      <c r="G162" s="0" t="str">
        <f aca="false">RDT_CLIM!$F$10</f>
        <v>2030</v>
      </c>
      <c r="H162" s="0" t="str">
        <f aca="false">RDT_CLIM!$G$10</f>
        <v>2050</v>
      </c>
    </row>
    <row r="163" customFormat="false" ht="12.8" hidden="false" customHeight="false" outlineLevel="0" collapsed="false">
      <c r="B163" s="0" t="str">
        <f aca="false">RDT_CLIM!$A$11</f>
        <v>Conso climatisation PAC/DRV/Rooftop</v>
      </c>
      <c r="C163" s="0" t="n">
        <f aca="false">RDT_CLIM!$B$11</f>
        <v>5.5568311287433</v>
      </c>
      <c r="D163" s="0" t="n">
        <f aca="false">RDT_CLIM!$C$11</f>
        <v>5.5568311287433</v>
      </c>
      <c r="E163" s="0" t="n">
        <f aca="false">RDT_CLIM!$D$11</f>
        <v>6.2783458754001</v>
      </c>
      <c r="F163" s="0" t="n">
        <f aca="false">RDT_CLIM!$E$11</f>
        <v>6.1147319240434</v>
      </c>
      <c r="G163" s="0" t="n">
        <f aca="false">RDT_CLIM!$F$11</f>
        <v>6.1655385581469</v>
      </c>
      <c r="H163" s="0" t="n">
        <f aca="false">RDT_CLIM!$G$11</f>
        <v>6.2791934249546</v>
      </c>
    </row>
    <row r="164" customFormat="false" ht="12.8" hidden="false" customHeight="false" outlineLevel="0" collapsed="false">
      <c r="B164" s="0" t="str">
        <f aca="false">RDT_CLIM!$A$12</f>
        <v>RDT climatisation</v>
      </c>
      <c r="C164" s="0" t="n">
        <f aca="false">RDT_CLIM!$B$12</f>
        <v>3.0579092326549</v>
      </c>
      <c r="D164" s="0" t="n">
        <f aca="false">RDT_CLIM!$C$12</f>
        <v>3.20192768495373</v>
      </c>
      <c r="E164" s="0" t="n">
        <f aca="false">RDT_CLIM!$D$12</f>
        <v>3.46505168327967</v>
      </c>
      <c r="F164" s="0" t="n">
        <f aca="false">RDT_CLIM!$E$12</f>
        <v>3.46505168327967</v>
      </c>
      <c r="G164" s="0" t="n">
        <f aca="false">RDT_CLIM!$F$12</f>
        <v>4.05794199181975</v>
      </c>
      <c r="H164" s="0" t="n">
        <f aca="false">RDT_CLIM!$G$12</f>
        <v>4.64546248573036</v>
      </c>
    </row>
    <row r="165" customFormat="false" ht="12.8" hidden="false" customHeight="false" outlineLevel="0" collapsed="false">
      <c r="B165" s="0" t="str">
        <f aca="false">RDT_CLIM!$A$13</f>
        <v>Chaleur environnement</v>
      </c>
      <c r="C165" s="0" t="n">
        <f aca="false">RDT_CLIM!$B$13</f>
        <v>11.435454084145</v>
      </c>
      <c r="D165" s="0" t="n">
        <f aca="false">RDT_CLIM!$C$13</f>
        <v>12.2357403029925</v>
      </c>
      <c r="E165" s="0" t="n">
        <f aca="false">RDT_CLIM!$D$13</f>
        <v>15.476447068367</v>
      </c>
      <c r="F165" s="0" t="n">
        <f aca="false">RDT_CLIM!$E$13</f>
        <v>15.0731302221671</v>
      </c>
      <c r="G165" s="0" t="n">
        <f aca="false">RDT_CLIM!$F$13</f>
        <v>18.8538592591412</v>
      </c>
      <c r="H165" s="0" t="n">
        <f aca="false">RDT_CLIM!$G$13</f>
        <v>22.8905640713167</v>
      </c>
    </row>
    <row r="167" customFormat="false" ht="12.8" hidden="false" customHeight="false" outlineLevel="0" collapsed="false">
      <c r="B167" s="0" t="s">
        <v>140</v>
      </c>
      <c r="C167" s="0" t="n">
        <f aca="false">$C$150+$C$159+$C$165</f>
        <v>18.1953246905715</v>
      </c>
      <c r="D167" s="0" t="n">
        <f aca="false">$D$150+$D$159+$D$165</f>
        <v>20.4592263928602</v>
      </c>
      <c r="E167" s="0" t="n">
        <f aca="false">$E$150+$E$159+$E$165</f>
        <v>26.6196930386396</v>
      </c>
      <c r="F167" s="0" t="n">
        <f aca="false">$F$150+$F$159+$F$165</f>
        <v>31.8760072127895</v>
      </c>
      <c r="G167" s="0" t="n">
        <f aca="false">$G$150+$G$159+$G$165</f>
        <v>41.3069614588939</v>
      </c>
      <c r="H167" s="0" t="n">
        <f aca="false">$H$150+$H$159+$H$165</f>
        <v>56.1648277841072</v>
      </c>
    </row>
    <row r="169" customFormat="false" ht="12.8" hidden="false" customHeight="false" outlineLevel="0" collapsed="false">
      <c r="B169" s="0" t="s">
        <v>119</v>
      </c>
      <c r="C169" s="0" t="n">
        <f aca="false">C167+C141</f>
        <v>256.368951505432</v>
      </c>
      <c r="D169" s="0" t="n">
        <f aca="false">D167+D141</f>
        <v>248.495134372227</v>
      </c>
      <c r="E169" s="0" t="n">
        <f aca="false">E167+E141</f>
        <v>238.214455381435</v>
      </c>
      <c r="F169" s="0" t="n">
        <f aca="false">F167+F141</f>
        <v>218.605179977124</v>
      </c>
      <c r="G169" s="0" t="n">
        <f aca="false">G167+G141</f>
        <v>203.587387899641</v>
      </c>
      <c r="H169" s="0" t="n">
        <f aca="false">H167+H141</f>
        <v>170.394439275204</v>
      </c>
    </row>
  </sheetData>
  <mergeCells count="5">
    <mergeCell ref="A1:K1"/>
    <mergeCell ref="A17:K17"/>
    <mergeCell ref="A32:K32"/>
    <mergeCell ref="A47:K47"/>
    <mergeCell ref="A62:K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E21" activeCellId="0" sqref="E21"/>
    </sheetView>
  </sheetViews>
  <sheetFormatPr defaultRowHeight="12.8"/>
  <cols>
    <col collapsed="false" hidden="false" max="1" min="1" style="0" width="26.6836734693878"/>
    <col collapsed="false" hidden="false" max="2" min="2" style="0" width="16.2704081632653"/>
    <col collapsed="false" hidden="false" max="1025" min="3" style="0" width="11.5204081632653"/>
  </cols>
  <sheetData>
    <row r="1" customFormat="false" ht="48.75" hidden="false" customHeight="false" outlineLevel="0" collapsed="false">
      <c r="A1" s="0" t="s">
        <v>97</v>
      </c>
      <c r="B1" s="54" t="s">
        <v>112</v>
      </c>
      <c r="C1" s="26" t="s">
        <v>113</v>
      </c>
      <c r="D1" s="41" t="s">
        <v>129</v>
      </c>
      <c r="E1" s="41" t="s">
        <v>130</v>
      </c>
    </row>
    <row r="2" customFormat="false" ht="13.8" hidden="false" customHeight="false" outlineLevel="0" collapsed="false">
      <c r="A2" s="0" t="s">
        <v>19</v>
      </c>
      <c r="B2" s="29" t="n">
        <v>27.7117732929531</v>
      </c>
      <c r="C2" s="29" t="n">
        <v>55.9723931280086</v>
      </c>
      <c r="D2" s="42" t="n">
        <v>-0.728356795755329</v>
      </c>
      <c r="E2" s="42" t="n">
        <v>-0.485259904889189</v>
      </c>
    </row>
    <row r="3" customFormat="false" ht="13.8" hidden="false" customHeight="false" outlineLevel="0" collapsed="false">
      <c r="A3" s="0" t="s">
        <v>24</v>
      </c>
      <c r="B3" s="29" t="n">
        <v>10.617189091128</v>
      </c>
      <c r="C3" s="29" t="n">
        <v>15.630832968863</v>
      </c>
      <c r="D3" s="42" t="n">
        <v>-0.51863745703255</v>
      </c>
      <c r="E3" s="42" t="n">
        <v>-0.336445670386733</v>
      </c>
    </row>
    <row r="4" customFormat="false" ht="13.8" hidden="false" customHeight="false" outlineLevel="0" collapsed="false">
      <c r="A4" s="0" t="s">
        <v>22</v>
      </c>
      <c r="B4" s="29" t="n">
        <v>13.8216748250898</v>
      </c>
      <c r="C4" s="29" t="n">
        <v>13.8216748250898</v>
      </c>
      <c r="D4" s="42" t="n">
        <v>-0.057191387084893</v>
      </c>
      <c r="E4" s="42" t="n">
        <v>-0.057191387084893</v>
      </c>
    </row>
    <row r="5" customFormat="false" ht="13.8" hidden="false" customHeight="false" outlineLevel="0" collapsed="false">
      <c r="A5" s="0" t="s">
        <v>23</v>
      </c>
      <c r="B5" s="29" t="n">
        <v>11.2081626774397</v>
      </c>
      <c r="C5" s="29" t="n">
        <v>11.2081626774397</v>
      </c>
      <c r="D5" s="42" t="n">
        <v>-0.643525457602477</v>
      </c>
      <c r="E5" s="42" t="n">
        <v>-0.643525457602477</v>
      </c>
    </row>
    <row r="6" customFormat="false" ht="13.8" hidden="false" customHeight="false" outlineLevel="0" collapsed="false">
      <c r="A6" s="0" t="s">
        <v>116</v>
      </c>
      <c r="B6" s="29" t="n">
        <v>42.7869484089677</v>
      </c>
      <c r="C6" s="29" t="n">
        <v>42.7869484089677</v>
      </c>
      <c r="D6" s="42" t="n">
        <v>-0.107961717048787</v>
      </c>
      <c r="E6" s="42" t="n">
        <v>-0.107961717048787</v>
      </c>
    </row>
    <row r="7" customFormat="false" ht="13.8" hidden="false" customHeight="false" outlineLevel="0" collapsed="false">
      <c r="A7" s="33" t="s">
        <v>21</v>
      </c>
      <c r="B7" s="29" t="n">
        <v>6.2791934249546</v>
      </c>
      <c r="C7" s="29" t="n">
        <v>29.1697574962713</v>
      </c>
      <c r="D7" s="42" t="n">
        <v>0.037399642177337</v>
      </c>
      <c r="E7" s="42" t="n">
        <v>0.594972858673348</v>
      </c>
    </row>
    <row r="8" customFormat="false" ht="13.8" hidden="false" customHeight="false" outlineLevel="0" collapsed="false">
      <c r="A8" s="33" t="s">
        <v>117</v>
      </c>
      <c r="B8" s="29" t="n">
        <v>1.4137897932137</v>
      </c>
      <c r="C8" s="29" t="n">
        <v>1.4137897932137</v>
      </c>
      <c r="D8" s="42" t="n">
        <v>-0.632213046200786</v>
      </c>
      <c r="E8" s="42" t="n">
        <v>-0.632213046200786</v>
      </c>
    </row>
    <row r="9" customFormat="false" ht="13.8" hidden="false" customHeight="false" outlineLevel="0" collapsed="false">
      <c r="A9" s="33" t="s">
        <v>119</v>
      </c>
      <c r="B9" s="29" t="n">
        <v>113.838731513747</v>
      </c>
      <c r="C9" s="29" t="n">
        <v>170.003559297854</v>
      </c>
      <c r="D9" s="42" t="n">
        <v>-0.500785939712411</v>
      </c>
      <c r="E9" s="42" t="n">
        <v>-0.315867653797996</v>
      </c>
    </row>
    <row r="10" customFormat="false" ht="13.8" hidden="false" customHeight="false" outlineLevel="0" collapsed="false">
      <c r="A10" s="33" t="s">
        <v>120</v>
      </c>
      <c r="B10" s="29" t="n">
        <v>65.4038097722956</v>
      </c>
      <c r="C10" s="29" t="n">
        <v>65.4038097722956</v>
      </c>
      <c r="D10" s="42" t="n">
        <v>1.36285850655065</v>
      </c>
      <c r="E10" s="42" t="n">
        <v>1.36285850655065</v>
      </c>
    </row>
    <row r="11" customFormat="false" ht="13.8" hidden="false" customHeight="false" outlineLevel="0" collapsed="false">
      <c r="A11" s="0" t="s">
        <v>113</v>
      </c>
      <c r="B11" s="29" t="n">
        <v>179.242541286042</v>
      </c>
      <c r="C11" s="29" t="n">
        <v>235.407369070149</v>
      </c>
      <c r="D11" s="42" t="n">
        <v>-0.299055829461887</v>
      </c>
      <c r="E11" s="42" t="n">
        <v>-0.147615477339164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LibreOffice/4.3.7.2$Windows_x86 LibreOffice_project/8a35821d8636a03b8bf4e15b48f59794652c68ba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2017-10-17T14:55:55Z</dcterms:created>
  <dc:creator>Apache POI</dc:creator>
  <dc:language>fr-FR</dc:language>
  <dcterms:modified xsi:type="dcterms:W3CDTF">2018-05-02T10:58:59Z</dcterms:modified>
  <cp:revision>36</cp:revision>
</cp:coreProperties>
</file>