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4" firstSheet="0" showHorizontalScroll="true" showSheetTabs="true" showVerticalScroll="true" tabRatio="826" windowHeight="8192" windowWidth="16384" xWindow="0" yWindow="0"/>
  </bookViews>
  <sheets>
    <sheet name="hypothèses hors modèles" r:id="rId2" sheetId="1" state="visible"/>
    <sheet name="sorties_modele_sanstitre" r:id="rId3" sheetId="2" state="visible"/>
    <sheet name="Sorties_modele_tertiaire" r:id="rId4" sheetId="3" state="visible"/>
    <sheet name="tertiaire indicateur DGEC" r:id="rId5" sheetId="4" state="visible"/>
    <sheet name="tertiaire inputs MEDPRO" r:id="rId6" sheetId="5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<sst xmlns="http://schemas.openxmlformats.org/spreadsheetml/2006/main" count="4620" uniqueCount="342">
  <si>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</si>
  <si>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</si>
  <si>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</si>
  <si>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</si>
  <si>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</si>
  <si>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</si>
  <si>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</si>
  <si>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</si>
  <si>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</si>
  <si>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Branche_MEDPRO</t>
  </si>
  <si>
    <t>Commerce</t>
  </si>
  <si>
    <t>Santé</t>
  </si>
  <si>
    <t>Autre</t>
  </si>
  <si>
    <t>Projections surfaces totales (Mm2)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</si>
  <si>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</si>
  <si>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</si>
  <si>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</si>
  <si>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</si>
  <si>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</si>
  <si>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</si>
  <si>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</si>
  <si>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</si>
  <si>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</si>
  <si>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</si>
  <si>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</si>
  <si>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</si>
  <si>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</si>
  <si>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</si>
  <si>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</si>
  <si>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</si>
  <si>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</si>
  <si>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</si>
  <si>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</si>
  <si>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</si>
  <si>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</si>
  <si>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</si>
  <si>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</si>
  <si>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</si>
  <si>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</si>
  <si>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</si>
  <si>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</si>
  <si>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</si>
  <si>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</si>
  <si>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</si>
  <si>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</si>
  <si>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</si>
  <si>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</si>
  <si>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</si>
  <si>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</si>
  <si>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</si>
  <si>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</si>
  <si>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</si>
  <si>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</si>
  <si>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</si>
  <si>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</si>
  <si>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</si>
  <si>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neuf</t>
  </si>
  <si>
    <t>individualisation des frais de chauffage</t>
  </si>
  <si>
    <t>Part du parc à chauffage collectif</t>
  </si>
  <si>
    <t>part du parc éligible équipé</t>
  </si>
  <si>
    <t>Part d’impossibilité technique</t>
  </si>
  <si>
    <t>Part du parc équipé</t>
  </si>
  <si>
    <t>gain moyen sur le besoin de chauffage</t>
  </si>
  <si>
    <t>Evolution du besoin de chauffage (valeurs incluses dans le modèle)</t>
  </si>
  <si>
    <t>CEE</t>
  </si>
  <si>
    <t>tertiaire (TWh économisé annuellement)</t>
  </si>
  <si>
    <t>Total 3ème et 4ème période</t>
  </si>
  <si>
    <t>valeurs à retirer aux consommations (hors modèle)</t>
  </si>
  <si>
    <t>scenario</t>
  </si>
  <si>
    <t>periodeconsDGEC</t>
  </si>
  <si>
    <t>AMS3</t>
  </si>
  <si>
    <t>Parc &lt; 2009</t>
  </si>
  <si>
    <t>Parc &gt; 2009</t>
  </si>
  <si>
    <t>Total</t>
  </si>
  <si>
    <t>S1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</si>
  <si>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</si>
  <si>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</si>
  <si>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</si>
  <si>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</si>
  <si>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</si>
  <si>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</si>
  <si>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</si>
  <si>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</si>
  <si>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</si>
  <si>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</si>
  <si>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</si>
  <si>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</si>
  <si>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</si>
  <si>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</si>
  <si>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</si>
  <si>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</si>
  <si>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</si>
  <si>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</si>
  <si>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</si>
  <si>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</si>
  <si>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</si>
  <si>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</si>
  <si>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</si>
  <si>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</si>
  <si>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</si>
  <si>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</si>
  <si>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</si>
  <si>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</si>
  <si>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</si>
  <si>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</si>
  <si>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</si>
  <si>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</si>
  <si>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</si>
  <si>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</si>
  <si>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</si>
  <si>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</si>
  <si>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</si>
  <si>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</si>
  <si>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</si>
  <si>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</si>
  <si>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</si>
  <si>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</si>
  <si>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</si>
  <si>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</si>
  <si>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</si>
  <si>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</si>
  <si>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</si>
  <si>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</si>
  <si>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</si>
  <si>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</si>
  <si>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</si>
  <si>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</si>
  <si>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</si>
  <si>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</si>
  <si>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</si>
  <si>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</si>
  <si>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</si>
  <si>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</si>
  <si>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</si>
  <si>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</si>
  <si>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</si>
  <si>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</si>
  <si>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</si>
  <si>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</si>
  <si>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</si>
  <si>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</si>
  <si>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</si>
  <si>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</si>
  <si>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</si>
  <si>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</si>
  <si>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</si>
  <si>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</si>
  <si>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</si>
  <si>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</si>
  <si>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</si>
  <si>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</si>
  <si>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</si>
  <si>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</si>
  <si>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</si>
  <si>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</si>
  <si>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</si>
  <si>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</si>
  <si>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</si>
  <si>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</si>
  <si>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</si>
  <si>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</si>
  <si>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</si>
  <si>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</si>
  <si>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</si>
  <si>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</si>
  <si>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</si>
  <si>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AME 2017-2018</t>
  </si>
  <si>
    <t>Evolution du parc (surfaces en millions de m²)</t>
  </si>
  <si>
    <t>Parc &lt;2009</t>
  </si>
  <si>
    <t>Parc&gt;2009</t>
  </si>
  <si>
    <t>II.A. Parc Tertiaire neuf</t>
  </si>
  <si>
    <t>II.A.1. Construction</t>
  </si>
  <si>
    <t>Surfaces tertaires (Mm2)</t>
  </si>
  <si>
    <t>II.A.2. Performance du bâti</t>
  </si>
  <si>
    <t>2010-2015</t>
  </si>
  <si>
    <t>2015-2020</t>
  </si>
  <si>
    <t>2020-2025</t>
  </si>
  <si>
    <t>2025-2030</t>
  </si>
  <si>
    <t>2030-2035</t>
  </si>
  <si>
    <t>2035-2050</t>
  </si>
  <si>
    <t>RT2005</t>
  </si>
  <si>
    <t>RT2012</t>
  </si>
  <si>
    <t>RT2020</t>
  </si>
  <si>
    <t>Bâtiment exemplaire de l’État, de ses établissements publics et des collectivités territoriales</t>
  </si>
  <si>
    <t>Part des bâtiments neufs selon le niveau de performance</t>
  </si>
  <si>
    <t>Baisse du besoin unitaire pour les usages RT par rapport à la RT 2012</t>
  </si>
  <si>
    <t>BEPOS 1</t>
  </si>
  <si>
    <t>BEPOS 2</t>
  </si>
  <si>
    <t>Electrique recup chaleur</t>
  </si>
  <si>
    <t>BEPOS 3</t>
  </si>
  <si>
    <t>BEPOS 4</t>
  </si>
  <si>
    <t>Autres + urbain</t>
  </si>
  <si>
    <t>coefficient appliqué aux besoins unitaires des usages RT pour les bâtiments neufs entrants de l’État</t>
  </si>
  <si>
    <t>II.A.3. Mix chauffage, parc neuf</t>
  </si>
  <si>
    <t>Calage en 2008  sur les parts de marchés observées (données CEREN) puis évolution modèle CGDD</t>
  </si>
  <si>
    <t>Gaz naturel</t>
  </si>
  <si>
    <t>Chauffage urbain</t>
  </si>
  <si>
    <t>Electricité (PAC, Rooftop et DRV)</t>
  </si>
  <si>
    <t>Electricité (Joule)</t>
  </si>
  <si>
    <t>Les performances moyennes des systèmes sont définies via les choix de renouvellement automatiquement générés par l'outil CGDD (fonction de la rentabilité et performance à atteindre). Les équipements sont séparés entre  systèmes "classiques" et "performants".</t>
  </si>
  <si>
    <t>"classique"</t>
  </si>
  <si>
    <t>"performant"</t>
  </si>
  <si>
    <t>chaudière gaz</t>
  </si>
  <si>
    <t>II.A.4. Climatisation dans le neuf</t>
  </si>
  <si>
    <t>Part des m2 climatisés</t>
  </si>
  <si>
    <t>Commerces</t>
  </si>
  <si>
    <t>II.B. Parc Tertiaire existant</t>
  </si>
  <si>
    <t>II.B.1. Parc touché par niveaux de rénovations</t>
  </si>
  <si>
    <t>Le modèle CGDD gère différent les bouquets. On considère ici :
- rénovation faible = changement des fenêtres et fenêtres + murs performance faible
- rénovation moyenne = murs+fenêtres performant + ensemble moyen
- rénovation importante = ensemble du bâti rénové niveau BBC
Ces niveaux n'intègrent pas les travaux supplémentaires générés par les CEE 3ème période (de 2016 à 2020)</t>
  </si>
  <si>
    <t>Rénovation moyenne (RT Element)</t>
  </si>
  <si>
    <t>GTB (fait partie des rénovations faibles)</t>
  </si>
  <si>
    <t>Investissements dans la rénovation (milliards d’euros)</t>
  </si>
  <si>
    <t>Changement de système de chauffage seul</t>
  </si>
  <si>
    <t>Geste sur le bâti et Changement de système chauffage</t>
  </si>
  <si>
    <t>II.B.2. Performance de la rénovation</t>
  </si>
  <si>
    <t>II.B.2.a Gains sur le besoin énergétique de chauffage (enveloppe)</t>
  </si>
  <si>
    <t>Administration</t>
  </si>
  <si>
    <t>Il s'agit de valeurs moyennes. Les gains peuvent être plus ou moins importants selon la cible.</t>
  </si>
  <si>
    <t>Cafés-Hotels-Restaurants (Cahore)</t>
  </si>
  <si>
    <t>Enseignement Recherche</t>
  </si>
  <si>
    <t>santé et social</t>
  </si>
  <si>
    <t>II.B.2.a Evolution de la performance des systèmes de production de chaleur</t>
  </si>
  <si>
    <t>L'outil de simulation considère 2 niveaux de performance pour chaque système dont les coûts évoluent de manière différentiée ( les systèmes performants  et les PACS voyant leur coût diminuer).
Le gain de rendement entre une chaudière gaz "classique" et "condensation" est de 27%
Le gain de rendement entre une PAC "classique" et une PAC "performante" est de 13%</t>
  </si>
  <si>
    <t>II.B.3. Evolution mix énergétique existant (chauffage seul)</t>
  </si>
  <si>
    <t>Chauffage seul - parc existant</t>
  </si>
  <si>
    <t>% des surfaces équipées, parc existant</t>
  </si>
  <si>
    <t>Chauffage Urbain</t>
  </si>
  <si>
    <t>Ensemble des usages thermiques - tout bâtiment neuf+existant</t>
  </si>
  <si>
    <t>II.B.4. Climatisation dans le parc existant</t>
  </si>
  <si>
    <t>II.B.6. Evolution de la Valeur Ajoutée (VA) (sortie ThreeME) et de l'Emploi (hypothèses CGDD d’après INSEE et BIPE )</t>
  </si>
  <si>
    <t>VA (anciennes valeurs AME 2016)</t>
  </si>
  <si>
    <t>VA</t>
  </si>
  <si>
    <t>Emploi</t>
  </si>
  <si>
    <t>II.C. Autres hypothèses</t>
  </si>
  <si>
    <t>Directive européenne "patrimoine de l'Etat"</t>
  </si>
  <si>
    <t>Surfaces rénovées du parc de l'Etat (Mm²) du fait de la réglementation</t>
  </si>
  <si>
    <t>Obligation de rénovation de 3 % par an à partir de 2014 et maintenue jusqu’en 2050</t>
  </si>
  <si>
    <t>Décret d'obligation de rénovation du parc tertiaire</t>
  </si>
  <si>
    <t>pas dans l’AME</t>
  </si>
  <si>
    <t>II.C.1. Fonds chaleur</t>
  </si>
  <si>
    <t>II.C.2. Individualisation des charges de chauffage</t>
  </si>
  <si>
    <t>Les chiffres de l’étude d’impact de la DHUP sont utilisés</t>
  </si>
  <si>
    <t>La part du parc à chauffage collectif est estimée à 30 %, on prend une part d’impossibilité technique de 15 % sur les surfaces chauffées collectivement</t>
  </si>
  <si>
    <t>Le gain attendu pour la cible est évalué à 7,5% des besoins de chauffage</t>
  </si>
  <si>
    <t>On suppose que le parc cible est équipé en 3 ans. Cela conduit à diminuer le besoin unitaire de chauffage du parc comme suit</t>
  </si>
  <si>
    <t>Part du parc total équipé</t>
  </si>
  <si>
    <t>Les gains sont maintenus jusqu’en 2050</t>
  </si>
  <si>
    <t>II.C.3. CEE</t>
  </si>
  <si>
    <t>remarque </t>
  </si>
  <si>
    <t>Total 3ème et 4ème période 2,4</t>
  </si>
  <si>
    <t>Ecart de consommations totales entre un scenario avec et sans CEE</t>
  </si>
  <si>
    <t>Ventilation et auxiliaires ??? froid alimentaire ???</t>
  </si>
  <si>
    <t>II.C.4. Consommation d'électricité hors usages thermiques et hors climatisation, i.e.  liée à l'activité tertiaire (ordinateurs, imprimantes, éclairage, etc…)</t>
  </si>
  <si>
    <t>Consommation d'elec (kWh/employé/an)</t>
  </si>
  <si>
    <t>II.C.5. Travaux embarqués</t>
  </si>
  <si>
    <t>II.C.6. RT existant 2018</t>
  </si>
  <si>
    <t>Le modèle permet d’imposer un niveau minimal lors de geste de rénovation choisi entre les deux niveaux de performance du modèle : modéré ou BBC</t>
  </si>
  <si>
    <t>Le niveau BBC étant plus performant que le niveau de la nouvelle RT par élément, celle-ci a été modélisée en augmentant les gains des gestes modérés de 6 % (hypothèse DHUP) et en augmentant les rendements des systèmes de chauffage classiques de 10 % (à défaut d’hypothèses précises par systèmes)  à partir de 2018</t>
  </si>
  <si>
    <t>Les coûts des gestes ont été augmenté de 9 % et le coût des systèmes de 15 %</t>
  </si>
  <si>
    <t>III Autres indicateurs</t>
  </si>
  <si>
    <t>Consommations totales par énergie en mtep</t>
  </si>
  <si>
    <t>Consommations  par usage en mtep</t>
  </si>
  <si>
    <t>baisse total</t>
  </si>
  <si>
    <t>baisse chauffage</t>
  </si>
  <si>
    <t>Indicateurs bâtiment de la SNBC</t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</si>
  <si>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des secteurs résidentiel et tertiaire, en distinguant l’usage chauffage et la part électricité spécifique (en Mtep)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</si>
  <si>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Investissements publics et privés dédiés à la transition énergétique (volet Bâtiment) en distinguant les investissements dans l'efficacité énergétique et dans les énergies renouvelables (Md€)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</si>
  <si>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du parc privé rénovés, selon la performance (il serait pertinent de considérer les critères de performance de l’enquête OPEN qui sert à alimenter les indicateurs SNBC), en distinguant le parc social, et en distinguant la part de ceux ayant au départ la plus mauvaise performance énergétique (étiquettes F et G),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</si>
  <si>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rénovés dans le cadre du programme « Habiter Mieux » de l’Anah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</si>
  <si>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par vecteurs (charbon, pétrôle, gaz, électricité, ENR et déchets) des secteurs résidentiels et  tertiaire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</si>
  <si>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consommé par le secteur de la construction (Mm</t>
    </r>
    <r>
      <rPr>
        <vertAlign val="superscript"/>
        <sz val="11"/>
        <color rgb="FF000000"/>
        <rFont val="Arial"/>
        <family val="2"/>
        <charset val="1"/>
      </rPr>
      <t>3</t>
    </r>
    <r>
      <rPr>
        <sz val="11"/>
        <color rgb="FF000000"/>
        <rFont val="Arial"/>
        <family val="2"/>
        <charset val="1"/>
      </rPr>
      <t>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</si>
  <si>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incorporé dans les bâtiments (Mm³)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</si>
  <si>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Part des déchets minéraux du BTP valorisés/recyclés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</si>
  <si>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Evolution de la climatisation d’été</t>
    </r>
  </si>
  <si>
    <t>Variable Med-Pro</t>
  </si>
  <si>
    <t>Commentaire</t>
  </si>
  <si>
    <t>Commentaire BV</t>
  </si>
  <si>
    <t>format AME 2017-2018</t>
  </si>
  <si>
    <t>Nombre d'employés</t>
  </si>
  <si>
    <t>Hypothèses note Enerdata</t>
  </si>
  <si>
    <r>
      <t>Ces deux hypothèses permettent de calculer le Taux de croissance annuel de la productivité (variable d'entrée de MedPro :</t>
    </r>
    <r>
      <rPr>
        <sz val="11"/>
        <color rgb="FFFF0000"/>
        <rFont val="Calibri"/>
        <family val="2"/>
        <charset val="1"/>
      </rPr>
      <t>PRLCY _ productivité par branche, non trouvée dans Med-Pro).</t>
    </r>
  </si>
  <si>
    <t>BV Inversion du nom de variable entre Nombre d’employés et valeur ajoutée ? 1,4 millions d’mployés dans le tertiaire ce n’est pas possible. 20 millions plus proche des statistiques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</si>
  <si>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</si>
  <si>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</si>
  <si>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</si>
  <si>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</si>
  <si>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</si>
  <si>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</si>
  <si>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Existe-t-il des détails sur les secteurs inclus dans les branches du modèle ??</t>
  </si>
  <si>
    <t>Superficie au sol par employé (m2)</t>
  </si>
  <si>
    <t>AREAL</t>
  </si>
  <si>
    <t>BV les valeurs sont très faibles pour des m² par employé. Est ce que c’est l’indice d’évolution des surfaces par employé ?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</si>
  <si>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</si>
  <si>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</si>
  <si>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</si>
  <si>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</si>
  <si>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Part des besoins ou des consommations finales ? i.e avant ou après calcul des consommations avec le rendement des systèmes de chauffage ?</t>
  </si>
  <si>
    <t>- le gaz:</t>
  </si>
  <si>
    <t>PCBTCY</t>
  </si>
  <si>
    <t>usages thermiques dans le modèle tertiaire = chauffage ECS cuisson +autres usages thermiques dans le modèle tertiaire. Est-ce pareil dans MEDPRO ?</t>
  </si>
  <si>
    <t>- la chaleur:</t>
  </si>
  <si>
    <t>- l'énergie solaire:</t>
  </si>
  <si>
    <t>part du solaire dans autres énergies</t>
  </si>
  <si>
    <t>Énergie solaire non disponible de manière individualisée dans le modèle. Inclus dans autres énergies</t>
  </si>
  <si>
    <t>PSVSOL</t>
  </si>
  <si>
    <t>- l'électricité:</t>
  </si>
  <si>
    <t>PSVEL</t>
  </si>
  <si>
    <t>- la biomasse:</t>
  </si>
  <si>
    <t>part de la biomasse  dans autres énergies</t>
  </si>
  <si>
    <t>Biomasse non disponible de manière individualisée dans le modèle. Inclus dans autres énergies</t>
  </si>
  <si>
    <t>PSVET</t>
  </si>
  <si>
    <t>- le fioul:</t>
  </si>
  <si>
    <t>Total (verification):</t>
  </si>
  <si>
    <t>Pourquoi  la somme est supérieure à 1 ? Il manque le fioul et les autres énergies minoritaires (Charbon, GPL)</t>
  </si>
  <si>
    <t>- dont chauffage</t>
  </si>
  <si>
    <t>Gain d'efficacité par rapport à 2010 (Evolution du besoin unitaire de chauffage)</t>
  </si>
  <si>
    <t>Indice d’évolution des consommations unitiares ou des besoins unitaires de chauffage ?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</si>
  <si>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</si>
  <si>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</si>
  <si>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t>Le niveau de détail sur les rénovations thermiques est donc assez faible.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</si>
  <si>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</si>
  <si>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</si>
  <si>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</si>
  <si>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</si>
  <si>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</si>
  <si>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</si>
  <si>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</si>
  <si>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</si>
  <si>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</si>
  <si>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</si>
  <si>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</si>
  <si>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</si>
  <si>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</si>
  <si>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</si>
  <si>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</si>
  <si>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d'effiicacité = baisse des consommations unitaires en climatisation? Pour l'instant, j'obtiens des valeurs bien plus faibles en sortie de mon modèle</t>
  </si>
  <si>
    <t>Gain d'efficacité par rapport à 2010</t>
  </si>
  <si>
    <t>CSELACY</t>
  </si>
  <si>
    <t>Eclairage public</t>
  </si>
  <si>
    <t>hors modèle</t>
  </si>
  <si>
    <t>CSELPUCY</t>
  </si>
  <si>
    <t>non présent dans le modèle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</si>
</sst>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MM/DD/YYYY\ HH:MM:SS"/>
    <numFmt numFmtId="166" formatCode="0"/>
    <numFmt numFmtId="167" formatCode="#,##0"/>
    <numFmt numFmtId="168" formatCode="0.0"/>
    <numFmt numFmtId="169" formatCode="@"/>
    <numFmt numFmtId="170" formatCode="0.00%"/>
    <numFmt numFmtId="171" formatCode="0%"/>
    <numFmt numFmtId="172" formatCode="0.00"/>
    <numFmt numFmtId="173" formatCode="0.0%"/>
    <numFmt numFmtId="174" formatCode="#,##0.00"/>
    <numFmt numFmtId="175" formatCode="0.000"/>
    <numFmt numFmtId="176" formatCode="0.0000"/>
    <numFmt numFmtId="177" formatCode="0.000%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FF3333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11"/>
      <color rgb="FFFF0000"/>
      <name val="OpenSymbol"/>
      <family val="0"/>
      <charset val="1"/>
    </font>
    <font>
      <sz val="7"/>
      <color rgb="FFFF0000"/>
      <name val="Times New Roman"/>
      <family val="1"/>
      <charset val="1"/>
    </font>
    <font>
      <sz val="11"/>
      <color rgb="FFFF0000"/>
      <name val="Arial"/>
      <family val="2"/>
      <charset val="1"/>
    </font>
    <font>
      <sz val="11"/>
      <color rgb="FF000000"/>
      <name val="OpenSymbol"/>
      <family val="0"/>
      <charset val="1"/>
    </font>
    <font>
      <sz val="7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58F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2F5597"/>
        <bgColor rgb="FF666699"/>
      </patternFill>
    </fill>
  </fills>
  <borders count="21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medium">
        <color rgb="FF00758F"/>
      </left>
      <right/>
      <top style="medium">
        <color rgb="FF00758F"/>
      </top>
      <bottom style="medium">
        <color rgb="FF00758F"/>
      </bottom>
      <diagonal/>
    </border>
    <border diagonalDown="false" diagonalUp="false">
      <left/>
      <right/>
      <top style="medium">
        <color rgb="FF00758F"/>
      </top>
      <bottom style="medium">
        <color rgb="FF00758F"/>
      </bottom>
      <diagonal/>
    </border>
    <border diagonalDown="false" diagonalUp="false">
      <left/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 style="hair"/>
      <right style="thin"/>
      <top style="hair"/>
      <bottom style="hair"/>
      <diagonal/>
    </border>
    <border diagonalDown="false" diagonalUp="false">
      <left style="medium">
        <color rgb="FF00758F"/>
      </left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/>
      <right/>
      <top/>
      <bottom style="medium">
        <color rgb="FF00758F"/>
      </bottom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/>
      <right style="hair">
        <color rgb="FF4BACC6"/>
      </right>
      <top style="hair">
        <color rgb="FF4BACC6"/>
      </top>
      <bottom style="hair">
        <color rgb="FF4BACC6"/>
      </bottom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3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71">
      <alignment horizontal="general" indent="0" shrinkToFit="false" textRotation="0" vertical="bottom" wrapText="fals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108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5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7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justify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9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9" xfId="30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3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3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71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3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3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3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2" xfId="3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3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3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3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4" xfId="3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6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7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6" xfId="3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1" xfId="30">
      <alignment horizontal="justify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71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6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3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4" xfId="3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0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2" fontId="0" numFmtId="164" xfId="3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2" fontId="0" numFmtId="172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2" xfId="3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2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3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1" fillId="3" fontId="7" numFmtId="164" xfId="3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9" fillId="2" fontId="13" numFmtId="164" xfId="3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0" fillId="2" fontId="14" numFmtId="171" xfId="3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2" fontId="14" numFmtId="171" xfId="3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0" numFmtId="164" xfId="3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14" numFmtId="171" xfId="3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15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6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3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4" numFmtId="164" xfId="3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4" fillId="2" fontId="4" numFmtId="164" xfId="3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9" fillId="2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6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7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5" fillId="0" fontId="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6" fillId="0" fontId="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3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4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7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74" xfId="3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7" numFmtId="164" xfId="3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74" xfId="3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10" fillId="2" fontId="0" numFmtId="172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1" fillId="2" fontId="0" numFmtId="172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9" fillId="2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3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3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7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71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7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3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7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8" xfId="3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8" numFmtId="164" xfId="0">
      <alignment horizontal="justify" indent="0" shrinkToFit="false" textRotation="0" vertical="center" wrapText="false"/>
      <protection hidden="false" locked="true"/>
    </xf>
    <xf applyAlignment="true" applyBorder="false" applyFont="true" applyProtection="false" borderId="0" fillId="0" fontId="21" numFmtId="164" xfId="0">
      <alignment horizontal="justify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5" numFmtId="164" xfId="3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5" fontId="26" numFmtId="164" xfId="3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7" fillId="5" fontId="26" numFmtId="164" xfId="3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5" fontId="26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6" numFmtId="164" xfId="3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26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4" xfId="3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8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0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27" numFmtId="164" xfId="3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4" fontId="0" numFmtId="166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0" numFmtId="166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3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4" xfId="3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4" xfId="3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4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4" fontId="0" numFmtId="168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6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7" numFmtId="164" xfId="30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20" fillId="0" fontId="0" numFmtId="171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7" numFmtId="164" xfId="3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27" numFmtId="164" xfId="3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20" fillId="4" fontId="0" numFmtId="166" xfId="3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9" fillId="4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3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9" fillId="0" fontId="0" numFmtId="17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76" xfId="3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7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30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5" fontId="26" numFmtId="171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4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30" numFmtId="164" xfId="3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30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30" numFmtId="171" xfId="3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7" xfId="3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4" fontId="0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XLConnect.Header" xfId="25"/>
    <cellStyle builtinId="54" customBuiltin="true" name="Excel Built-in Excel Built-in XLConnect.String" xfId="26"/>
    <cellStyle builtinId="54" customBuiltin="true" name="Excel Built-in Excel Built-in XLConnect.Numeric" xfId="27"/>
    <cellStyle builtinId="54" customBuiltin="true" name="Excel Built-in Excel Built-in Excel Built-in Excel Built-in XLConnect.String" xfId="28"/>
    <cellStyle builtinId="54" customBuiltin="true" name="Excel Built-in Excel Built-in Excel Built-in Excel Built-in XLConnect.Numeric" xfId="29"/>
    <cellStyle builtinId="54" customBuiltin="true" name="Excel Built-in Excel Built-in Excel Built-in Excel Built-in TableStyleLight1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8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6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J28" activeCellId="0" pane="topLeft" sqref="J28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5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K2" s="0" t="n">
        <v>2009</v>
      </c>
      <c r="L2" s="0" t="n">
        <v>2010</v>
      </c>
      <c r="M2" s="0" t="n">
        <v>2011</v>
      </c>
      <c r="N2" s="0" t="n">
        <v>2012</v>
      </c>
      <c r="O2" s="0" t="n">
        <v>2013</v>
      </c>
      <c r="P2" s="0" t="n">
        <v>2014</v>
      </c>
      <c r="Q2" s="0" t="n">
        <v>2015</v>
      </c>
      <c r="R2" s="0" t="n">
        <v>2016</v>
      </c>
      <c r="S2" s="0" t="n">
        <v>2017</v>
      </c>
      <c r="T2" s="0" t="n">
        <v>2018</v>
      </c>
      <c r="U2" s="0" t="n">
        <v>2019</v>
      </c>
      <c r="V2" s="0" t="n">
        <v>2020</v>
      </c>
      <c r="W2" s="0" t="n">
        <v>2021</v>
      </c>
      <c r="X2" s="0" t="n">
        <v>2022</v>
      </c>
      <c r="Y2" s="0" t="n">
        <v>2023</v>
      </c>
      <c r="Z2" s="0" t="n">
        <v>2024</v>
      </c>
      <c r="AA2" s="0" t="n">
        <v>2025</v>
      </c>
      <c r="AB2" s="0" t="n">
        <v>2026</v>
      </c>
      <c r="AC2" s="0" t="n">
        <v>2027</v>
      </c>
      <c r="AD2" s="0" t="n">
        <v>2028</v>
      </c>
      <c r="AE2" s="0" t="n">
        <v>2029</v>
      </c>
      <c r="AF2" s="0" t="n">
        <v>2030</v>
      </c>
      <c r="AG2" s="0" t="n">
        <v>2031</v>
      </c>
      <c r="AH2" s="0" t="n">
        <v>2032</v>
      </c>
      <c r="AI2" s="0" t="n">
        <v>2033</v>
      </c>
      <c r="AJ2" s="0" t="n">
        <v>2034</v>
      </c>
      <c r="AK2" s="0" t="n">
        <v>2035</v>
      </c>
      <c r="AL2" s="0" t="n">
        <v>2036</v>
      </c>
      <c r="AM2" s="0" t="n">
        <v>2037</v>
      </c>
      <c r="AN2" s="0" t="n">
        <v>2038</v>
      </c>
      <c r="AO2" s="0" t="n">
        <v>2039</v>
      </c>
      <c r="AP2" s="0" t="n">
        <v>2040</v>
      </c>
      <c r="AQ2" s="0" t="n">
        <v>2041</v>
      </c>
      <c r="AR2" s="0" t="n">
        <v>2042</v>
      </c>
      <c r="AS2" s="0" t="n">
        <v>2043</v>
      </c>
      <c r="AT2" s="0" t="n">
        <v>2044</v>
      </c>
      <c r="AU2" s="0" t="n">
        <v>2045</v>
      </c>
      <c r="AV2" s="0" t="n">
        <v>2046</v>
      </c>
      <c r="AW2" s="0" t="n">
        <v>2047</v>
      </c>
      <c r="AX2" s="0" t="n">
        <v>2048</v>
      </c>
      <c r="AY2" s="0" t="n">
        <v>2049</v>
      </c>
      <c r="AZ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SUM(C3:C6)</f>
        <v>17.8</v>
      </c>
      <c r="D11" s="8" t="n">
        <f aca="false">SUM(D3:D6)</f>
        <v>20.2</v>
      </c>
      <c r="E11" s="8" t="n">
        <f aca="false">SUM(E3:E6)</f>
        <v>20.7</v>
      </c>
      <c r="F11" s="8" t="n">
        <f aca="false">SUM(F3:F6)</f>
        <v>20.9</v>
      </c>
      <c r="G11" s="8" t="n">
        <f aca="false">SUM(G3:G6)</f>
        <v>21.5</v>
      </c>
      <c r="H11" s="8" t="n">
        <f aca="false">SUM(H3:H6)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 t="s">
        <v>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4.9" outlineLevel="0" r="17">
      <c r="A17" s="5" t="s">
        <v>2</v>
      </c>
      <c r="C17" s="12" t="n">
        <f aca="false">C30/C3</f>
        <v>23.1081081081081</v>
      </c>
      <c r="D17" s="12" t="n">
        <f aca="false">D30/D3</f>
        <v>26.9512195121951</v>
      </c>
      <c r="E17" s="12" t="n">
        <f aca="false">E30/E3</f>
        <v>26.9411764705882</v>
      </c>
      <c r="F17" s="12" t="n">
        <f aca="false">F30/F3</f>
        <v>27.4712643678161</v>
      </c>
      <c r="G17" s="12" t="n">
        <f aca="false">G30/G3</f>
        <v>27.5555555555556</v>
      </c>
      <c r="H17" s="12" t="n">
        <f aca="false">H30/H3</f>
        <v>28.6315789473684</v>
      </c>
      <c r="J17" s="13" t="s">
        <v>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4.9" outlineLevel="0" r="18">
      <c r="A18" s="5" t="s">
        <v>3</v>
      </c>
      <c r="C18" s="12" t="n">
        <f aca="false">C31/C4</f>
        <v>61.3333333333333</v>
      </c>
      <c r="D18" s="12" t="n">
        <f aca="false">D31/D4</f>
        <v>62.0588235294118</v>
      </c>
      <c r="E18" s="12" t="n">
        <f aca="false">E31/E4</f>
        <v>65.1515151515152</v>
      </c>
      <c r="F18" s="12" t="n">
        <f aca="false">F31/F4</f>
        <v>68.4375</v>
      </c>
      <c r="G18" s="12" t="n">
        <f aca="false">G31/G4</f>
        <v>69.6875</v>
      </c>
      <c r="H18" s="12" t="n">
        <f aca="false">H31/H4</f>
        <v>73.4375</v>
      </c>
      <c r="J18" s="13" t="s">
        <v>10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4.9" outlineLevel="0" r="19">
      <c r="A19" s="5" t="s">
        <v>4</v>
      </c>
      <c r="C19" s="12" t="n">
        <f aca="false">C32/C5</f>
        <v>65.7142857142857</v>
      </c>
      <c r="D19" s="12" t="n">
        <f aca="false">D32/D5</f>
        <v>67.0588235294118</v>
      </c>
      <c r="E19" s="12" t="n">
        <f aca="false">E32/E5</f>
        <v>71.7647058823529</v>
      </c>
      <c r="F19" s="12" t="n">
        <f aca="false">F32/F5</f>
        <v>76.4705882352941</v>
      </c>
      <c r="G19" s="12" t="n">
        <f aca="false">G32/G5</f>
        <v>76.6666666666667</v>
      </c>
      <c r="H19" s="12" t="n">
        <f aca="false">H32/H5</f>
        <v>91.0526315789474</v>
      </c>
      <c r="J19" s="13" t="s">
        <v>11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4.9" outlineLevel="0" r="20">
      <c r="A20" s="5" t="s">
        <v>5</v>
      </c>
      <c r="C20" s="12" t="n">
        <f aca="false">C33/C6</f>
        <v>59</v>
      </c>
      <c r="D20" s="12" t="n">
        <f aca="false">D33/D6</f>
        <v>60.8695652173913</v>
      </c>
      <c r="E20" s="12" t="n">
        <f aca="false">E33/E6</f>
        <v>60.8333333333333</v>
      </c>
      <c r="F20" s="12" t="n">
        <f aca="false">F33/F6</f>
        <v>61.3698630136986</v>
      </c>
      <c r="G20" s="12" t="n">
        <f aca="false">G33/G6</f>
        <v>60.9333333333333</v>
      </c>
      <c r="H20" s="12" t="n">
        <f aca="false">H33/H6</f>
        <v>60.8641975308642</v>
      </c>
      <c r="J20" s="13" t="s">
        <v>12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13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3.8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0865" t="s">
        <v>9</v>
      </c>
      <c r="K29" s="10866" t="s">
        <v>14</v>
      </c>
      <c r="L29" s="10867" t="s">
        <v>15</v>
      </c>
      <c r="M29" s="10868" t="s">
        <v>16</v>
      </c>
      <c r="N29" s="10869" t="s">
        <v>17</v>
      </c>
      <c r="O29" s="10870" t="s">
        <v>18</v>
      </c>
      <c r="P29" s="10871" t="s">
        <v>19</v>
      </c>
      <c r="Q29" s="10872" t="s">
        <v>20</v>
      </c>
      <c r="R29" s="10873" t="s">
        <v>21</v>
      </c>
      <c r="S29" s="10874" t="s">
        <v>22</v>
      </c>
      <c r="T29" s="10875" t="s">
        <v>23</v>
      </c>
      <c r="U29" s="10876" t="s">
        <v>24</v>
      </c>
      <c r="V29" s="10877" t="s">
        <v>25</v>
      </c>
      <c r="W29" s="10878" t="s">
        <v>26</v>
      </c>
      <c r="X29" s="10879" t="s">
        <v>27</v>
      </c>
      <c r="Y29" s="10880" t="s">
        <v>28</v>
      </c>
      <c r="Z29" s="10881" t="s">
        <v>29</v>
      </c>
      <c r="AA29" s="10882" t="s">
        <v>30</v>
      </c>
      <c r="AB29" s="10883" t="s">
        <v>31</v>
      </c>
      <c r="AC29" s="10884" t="s">
        <v>32</v>
      </c>
      <c r="AD29" s="10885" t="s">
        <v>33</v>
      </c>
      <c r="AE29" s="10886" t="s">
        <v>34</v>
      </c>
      <c r="AF29" s="10887" t="s">
        <v>35</v>
      </c>
      <c r="AG29" s="10888" t="s">
        <v>36</v>
      </c>
      <c r="AH29" s="10889" t="s">
        <v>37</v>
      </c>
      <c r="AI29" s="10890" t="s">
        <v>38</v>
      </c>
      <c r="AJ29" s="10891" t="s">
        <v>39</v>
      </c>
      <c r="AK29" s="10892" t="s">
        <v>40</v>
      </c>
      <c r="AL29" s="10893" t="s">
        <v>41</v>
      </c>
      <c r="AM29" s="10894" t="s">
        <v>42</v>
      </c>
      <c r="AN29" s="10895" t="s">
        <v>43</v>
      </c>
      <c r="AO29" s="10896" t="s">
        <v>44</v>
      </c>
      <c r="AP29" s="10897" t="s">
        <v>45</v>
      </c>
      <c r="AQ29" s="10898" t="s">
        <v>46</v>
      </c>
      <c r="AR29" s="10899" t="s">
        <v>47</v>
      </c>
      <c r="AS29" s="10900" t="s">
        <v>48</v>
      </c>
      <c r="AT29" s="10901" t="s">
        <v>49</v>
      </c>
      <c r="AU29" s="10902" t="s">
        <v>50</v>
      </c>
      <c r="AV29" s="10903" t="s">
        <v>51</v>
      </c>
      <c r="AW29" s="10904" t="s">
        <v>52</v>
      </c>
      <c r="AX29" s="10905" t="s">
        <v>53</v>
      </c>
      <c r="AY29" s="10906" t="s">
        <v>54</v>
      </c>
      <c r="AZ29" s="10907" t="s">
        <v>55</v>
      </c>
      <c r="AMJ29" s="6"/>
    </row>
    <row collapsed="false" customFormat="false" customHeight="false" hidden="false" ht="13.8" outlineLevel="0" r="30">
      <c r="A30" s="5" t="s">
        <v>2</v>
      </c>
      <c r="C30" s="12" t="n">
        <v>171</v>
      </c>
      <c r="D30" s="12" t="n">
        <v>221</v>
      </c>
      <c r="E30" s="12" t="n">
        <v>229</v>
      </c>
      <c r="F30" s="12" t="n">
        <v>239</v>
      </c>
      <c r="G30" s="12" t="n">
        <v>248</v>
      </c>
      <c r="H30" s="12" t="n">
        <v>272</v>
      </c>
      <c r="J30" s="10908" t="s">
        <v>2</v>
      </c>
      <c r="K30" s="10912" t="n">
        <v>2.036305989805E8</v>
      </c>
      <c r="L30" s="10916" t="n">
        <v>2.066830954348E8</v>
      </c>
      <c r="M30" s="10920" t="n">
        <v>2.097861556499E8</v>
      </c>
      <c r="N30" s="10924" t="n">
        <v>2.129406158505E8</v>
      </c>
      <c r="O30" s="10928" t="n">
        <v>2.16147326819E8</v>
      </c>
      <c r="P30" s="10932" t="n">
        <v>2.194071419019E8</v>
      </c>
      <c r="Q30" s="10936" t="n">
        <v>2.227209361279E8</v>
      </c>
      <c r="R30" s="10940" t="n">
        <v>2.2448579472280002E8</v>
      </c>
      <c r="S30" s="10944" t="n">
        <v>2.262690100626E8</v>
      </c>
      <c r="T30" s="10948" t="n">
        <v>2.2807077192630002E8</v>
      </c>
      <c r="U30" s="10952" t="n">
        <v>2.298912147867E8</v>
      </c>
      <c r="V30" s="10956" t="n">
        <v>2.317305754874E8</v>
      </c>
      <c r="W30" s="10960" t="n">
        <v>2.333680831702E8</v>
      </c>
      <c r="X30" s="10964" t="n">
        <v>2.350211206344E8</v>
      </c>
      <c r="Y30" s="10968" t="n">
        <v>2.366898710858E8</v>
      </c>
      <c r="Z30" s="10972" t="n">
        <v>2.38374448426E8</v>
      </c>
      <c r="AA30" s="10976" t="n">
        <v>2.4007497232160002E8</v>
      </c>
      <c r="AB30" s="10980" t="n">
        <v>2.417915903498E8</v>
      </c>
      <c r="AC30" s="10984" t="n">
        <v>2.43524449563E8</v>
      </c>
      <c r="AD30" s="10988" t="n">
        <v>2.452736286492E8</v>
      </c>
      <c r="AE30" s="10992" t="n">
        <v>2.4703928579669997E8</v>
      </c>
      <c r="AF30" s="10996" t="n">
        <v>2.488215820722E8</v>
      </c>
      <c r="AG30" s="11000" t="n">
        <v>2.499659569418E8</v>
      </c>
      <c r="AH30" s="11004" t="n">
        <v>2.511192886078E8</v>
      </c>
      <c r="AI30" s="11008" t="n">
        <v>2.522849885604E8</v>
      </c>
      <c r="AJ30" s="11012" t="n">
        <v>2.534809159056E8</v>
      </c>
      <c r="AK30" s="11016" t="n">
        <v>2.546660285525E8</v>
      </c>
      <c r="AL30" s="11020" t="n">
        <v>2.558583704623E8</v>
      </c>
      <c r="AM30" s="11024" t="n">
        <v>2.5705898711110002E8</v>
      </c>
      <c r="AN30" s="11028" t="n">
        <v>2.582673294221E8</v>
      </c>
      <c r="AO30" s="11032" t="n">
        <v>2.594834264962E8</v>
      </c>
      <c r="AP30" s="11036" t="n">
        <v>2.6070775860819998E8</v>
      </c>
      <c r="AQ30" s="11040" t="n">
        <v>2.6195054320959997E8</v>
      </c>
      <c r="AR30" s="11044" t="n">
        <v>2.632018930515E8</v>
      </c>
      <c r="AS30" s="11048" t="n">
        <v>2.644619710519E8</v>
      </c>
      <c r="AT30" s="11052" t="n">
        <v>2.657309461949E8</v>
      </c>
      <c r="AU30" s="11056" t="n">
        <v>2.670090262329E8</v>
      </c>
      <c r="AV30" s="11060" t="n">
        <v>2.6830083659679997E8</v>
      </c>
      <c r="AW30" s="11064" t="n">
        <v>2.696010027244E8</v>
      </c>
      <c r="AX30" s="11068" t="n">
        <v>2.709106091853E8</v>
      </c>
      <c r="AY30" s="11072" t="n">
        <v>2.7222896651E8</v>
      </c>
      <c r="AZ30" s="11076" t="n">
        <v>2.735552499206E8</v>
      </c>
      <c r="AMJ30" s="6"/>
    </row>
    <row collapsed="false" customFormat="false" customHeight="false" hidden="false" ht="13.8" outlineLevel="0" r="31">
      <c r="A31" s="5" t="s">
        <v>3</v>
      </c>
      <c r="C31" s="12" t="n">
        <v>184</v>
      </c>
      <c r="D31" s="12" t="n">
        <v>211</v>
      </c>
      <c r="E31" s="12" t="n">
        <v>215</v>
      </c>
      <c r="F31" s="12" t="n">
        <v>219</v>
      </c>
      <c r="G31" s="12" t="n">
        <v>223</v>
      </c>
      <c r="H31" s="12" t="n">
        <v>235</v>
      </c>
      <c r="J31" s="10909" t="s">
        <v>10</v>
      </c>
      <c r="K31" s="10913" t="n">
        <v>2.033942389669E8</v>
      </c>
      <c r="L31" s="10917" t="n">
        <v>2.045165261276E8</v>
      </c>
      <c r="M31" s="10921" t="n">
        <v>2.0565040559620002E8</v>
      </c>
      <c r="N31" s="10925" t="n">
        <v>2.067959915184E8</v>
      </c>
      <c r="O31" s="10929" t="n">
        <v>2.0795337749089998E8</v>
      </c>
      <c r="P31" s="10933" t="n">
        <v>2.091226586581E8</v>
      </c>
      <c r="Q31" s="10937" t="n">
        <v>2.103039280819E8</v>
      </c>
      <c r="R31" s="10941" t="n">
        <v>2.112658877013E8</v>
      </c>
      <c r="S31" s="10945" t="n">
        <v>2.122407716061E8</v>
      </c>
      <c r="T31" s="10949" t="n">
        <v>2.1322869627870002E8</v>
      </c>
      <c r="U31" s="10953" t="n">
        <v>2.1422974491739997E8</v>
      </c>
      <c r="V31" s="10957" t="n">
        <v>2.152439861707E8</v>
      </c>
      <c r="W31" s="10961" t="n">
        <v>2.1593418696060002E8</v>
      </c>
      <c r="X31" s="10965" t="n">
        <v>2.1663368299199998E8</v>
      </c>
      <c r="Y31" s="10969" t="n">
        <v>2.1734254723439997E8</v>
      </c>
      <c r="Z31" s="10973" t="n">
        <v>2.180607945296E8</v>
      </c>
      <c r="AA31" s="10977" t="n">
        <v>2.1878851204829997E8</v>
      </c>
      <c r="AB31" s="10981" t="n">
        <v>2.1952567204810002E8</v>
      </c>
      <c r="AC31" s="10985" t="n">
        <v>2.2027233614630005E8</v>
      </c>
      <c r="AD31" s="10989" t="n">
        <v>2.2102856511740002E8</v>
      </c>
      <c r="AE31" s="10993" t="n">
        <v>2.217943735829E8</v>
      </c>
      <c r="AF31" s="10997" t="n">
        <v>2.225698568088E8</v>
      </c>
      <c r="AG31" s="11001" t="n">
        <v>2.2316283068E8</v>
      </c>
      <c r="AH31" s="11005" t="n">
        <v>2.237634421641E8</v>
      </c>
      <c r="AI31" s="11009" t="n">
        <v>2.2437125630710003E8</v>
      </c>
      <c r="AJ31" s="11013" t="n">
        <v>2.2501174966110003E8</v>
      </c>
      <c r="AK31" s="11017" t="n">
        <v>2.2567040594730002E8</v>
      </c>
      <c r="AL31" s="11021" t="n">
        <v>2.2634474025769997E8</v>
      </c>
      <c r="AM31" s="11025" t="n">
        <v>2.270343105938E8</v>
      </c>
      <c r="AN31" s="11029" t="n">
        <v>2.2772923960079998E8</v>
      </c>
      <c r="AO31" s="11033" t="n">
        <v>2.284269805212E8</v>
      </c>
      <c r="AP31" s="11037" t="n">
        <v>2.2912953203599998E8</v>
      </c>
      <c r="AQ31" s="11041" t="n">
        <v>2.298537920925E8</v>
      </c>
      <c r="AR31" s="11045" t="n">
        <v>2.3058690603300002E8</v>
      </c>
      <c r="AS31" s="11049" t="n">
        <v>2.3132724342499998E8</v>
      </c>
      <c r="AT31" s="11053" t="n">
        <v>2.320751306989E8</v>
      </c>
      <c r="AU31" s="11057" t="n">
        <v>2.3283076558079997E8</v>
      </c>
      <c r="AV31" s="11061" t="n">
        <v>2.3359361178789997E8</v>
      </c>
      <c r="AW31" s="11065" t="n">
        <v>2.3436428107690004E8</v>
      </c>
      <c r="AX31" s="11069" t="n">
        <v>2.3514311054900005E8</v>
      </c>
      <c r="AY31" s="11073" t="n">
        <v>2.3593050617720002E8</v>
      </c>
      <c r="AZ31" s="11077" t="n">
        <v>2.3672665053109995E8</v>
      </c>
      <c r="AMJ31" s="6"/>
    </row>
    <row collapsed="false" customFormat="false" customHeight="false" hidden="false" ht="13.8" outlineLevel="0" r="32">
      <c r="A32" s="5" t="s">
        <v>4</v>
      </c>
      <c r="C32" s="12" t="n">
        <v>92</v>
      </c>
      <c r="D32" s="12" t="n">
        <v>114</v>
      </c>
      <c r="E32" s="12" t="n">
        <v>122</v>
      </c>
      <c r="F32" s="12" t="n">
        <v>130</v>
      </c>
      <c r="G32" s="12" t="n">
        <v>138</v>
      </c>
      <c r="H32" s="12" t="n">
        <v>173</v>
      </c>
      <c r="J32" s="10910" t="s">
        <v>11</v>
      </c>
      <c r="K32" s="10914" t="n">
        <v>1.055068068209E8</v>
      </c>
      <c r="L32" s="10918" t="n">
        <v>1.068876295475E8</v>
      </c>
      <c r="M32" s="10922" t="n">
        <v>1.082892167924E8</v>
      </c>
      <c r="N32" s="10926" t="n">
        <v>1.097118750739E8</v>
      </c>
      <c r="O32" s="10930" t="n">
        <v>1.111559168877E8</v>
      </c>
      <c r="P32" s="10934" t="n">
        <v>1.126216598839E8</v>
      </c>
      <c r="Q32" s="10938" t="n">
        <v>1.1410942464829999E8</v>
      </c>
      <c r="R32" s="10942" t="n">
        <v>1.1563755073460001E8</v>
      </c>
      <c r="S32" s="10946" t="n">
        <v>1.171904427661E8</v>
      </c>
      <c r="T32" s="10950" t="n">
        <v>1.187685012029E8</v>
      </c>
      <c r="U32" s="10954" t="n">
        <v>1.2037211745030001E8</v>
      </c>
      <c r="V32" s="10958" t="n">
        <v>1.220016912659E8</v>
      </c>
      <c r="W32" s="10962" t="n">
        <v>1.233903676875E8</v>
      </c>
      <c r="X32" s="10966" t="n">
        <v>1.247985953171E8</v>
      </c>
      <c r="Y32" s="10970" t="n">
        <v>1.262265497893E8</v>
      </c>
      <c r="Z32" s="10974" t="n">
        <v>1.2767456502679999E8</v>
      </c>
      <c r="AA32" s="10978" t="n">
        <v>1.291428869988E8</v>
      </c>
      <c r="AB32" s="10982" t="n">
        <v>1.3063178705520001E8</v>
      </c>
      <c r="AC32" s="10986" t="n">
        <v>1.321415653396E8</v>
      </c>
      <c r="AD32" s="10990" t="n">
        <v>1.336724747948E8</v>
      </c>
      <c r="AE32" s="10994" t="n">
        <v>1.352248628233E8</v>
      </c>
      <c r="AF32" s="10998" t="n">
        <v>1.367989470578E8</v>
      </c>
      <c r="AG32" s="11002" t="n">
        <v>1.382923274423E8</v>
      </c>
      <c r="AH32" s="11006" t="n">
        <v>1.398065457045E8</v>
      </c>
      <c r="AI32" s="11010" t="n">
        <v>1.413397789231E8</v>
      </c>
      <c r="AJ32" s="11014" t="n">
        <v>1.428947855542E8</v>
      </c>
      <c r="AK32" s="11018" t="n">
        <v>1.444683325557E8</v>
      </c>
      <c r="AL32" s="11022" t="n">
        <v>1.460627669668E8</v>
      </c>
      <c r="AM32" s="11026" t="n">
        <v>1.476782963888E8</v>
      </c>
      <c r="AN32" s="11030" t="n">
        <v>1.493151053376E8</v>
      </c>
      <c r="AO32" s="11034" t="n">
        <v>1.509734527131E8</v>
      </c>
      <c r="AP32" s="11038" t="n">
        <v>1.526537020666E8</v>
      </c>
      <c r="AQ32" s="11042" t="n">
        <v>1.543785284526E8</v>
      </c>
      <c r="AR32" s="11046" t="n">
        <v>1.561263727018E8</v>
      </c>
      <c r="AS32" s="11050" t="n">
        <v>1.578976294611E8</v>
      </c>
      <c r="AT32" s="11054" t="n">
        <v>1.59692370139E8</v>
      </c>
      <c r="AU32" s="11058" t="n">
        <v>1.615110653571E8</v>
      </c>
      <c r="AV32" s="11062" t="n">
        <v>1.633587551998E8</v>
      </c>
      <c r="AW32" s="11066" t="n">
        <v>1.652302100815E8</v>
      </c>
      <c r="AX32" s="11070" t="n">
        <v>1.671271185195E8</v>
      </c>
      <c r="AY32" s="11074" t="n">
        <v>1.690489348986E8</v>
      </c>
      <c r="AZ32" s="11078" t="n">
        <v>1.709965387093E8</v>
      </c>
      <c r="AMJ32" s="6"/>
    </row>
    <row collapsed="false" customFormat="false" customHeight="false" hidden="false" ht="15" outlineLevel="0" r="33">
      <c r="A33" s="5" t="s">
        <v>5</v>
      </c>
      <c r="C33" s="12" t="n">
        <v>354</v>
      </c>
      <c r="D33" s="12" t="n">
        <v>420</v>
      </c>
      <c r="E33" s="12" t="n">
        <v>438</v>
      </c>
      <c r="F33" s="12" t="n">
        <v>448</v>
      </c>
      <c r="G33" s="12" t="n">
        <v>457</v>
      </c>
      <c r="H33" s="12" t="n">
        <v>493</v>
      </c>
      <c r="J33" s="10911" t="s">
        <v>12</v>
      </c>
      <c r="K33" s="10915" t="n">
        <v>4.003291564746E8</v>
      </c>
      <c r="L33" s="10919" t="n">
        <v>4.032667594387E8</v>
      </c>
      <c r="M33" s="10923" t="n">
        <v>4.062312384459E8</v>
      </c>
      <c r="N33" s="10927" t="n">
        <v>4.092230394288E8</v>
      </c>
      <c r="O33" s="10931" t="n">
        <v>4.122424043201E8</v>
      </c>
      <c r="P33" s="10935" t="n">
        <v>4.152895555791E8</v>
      </c>
      <c r="Q33" s="10939" t="n">
        <v>4.183647412782E8</v>
      </c>
      <c r="R33" s="10943" t="n">
        <v>4.219912649363E8</v>
      </c>
      <c r="S33" s="10947" t="n">
        <v>4.256595237324E8</v>
      </c>
      <c r="T33" s="10951" t="n">
        <v>4.293697174216E8</v>
      </c>
      <c r="U33" s="10955" t="n">
        <v>4.3312233445059997E8</v>
      </c>
      <c r="V33" s="10959" t="n">
        <v>4.369176474923E8</v>
      </c>
      <c r="W33" s="10963" t="n">
        <v>4.386092227523E8</v>
      </c>
      <c r="X33" s="10967" t="n">
        <v>4.403129378142E8</v>
      </c>
      <c r="Y33" s="10971" t="n">
        <v>4.420291835255E8</v>
      </c>
      <c r="Z33" s="10975" t="n">
        <v>4.4375717930979997E8</v>
      </c>
      <c r="AA33" s="10979" t="n">
        <v>4.4549741276240003E8</v>
      </c>
      <c r="AB33" s="10983" t="n">
        <v>4.472510110686E8</v>
      </c>
      <c r="AC33" s="10987" t="n">
        <v>4.4901575987859994E8</v>
      </c>
      <c r="AD33" s="10991" t="n">
        <v>4.50792763467E8</v>
      </c>
      <c r="AE33" s="10995" t="n">
        <v>4.525819752245E8</v>
      </c>
      <c r="AF33" s="10999" t="n">
        <v>4.543833844083E8</v>
      </c>
      <c r="AG33" s="11003" t="n">
        <v>4.559946083688E8</v>
      </c>
      <c r="AH33" s="11007" t="n">
        <v>4.576187167056E8</v>
      </c>
      <c r="AI33" s="11011" t="n">
        <v>4.592480723405E8</v>
      </c>
      <c r="AJ33" s="11015" t="n">
        <v>4.609274174806E8</v>
      </c>
      <c r="AK33" s="11019" t="n">
        <v>4.626376141319E8</v>
      </c>
      <c r="AL33" s="11023" t="n">
        <v>4.6436003108699995E8</v>
      </c>
      <c r="AM33" s="11027" t="n">
        <v>4.660965551172E8</v>
      </c>
      <c r="AN33" s="11031" t="n">
        <v>4.67837450346E8</v>
      </c>
      <c r="AO33" s="11035" t="n">
        <v>4.69584602437E8</v>
      </c>
      <c r="AP33" s="11039" t="n">
        <v>4.713392836659E8</v>
      </c>
      <c r="AQ33" s="11043" t="n">
        <v>4.731192220522E8</v>
      </c>
      <c r="AR33" s="11047" t="n">
        <v>4.749086638532E8</v>
      </c>
      <c r="AS33" s="11051" t="n">
        <v>4.767087536252E8</v>
      </c>
      <c r="AT33" s="11055" t="n">
        <v>4.7851938048219997E8</v>
      </c>
      <c r="AU33" s="11059" t="n">
        <v>4.803420765347E8</v>
      </c>
      <c r="AV33" s="11063" t="n">
        <v>4.821774732411E8</v>
      </c>
      <c r="AW33" s="11067" t="n">
        <v>4.840242220657E8</v>
      </c>
      <c r="AX33" s="11071" t="n">
        <v>4.8588242054440004E8</v>
      </c>
      <c r="AY33" s="11075" t="n">
        <v>4.87753328812E8</v>
      </c>
      <c r="AZ33" s="11079" t="n">
        <v>4.8963666742209995E8</v>
      </c>
      <c r="AMJ33" s="6"/>
    </row>
    <row collapsed="false" customFormat="false" customHeight="false" hidden="false" ht="15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5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5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5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5" outlineLevel="0" r="38" s="8">
      <c r="A38" s="7" t="s">
        <v>6</v>
      </c>
      <c r="C38" s="12" t="n">
        <f aca="false">SUM(C30:C33)</f>
        <v>801</v>
      </c>
      <c r="D38" s="12" t="n">
        <f aca="false">SUM(D30:D33)</f>
        <v>966</v>
      </c>
      <c r="E38" s="12" t="n">
        <f aca="false">SUM(E30:E33)</f>
        <v>1004</v>
      </c>
      <c r="F38" s="12" t="n">
        <f aca="false">SUM(F30:F33)</f>
        <v>1036</v>
      </c>
      <c r="G38" s="12" t="n">
        <f aca="false">SUM(G30:G33)</f>
        <v>1066</v>
      </c>
      <c r="H38" s="12" t="n">
        <f aca="false">SUM(H30:H33)</f>
        <v>1173</v>
      </c>
      <c r="L38" s="20" t="n">
        <v>922200</v>
      </c>
      <c r="M38" s="20" t="n">
        <v>930777.885802727</v>
      </c>
      <c r="N38" s="20" t="n">
        <v>939448.220125971</v>
      </c>
      <c r="O38" s="20" t="n">
        <v>948212.127758683</v>
      </c>
      <c r="P38" s="20" t="n">
        <v>957070.748341599</v>
      </c>
      <c r="Q38" s="20" t="n">
        <v>966025.236573091</v>
      </c>
      <c r="R38" s="20" t="n">
        <v>973744.506043105</v>
      </c>
      <c r="S38" s="20" t="n">
        <v>981531.492012985</v>
      </c>
      <c r="T38" s="20" t="n">
        <v>989386.837770952</v>
      </c>
      <c r="U38" s="20" t="n">
        <v>997311.193159445</v>
      </c>
      <c r="V38" s="20" t="n">
        <v>1005305.21464614</v>
      </c>
      <c r="W38" s="20" t="n">
        <v>1011348.5900918</v>
      </c>
      <c r="X38" s="20" t="n">
        <v>1017436.65658566</v>
      </c>
      <c r="Y38" s="20" t="n">
        <v>1023569.81446662</v>
      </c>
      <c r="Z38" s="20" t="n">
        <v>1029748.46818494</v>
      </c>
      <c r="AA38" s="20" t="n">
        <v>1035973.02634816</v>
      </c>
      <c r="AB38" s="20" t="n">
        <v>1042006.22686227</v>
      </c>
      <c r="AC38" s="20" t="n">
        <v>1048083.08925067</v>
      </c>
      <c r="AD38" s="20" t="n">
        <v>1054203.99759124</v>
      </c>
      <c r="AE38" s="20" t="n">
        <v>1060369.33983068</v>
      </c>
      <c r="AF38" s="20" t="n">
        <v>1066579.50782673</v>
      </c>
      <c r="AG38" s="20" t="n">
        <v>1071612.35939489</v>
      </c>
      <c r="AH38" s="20" t="n">
        <v>1076676.56669175</v>
      </c>
      <c r="AI38" s="20" t="n">
        <v>1081772.3875516</v>
      </c>
      <c r="AJ38" s="20" t="n">
        <v>1086900.08234923</v>
      </c>
      <c r="AK38" s="20" t="n">
        <v>1092059.91402715</v>
      </c>
      <c r="AL38" s="20" t="n">
        <v>1097252.14812325</v>
      </c>
      <c r="AM38" s="20" t="n">
        <v>1102477.05279862</v>
      </c>
      <c r="AN38" s="20" t="n">
        <v>1107734.89886581</v>
      </c>
      <c r="AO38" s="20" t="n">
        <v>1113025.95981734</v>
      </c>
      <c r="AP38" s="20" t="n">
        <v>1118350.51185455</v>
      </c>
      <c r="AQ38" s="20" t="n">
        <v>1123708.83391671</v>
      </c>
      <c r="AR38" s="20" t="n">
        <v>1129101.20771057</v>
      </c>
      <c r="AS38" s="20" t="n">
        <v>1134527.91774014</v>
      </c>
      <c r="AT38" s="20" t="n">
        <v>1139989.25133682</v>
      </c>
      <c r="AU38" s="20" t="n">
        <v>1145485.49868993</v>
      </c>
      <c r="AV38" s="20" t="n">
        <v>1151016.95287748</v>
      </c>
      <c r="AW38" s="20" t="n">
        <v>1156583.90989735</v>
      </c>
      <c r="AX38" s="20" t="n">
        <v>1162186.66869881</v>
      </c>
      <c r="AY38" s="20" t="n">
        <v>1167825.53121439</v>
      </c>
      <c r="AZ38" s="20" t="n">
        <v>1173500.80239206</v>
      </c>
      <c r="AMJ38" s="9"/>
    </row>
    <row collapsed="false" customFormat="false" customHeight="false" hidden="false" ht="15" outlineLevel="0" r="39">
      <c r="A39" s="0" t="s">
        <v>56</v>
      </c>
    </row>
    <row collapsed="false" customFormat="true" customHeight="false" hidden="false" ht="15" outlineLevel="0" r="43" s="3">
      <c r="A43" s="1" t="s">
        <v>57</v>
      </c>
      <c r="E43" s="3" t="n">
        <v>2016</v>
      </c>
      <c r="F43" s="3" t="n">
        <v>2017</v>
      </c>
      <c r="G43" s="3" t="n">
        <v>2018</v>
      </c>
      <c r="H43" s="3" t="n">
        <v>2019</v>
      </c>
      <c r="AMJ43" s="4"/>
    </row>
    <row collapsed="false" customFormat="false" customHeight="false" hidden="false" ht="15" outlineLevel="0" r="44">
      <c r="A44" s="5" t="s">
        <v>58</v>
      </c>
      <c r="B44" s="0" t="n">
        <v>0.3</v>
      </c>
      <c r="D44" s="0" t="s">
        <v>59</v>
      </c>
      <c r="E44" s="0" t="n">
        <v>0</v>
      </c>
      <c r="F44" s="0" t="n">
        <f aca="false">1/3</f>
        <v>0.333333333333333</v>
      </c>
      <c r="G44" s="0" t="n">
        <f aca="false">2/3</f>
        <v>0.666666666666667</v>
      </c>
      <c r="H44" s="0" t="n">
        <v>1</v>
      </c>
      <c r="AMJ44" s="6"/>
    </row>
    <row collapsed="false" customFormat="false" customHeight="false" hidden="false" ht="15" outlineLevel="0" r="45">
      <c r="A45" s="5" t="s">
        <v>60</v>
      </c>
      <c r="B45" s="0" t="n">
        <v>0.15</v>
      </c>
      <c r="D45" s="0" t="s">
        <v>61</v>
      </c>
      <c r="E45" s="0" t="n">
        <v>0</v>
      </c>
      <c r="F45" s="0" t="n">
        <f aca="false">F44*$B$44*(1-$B$45)</f>
        <v>0.085</v>
      </c>
      <c r="G45" s="0" t="n">
        <f aca="false">G44*$B$44*(1-$B$45)</f>
        <v>0.17</v>
      </c>
      <c r="H45" s="0" t="n">
        <f aca="false">H44*$B$44*(1-$B$45)</f>
        <v>0.255</v>
      </c>
      <c r="AMJ45" s="6"/>
    </row>
    <row collapsed="false" customFormat="true" customHeight="false" hidden="false" ht="45" outlineLevel="0" r="46" s="8">
      <c r="A46" s="7" t="s">
        <v>62</v>
      </c>
      <c r="B46" s="8" t="n">
        <v>0.075</v>
      </c>
      <c r="D46" s="21" t="s">
        <v>63</v>
      </c>
      <c r="E46" s="22" t="n">
        <v>1</v>
      </c>
      <c r="F46" s="22" t="n">
        <f aca="false">F45*(1-$B46)*$E46 + (1-F45)*$E46</f>
        <v>0.993625</v>
      </c>
      <c r="G46" s="22" t="n">
        <f aca="false">G45*(1-$B46)*$E46 + (1-G45)*$E46</f>
        <v>0.98725</v>
      </c>
      <c r="H46" s="22" t="n">
        <f aca="false">H45*(1-$B46)*$E46 + (1-H45)*$E46</f>
        <v>0.980875</v>
      </c>
      <c r="AMJ46" s="9"/>
    </row>
    <row collapsed="false" customFormat="true" customHeight="false" hidden="false" ht="15" outlineLevel="0" r="49" s="3">
      <c r="A49" s="1" t="s">
        <v>64</v>
      </c>
      <c r="AMJ49" s="4"/>
    </row>
    <row collapsed="false" customFormat="false" customHeight="false" hidden="false" ht="15" outlineLevel="0" r="50">
      <c r="A50" s="16"/>
      <c r="B50" s="0" t="n">
        <v>2015</v>
      </c>
      <c r="C50" s="0" t="n">
        <v>2016</v>
      </c>
      <c r="D50" s="0" t="n">
        <v>2017</v>
      </c>
      <c r="E50" s="0" t="n">
        <v>2018</v>
      </c>
      <c r="F50" s="0" t="n">
        <v>2019</v>
      </c>
      <c r="G50" s="0" t="n">
        <v>2020</v>
      </c>
      <c r="H50" s="0" t="n">
        <v>2021</v>
      </c>
      <c r="I50" s="0" t="n">
        <v>2022</v>
      </c>
      <c r="J50" s="0" t="n">
        <v>2023</v>
      </c>
      <c r="K50" s="0" t="n">
        <v>2024</v>
      </c>
      <c r="L50" s="0" t="n">
        <v>2025</v>
      </c>
      <c r="M50" s="0" t="n">
        <v>2026</v>
      </c>
      <c r="N50" s="0" t="n">
        <v>2027</v>
      </c>
      <c r="O50" s="0" t="n">
        <v>2028</v>
      </c>
      <c r="P50" s="0" t="n">
        <v>2029</v>
      </c>
      <c r="Q50" s="0" t="n">
        <v>2030</v>
      </c>
      <c r="R50" s="0" t="n">
        <v>2031</v>
      </c>
      <c r="S50" s="0" t="n">
        <v>2032</v>
      </c>
      <c r="T50" s="0" t="n">
        <v>2033</v>
      </c>
      <c r="U50" s="0" t="n">
        <v>2034</v>
      </c>
      <c r="V50" s="0" t="n">
        <v>2035</v>
      </c>
      <c r="W50" s="0" t="n">
        <v>2036</v>
      </c>
      <c r="X50" s="0" t="n">
        <v>2037</v>
      </c>
      <c r="Y50" s="0" t="n">
        <v>2038</v>
      </c>
      <c r="Z50" s="0" t="n">
        <v>2039</v>
      </c>
      <c r="AA50" s="0" t="n">
        <v>2040</v>
      </c>
      <c r="AB50" s="0" t="n">
        <v>2041</v>
      </c>
      <c r="AC50" s="0" t="n">
        <v>2042</v>
      </c>
      <c r="AD50" s="0" t="n">
        <v>2043</v>
      </c>
      <c r="AE50" s="0" t="n">
        <v>2044</v>
      </c>
      <c r="AF50" s="0" t="n">
        <v>2045</v>
      </c>
      <c r="AG50" s="0" t="n">
        <v>2046</v>
      </c>
      <c r="AH50" s="0" t="n">
        <v>2047</v>
      </c>
      <c r="AI50" s="0" t="n">
        <v>2048</v>
      </c>
      <c r="AJ50" s="0" t="n">
        <v>2049</v>
      </c>
      <c r="AK50" s="0" t="n">
        <v>2050</v>
      </c>
      <c r="AMJ50" s="6"/>
    </row>
    <row collapsed="false" customFormat="false" customHeight="false" hidden="false" ht="15" outlineLevel="0" r="51">
      <c r="A51" s="16"/>
      <c r="AMJ51" s="6"/>
    </row>
    <row collapsed="false" customFormat="false" customHeight="false" hidden="false" ht="15" outlineLevel="0" r="52">
      <c r="A52" s="16" t="s">
        <v>65</v>
      </c>
      <c r="AMJ52" s="6"/>
    </row>
    <row collapsed="false" customFormat="false" customHeight="false" hidden="false" ht="15" outlineLevel="0" r="53">
      <c r="A53" s="16"/>
      <c r="B53" s="23" t="n">
        <v>2.37313432835821</v>
      </c>
      <c r="C53" s="23" t="n">
        <v>2.37313432835821</v>
      </c>
      <c r="D53" s="23" t="n">
        <v>2.37313432835821</v>
      </c>
      <c r="E53" s="23" t="n">
        <v>8.26616915422886</v>
      </c>
      <c r="F53" s="23" t="n">
        <v>8.26616915422886</v>
      </c>
      <c r="G53" s="23" t="n">
        <v>8.26616915422886</v>
      </c>
      <c r="H53" s="23" t="n">
        <v>8.26616915422886</v>
      </c>
      <c r="I53" s="23" t="n">
        <v>8.26616915422886</v>
      </c>
      <c r="J53" s="23" t="n">
        <v>8.26616915422886</v>
      </c>
      <c r="K53" s="23" t="n">
        <v>8.26616915422886</v>
      </c>
      <c r="L53" s="23" t="n">
        <v>8.26616915422886</v>
      </c>
      <c r="M53" s="23" t="n">
        <v>8.26616915422886</v>
      </c>
      <c r="N53" s="23" t="n">
        <v>8.26616915422886</v>
      </c>
      <c r="O53" s="23" t="n">
        <v>5.89303482587065</v>
      </c>
      <c r="P53" s="23" t="n">
        <v>5.89303482587065</v>
      </c>
      <c r="Q53" s="23" t="n">
        <v>5.89303482587065</v>
      </c>
      <c r="R53" s="23" t="n">
        <v>0</v>
      </c>
      <c r="S53" s="23" t="n">
        <v>0</v>
      </c>
      <c r="T53" s="23" t="n">
        <v>0</v>
      </c>
      <c r="U53" s="23" t="n">
        <v>0</v>
      </c>
      <c r="V53" s="23" t="n">
        <v>0</v>
      </c>
      <c r="W53" s="23" t="n">
        <v>0</v>
      </c>
      <c r="X53" s="23" t="n">
        <v>0</v>
      </c>
      <c r="Y53" s="23" t="n">
        <v>0</v>
      </c>
      <c r="Z53" s="23" t="n">
        <v>0</v>
      </c>
      <c r="AA53" s="23" t="n">
        <v>0</v>
      </c>
      <c r="AB53" s="23" t="n">
        <v>0</v>
      </c>
      <c r="AC53" s="23" t="n">
        <v>0</v>
      </c>
      <c r="AD53" s="23" t="n">
        <v>0</v>
      </c>
      <c r="AE53" s="23" t="n">
        <v>0</v>
      </c>
      <c r="AF53" s="23" t="n">
        <v>0</v>
      </c>
      <c r="AG53" s="23" t="n">
        <v>0</v>
      </c>
      <c r="AH53" s="23" t="n">
        <v>0</v>
      </c>
      <c r="AI53" s="23" t="n">
        <v>0</v>
      </c>
      <c r="AJ53" s="23" t="n">
        <v>0</v>
      </c>
      <c r="AK53" s="23" t="n">
        <v>0</v>
      </c>
      <c r="AMJ53" s="6"/>
    </row>
    <row collapsed="false" customFormat="false" customHeight="false" hidden="false" ht="15" outlineLevel="0" r="54">
      <c r="A54" s="16"/>
      <c r="B54" s="23"/>
      <c r="C54" s="23" t="n">
        <v>2.37313432835821</v>
      </c>
      <c r="D54" s="23" t="n">
        <v>2.37313432835821</v>
      </c>
      <c r="E54" s="23" t="n">
        <v>2.37313432835821</v>
      </c>
      <c r="F54" s="23" t="n">
        <v>8.26616915422886</v>
      </c>
      <c r="G54" s="23" t="n">
        <v>8.26616915422886</v>
      </c>
      <c r="H54" s="23" t="n">
        <v>8.26616915422886</v>
      </c>
      <c r="I54" s="23" t="n">
        <v>8.26616915422886</v>
      </c>
      <c r="J54" s="23" t="n">
        <v>8.26616915422886</v>
      </c>
      <c r="K54" s="23" t="n">
        <v>8.26616915422886</v>
      </c>
      <c r="L54" s="23" t="n">
        <v>8.26616915422886</v>
      </c>
      <c r="M54" s="23" t="n">
        <v>8.26616915422886</v>
      </c>
      <c r="N54" s="23" t="n">
        <v>8.26616915422886</v>
      </c>
      <c r="O54" s="23" t="n">
        <v>8.26616915422886</v>
      </c>
      <c r="P54" s="23" t="n">
        <v>5.89303482587065</v>
      </c>
      <c r="Q54" s="23" t="n">
        <v>5.89303482587065</v>
      </c>
      <c r="R54" s="23" t="n">
        <v>5.89303482587065</v>
      </c>
      <c r="S54" s="23" t="n">
        <v>0</v>
      </c>
      <c r="T54" s="23" t="n">
        <v>0</v>
      </c>
      <c r="U54" s="23" t="n">
        <v>0</v>
      </c>
      <c r="V54" s="23" t="n">
        <v>0</v>
      </c>
      <c r="W54" s="23" t="n">
        <v>0</v>
      </c>
      <c r="X54" s="23" t="n">
        <v>0</v>
      </c>
      <c r="Y54" s="23" t="n">
        <v>0</v>
      </c>
      <c r="Z54" s="23" t="n">
        <v>0</v>
      </c>
      <c r="AA54" s="23" t="n">
        <v>0</v>
      </c>
      <c r="AB54" s="23" t="n">
        <v>0</v>
      </c>
      <c r="AC54" s="23" t="n">
        <v>0</v>
      </c>
      <c r="AD54" s="23" t="n">
        <v>0</v>
      </c>
      <c r="AE54" s="23" t="n">
        <v>0</v>
      </c>
      <c r="AF54" s="23" t="n">
        <v>0</v>
      </c>
      <c r="AG54" s="23" t="n">
        <v>0</v>
      </c>
      <c r="AH54" s="23" t="n">
        <v>0</v>
      </c>
      <c r="AI54" s="23" t="n">
        <v>0</v>
      </c>
      <c r="AJ54" s="23" t="n">
        <v>0</v>
      </c>
      <c r="AK54" s="23" t="n">
        <v>0</v>
      </c>
      <c r="AMJ54" s="6"/>
    </row>
    <row collapsed="false" customFormat="false" customHeight="false" hidden="false" ht="15" outlineLevel="0" r="55">
      <c r="A55" s="16"/>
      <c r="B55" s="23"/>
      <c r="C55" s="23" t="n">
        <v>0</v>
      </c>
      <c r="D55" s="23" t="n">
        <v>2.37313432835821</v>
      </c>
      <c r="E55" s="23" t="n">
        <v>2.37313432835821</v>
      </c>
      <c r="F55" s="23" t="n">
        <v>8.26616915422886</v>
      </c>
      <c r="G55" s="23" t="n">
        <v>8.26616915422886</v>
      </c>
      <c r="H55" s="23" t="n">
        <v>8.26616915422886</v>
      </c>
      <c r="I55" s="23" t="n">
        <v>8.26616915422886</v>
      </c>
      <c r="J55" s="23" t="n">
        <v>8.26616915422886</v>
      </c>
      <c r="K55" s="23" t="n">
        <v>8.26616915422886</v>
      </c>
      <c r="L55" s="23" t="n">
        <v>8.26616915422886</v>
      </c>
      <c r="M55" s="23" t="n">
        <v>8.26616915422886</v>
      </c>
      <c r="N55" s="23" t="n">
        <v>8.26616915422886</v>
      </c>
      <c r="O55" s="23" t="n">
        <v>8.26616915422886</v>
      </c>
      <c r="P55" s="23" t="n">
        <v>8.26616915422886</v>
      </c>
      <c r="Q55" s="23" t="n">
        <v>5.89303482587065</v>
      </c>
      <c r="R55" s="23" t="n">
        <v>5.89303482587065</v>
      </c>
      <c r="S55" s="23" t="n">
        <v>5.89303482587065</v>
      </c>
      <c r="T55" s="23" t="n">
        <v>0</v>
      </c>
      <c r="U55" s="23" t="n">
        <v>0</v>
      </c>
      <c r="V55" s="23" t="n">
        <v>0</v>
      </c>
      <c r="W55" s="23" t="n">
        <v>0</v>
      </c>
      <c r="X55" s="23" t="n">
        <v>0</v>
      </c>
      <c r="Y55" s="23" t="n">
        <v>0</v>
      </c>
      <c r="Z55" s="23" t="n">
        <v>0</v>
      </c>
      <c r="AA55" s="23" t="n">
        <v>0</v>
      </c>
      <c r="AB55" s="23" t="n">
        <v>0</v>
      </c>
      <c r="AC55" s="23" t="n">
        <v>0</v>
      </c>
      <c r="AD55" s="23" t="n">
        <v>0</v>
      </c>
      <c r="AE55" s="23" t="n">
        <v>0</v>
      </c>
      <c r="AF55" s="23" t="n">
        <v>0</v>
      </c>
      <c r="AG55" s="23" t="n">
        <v>0</v>
      </c>
      <c r="AH55" s="23" t="n">
        <v>0</v>
      </c>
      <c r="AI55" s="23" t="n">
        <v>0</v>
      </c>
      <c r="AJ55" s="23" t="n">
        <v>0</v>
      </c>
      <c r="AK55" s="23" t="n">
        <v>0</v>
      </c>
      <c r="AMJ55" s="6"/>
    </row>
    <row collapsed="false" customFormat="false" customHeight="false" hidden="false" ht="15" outlineLevel="0" r="56">
      <c r="A56" s="16"/>
      <c r="AMJ56" s="6"/>
    </row>
    <row collapsed="false" customFormat="false" customHeight="false" hidden="false" ht="15" outlineLevel="0" r="57">
      <c r="A57" s="16" t="s">
        <v>66</v>
      </c>
      <c r="B57" s="23" t="n">
        <v>2.37313432835821</v>
      </c>
      <c r="C57" s="23" t="n">
        <v>4.74626865671642</v>
      </c>
      <c r="D57" s="23" t="n">
        <v>7.11940298507463</v>
      </c>
      <c r="E57" s="23" t="n">
        <v>13.0124378109453</v>
      </c>
      <c r="F57" s="23" t="n">
        <v>24.7985074626866</v>
      </c>
      <c r="G57" s="23" t="n">
        <v>24.7985074626866</v>
      </c>
      <c r="H57" s="23" t="n">
        <v>24.7985074626866</v>
      </c>
      <c r="I57" s="23" t="n">
        <v>24.7985074626866</v>
      </c>
      <c r="J57" s="23" t="n">
        <v>24.7985074626866</v>
      </c>
      <c r="K57" s="23" t="n">
        <v>24.7985074626866</v>
      </c>
      <c r="L57" s="23" t="n">
        <v>24.7985074626866</v>
      </c>
      <c r="M57" s="23" t="n">
        <v>24.7985074626866</v>
      </c>
      <c r="N57" s="23" t="n">
        <v>24.7985074626866</v>
      </c>
      <c r="O57" s="23" t="n">
        <v>22.4253731343284</v>
      </c>
      <c r="P57" s="23" t="n">
        <v>20.0522388059701</v>
      </c>
      <c r="Q57" s="23" t="n">
        <v>17.6791044776119</v>
      </c>
      <c r="R57" s="23" t="n">
        <v>11.7860696517413</v>
      </c>
      <c r="S57" s="23" t="n">
        <v>5.89303482587065</v>
      </c>
      <c r="T57" s="23" t="n">
        <v>0</v>
      </c>
      <c r="U57" s="23" t="n">
        <v>0</v>
      </c>
      <c r="V57" s="23" t="n">
        <v>0</v>
      </c>
      <c r="W57" s="23" t="n">
        <v>0</v>
      </c>
      <c r="X57" s="23" t="n">
        <v>0</v>
      </c>
      <c r="Y57" s="23" t="n">
        <v>0</v>
      </c>
      <c r="Z57" s="23" t="n">
        <v>0</v>
      </c>
      <c r="AA57" s="23" t="n">
        <v>0</v>
      </c>
      <c r="AB57" s="23" t="n">
        <v>0</v>
      </c>
      <c r="AC57" s="23" t="n">
        <v>0</v>
      </c>
      <c r="AD57" s="23" t="n">
        <v>0</v>
      </c>
      <c r="AE57" s="23" t="n">
        <v>0</v>
      </c>
      <c r="AF57" s="23" t="n">
        <v>0</v>
      </c>
      <c r="AG57" s="23" t="n">
        <v>0</v>
      </c>
      <c r="AH57" s="23" t="n">
        <v>0</v>
      </c>
      <c r="AI57" s="23" t="n">
        <v>0</v>
      </c>
      <c r="AJ57" s="23" t="n">
        <v>0</v>
      </c>
      <c r="AK57" s="23" t="n">
        <v>0</v>
      </c>
      <c r="AMJ57" s="6"/>
    </row>
    <row collapsed="false" customFormat="false" customHeight="false" hidden="false" ht="15" outlineLevel="0" r="58">
      <c r="A58" s="16"/>
      <c r="AMJ58" s="6"/>
    </row>
    <row collapsed="false" customFormat="false" customHeight="false" hidden="false" ht="15" outlineLevel="0" r="59">
      <c r="A59" s="16"/>
      <c r="AMJ59" s="6"/>
    </row>
    <row collapsed="false" customFormat="true" customHeight="false" hidden="false" ht="15" outlineLevel="0" r="60" s="8">
      <c r="A60" s="7" t="s">
        <v>67</v>
      </c>
      <c r="B60" s="8" t="n">
        <v>2.4</v>
      </c>
      <c r="C60" s="8" t="n">
        <v>4.7</v>
      </c>
      <c r="D60" s="8" t="n">
        <v>7.1</v>
      </c>
      <c r="E60" s="8" t="n">
        <v>13</v>
      </c>
      <c r="F60" s="8" t="n">
        <v>24.8</v>
      </c>
      <c r="G60" s="8" t="n">
        <f aca="false">F60</f>
        <v>24.8</v>
      </c>
      <c r="H60" s="8" t="n">
        <f aca="false">G60</f>
        <v>24.8</v>
      </c>
      <c r="I60" s="8" t="n">
        <f aca="false">H60</f>
        <v>24.8</v>
      </c>
      <c r="J60" s="8" t="n">
        <f aca="false">I60</f>
        <v>24.8</v>
      </c>
      <c r="K60" s="8" t="n">
        <f aca="false">J60</f>
        <v>24.8</v>
      </c>
      <c r="L60" s="8" t="n">
        <f aca="false">K60</f>
        <v>24.8</v>
      </c>
      <c r="M60" s="8" t="n">
        <f aca="false">L60</f>
        <v>24.8</v>
      </c>
      <c r="N60" s="8" t="n">
        <f aca="false">M60</f>
        <v>24.8</v>
      </c>
      <c r="O60" s="8" t="n">
        <f aca="false">N60</f>
        <v>24.8</v>
      </c>
      <c r="P60" s="8" t="n">
        <f aca="false">O60</f>
        <v>24.8</v>
      </c>
      <c r="Q60" s="8" t="n">
        <f aca="false">P60</f>
        <v>24.8</v>
      </c>
      <c r="R60" s="8" t="n">
        <f aca="false">Q60</f>
        <v>24.8</v>
      </c>
      <c r="S60" s="8" t="n">
        <f aca="false">R60</f>
        <v>24.8</v>
      </c>
      <c r="T60" s="8" t="n">
        <f aca="false">S60</f>
        <v>24.8</v>
      </c>
      <c r="U60" s="8" t="n">
        <f aca="false">T60</f>
        <v>24.8</v>
      </c>
      <c r="V60" s="8" t="n">
        <f aca="false">U60</f>
        <v>24.8</v>
      </c>
      <c r="W60" s="8" t="n">
        <f aca="false">V60</f>
        <v>24.8</v>
      </c>
      <c r="X60" s="8" t="n">
        <f aca="false">W60</f>
        <v>24.8</v>
      </c>
      <c r="Y60" s="8" t="n">
        <f aca="false">X60</f>
        <v>24.8</v>
      </c>
      <c r="Z60" s="8" t="n">
        <f aca="false">Y60</f>
        <v>24.8</v>
      </c>
      <c r="AA60" s="8" t="n">
        <f aca="false">Z60</f>
        <v>24.8</v>
      </c>
      <c r="AB60" s="8" t="n">
        <f aca="false">AA60</f>
        <v>24.8</v>
      </c>
      <c r="AC60" s="8" t="n">
        <f aca="false">AB60</f>
        <v>24.8</v>
      </c>
      <c r="AD60" s="8" t="n">
        <f aca="false">AC60</f>
        <v>24.8</v>
      </c>
      <c r="AE60" s="8" t="n">
        <f aca="false">AD60</f>
        <v>24.8</v>
      </c>
      <c r="AF60" s="8" t="n">
        <f aca="false">AE60</f>
        <v>24.8</v>
      </c>
      <c r="AG60" s="8" t="n">
        <f aca="false">AF60</f>
        <v>24.8</v>
      </c>
      <c r="AH60" s="8" t="n">
        <f aca="false">AG60</f>
        <v>24.8</v>
      </c>
      <c r="AI60" s="8" t="n">
        <f aca="false">AH60</f>
        <v>24.8</v>
      </c>
      <c r="AJ60" s="8" t="n">
        <f aca="false">AI60</f>
        <v>24.8</v>
      </c>
      <c r="AK60" s="8" t="n">
        <f aca="false">AJ60</f>
        <v>24.8</v>
      </c>
      <c r="AMJ60" s="9"/>
    </row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178" view="normal" windowProtection="false" workbookViewId="0" zoomScale="75" zoomScaleNormal="75" zoomScalePageLayoutView="100">
      <selection activeCell="D13" activeCellId="0" pane="topLeft" sqref="D13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9267" t="s">
        <v>68</v>
      </c>
      <c r="B4" s="9268" t="s">
        <v>69</v>
      </c>
      <c r="C4" s="9269" t="s">
        <v>15</v>
      </c>
      <c r="D4" s="9270" t="s">
        <v>20</v>
      </c>
      <c r="E4" s="9271" t="s">
        <v>25</v>
      </c>
      <c r="F4" s="9272" t="s">
        <v>30</v>
      </c>
      <c r="G4" s="9273" t="s">
        <v>35</v>
      </c>
      <c r="H4" s="9274" t="s">
        <v>40</v>
      </c>
      <c r="I4" s="9275" t="s">
        <v>45</v>
      </c>
      <c r="J4" s="9276" t="s">
        <v>50</v>
      </c>
      <c r="K4" s="9277" t="s">
        <v>55</v>
      </c>
    </row>
    <row collapsed="false" customFormat="false" customHeight="false" hidden="false" ht="15" outlineLevel="0" r="5">
      <c r="A5" s="9278" t="s">
        <v>70</v>
      </c>
      <c r="B5" s="9281" t="s">
        <v>71</v>
      </c>
      <c r="C5" s="9284" t="n">
        <v>911.1369494635001</v>
      </c>
      <c r="D5" s="9287" t="n">
        <v>902.5711952073999</v>
      </c>
      <c r="E5" s="9290" t="n">
        <v>889.8809785459</v>
      </c>
      <c r="F5" s="9293" t="n">
        <v>877.3864727321001</v>
      </c>
      <c r="G5" s="9296" t="n">
        <v>865.0800299878</v>
      </c>
      <c r="H5" s="9299" t="n">
        <v>853.1522447740999</v>
      </c>
      <c r="I5" s="9302" t="n">
        <v>841.7121834571001</v>
      </c>
      <c r="J5" s="9305" t="n">
        <v>830.3592798423999</v>
      </c>
      <c r="K5" s="9308" t="n">
        <v>819.1956271769</v>
      </c>
    </row>
    <row collapsed="false" customFormat="false" customHeight="false" hidden="false" ht="15" outlineLevel="0" r="6">
      <c r="A6" s="9279" t="s">
        <v>70</v>
      </c>
      <c r="B6" s="9282" t="s">
        <v>72</v>
      </c>
      <c r="C6" s="9285" t="n">
        <v>10.217061085100001</v>
      </c>
      <c r="D6" s="9288" t="n">
        <v>62.927834928900005</v>
      </c>
      <c r="E6" s="9291" t="n">
        <v>116.01292187039999</v>
      </c>
      <c r="F6" s="9294" t="n">
        <v>156.117311399</v>
      </c>
      <c r="G6" s="9297" t="n">
        <v>197.49374035929998</v>
      </c>
      <c r="H6" s="9300" t="n">
        <v>234.29013641330002</v>
      </c>
      <c r="I6" s="9303" t="n">
        <v>272.11809291960003</v>
      </c>
      <c r="J6" s="9306" t="n">
        <v>311.3336538631</v>
      </c>
      <c r="K6" s="9309" t="n">
        <v>351.7194794062</v>
      </c>
    </row>
    <row collapsed="false" customFormat="false" customHeight="false" hidden="false" ht="15" outlineLevel="0" r="7">
      <c r="A7" s="9280" t="s">
        <v>70</v>
      </c>
      <c r="B7" s="9283" t="s">
        <v>73</v>
      </c>
      <c r="C7" s="9286" t="n">
        <v>921.3540105486</v>
      </c>
      <c r="D7" s="9289" t="n">
        <v>965.4990301363</v>
      </c>
      <c r="E7" s="9292" t="n">
        <v>1005.8939004163001</v>
      </c>
      <c r="F7" s="9295" t="n">
        <v>1033.5037841311</v>
      </c>
      <c r="G7" s="9298" t="n">
        <v>1062.5737703471</v>
      </c>
      <c r="H7" s="9301" t="n">
        <v>1087.4423811874</v>
      </c>
      <c r="I7" s="9304" t="n">
        <v>1113.8302763766999</v>
      </c>
      <c r="J7" s="9307" t="n">
        <v>1141.6929337054999</v>
      </c>
      <c r="K7" s="9310" t="n">
        <v>1170.9151065831</v>
      </c>
    </row>
    <row collapsed="false" customFormat="false" customHeight="false" hidden="false" ht="15" outlineLevel="0" r="8">
      <c r="A8" s="24" t="s">
        <v>74</v>
      </c>
      <c r="B8" s="24" t="s">
        <v>71</v>
      </c>
      <c r="C8" s="25" t="n">
        <v>911.5108047712</v>
      </c>
      <c r="D8" s="25" t="n">
        <v>902.9391676972</v>
      </c>
      <c r="E8" s="25" t="n">
        <v>890.2529837271</v>
      </c>
      <c r="F8" s="25" t="n">
        <v>878.0867264533</v>
      </c>
      <c r="G8" s="25" t="n">
        <v>865.9291555854</v>
      </c>
      <c r="H8" s="25" t="n">
        <v>853.9058914393</v>
      </c>
      <c r="I8" s="25" t="n">
        <v>842.0383782497</v>
      </c>
      <c r="J8" s="25" t="n">
        <v>830.3709711175</v>
      </c>
      <c r="K8" s="25" t="n">
        <v>818.8764377296</v>
      </c>
    </row>
    <row collapsed="false" customFormat="false" customHeight="false" hidden="false" ht="15" outlineLevel="0" r="9">
      <c r="A9" s="24" t="s">
        <v>74</v>
      </c>
      <c r="B9" s="24" t="s">
        <v>72</v>
      </c>
      <c r="C9" s="25" t="n">
        <v>10.2252991205</v>
      </c>
      <c r="D9" s="25" t="n">
        <v>62.979398818</v>
      </c>
      <c r="E9" s="25" t="n">
        <v>111.3750261634</v>
      </c>
      <c r="F9" s="25" t="n">
        <v>150.8281033073</v>
      </c>
      <c r="G9" s="25" t="n">
        <v>191.5727396083</v>
      </c>
      <c r="H9" s="25" t="n">
        <v>226.7776173285</v>
      </c>
      <c r="I9" s="25" t="n">
        <v>262.9530024887</v>
      </c>
      <c r="J9" s="25" t="n">
        <v>300.1523641891</v>
      </c>
      <c r="K9" s="25" t="n">
        <v>338.4333240726</v>
      </c>
    </row>
    <row collapsed="false" customFormat="false" customHeight="false" hidden="false" ht="15" outlineLevel="0" r="10">
      <c r="A10" s="9311" t="s">
        <v>68</v>
      </c>
      <c r="B10" s="9312" t="s">
        <v>75</v>
      </c>
      <c r="C10" s="9313" t="s">
        <v>76</v>
      </c>
      <c r="D10" s="9314" t="s">
        <v>77</v>
      </c>
      <c r="E10" s="9315" t="s">
        <v>78</v>
      </c>
      <c r="F10" s="9316" t="s">
        <v>79</v>
      </c>
      <c r="G10" s="9317" t="s">
        <v>80</v>
      </c>
      <c r="H10" s="9318" t="s">
        <v>81</v>
      </c>
      <c r="I10" s="25" t="n">
        <v>1104.9913807384</v>
      </c>
      <c r="J10" s="25" t="n">
        <v>1130.5233353066</v>
      </c>
      <c r="K10" s="25" t="n">
        <v>1157.3097618022</v>
      </c>
    </row>
    <row collapsed="false" customFormat="false" customHeight="false" hidden="false" ht="15" outlineLevel="0" r="11">
      <c r="A11" s="9319" t="s">
        <v>70</v>
      </c>
      <c r="B11" s="9320" t="s">
        <v>82</v>
      </c>
      <c r="C11" s="9321" t="s">
        <v>73</v>
      </c>
      <c r="D11" s="9322" t="n">
        <v>62.9278353629</v>
      </c>
      <c r="E11" s="9323" t="n">
        <v>53.085087039799994</v>
      </c>
      <c r="F11" s="9324" t="n">
        <v>81.4808185341</v>
      </c>
      <c r="G11" s="9325" t="n">
        <v>74.62435237029999</v>
      </c>
      <c r="H11" s="9326" t="n">
        <v>79.6013860991</v>
      </c>
    </row>
    <row collapsed="false" customFormat="false" customHeight="false" hidden="false" ht="15" outlineLevel="0" r="14">
      <c r="A14" s="9327" t="s">
        <v>68</v>
      </c>
      <c r="B14" s="9328" t="s">
        <v>83</v>
      </c>
      <c r="C14" s="9329" t="s">
        <v>15</v>
      </c>
      <c r="D14" s="9330" t="s">
        <v>20</v>
      </c>
      <c r="E14" s="9331" t="s">
        <v>25</v>
      </c>
      <c r="F14" s="9332" t="s">
        <v>30</v>
      </c>
      <c r="G14" s="9333" t="s">
        <v>35</v>
      </c>
      <c r="H14" s="9334" t="s">
        <v>40</v>
      </c>
      <c r="I14" s="9335" t="s">
        <v>45</v>
      </c>
      <c r="J14" s="9336" t="s">
        <v>50</v>
      </c>
      <c r="K14" s="9337" t="s">
        <v>55</v>
      </c>
    </row>
    <row collapsed="false" customFormat="false" customHeight="false" hidden="false" ht="15" outlineLevel="0" r="15">
      <c r="A15" s="9338" t="s">
        <v>70</v>
      </c>
      <c r="B15" s="9343" t="s">
        <v>84</v>
      </c>
      <c r="C15" s="9348" t="n">
        <v>0.04394572838120654</v>
      </c>
      <c r="D15" s="9353" t="n">
        <v>0.06618833987385694</v>
      </c>
      <c r="E15" s="9358" t="n">
        <v>0.06903031441916728</v>
      </c>
      <c r="F15" s="9363" t="n">
        <v>0.07583790990763781</v>
      </c>
      <c r="G15" s="9368" t="n">
        <v>0.08813974463358379</v>
      </c>
      <c r="H15" s="9373" t="n">
        <v>0.09905912038379143</v>
      </c>
      <c r="I15" s="9378" t="n">
        <v>0.10306730229432634</v>
      </c>
      <c r="J15" s="9383" t="n">
        <v>0.10521936037086607</v>
      </c>
      <c r="K15" s="9388" t="n">
        <v>0.10865910134810211</v>
      </c>
    </row>
    <row collapsed="false" customFormat="false" customHeight="false" hidden="false" ht="15" outlineLevel="0" r="16">
      <c r="A16" s="9339" t="s">
        <v>70</v>
      </c>
      <c r="B16" s="9344" t="s">
        <v>85</v>
      </c>
      <c r="C16" s="9349" t="n">
        <v>0.4090341366358873</v>
      </c>
      <c r="D16" s="9354" t="n">
        <v>0.3709841880747522</v>
      </c>
      <c r="E16" s="9359" t="n">
        <v>0.3427448748236833</v>
      </c>
      <c r="F16" s="9364" t="n">
        <v>0.34447352675613957</v>
      </c>
      <c r="G16" s="9369" t="n">
        <v>0.3649521666928415</v>
      </c>
      <c r="H16" s="9374" t="n">
        <v>0.3965244145767898</v>
      </c>
      <c r="I16" s="9379" t="n">
        <v>0.4730919304918713</v>
      </c>
      <c r="J16" s="9384" t="n">
        <v>0.5294229952836322</v>
      </c>
      <c r="K16" s="9389" t="n">
        <v>0.5434561771747879</v>
      </c>
    </row>
    <row collapsed="false" customFormat="false" customHeight="false" hidden="false" ht="15" outlineLevel="0" r="17">
      <c r="A17" s="9340" t="s">
        <v>70</v>
      </c>
      <c r="B17" s="9345" t="s">
        <v>86</v>
      </c>
      <c r="C17" s="9350" t="n">
        <v>0.0018170884998499836</v>
      </c>
      <c r="D17" s="9355" t="n">
        <v>0.004630193003290304</v>
      </c>
      <c r="E17" s="9360" t="n">
        <v>0.01662510658471833</v>
      </c>
      <c r="F17" s="9365" t="n">
        <v>0.016076285287706254</v>
      </c>
      <c r="G17" s="9370" t="n">
        <v>0.013617964369438067</v>
      </c>
      <c r="H17" s="9375" t="n">
        <v>0.011740843565208861</v>
      </c>
      <c r="I17" s="9380" t="n">
        <v>0.009194104654919825</v>
      </c>
      <c r="J17" s="9385" t="n">
        <v>0.0028646992419013506</v>
      </c>
      <c r="K17" s="9390" t="n">
        <v>9.025432365472911E-4</v>
      </c>
    </row>
    <row collapsed="false" customFormat="false" customHeight="false" hidden="false" ht="15" outlineLevel="0" r="18">
      <c r="A18" s="9341" t="s">
        <v>70</v>
      </c>
      <c r="B18" s="9346" t="s">
        <v>87</v>
      </c>
      <c r="C18" s="9351" t="n">
        <v>0.5007473856020237</v>
      </c>
      <c r="D18" s="9356" t="n">
        <v>0.5102411882258169</v>
      </c>
      <c r="E18" s="9361" t="n">
        <v>0.5183318877915669</v>
      </c>
      <c r="F18" s="9366" t="n">
        <v>0.504278599171445</v>
      </c>
      <c r="G18" s="9371" t="n">
        <v>0.4624989606745213</v>
      </c>
      <c r="H18" s="9376" t="n">
        <v>0.4033383513418604</v>
      </c>
      <c r="I18" s="9381" t="n">
        <v>0.2730884265720483</v>
      </c>
      <c r="J18" s="9386" t="n">
        <v>0.1669331894815109</v>
      </c>
      <c r="K18" s="9391" t="n">
        <v>0.10349631120561224</v>
      </c>
    </row>
    <row collapsed="false" customFormat="false" customHeight="false" hidden="false" ht="15" outlineLevel="0" r="19">
      <c r="A19" s="9342" t="s">
        <v>70</v>
      </c>
      <c r="B19" s="9347" t="s">
        <v>88</v>
      </c>
      <c r="C19" s="9352" t="n">
        <v>0.044455660881032553</v>
      </c>
      <c r="D19" s="9357" t="n">
        <v>0.04795609082228362</v>
      </c>
      <c r="E19" s="9362" t="n">
        <v>0.05326781638086411</v>
      </c>
      <c r="F19" s="9367" t="n">
        <v>0.05933367887707124</v>
      </c>
      <c r="G19" s="9372" t="n">
        <v>0.07079116362961548</v>
      </c>
      <c r="H19" s="9377" t="n">
        <v>0.0893372701323495</v>
      </c>
      <c r="I19" s="9382" t="n">
        <v>0.14155823598683415</v>
      </c>
      <c r="J19" s="9387" t="n">
        <v>0.19555975562208938</v>
      </c>
      <c r="K19" s="9392" t="n">
        <v>0.24348586703495045</v>
      </c>
    </row>
    <row collapsed="false" customFormat="false" customHeight="false" hidden="false" ht="15" outlineLevel="0" r="22">
      <c r="A22" s="9393" t="s">
        <v>68</v>
      </c>
      <c r="B22" s="9394" t="s">
        <v>83</v>
      </c>
      <c r="C22" s="9395" t="s">
        <v>15</v>
      </c>
      <c r="D22" s="9396" t="s">
        <v>20</v>
      </c>
      <c r="E22" s="9397" t="s">
        <v>25</v>
      </c>
      <c r="F22" s="9398" t="s">
        <v>30</v>
      </c>
      <c r="G22" s="9399" t="s">
        <v>35</v>
      </c>
      <c r="H22" s="9400" t="s">
        <v>40</v>
      </c>
      <c r="I22" s="9401" t="s">
        <v>45</v>
      </c>
      <c r="J22" s="9402" t="s">
        <v>50</v>
      </c>
      <c r="K22" s="9403" t="s">
        <v>55</v>
      </c>
    </row>
    <row collapsed="false" customFormat="false" customHeight="false" hidden="false" ht="15" outlineLevel="0" r="23">
      <c r="A23" s="9404" t="s">
        <v>70</v>
      </c>
      <c r="B23" s="9409" t="s">
        <v>84</v>
      </c>
      <c r="C23" s="9414" t="n">
        <v>448996.19129999995</v>
      </c>
      <c r="D23" s="9419" t="n">
        <v>4165088.9258</v>
      </c>
      <c r="E23" s="9424" t="n">
        <v>8008408.4734</v>
      </c>
      <c r="F23" s="9429" t="n">
        <v>1.18396105969E7</v>
      </c>
      <c r="G23" s="9434" t="n">
        <v>1.7407047842E7</v>
      </c>
      <c r="H23" s="9439" t="n">
        <v>2.32085748277E7</v>
      </c>
      <c r="I23" s="9444" t="n">
        <v>2.80464777427E7</v>
      </c>
      <c r="J23" s="9449" t="n">
        <v>3.27583279214E7</v>
      </c>
      <c r="K23" s="9454" t="n">
        <v>3.82175225589E7</v>
      </c>
    </row>
    <row collapsed="false" customFormat="false" customHeight="false" hidden="false" ht="15" outlineLevel="0" r="24">
      <c r="A24" s="9405" t="s">
        <v>70</v>
      </c>
      <c r="B24" s="9410" t="s">
        <v>85</v>
      </c>
      <c r="C24" s="9415" t="n">
        <v>4179126.7599</v>
      </c>
      <c r="D24" s="9420" t="n">
        <v>2.33452317484E7</v>
      </c>
      <c r="E24" s="9425" t="n">
        <v>3.97628343844E7</v>
      </c>
      <c r="F24" s="9430" t="n">
        <v>5.3778280845300004E7</v>
      </c>
      <c r="G24" s="9435" t="n">
        <v>7.20757684524E7</v>
      </c>
      <c r="H24" s="9440" t="n">
        <v>9.29017591824E7</v>
      </c>
      <c r="I24" s="9445" t="n">
        <v>1.287368739011E8</v>
      </c>
      <c r="J24" s="9450" t="n">
        <v>1.648271955608E8</v>
      </c>
      <c r="K24" s="9455" t="n">
        <v>1.91144123716E8</v>
      </c>
    </row>
    <row collapsed="false" customFormat="false" customHeight="false" hidden="false" ht="15" outlineLevel="0" r="25">
      <c r="A25" s="9406" t="s">
        <v>70</v>
      </c>
      <c r="B25" s="9411" t="s">
        <v>86</v>
      </c>
      <c r="C25" s="9416" t="n">
        <v>18565.304200000002</v>
      </c>
      <c r="D25" s="9421" t="n">
        <v>291368.021</v>
      </c>
      <c r="E25" s="9426" t="n">
        <v>1928727.1913</v>
      </c>
      <c r="F25" s="9431" t="n">
        <v>2509786.4364</v>
      </c>
      <c r="G25" s="9436" t="n">
        <v>2689462.7194</v>
      </c>
      <c r="H25" s="9441" t="n">
        <v>2750763.8405</v>
      </c>
      <c r="I25" s="9446" t="n">
        <v>2501882.2248</v>
      </c>
      <c r="J25" s="9451" t="n">
        <v>891877.2822</v>
      </c>
      <c r="K25" s="9456" t="n">
        <v>317442.0373</v>
      </c>
    </row>
    <row collapsed="false" customFormat="false" customHeight="false" hidden="false" ht="15" outlineLevel="0" r="26">
      <c r="A26" s="9407" t="s">
        <v>70</v>
      </c>
      <c r="B26" s="9412" t="s">
        <v>87</v>
      </c>
      <c r="C26" s="9417" t="n">
        <v>5116166.6269</v>
      </c>
      <c r="D26" s="9422" t="n">
        <v>3.21083732666E7</v>
      </c>
      <c r="E26" s="9427" t="n">
        <v>6.01331968013E7</v>
      </c>
      <c r="F26" s="9432" t="n">
        <v>7.87266190987E7</v>
      </c>
      <c r="G26" s="9437" t="n">
        <v>9.13406496559E7</v>
      </c>
      <c r="H26" s="9442" t="n">
        <v>9.44981973566E7</v>
      </c>
      <c r="I26" s="9447" t="n">
        <v>7.43123018372E7</v>
      </c>
      <c r="J26" s="9452" t="n">
        <v>5.19719198323E7</v>
      </c>
      <c r="K26" s="9457" t="n">
        <v>3.64016686977E7</v>
      </c>
    </row>
    <row collapsed="false" customFormat="false" customHeight="false" hidden="false" ht="15" outlineLevel="0" r="27">
      <c r="A27" s="9408" t="s">
        <v>70</v>
      </c>
      <c r="B27" s="9413" t="s">
        <v>88</v>
      </c>
      <c r="C27" s="9418" t="n">
        <v>454206.2028</v>
      </c>
      <c r="D27" s="9423" t="n">
        <v>3017772.9671000005</v>
      </c>
      <c r="E27" s="9428" t="n">
        <v>6179755.0200000005</v>
      </c>
      <c r="F27" s="9433" t="n">
        <v>9263014.4217</v>
      </c>
      <c r="G27" s="9438" t="n">
        <v>1.39808116896E7</v>
      </c>
      <c r="H27" s="9443" t="n">
        <v>2.09308412061E7</v>
      </c>
      <c r="I27" s="9448" t="n">
        <v>3.85205572138E7</v>
      </c>
      <c r="J27" s="9453" t="n">
        <v>6.08843332664E7</v>
      </c>
      <c r="K27" s="9458" t="n">
        <v>8.56387223963E7</v>
      </c>
    </row>
    <row collapsed="false" customFormat="false" customHeight="false" hidden="false" ht="15" outlineLevel="0" r="30">
      <c r="A30" s="9459" t="s">
        <v>68</v>
      </c>
      <c r="B30" s="9460" t="s">
        <v>89</v>
      </c>
      <c r="C30" s="9461" t="s">
        <v>15</v>
      </c>
      <c r="D30" s="9462" t="s">
        <v>16</v>
      </c>
      <c r="E30" s="9463" t="s">
        <v>20</v>
      </c>
      <c r="F30" s="9464" t="s">
        <v>25</v>
      </c>
      <c r="G30" s="9465" t="s">
        <v>30</v>
      </c>
      <c r="H30" s="9466" t="s">
        <v>35</v>
      </c>
      <c r="I30" s="9467" t="s">
        <v>40</v>
      </c>
      <c r="J30" s="9468" t="s">
        <v>45</v>
      </c>
      <c r="K30" s="9469" t="s">
        <v>50</v>
      </c>
      <c r="L30" s="9470" t="s">
        <v>55</v>
      </c>
    </row>
    <row collapsed="false" customFormat="false" customHeight="false" hidden="false" ht="15" outlineLevel="0" r="31">
      <c r="A31" s="9471" t="s">
        <v>70</v>
      </c>
      <c r="B31" s="9490" t="s">
        <v>90</v>
      </c>
      <c r="C31" s="9509" t="n">
        <v>0.33840941518322726</v>
      </c>
      <c r="D31" s="9527" t="n">
        <v>0.29121862219152395</v>
      </c>
      <c r="E31" s="19"/>
      <c r="F31" s="9545" t="n">
        <v>0.3712493651340055</v>
      </c>
      <c r="G31" s="9563" t="n">
        <v>0.29667956843191096</v>
      </c>
      <c r="H31" s="9581" t="n">
        <v>0.1508845718298313</v>
      </c>
      <c r="I31" s="9599" t="n">
        <v>0.11231612544470161</v>
      </c>
      <c r="J31" s="9616" t="n">
        <v>0.062374496344826495</v>
      </c>
      <c r="K31" s="9633" t="n">
        <v>0.05963634746639876</v>
      </c>
      <c r="L31" s="9650" t="n">
        <v>0.036184105103087824</v>
      </c>
    </row>
    <row collapsed="false" customFormat="false" customHeight="false" hidden="false" ht="15" outlineLevel="0" r="32">
      <c r="A32" s="9472" t="s">
        <v>70</v>
      </c>
      <c r="B32" s="9491" t="s">
        <v>91</v>
      </c>
      <c r="C32" s="9510" t="n">
        <v>0.13009288683204454</v>
      </c>
      <c r="D32" s="9528" t="n">
        <v>0.1298133232355217</v>
      </c>
      <c r="E32" s="19"/>
      <c r="F32" s="9546" t="n">
        <v>0.0939297885699876</v>
      </c>
      <c r="G32" s="9564" t="n">
        <v>0.09845041480299205</v>
      </c>
      <c r="H32" s="9582" t="n">
        <v>0.06447973253701626</v>
      </c>
      <c r="I32" s="9600" t="n">
        <v>0.04662260335453837</v>
      </c>
      <c r="J32" s="9617" t="n">
        <v>0.028040642008809957</v>
      </c>
      <c r="K32" s="9634" t="n">
        <v>0.025931556756051344</v>
      </c>
      <c r="L32" s="9651" t="n">
        <v>0.016445853678682135</v>
      </c>
    </row>
    <row collapsed="false" customFormat="false" customHeight="false" hidden="false" ht="15" outlineLevel="0" r="33">
      <c r="A33" s="9473" t="s">
        <v>70</v>
      </c>
      <c r="B33" s="9492" t="s">
        <v>92</v>
      </c>
      <c r="C33" s="9511" t="n">
        <v>0.01024118130727374</v>
      </c>
      <c r="D33" s="9529" t="n">
        <v>0.008302661774758968</v>
      </c>
      <c r="E33" s="19"/>
      <c r="F33" s="9547" t="n">
        <v>0.013281821510320967</v>
      </c>
      <c r="G33" s="9565" t="n">
        <v>0.007350304413533699</v>
      </c>
      <c r="H33" s="9583" t="n">
        <v>0.0033587936487209495</v>
      </c>
      <c r="I33" s="9601" t="n">
        <v>0.0027852379229007383</v>
      </c>
      <c r="J33" s="9618" t="n">
        <v>0.0014412029881041943</v>
      </c>
      <c r="K33" s="9635" t="n">
        <v>0.0016705210728985048</v>
      </c>
      <c r="L33" s="9652" t="n">
        <v>0.001069149377759913</v>
      </c>
    </row>
    <row collapsed="false" customFormat="false" customHeight="false" hidden="false" ht="15" outlineLevel="0" r="34">
      <c r="A34" s="9474" t="s">
        <v>70</v>
      </c>
      <c r="B34" s="9493" t="s">
        <v>93</v>
      </c>
      <c r="C34" s="9512" t="n">
        <v>0.0051730497312068</v>
      </c>
      <c r="D34" s="9530" t="n">
        <v>0.0051206324565372325</v>
      </c>
      <c r="E34" s="19"/>
      <c r="F34" s="9548" t="n">
        <v>0.0048184722195078866</v>
      </c>
      <c r="G34" s="9566" t="n">
        <v>0.0035775537993321823</v>
      </c>
      <c r="H34" s="9584" t="n">
        <v>0.0026065016307391616</v>
      </c>
      <c r="I34" s="9602" t="n">
        <v>0.0022911895439510907</v>
      </c>
      <c r="J34" s="9619" t="n">
        <v>0.0014977932079948944</v>
      </c>
      <c r="K34" s="9636" t="n">
        <v>0.0015830472855869566</v>
      </c>
      <c r="L34" s="9653" t="n">
        <v>0.0012052418418411572</v>
      </c>
    </row>
    <row collapsed="false" customFormat="false" customHeight="false" hidden="false" ht="15" outlineLevel="0" r="35">
      <c r="A35" s="9475" t="s">
        <v>70</v>
      </c>
      <c r="B35" s="9494" t="s">
        <v>94</v>
      </c>
      <c r="C35" s="9513" t="n">
        <v>0.0013451537957468798</v>
      </c>
      <c r="D35" s="9531" t="n">
        <v>3.524000864852731E-19</v>
      </c>
      <c r="E35"/>
      <c r="F35" s="9549" t="n">
        <v>0.018815243885783595</v>
      </c>
      <c r="G35" s="9567" t="n">
        <v>0.007788149943950288</v>
      </c>
      <c r="H35" s="9585" t="n">
        <v>0.002193211122562357</v>
      </c>
      <c r="I35" s="9603" t="n">
        <v>0.0013505833144117454</v>
      </c>
      <c r="J35" s="9620" t="n">
        <v>2.3202641308848684E-4</v>
      </c>
      <c r="K35" s="9637" t="n">
        <v>2.5368031233847E-4</v>
      </c>
      <c r="L35" s="9654" t="n">
        <v>6.82235908316511E-5</v>
      </c>
    </row>
    <row collapsed="false" customFormat="false" customHeight="false" hidden="false" ht="15" outlineLevel="0" r="36">
      <c r="A36" s="9476" t="s">
        <v>70</v>
      </c>
      <c r="B36" s="9495" t="s">
        <v>95</v>
      </c>
      <c r="C36" s="19"/>
      <c r="D36" s="19"/>
      <c r="E36" s="19"/>
      <c r="F36" s="9550" t="n">
        <v>0.0014289951008861063</v>
      </c>
      <c r="G36" s="9568" t="n">
        <v>2.856412363510995E-4</v>
      </c>
      <c r="H36" s="9586" t="n">
        <v>1.1932515553971335E-11</v>
      </c>
      <c r="I36" s="25"/>
      <c r="J36" s="25"/>
      <c r="K36" s="26"/>
      <c r="L36" s="26"/>
    </row>
    <row collapsed="false" customFormat="false" customHeight="false" hidden="false" ht="15" outlineLevel="0" r="37">
      <c r="A37" s="9477" t="s">
        <v>70</v>
      </c>
      <c r="B37" s="9496" t="s">
        <v>96</v>
      </c>
      <c r="C37" s="9514" t="n">
        <v>0.16155669779709889</v>
      </c>
      <c r="D37" s="9532" t="n">
        <v>0.16871698032256752</v>
      </c>
      <c r="E37" s="19"/>
      <c r="F37" s="9551" t="n">
        <v>0.04448012281500524</v>
      </c>
      <c r="G37" s="9569" t="n">
        <v>0.05172385878312551</v>
      </c>
      <c r="H37" s="9587" t="n">
        <v>0.05792186560402733</v>
      </c>
      <c r="I37" s="9604" t="n">
        <v>0.0606349889976094</v>
      </c>
      <c r="J37" s="9621" t="n">
        <v>0.05490154065988477</v>
      </c>
      <c r="K37" s="9638" t="n">
        <v>0.05288142629980019</v>
      </c>
      <c r="L37" s="9655" t="n">
        <v>0.03773899156641151</v>
      </c>
    </row>
    <row collapsed="false" customFormat="false" customHeight="false" hidden="false" ht="15" outlineLevel="0" r="38">
      <c r="A38" s="9478" t="s">
        <v>70</v>
      </c>
      <c r="B38" s="9497" t="s">
        <v>97</v>
      </c>
      <c r="C38" s="9515" t="n">
        <v>0.05687412658689341</v>
      </c>
      <c r="D38" s="9533" t="n">
        <v>0.06260059138108902</v>
      </c>
      <c r="E38" s="19"/>
      <c r="F38" s="9552" t="n">
        <v>0.019999730693748753</v>
      </c>
      <c r="G38" s="9570" t="n">
        <v>0.023374190682740863</v>
      </c>
      <c r="H38" s="9588" t="n">
        <v>0.026092486376861464</v>
      </c>
      <c r="I38" s="9605" t="n">
        <v>0.026528093173456408</v>
      </c>
      <c r="J38" s="9622" t="n">
        <v>0.024632750243561076</v>
      </c>
      <c r="K38" s="9639" t="n">
        <v>0.02255448551159472</v>
      </c>
      <c r="L38" s="9656" t="n">
        <v>0.016179865872456966</v>
      </c>
    </row>
    <row collapsed="false" customFormat="false" customHeight="false" hidden="false" ht="15" outlineLevel="0" r="39">
      <c r="A39" s="9479" t="s">
        <v>70</v>
      </c>
      <c r="B39" s="9498" t="s">
        <v>98</v>
      </c>
      <c r="C39" s="9516" t="n">
        <v>0.0015195618065395999</v>
      </c>
      <c r="D39" s="9534" t="n">
        <v>0.0015401956455168126</v>
      </c>
      <c r="E39" s="19"/>
      <c r="F39" s="9553" t="n">
        <v>8.147615731848524E-4</v>
      </c>
      <c r="G39" s="9571" t="n">
        <v>7.595547795368313E-4</v>
      </c>
      <c r="H39" s="9589" t="n">
        <v>0.0010409112038667196</v>
      </c>
      <c r="I39" s="9606" t="n">
        <v>0.0012775833102202368</v>
      </c>
      <c r="J39" s="9623" t="n">
        <v>0.0013080108004489075</v>
      </c>
      <c r="K39" s="9640" t="n">
        <v>0.00139749735124315</v>
      </c>
      <c r="L39" s="9657" t="n">
        <v>0.0012017078422237675</v>
      </c>
    </row>
    <row collapsed="false" customFormat="false" customHeight="false" hidden="false" ht="15" outlineLevel="0" r="40">
      <c r="A40" s="9480" t="s">
        <v>70</v>
      </c>
      <c r="B40" s="9499" t="s">
        <v>99</v>
      </c>
      <c r="C40" s="9517" t="n">
        <v>5.976852295525091E-4</v>
      </c>
      <c r="D40" s="9535" t="n">
        <v>7.275216627843235E-4</v>
      </c>
      <c r="E40" s="19"/>
      <c r="F40" s="9554" t="n">
        <v>2.8144527272383355E-4</v>
      </c>
      <c r="G40" s="9572" t="n">
        <v>2.4407699684853725E-4</v>
      </c>
      <c r="H40" s="9590" t="n">
        <v>4.797230551533892E-4</v>
      </c>
      <c r="I40" s="9607" t="n">
        <v>5.773628190304159E-4</v>
      </c>
      <c r="J40" s="9624" t="n">
        <v>6.396727592018005E-4</v>
      </c>
      <c r="K40" s="9641" t="n">
        <v>6.412930353288314E-4</v>
      </c>
      <c r="L40" s="9658" t="n">
        <v>6.125509945798947E-4</v>
      </c>
    </row>
    <row collapsed="false" customFormat="false" customHeight="false" hidden="false" ht="15" outlineLevel="0" r="41">
      <c r="A41" s="9481" t="s">
        <v>70</v>
      </c>
      <c r="B41" s="9500" t="s">
        <v>100</v>
      </c>
      <c r="C41" s="9518" t="n">
        <v>0.08368141841168523</v>
      </c>
      <c r="D41" s="9536" t="n">
        <v>0.10534187354285819</v>
      </c>
      <c r="E41" s="19"/>
      <c r="F41" s="9555" t="n">
        <v>0.12137683180579278</v>
      </c>
      <c r="G41" s="9573" t="n">
        <v>0.16109867466171568</v>
      </c>
      <c r="H41" s="9591" t="n">
        <v>0.24744568740422468</v>
      </c>
      <c r="I41" s="9608" t="n">
        <v>0.25977156747711033</v>
      </c>
      <c r="J41" s="9625" t="n">
        <v>0.2841382957890067</v>
      </c>
      <c r="K41" s="9642" t="n">
        <v>0.2397098497903348</v>
      </c>
      <c r="L41" s="9659" t="n">
        <v>0.22753668426980123</v>
      </c>
    </row>
    <row collapsed="false" customFormat="false" customHeight="false" hidden="false" ht="15" outlineLevel="0" r="42">
      <c r="A42" s="9482" t="s">
        <v>70</v>
      </c>
      <c r="B42" s="9501" t="s">
        <v>101</v>
      </c>
      <c r="C42" s="9519" t="n">
        <v>0.0029971034865061974</v>
      </c>
      <c r="D42" s="9537" t="n">
        <v>0.0043334337775102864</v>
      </c>
      <c r="E42" s="19"/>
      <c r="F42" s="9556" t="n">
        <v>0.0022056891017171822</v>
      </c>
      <c r="G42" s="9574" t="n">
        <v>0.0032573646990315375</v>
      </c>
      <c r="H42" s="9592" t="n">
        <v>0.00721698098422654</v>
      </c>
      <c r="I42" s="9609" t="n">
        <v>0.00748046112298294</v>
      </c>
      <c r="J42" s="9626" t="n">
        <v>0.009244925402714897</v>
      </c>
      <c r="K42" s="9643" t="n">
        <v>0.0064751985054921565</v>
      </c>
      <c r="L42" s="9660" t="n">
        <v>0.007504207155996145</v>
      </c>
    </row>
    <row collapsed="false" customFormat="false" customHeight="false" hidden="false" ht="15" outlineLevel="0" r="43">
      <c r="A43" s="9483" t="s">
        <v>70</v>
      </c>
      <c r="B43" s="9502" t="s">
        <v>102</v>
      </c>
      <c r="C43" s="9520" t="n">
        <v>0.0872547454473083</v>
      </c>
      <c r="D43" s="9538" t="n">
        <v>0.09530592481938205</v>
      </c>
      <c r="E43" s="19"/>
      <c r="F43" s="9557" t="n">
        <v>0.12318046416811303</v>
      </c>
      <c r="G43" s="9575" t="n">
        <v>0.12192894473389626</v>
      </c>
      <c r="H43" s="9593" t="n">
        <v>0.1278929526831254</v>
      </c>
      <c r="I43" s="9610" t="n">
        <v>0.1304084771399631</v>
      </c>
      <c r="J43" s="9627" t="n">
        <v>0.12536251810038537</v>
      </c>
      <c r="K43" s="9644" t="n">
        <v>0.11593235433544247</v>
      </c>
      <c r="L43" s="9661" t="n">
        <v>0.10433130273089261</v>
      </c>
    </row>
    <row collapsed="false" customFormat="false" customHeight="false" hidden="false" ht="15" outlineLevel="0" r="44">
      <c r="A44" s="9484" t="s">
        <v>70</v>
      </c>
      <c r="B44" s="9503" t="s">
        <v>103</v>
      </c>
      <c r="C44" s="9521" t="n">
        <v>0.009930387325173453</v>
      </c>
      <c r="D44" s="9539" t="n">
        <v>0.010865355162753075</v>
      </c>
      <c r="E44" s="19"/>
      <c r="F44" s="9558" t="n">
        <v>0.008239998382094878</v>
      </c>
      <c r="G44" s="9576" t="n">
        <v>0.006210694523548477</v>
      </c>
      <c r="H44" s="9594" t="n">
        <v>0.006531244955088901</v>
      </c>
      <c r="I44" s="9611" t="n">
        <v>0.006424484493568915</v>
      </c>
      <c r="J44" s="9628" t="n">
        <v>0.006682873749048509</v>
      </c>
      <c r="K44" s="9645" t="n">
        <v>0.005907291903630098</v>
      </c>
      <c r="L44" s="9662" t="n">
        <v>0.006408657169178087</v>
      </c>
    </row>
    <row collapsed="false" customFormat="false" customHeight="false" hidden="false" ht="15" outlineLevel="0" r="45">
      <c r="A45" s="9485" t="s">
        <v>70</v>
      </c>
      <c r="B45" s="9504" t="s">
        <v>104</v>
      </c>
      <c r="C45" s="9522" t="n">
        <v>0.004395943885027717</v>
      </c>
      <c r="D45" s="9540" t="n">
        <v>0.0053599575061659315</v>
      </c>
      <c r="E45" s="19"/>
      <c r="F45" s="9559" t="n">
        <v>0.00609084689807375</v>
      </c>
      <c r="G45" s="9577" t="n">
        <v>0.008434869453935921</v>
      </c>
      <c r="H45" s="9595" t="n">
        <v>0.011293794821198947</v>
      </c>
      <c r="I45" s="9612" t="n">
        <v>0.009080405133159082</v>
      </c>
      <c r="J45" s="9629" t="n">
        <v>0.009537575332712501</v>
      </c>
      <c r="K45" s="9646" t="n">
        <v>0.007482870091585313</v>
      </c>
      <c r="L45" s="9663" t="n">
        <v>0.007113283545196514</v>
      </c>
    </row>
    <row collapsed="false" customFormat="false" customHeight="false" hidden="false" ht="15" outlineLevel="0" r="46">
      <c r="A46" s="9486" t="s">
        <v>70</v>
      </c>
      <c r="B46" s="9505" t="s">
        <v>105</v>
      </c>
      <c r="C46" s="9523" t="n">
        <v>1.328199947809863E-6</v>
      </c>
      <c r="D46" s="9541" t="n">
        <v>1.5685188680289443E-6</v>
      </c>
      <c r="E46" s="19"/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9487" t="s">
        <v>70</v>
      </c>
      <c r="B47" s="9506" t="s">
        <v>106</v>
      </c>
      <c r="C47" s="9524" t="n">
        <v>0.07332190012962693</v>
      </c>
      <c r="D47" s="9542" t="n">
        <v>0.07762343541643976</v>
      </c>
      <c r="E47" s="19"/>
      <c r="F47" s="9560" t="n">
        <v>0.1285058350066122</v>
      </c>
      <c r="G47" s="9578" t="n">
        <v>0.16853794557495186</v>
      </c>
      <c r="H47" s="9596" t="n">
        <v>0.23242048974662086</v>
      </c>
      <c r="I47" s="9613" t="n">
        <v>0.26351143554657513</v>
      </c>
      <c r="J47" s="9630" t="n">
        <v>0.3041380918694287</v>
      </c>
      <c r="K47" s="9647" t="n">
        <v>0.35731341735801836</v>
      </c>
      <c r="L47" s="9664" t="n">
        <v>0.40863895075879464</v>
      </c>
    </row>
    <row collapsed="false" customFormat="false" customHeight="false" hidden="false" ht="15" outlineLevel="0" r="48">
      <c r="A48" s="9488" t="s">
        <v>70</v>
      </c>
      <c r="B48" s="9507" t="s">
        <v>107</v>
      </c>
      <c r="C48" s="9525" t="n">
        <v>0.01049130848951471</v>
      </c>
      <c r="D48" s="9543" t="n">
        <v>0.011079081926335338</v>
      </c>
      <c r="E48" s="19"/>
      <c r="F48" s="9561" t="n">
        <v>0.013477974258088516</v>
      </c>
      <c r="G48" s="9579" t="n">
        <v>0.019183042473048265</v>
      </c>
      <c r="H48" s="9597" t="n">
        <v>0.03727347564026696</v>
      </c>
      <c r="I48" s="9614" t="n">
        <v>0.046716371928655825</v>
      </c>
      <c r="J48" s="9631" t="n">
        <v>0.06381600705597051</v>
      </c>
      <c r="K48" s="9648" t="n">
        <v>0.07887164491181244</v>
      </c>
      <c r="L48" s="9665" t="n">
        <v>0.10622697255600538</v>
      </c>
    </row>
    <row collapsed="false" customFormat="false" customHeight="false" hidden="false" ht="15" outlineLevel="0" r="49">
      <c r="A49" s="9489" t="s">
        <v>70</v>
      </c>
      <c r="B49" s="9508" t="s">
        <v>108</v>
      </c>
      <c r="C49" s="9526" t="n">
        <v>0.02211610635562608</v>
      </c>
      <c r="D49" s="9544" t="n">
        <v>0.022048840659387857</v>
      </c>
      <c r="E49" s="19"/>
      <c r="F49" s="9562" t="n">
        <v>0.0278226136043533</v>
      </c>
      <c r="G49" s="9580" t="n">
        <v>0.02111515000955</v>
      </c>
      <c r="H49" s="9598" t="n">
        <v>0.02086757674453624</v>
      </c>
      <c r="I49" s="9615" t="n">
        <v>0.02222302927716475</v>
      </c>
      <c r="J49" s="9632" t="n">
        <v>0.02201157727481228</v>
      </c>
      <c r="K49" s="9649" t="n">
        <v>0.021757518012443394</v>
      </c>
      <c r="L49" s="9666" t="n">
        <v>0.02153425194626056</v>
      </c>
    </row>
    <row collapsed="false" customFormat="false" customHeight="false" hidden="false" ht="15" outlineLevel="0" r="51">
      <c r="A51" s="9667" t="s">
        <v>68</v>
      </c>
      <c r="B51" s="9668" t="s">
        <v>89</v>
      </c>
      <c r="C51" s="9669" t="s">
        <v>15</v>
      </c>
      <c r="D51" s="9670" t="s">
        <v>20</v>
      </c>
      <c r="E51" s="9671" t="s">
        <v>25</v>
      </c>
      <c r="F51" s="9672" t="s">
        <v>30</v>
      </c>
      <c r="G51" s="9673" t="s">
        <v>35</v>
      </c>
      <c r="H51" s="9674" t="s">
        <v>40</v>
      </c>
      <c r="I51" s="9675" t="s">
        <v>45</v>
      </c>
      <c r="J51" s="9676" t="s">
        <v>50</v>
      </c>
      <c r="K51" s="9677" t="s">
        <v>55</v>
      </c>
    </row>
    <row collapsed="false" customFormat="false" customHeight="false" hidden="false" ht="15" outlineLevel="0" r="52">
      <c r="A52" s="9678" t="s">
        <v>70</v>
      </c>
      <c r="B52" s="9697" t="s">
        <v>90</v>
      </c>
      <c r="C52" s="9716" t="n">
        <v>3457549.6667</v>
      </c>
      <c r="D52" s="9734" t="n">
        <v>4390704.564399999</v>
      </c>
      <c r="E52" s="9752" t="n">
        <v>4009788.821700003</v>
      </c>
      <c r="F52" s="9770" t="n">
        <v>2409153.552199997</v>
      </c>
      <c r="G52" s="9788" t="n">
        <v>1264482.5671000034</v>
      </c>
      <c r="H52" s="9806" t="n">
        <v>835588.3836000003</v>
      </c>
      <c r="I52" s="9823" t="n">
        <v>477229.5063999966</v>
      </c>
      <c r="J52" s="9840" t="n">
        <v>473198.5304999999</v>
      </c>
      <c r="K52" s="9857" t="n">
        <v>295762.6000000015</v>
      </c>
    </row>
    <row collapsed="false" customFormat="false" customHeight="false" hidden="false" ht="15" outlineLevel="0" r="53">
      <c r="A53" s="9679" t="s">
        <v>70</v>
      </c>
      <c r="B53" s="9698" t="s">
        <v>91</v>
      </c>
      <c r="C53" s="9717" t="n">
        <v>1329166.9715000002</v>
      </c>
      <c r="D53" s="9735" t="n">
        <v>1664039.0414999984</v>
      </c>
      <c r="E53" s="9753" t="n">
        <v>1014516.526099998</v>
      </c>
      <c r="F53" s="9771" t="n">
        <v>799455.6814000006</v>
      </c>
      <c r="G53" s="9789" t="n">
        <v>540370.010900001</v>
      </c>
      <c r="H53" s="9807" t="n">
        <v>346854.0747999996</v>
      </c>
      <c r="I53" s="9824" t="n">
        <v>214539.95669999998</v>
      </c>
      <c r="J53" s="9841" t="n">
        <v>205759.99490000005</v>
      </c>
      <c r="K53" s="9858" t="n">
        <v>134425.55590000027</v>
      </c>
    </row>
    <row collapsed="false" customFormat="false" customHeight="false" hidden="false" ht="15" outlineLevel="0" r="54">
      <c r="A54" s="9680" t="s">
        <v>70</v>
      </c>
      <c r="B54" s="9699" t="s">
        <v>92</v>
      </c>
      <c r="C54" s="9718" t="n">
        <v>104634.77500000005</v>
      </c>
      <c r="D54" s="9736" t="n">
        <v>102988.57370000007</v>
      </c>
      <c r="E54" s="9754" t="n">
        <v>143454.2505000002</v>
      </c>
      <c r="F54" s="9772" t="n">
        <v>59687.33229999989</v>
      </c>
      <c r="G54" s="9790" t="n">
        <v>28148.245800000033</v>
      </c>
      <c r="H54" s="9808" t="n">
        <v>20721.089199999988</v>
      </c>
      <c r="I54" s="9825" t="n">
        <v>11026.695700000011</v>
      </c>
      <c r="J54" s="9842" t="n">
        <v>13255.139699999985</v>
      </c>
      <c r="K54" s="9859" t="n">
        <v>8739.041599999968</v>
      </c>
    </row>
    <row collapsed="false" customFormat="false" customHeight="false" hidden="false" ht="15" outlineLevel="0" r="55">
      <c r="A55" s="9681" t="s">
        <v>70</v>
      </c>
      <c r="B55" s="9700" t="s">
        <v>93</v>
      </c>
      <c r="C55" s="9719" t="n">
        <v>52853.3651</v>
      </c>
      <c r="D55" s="9737" t="n">
        <v>57077.24989999988</v>
      </c>
      <c r="E55" s="9755" t="n">
        <v>52043.33760000003</v>
      </c>
      <c r="F55" s="9773" t="n">
        <v>29051.129099999976</v>
      </c>
      <c r="G55" s="9791" t="n">
        <v>21843.69040000002</v>
      </c>
      <c r="H55" s="9809" t="n">
        <v>17045.561</v>
      </c>
      <c r="I55" s="9826" t="n">
        <v>11459.669500000018</v>
      </c>
      <c r="J55" s="9843" t="n">
        <v>12561.0585</v>
      </c>
      <c r="K55" s="9860" t="n">
        <v>9851.43779999997</v>
      </c>
    </row>
    <row collapsed="false" customFormat="false" customHeight="false" hidden="false" ht="15" outlineLevel="0" r="56">
      <c r="A56" s="9682" t="s">
        <v>70</v>
      </c>
      <c r="B56" s="9701" t="s">
        <v>94</v>
      </c>
      <c r="C56" s="9720" t="n">
        <v>13743.518499999998</v>
      </c>
      <c r="D56" s="9738" t="n">
        <v>178974.2711</v>
      </c>
      <c r="E56" s="9756" t="n">
        <v>203219.61920000007</v>
      </c>
      <c r="F56" s="9774" t="n">
        <v>63242.80840000004</v>
      </c>
      <c r="G56" s="9792" t="n">
        <v>18380.124599999865</v>
      </c>
      <c r="H56" s="9810" t="n">
        <v>10047.815699999992</v>
      </c>
      <c r="I56" s="9827" t="n">
        <v>1775.2423999999883</v>
      </c>
      <c r="J56" s="9844" t="n">
        <v>2012.8856999999953</v>
      </c>
      <c r="K56" s="9861" t="n">
        <v>557.6477999999915</v>
      </c>
    </row>
    <row collapsed="false" customFormat="false" customHeight="false" hidden="false" ht="15" outlineLevel="0" r="57">
      <c r="A57" s="9683" t="s">
        <v>70</v>
      </c>
      <c r="B57" s="9702" t="s">
        <v>95</v>
      </c>
      <c r="C57" s="19"/>
      <c r="D57" s="19"/>
      <c r="E57" s="9757" t="n">
        <v>15434.285199999998</v>
      </c>
      <c r="F57" s="9775" t="n">
        <v>2319.5180000000037</v>
      </c>
      <c r="G57" s="9793" t="n">
        <v>1.0000000474974513E-4</v>
      </c>
      <c r="H57" s="25"/>
      <c r="I57" s="25"/>
      <c r="J57" s="26"/>
      <c r="K57" s="26"/>
    </row>
    <row collapsed="false" customFormat="false" customHeight="false" hidden="false" ht="15" outlineLevel="0" r="58">
      <c r="A58" s="9684" t="s">
        <v>70</v>
      </c>
      <c r="B58" s="9703" t="s">
        <v>96</v>
      </c>
      <c r="C58" s="9721" t="n">
        <v>1650634.6500999997</v>
      </c>
      <c r="D58" s="9739" t="n">
        <v>116729.21990000084</v>
      </c>
      <c r="E58" s="9758" t="n">
        <v>480420.75219999976</v>
      </c>
      <c r="F58" s="9776" t="n">
        <v>420017.86230000015</v>
      </c>
      <c r="G58" s="9794" t="n">
        <v>485412.04989999766</v>
      </c>
      <c r="H58" s="9811" t="n">
        <v>451100.7857999997</v>
      </c>
      <c r="I58" s="9828" t="n">
        <v>420053.65469999984</v>
      </c>
      <c r="J58" s="9845" t="n">
        <v>419600.03049999964</v>
      </c>
      <c r="K58" s="9862" t="n">
        <v>308471.9723</v>
      </c>
    </row>
    <row collapsed="false" customFormat="false" customHeight="false" hidden="false" ht="15" outlineLevel="0" r="59">
      <c r="A59" s="9685" t="s">
        <v>70</v>
      </c>
      <c r="B59" s="9704" t="s">
        <v>97</v>
      </c>
      <c r="C59" s="9722" t="n">
        <v>581086.4254999999</v>
      </c>
      <c r="D59" s="9740" t="n">
        <v>73158.22329999926</v>
      </c>
      <c r="E59" s="9759" t="n">
        <v>216013.02010000008</v>
      </c>
      <c r="F59" s="9777" t="n">
        <v>189807.52469999983</v>
      </c>
      <c r="G59" s="9795" t="n">
        <v>218667.11590000032</v>
      </c>
      <c r="H59" s="9812" t="n">
        <v>197358.71769999992</v>
      </c>
      <c r="I59" s="9829" t="n">
        <v>188466.05470000044</v>
      </c>
      <c r="J59" s="9846" t="n">
        <v>178963.8341999997</v>
      </c>
      <c r="K59" s="9863" t="n">
        <v>132251.41769999987</v>
      </c>
    </row>
    <row collapsed="false" customFormat="false" customHeight="false" hidden="false" ht="15" outlineLevel="0" r="60">
      <c r="A60" s="9686" t="s">
        <v>70</v>
      </c>
      <c r="B60" s="9705" t="s">
        <v>98</v>
      </c>
      <c r="C60" s="9723" t="n">
        <v>15525.4558</v>
      </c>
      <c r="D60" s="9741" t="n">
        <v>2392.369400000018</v>
      </c>
      <c r="E60" s="9760" t="n">
        <v>8800.073899999996</v>
      </c>
      <c r="F60" s="9778" t="n">
        <v>6167.880400000002</v>
      </c>
      <c r="G60" s="9796" t="n">
        <v>8723.31779999999</v>
      </c>
      <c r="H60" s="9813" t="n">
        <v>9504.723999999995</v>
      </c>
      <c r="I60" s="9830" t="n">
        <v>10007.637499999968</v>
      </c>
      <c r="J60" s="9847" t="n">
        <v>11088.769200000002</v>
      </c>
      <c r="K60" s="9864" t="n">
        <v>9822.551500000001</v>
      </c>
    </row>
    <row collapsed="false" customFormat="false" customHeight="false" hidden="false" ht="15" outlineLevel="0" r="61">
      <c r="A61" s="9687" t="s">
        <v>70</v>
      </c>
      <c r="B61" s="9706" t="s">
        <v>99</v>
      </c>
      <c r="C61" s="9724" t="n">
        <v>6106.5865</v>
      </c>
      <c r="D61" s="9742" t="n">
        <v>1389.7731000000094</v>
      </c>
      <c r="E61" s="9761" t="n">
        <v>3039.8331000000017</v>
      </c>
      <c r="F61" s="9779" t="n">
        <v>1982.0001999999995</v>
      </c>
      <c r="G61" s="9797" t="n">
        <v>4020.301299999999</v>
      </c>
      <c r="H61" s="9814" t="n">
        <v>4295.3553000000065</v>
      </c>
      <c r="I61" s="9831" t="n">
        <v>4894.159200000002</v>
      </c>
      <c r="J61" s="9848" t="n">
        <v>5088.4894000000095</v>
      </c>
      <c r="K61" s="9865" t="n">
        <v>5006.885599999987</v>
      </c>
    </row>
    <row collapsed="false" customFormat="false" customHeight="false" hidden="false" ht="15" outlineLevel="0" r="62">
      <c r="A62" s="9688" t="s">
        <v>70</v>
      </c>
      <c r="B62" s="9707" t="s">
        <v>100</v>
      </c>
      <c r="C62" s="9725" t="n">
        <v>854978.1635999997</v>
      </c>
      <c r="D62" s="9743" t="n">
        <v>1294789.3939999994</v>
      </c>
      <c r="E62" s="9762" t="n">
        <v>1310966.4530000007</v>
      </c>
      <c r="F62" s="9780" t="n">
        <v>1308183.9317999985</v>
      </c>
      <c r="G62" s="9798" t="n">
        <v>2073709.4206000026</v>
      </c>
      <c r="H62" s="9815" t="n">
        <v>1932599.6450999966</v>
      </c>
      <c r="I62" s="9832" t="n">
        <v>2173952.2817</v>
      </c>
      <c r="J62" s="9849" t="n">
        <v>1902033.8013000013</v>
      </c>
      <c r="K62" s="9866" t="n">
        <v>1859845.397400003</v>
      </c>
    </row>
    <row collapsed="false" customFormat="false" customHeight="false" hidden="false" ht="15" outlineLevel="0" r="63">
      <c r="A63" s="9689" t="s">
        <v>70</v>
      </c>
      <c r="B63" s="9708" t="s">
        <v>101</v>
      </c>
      <c r="C63" s="9726" t="n">
        <v>30621.5894</v>
      </c>
      <c r="D63" s="9744" t="n">
        <v>53465.59759999998</v>
      </c>
      <c r="E63" s="9763" t="n">
        <v>23823.199000000008</v>
      </c>
      <c r="F63" s="9781" t="n">
        <v>26451.069000000018</v>
      </c>
      <c r="G63" s="9799" t="n">
        <v>60481.64189999999</v>
      </c>
      <c r="H63" s="9816" t="n">
        <v>55651.727599999955</v>
      </c>
      <c r="I63" s="9833" t="n">
        <v>70733.25549999985</v>
      </c>
      <c r="J63" s="9850" t="n">
        <v>51378.975199999986</v>
      </c>
      <c r="K63" s="9867" t="n">
        <v>61338.087899999926</v>
      </c>
    </row>
    <row collapsed="false" customFormat="false" customHeight="false" hidden="false" ht="15" outlineLevel="0" r="64">
      <c r="A64" s="9690" t="s">
        <v>70</v>
      </c>
      <c r="B64" s="9709" t="s">
        <v>102</v>
      </c>
      <c r="C64" s="9727" t="n">
        <v>891487.0641999999</v>
      </c>
      <c r="D64" s="9745" t="n">
        <v>998651.7026000023</v>
      </c>
      <c r="E64" s="9764" t="n">
        <v>1330447.1190000018</v>
      </c>
      <c r="F64" s="9782" t="n">
        <v>990110.481399999</v>
      </c>
      <c r="G64" s="9800" t="n">
        <v>1071802.1541999988</v>
      </c>
      <c r="H64" s="9817" t="n">
        <v>970188.4586000005</v>
      </c>
      <c r="I64" s="9834" t="n">
        <v>959153.1176999994</v>
      </c>
      <c r="J64" s="9851" t="n">
        <v>919892.3481999999</v>
      </c>
      <c r="K64" s="9868" t="n">
        <v>852785.9752000002</v>
      </c>
    </row>
    <row collapsed="false" customFormat="false" customHeight="false" hidden="false" ht="15" outlineLevel="0" r="65">
      <c r="A65" s="9691" t="s">
        <v>70</v>
      </c>
      <c r="B65" s="9710" t="s">
        <v>103</v>
      </c>
      <c r="C65" s="9728" t="n">
        <v>101459.37389999996</v>
      </c>
      <c r="D65" s="9746" t="n">
        <v>124663.8944000001</v>
      </c>
      <c r="E65" s="9765" t="n">
        <v>88998.54520000017</v>
      </c>
      <c r="F65" s="9783" t="n">
        <v>50433.25650000005</v>
      </c>
      <c r="G65" s="9801" t="n">
        <v>54734.856499999994</v>
      </c>
      <c r="H65" s="9818" t="n">
        <v>47795.67129999993</v>
      </c>
      <c r="I65" s="9835" t="n">
        <v>51130.90649999998</v>
      </c>
      <c r="J65" s="9852" t="n">
        <v>46872.78760000004</v>
      </c>
      <c r="K65" s="9869" t="n">
        <v>52383.25229999982</v>
      </c>
    </row>
    <row collapsed="false" customFormat="false" customHeight="false" hidden="false" ht="15" outlineLevel="0" r="66">
      <c r="A66" s="9692" t="s">
        <v>70</v>
      </c>
      <c r="B66" s="9711" t="s">
        <v>104</v>
      </c>
      <c r="C66" s="9729" t="n">
        <v>44913.627199999995</v>
      </c>
      <c r="D66" s="9747" t="n">
        <v>103079.4891</v>
      </c>
      <c r="E66" s="9766" t="n">
        <v>65785.99749999997</v>
      </c>
      <c r="F66" s="9784" t="n">
        <v>68494.42250000002</v>
      </c>
      <c r="G66" s="9802" t="n">
        <v>94647.2293</v>
      </c>
      <c r="H66" s="9819" t="n">
        <v>67554.6901</v>
      </c>
      <c r="I66" s="9836" t="n">
        <v>72972.33059999999</v>
      </c>
      <c r="J66" s="9853" t="n">
        <v>59374.580800000025</v>
      </c>
      <c r="K66" s="9870" t="n">
        <v>58142.74609999999</v>
      </c>
    </row>
    <row collapsed="false" customFormat="false" customHeight="false" hidden="false" ht="15" outlineLevel="0" r="67">
      <c r="A67" s="9693" t="s">
        <v>70</v>
      </c>
      <c r="B67" s="9712" t="s">
        <v>105</v>
      </c>
      <c r="C67" s="9730" t="n">
        <v>13.570300000000001</v>
      </c>
      <c r="D67" s="9748" t="n">
        <v>224.53960000000012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9694" t="s">
        <v>70</v>
      </c>
      <c r="B68" s="9713" t="s">
        <v>106</v>
      </c>
      <c r="C68" s="9731" t="n">
        <v>749134.3324999999</v>
      </c>
      <c r="D68" s="9749" t="n">
        <v>1150242.6562</v>
      </c>
      <c r="E68" s="9767" t="n">
        <v>1387965.3654000014</v>
      </c>
      <c r="F68" s="9785" t="n">
        <v>1368593.706699999</v>
      </c>
      <c r="G68" s="9803" t="n">
        <v>1947791.3080000002</v>
      </c>
      <c r="H68" s="9820" t="n">
        <v>1960422.8121000007</v>
      </c>
      <c r="I68" s="9837" t="n">
        <v>2326971.4381000027</v>
      </c>
      <c r="J68" s="9854" t="n">
        <v>2835186.781299999</v>
      </c>
      <c r="K68" s="9871" t="n">
        <v>3340143.9165999964</v>
      </c>
    </row>
    <row collapsed="false" customFormat="false" customHeight="false" hidden="false" ht="15" outlineLevel="0" r="69">
      <c r="A69" s="9695" t="s">
        <v>70</v>
      </c>
      <c r="B69" s="9714" t="s">
        <v>107</v>
      </c>
      <c r="C69" s="9732" t="n">
        <v>107190.3397</v>
      </c>
      <c r="D69" s="9750" t="n">
        <v>176447.02340000006</v>
      </c>
      <c r="E69" s="9768" t="n">
        <v>145572.85639999993</v>
      </c>
      <c r="F69" s="9786" t="n">
        <v>155773.7701999999</v>
      </c>
      <c r="G69" s="9804" t="n">
        <v>312368.98240000056</v>
      </c>
      <c r="H69" s="9821" t="n">
        <v>347551.6765999999</v>
      </c>
      <c r="I69" s="9838" t="n">
        <v>488258.55649999995</v>
      </c>
      <c r="J69" s="9855" t="n">
        <v>625825.4916000003</v>
      </c>
      <c r="K69" s="9872" t="n">
        <v>868280.8515999988</v>
      </c>
    </row>
    <row collapsed="false" customFormat="false" customHeight="false" hidden="false" ht="15" outlineLevel="0" r="70">
      <c r="A70" s="9696" t="s">
        <v>70</v>
      </c>
      <c r="B70" s="9715" t="s">
        <v>108</v>
      </c>
      <c r="C70" s="9733" t="n">
        <v>225961.60959999997</v>
      </c>
      <c r="D70" s="9751" t="n">
        <v>234409.23249999993</v>
      </c>
      <c r="E70" s="9769" t="n">
        <v>300506.3859999997</v>
      </c>
      <c r="F70" s="9787" t="n">
        <v>171463.23529999994</v>
      </c>
      <c r="G70" s="9805" t="n">
        <v>174879.95420000004</v>
      </c>
      <c r="H70" s="9822" t="n">
        <v>165330.71310000005</v>
      </c>
      <c r="I70" s="9839" t="n">
        <v>168411.36640000017</v>
      </c>
      <c r="J70" s="9856" t="n">
        <v>172640.10939999996</v>
      </c>
      <c r="K70" s="9873" t="n">
        <v>176017.24089999963</v>
      </c>
    </row>
    <row collapsed="false" customFormat="false" customHeight="false" hidden="false" ht="15" outlineLevel="0" r="81">
      <c r="A81" s="9874" t="s">
        <v>68</v>
      </c>
      <c r="B81" s="9875" t="s">
        <v>9</v>
      </c>
      <c r="C81" s="9876" t="s">
        <v>20</v>
      </c>
      <c r="D81" s="9877" t="s">
        <v>25</v>
      </c>
      <c r="E81" s="9878" t="s">
        <v>30</v>
      </c>
      <c r="F81" s="9879" t="s">
        <v>35</v>
      </c>
      <c r="G81" s="9880" t="s">
        <v>55</v>
      </c>
    </row>
    <row collapsed="false" customFormat="false" customHeight="false" hidden="false" ht="15" outlineLevel="0" r="82">
      <c r="A82" s="9881" t="s">
        <v>70</v>
      </c>
      <c r="B82" s="9885" t="s">
        <v>2</v>
      </c>
      <c r="C82" s="9889" t="n">
        <v>0.4737807547746352</v>
      </c>
      <c r="D82" s="9893" t="n">
        <v>0.508897905027207</v>
      </c>
      <c r="E82" s="9897" t="n">
        <v>0.5314586765608791</v>
      </c>
      <c r="F82" s="9901" t="n">
        <v>0.5471611294264282</v>
      </c>
      <c r="G82" s="9905" t="n">
        <v>0.5739609147602232</v>
      </c>
    </row>
    <row collapsed="false" customFormat="false" customHeight="false" hidden="false" ht="15" outlineLevel="0" r="83">
      <c r="A83" s="9882" t="s">
        <v>70</v>
      </c>
      <c r="B83" s="9886" t="s">
        <v>10</v>
      </c>
      <c r="C83" s="9890" t="n">
        <v>0.32300507125968553</v>
      </c>
      <c r="D83" s="9894" t="n">
        <v>0.35618752970808976</v>
      </c>
      <c r="E83" s="9898" t="n">
        <v>0.3736305720391432</v>
      </c>
      <c r="F83" s="9902" t="n">
        <v>0.3865052849289987</v>
      </c>
      <c r="G83" s="9906" t="n">
        <v>0.40451167631430246</v>
      </c>
    </row>
    <row collapsed="false" customFormat="false" customHeight="false" hidden="false" ht="15" outlineLevel="0" r="84">
      <c r="A84" s="9883" t="s">
        <v>70</v>
      </c>
      <c r="B84" s="9887" t="s">
        <v>11</v>
      </c>
      <c r="C84" s="9891" t="n">
        <v>0.2775192144186071</v>
      </c>
      <c r="D84" s="9895" t="n">
        <v>0.3090460539500203</v>
      </c>
      <c r="E84" s="9899" t="n">
        <v>0.3247297762809063</v>
      </c>
      <c r="F84" s="9903" t="n">
        <v>0.3365401392565747</v>
      </c>
      <c r="G84" s="9907" t="n">
        <v>0.3505123665776534</v>
      </c>
    </row>
    <row collapsed="false" customFormat="false" customHeight="false" hidden="false" ht="15" outlineLevel="0" r="85">
      <c r="A85" s="9884" t="s">
        <v>70</v>
      </c>
      <c r="B85" s="9888" t="s">
        <v>12</v>
      </c>
      <c r="C85" s="9892" t="n">
        <v>0.24338737851173214</v>
      </c>
      <c r="D85" s="9896" t="n">
        <v>0.2733025975462857</v>
      </c>
      <c r="E85" s="9900" t="n">
        <v>0.28876996023603096</v>
      </c>
      <c r="F85" s="9904" t="n">
        <v>0.30145959942697065</v>
      </c>
      <c r="G85" s="9908" t="n">
        <v>0.3154440579597996</v>
      </c>
    </row>
    <row collapsed="false" customFormat="false" customHeight="false" hidden="false" ht="15" outlineLevel="0" r="88">
      <c r="A88" s="9909" t="s">
        <v>68</v>
      </c>
      <c r="B88" s="9910" t="s">
        <v>9</v>
      </c>
      <c r="C88" s="9911" t="s">
        <v>20</v>
      </c>
      <c r="D88" s="9912" t="s">
        <v>25</v>
      </c>
      <c r="E88" s="9913" t="s">
        <v>30</v>
      </c>
      <c r="F88" s="9914" t="s">
        <v>35</v>
      </c>
      <c r="G88" s="9915" t="s">
        <v>55</v>
      </c>
    </row>
    <row collapsed="false" customFormat="false" customHeight="false" hidden="false" ht="15" outlineLevel="0" r="89">
      <c r="A89" s="9916" t="s">
        <v>70</v>
      </c>
      <c r="B89" s="9920" t="s">
        <v>2</v>
      </c>
      <c r="C89" s="9924" t="n">
        <v>0.425063272380516</v>
      </c>
      <c r="D89" s="9928" t="n">
        <v>0.4447771134266518</v>
      </c>
      <c r="E89" s="9932" t="n">
        <v>0.4548282978585599</v>
      </c>
      <c r="F89" s="9936" t="n">
        <v>0.4651299308382503</v>
      </c>
      <c r="G89" s="9940" t="n">
        <v>0.48233740718933804</v>
      </c>
    </row>
    <row collapsed="false" customFormat="false" customHeight="false" hidden="false" ht="15" outlineLevel="0" r="90">
      <c r="A90" s="9917" t="s">
        <v>70</v>
      </c>
      <c r="B90" s="9921" t="s">
        <v>10</v>
      </c>
      <c r="C90" s="9925" t="n">
        <v>0.3070924858756063</v>
      </c>
      <c r="D90" s="9929" t="n">
        <v>0.3390075649048609</v>
      </c>
      <c r="E90" s="9933" t="n">
        <v>0.35430559126054517</v>
      </c>
      <c r="F90" s="9937" t="n">
        <v>0.3691669053666983</v>
      </c>
      <c r="G90" s="9941" t="n">
        <v>0.3920070647263259</v>
      </c>
    </row>
    <row collapsed="false" customFormat="false" customHeight="false" hidden="false" ht="15" outlineLevel="0" r="91">
      <c r="A91" s="9918" t="s">
        <v>70</v>
      </c>
      <c r="B91" s="9922" t="s">
        <v>11</v>
      </c>
      <c r="C91" s="9926" t="n">
        <v>0.24391965094444898</v>
      </c>
      <c r="D91" s="9930" t="n">
        <v>0.25900150099438646</v>
      </c>
      <c r="E91" s="9934" t="n">
        <v>0.2662163707293061</v>
      </c>
      <c r="F91" s="9938" t="n">
        <v>0.2732323994966334</v>
      </c>
      <c r="G91" s="9942" t="n">
        <v>0.2841005994515715</v>
      </c>
    </row>
    <row collapsed="false" customFormat="false" customHeight="false" hidden="false" ht="15" outlineLevel="0" r="92">
      <c r="A92" s="9919" t="s">
        <v>70</v>
      </c>
      <c r="B92" s="9923" t="s">
        <v>12</v>
      </c>
      <c r="C92" s="9927" t="n">
        <v>0.2664453226556729</v>
      </c>
      <c r="D92" s="9931" t="n">
        <v>0.2791014378214051</v>
      </c>
      <c r="E92" s="9935" t="n">
        <v>0.28506107195119673</v>
      </c>
      <c r="F92" s="9939" t="n">
        <v>0.29081874392108115</v>
      </c>
      <c r="G92" s="9943" t="n">
        <v>0.2993372249299499</v>
      </c>
    </row>
    <row collapsed="false" customFormat="false" customHeight="false" hidden="false" ht="15" outlineLevel="0" r="95">
      <c r="A95" s="9944" t="s">
        <v>68</v>
      </c>
      <c r="B95" s="9945" t="s">
        <v>109</v>
      </c>
      <c r="C95" s="9946" t="s">
        <v>15</v>
      </c>
      <c r="D95" s="9947" t="s">
        <v>20</v>
      </c>
      <c r="E95" s="9948" t="s">
        <v>25</v>
      </c>
      <c r="F95" s="9949" t="s">
        <v>30</v>
      </c>
      <c r="G95" s="9950" t="s">
        <v>35</v>
      </c>
      <c r="H95" s="9951" t="s">
        <v>40</v>
      </c>
      <c r="I95" s="9952" t="s">
        <v>45</v>
      </c>
      <c r="J95" s="9953" t="s">
        <v>50</v>
      </c>
      <c r="K95" s="9954" t="s">
        <v>55</v>
      </c>
    </row>
    <row collapsed="false" customFormat="false" customHeight="false" hidden="false" ht="15" outlineLevel="0" r="96">
      <c r="A96" s="9955" t="s">
        <v>70</v>
      </c>
      <c r="B96" s="9960" t="s">
        <v>110</v>
      </c>
      <c r="C96" s="9965" t="n">
        <v>0.9951059481368191</v>
      </c>
      <c r="D96" s="9970" t="n">
        <v>0.9938793524641474</v>
      </c>
      <c r="E96" s="9975" t="n">
        <v>0.9828561624742551</v>
      </c>
      <c r="F96" s="9980" t="n">
        <v>0.9782336471826647</v>
      </c>
      <c r="G96" s="9985" t="n">
        <v>0.9749750968593012</v>
      </c>
      <c r="H96" s="9990" t="n">
        <v>0.9775895386819213</v>
      </c>
      <c r="I96" s="9995" t="n">
        <v>0.9802147700459265</v>
      </c>
      <c r="J96" s="10000" t="n">
        <v>0.9768587607285799</v>
      </c>
      <c r="K96" s="10005" t="n">
        <v>0.9770661249189563</v>
      </c>
    </row>
    <row collapsed="false" customFormat="false" customHeight="false" hidden="false" ht="15" outlineLevel="0" r="97">
      <c r="A97" s="9956" t="s">
        <v>70</v>
      </c>
      <c r="B97" s="9961" t="s">
        <v>111</v>
      </c>
      <c r="C97" s="9966" t="n">
        <v>0.0033632563463103483</v>
      </c>
      <c r="D97" s="9971" t="n">
        <v>0.004206578117179946</v>
      </c>
      <c r="E97" s="9976" t="n">
        <v>0.003881645595858557</v>
      </c>
      <c r="F97" s="9981" t="n">
        <v>0.003888556330322529</v>
      </c>
      <c r="G97" s="9986" t="n">
        <v>0.00456351755127665</v>
      </c>
      <c r="H97" s="9991" t="n">
        <v>0.004676693577728976</v>
      </c>
      <c r="I97" s="9996" t="n">
        <v>0.0038249188897990496</v>
      </c>
      <c r="J97" s="10001" t="n">
        <v>0.0035527675606788693</v>
      </c>
      <c r="K97" s="10006" t="n">
        <v>0.003451801681334883</v>
      </c>
    </row>
    <row collapsed="false" customFormat="false" customHeight="false" hidden="false" ht="15" outlineLevel="0" r="98">
      <c r="A98" s="9957" t="s">
        <v>70</v>
      </c>
      <c r="B98" s="9962" t="s">
        <v>112</v>
      </c>
      <c r="C98" s="9967" t="n">
        <v>0.0028164160419294</v>
      </c>
      <c r="D98" s="9972" t="n">
        <v>0.003598537430172333</v>
      </c>
      <c r="E98" s="9977" t="n">
        <v>0.0031711616608044195</v>
      </c>
      <c r="F98" s="9982" t="n">
        <v>0.0031899348653116485</v>
      </c>
      <c r="G98" s="9987" t="n">
        <v>0.0035969403826240005</v>
      </c>
      <c r="H98" s="9992" t="n">
        <v>0.003625444826464085</v>
      </c>
      <c r="I98" s="9997" t="n">
        <v>0.0029389079381087623</v>
      </c>
      <c r="J98" s="10002" t="n">
        <v>0.0027462888341736502</v>
      </c>
      <c r="K98" s="10007" t="n">
        <v>0.002680288951469083</v>
      </c>
    </row>
    <row collapsed="false" customFormat="false" customHeight="false" hidden="false" ht="15" outlineLevel="0" r="99">
      <c r="A99" s="9958" t="s">
        <v>70</v>
      </c>
      <c r="B99" s="9963" t="s">
        <v>113</v>
      </c>
      <c r="C99" s="9968" t="n">
        <v>0.001103033818754786</v>
      </c>
      <c r="D99" s="9973" t="n">
        <v>0.0016708781768636008</v>
      </c>
      <c r="E99" s="9978" t="n">
        <v>0.011044265673176843</v>
      </c>
      <c r="F99" s="9983" t="n">
        <v>0.012849127628118719</v>
      </c>
      <c r="G99" s="9988" t="n">
        <v>0.012571623776833594</v>
      </c>
      <c r="H99" s="9993" t="n">
        <v>0.013790014276328637</v>
      </c>
      <c r="I99" s="9998" t="n">
        <v>0.012002302308077901</v>
      </c>
      <c r="J99" s="10003" t="n">
        <v>0.012157416064302411</v>
      </c>
      <c r="K99" s="10008" t="n">
        <v>0.011737339606763205</v>
      </c>
    </row>
    <row collapsed="false" customFormat="false" customHeight="false" hidden="false" ht="15" outlineLevel="0" r="100">
      <c r="A100" s="9959" t="s">
        <v>70</v>
      </c>
      <c r="B100" s="9964" t="s">
        <v>114</v>
      </c>
      <c r="C100" s="9969" t="n">
        <v>4.2776169811581307E-4</v>
      </c>
      <c r="D100" s="9974" t="n">
        <v>2.431912418090531E-4</v>
      </c>
      <c r="E100" s="9979" t="n">
        <v>0.0022179262567094305</v>
      </c>
      <c r="F100" s="9984" t="n">
        <v>0.005028668858894034</v>
      </c>
      <c r="G100" s="9989" t="n">
        <v>0.007889761812588538</v>
      </c>
      <c r="H100" s="9994" t="n">
        <v>0.003943753464021047</v>
      </c>
      <c r="I100" s="9999" t="n">
        <v>0.003958008756196558</v>
      </c>
      <c r="J100" s="10004" t="n">
        <v>0.007431055646438857</v>
      </c>
      <c r="K100" s="10009" t="n">
        <v>0.007744733792945621</v>
      </c>
    </row>
    <row collapsed="false" customFormat="false" customHeight="false" hidden="false" ht="15" outlineLevel="0" r="101">
      <c r="A101" s="24" t="s">
        <v>74</v>
      </c>
      <c r="B101" s="24" t="s">
        <v>112</v>
      </c>
      <c r="C101" s="25" t="n">
        <v>0.007089262944553</v>
      </c>
      <c r="D101" s="25" t="n">
        <v>0.00419164270847894</v>
      </c>
      <c r="E101" s="25" t="n">
        <v>0.0160601634697914</v>
      </c>
      <c r="F101" s="25" t="n">
        <v>0.0103217691458601</v>
      </c>
      <c r="G101" s="25" t="n">
        <v>0.010832464879742</v>
      </c>
      <c r="H101" s="25" t="n">
        <v>0.00768249630928832</v>
      </c>
      <c r="I101" s="25" t="n">
        <v>0.00514055344274864</v>
      </c>
      <c r="J101" s="25" t="n">
        <v>0.00615226547608549</v>
      </c>
      <c r="K101" s="25" t="n">
        <v>0.00604334966353335</v>
      </c>
    </row>
    <row collapsed="false" customFormat="false" customHeight="false" hidden="false" ht="15" outlineLevel="0" r="102">
      <c r="A102" s="24" t="s">
        <v>74</v>
      </c>
      <c r="B102" s="24" t="s">
        <v>113</v>
      </c>
      <c r="C102" s="25" t="n">
        <v>0.00757891866459515</v>
      </c>
      <c r="D102" s="25" t="n">
        <v>0.00948417063176243</v>
      </c>
      <c r="E102" s="25" t="n">
        <v>0.0134231837908385</v>
      </c>
      <c r="F102" s="25" t="n">
        <v>0.00502049935967772</v>
      </c>
      <c r="G102" s="25" t="n">
        <v>0.00510738845806706</v>
      </c>
      <c r="H102" s="25" t="n">
        <v>0.00427519440655124</v>
      </c>
      <c r="I102" s="25" t="n">
        <v>0.00344009636717846</v>
      </c>
      <c r="J102" s="25" t="n">
        <v>0.00256052595875569</v>
      </c>
      <c r="K102" s="25" t="n">
        <v>0.00231862524047179</v>
      </c>
    </row>
    <row collapsed="false" customFormat="false" customHeight="false" hidden="false" ht="15" outlineLevel="0" r="103">
      <c r="A103" s="10010" t="s">
        <v>68</v>
      </c>
      <c r="B103" s="10011" t="s">
        <v>83</v>
      </c>
      <c r="C103" s="10012" t="s">
        <v>15</v>
      </c>
      <c r="D103" s="10013" t="s">
        <v>20</v>
      </c>
      <c r="E103" s="10014" t="s">
        <v>25</v>
      </c>
      <c r="F103" s="10015" t="s">
        <v>30</v>
      </c>
      <c r="G103" s="10016" t="s">
        <v>35</v>
      </c>
      <c r="H103" s="10017" t="s">
        <v>40</v>
      </c>
      <c r="I103" s="10018" t="s">
        <v>45</v>
      </c>
      <c r="J103" s="10019" t="s">
        <v>50</v>
      </c>
      <c r="K103" s="10020" t="s">
        <v>55</v>
      </c>
    </row>
    <row collapsed="false" customFormat="false" customHeight="false" hidden="false" ht="15" outlineLevel="0" r="104">
      <c r="A104" s="10021" t="s">
        <v>70</v>
      </c>
      <c r="B104" s="10026" t="s">
        <v>84</v>
      </c>
      <c r="C104" s="10031" t="n">
        <v>0.03876766546642505</v>
      </c>
      <c r="D104" s="10036" t="n">
        <v>0.06112904691349233</v>
      </c>
      <c r="E104" s="10041" t="n">
        <v>0.07592610610354224</v>
      </c>
      <c r="F104" s="10046" t="n">
        <v>0.08494115917029385</v>
      </c>
      <c r="G104" s="10051" t="n">
        <v>0.0953864450221602</v>
      </c>
      <c r="H104" s="10056" t="n">
        <v>0.10227592607120684</v>
      </c>
      <c r="I104" s="10061" t="n">
        <v>0.0856747706616456</v>
      </c>
      <c r="J104" s="10066" t="n">
        <v>0.07282365226408623</v>
      </c>
      <c r="K104" s="10071" t="n">
        <v>0.06307423035833926</v>
      </c>
    </row>
    <row collapsed="false" customFormat="false" customHeight="false" hidden="false" ht="15" outlineLevel="0" r="105">
      <c r="A105" s="10022" t="s">
        <v>70</v>
      </c>
      <c r="B105" s="10027" t="s">
        <v>85</v>
      </c>
      <c r="C105" s="10032" t="n">
        <v>0.25256612918738697</v>
      </c>
      <c r="D105" s="10037" t="n">
        <v>0.27229137986264534</v>
      </c>
      <c r="E105" s="10042" t="n">
        <v>0.30702071436804823</v>
      </c>
      <c r="F105" s="10047" t="n">
        <v>0.3693859112865061</v>
      </c>
      <c r="G105" s="10052" t="n">
        <v>0.45336292329384953</v>
      </c>
      <c r="H105" s="10057" t="n">
        <v>0.5411937810494254</v>
      </c>
      <c r="I105" s="10062" t="n">
        <v>0.6018340394062013</v>
      </c>
      <c r="J105" s="10067" t="n">
        <v>0.637651803045537</v>
      </c>
      <c r="K105" s="10072" t="n">
        <v>0.6344827124822531</v>
      </c>
    </row>
    <row collapsed="false" customFormat="false" customHeight="false" hidden="false" ht="15" outlineLevel="0" r="106">
      <c r="A106" s="10023" t="s">
        <v>70</v>
      </c>
      <c r="B106" s="10028" t="s">
        <v>86</v>
      </c>
      <c r="C106" s="10033" t="n">
        <v>0.1885369894006056</v>
      </c>
      <c r="D106" s="10038" t="n">
        <v>0.14919936405034073</v>
      </c>
      <c r="E106" s="10043" t="n">
        <v>0.11009043631462098</v>
      </c>
      <c r="F106" s="10048" t="n">
        <v>0.07103132403333656</v>
      </c>
      <c r="G106" s="10053" t="n">
        <v>0.03197843648487659</v>
      </c>
      <c r="H106" s="10058" t="n">
        <v>4.45935949685905E-4</v>
      </c>
      <c r="I106" s="10063" t="n">
        <v>4.8442543248607015E-4</v>
      </c>
      <c r="J106" s="10068" t="n">
        <v>4.8826006361601677E-4</v>
      </c>
      <c r="K106" s="10073" t="n">
        <v>4.917942093860833E-4</v>
      </c>
    </row>
    <row collapsed="false" customFormat="false" customHeight="false" hidden="false" ht="15" outlineLevel="0" r="107">
      <c r="A107" s="10024" t="s">
        <v>70</v>
      </c>
      <c r="B107" s="10029" t="s">
        <v>87</v>
      </c>
      <c r="C107" s="10034" t="n">
        <v>0.45949700779857533</v>
      </c>
      <c r="D107" s="10039" t="n">
        <v>0.4693318136823108</v>
      </c>
      <c r="E107" s="10044" t="n">
        <v>0.4660646225931299</v>
      </c>
      <c r="F107" s="10049" t="n">
        <v>0.4346250548647746</v>
      </c>
      <c r="G107" s="10054" t="n">
        <v>0.37174758191879115</v>
      </c>
      <c r="H107" s="10059" t="n">
        <v>0.2859813849020619</v>
      </c>
      <c r="I107" s="10064" t="n">
        <v>0.19176604395144384</v>
      </c>
      <c r="J107" s="10069" t="n">
        <v>0.10656609258295376</v>
      </c>
      <c r="K107" s="10074" t="n">
        <v>0.04880163001281133</v>
      </c>
    </row>
    <row collapsed="false" customFormat="false" customHeight="false" hidden="false" ht="15" outlineLevel="0" r="108">
      <c r="A108" s="10025" t="s">
        <v>70</v>
      </c>
      <c r="B108" s="10030" t="s">
        <v>88</v>
      </c>
      <c r="C108" s="10035" t="n">
        <v>0.06063220814700707</v>
      </c>
      <c r="D108" s="10040" t="n">
        <v>0.04804839549121082</v>
      </c>
      <c r="E108" s="10045" t="n">
        <v>0.04089812062065869</v>
      </c>
      <c r="F108" s="10050" t="n">
        <v>0.04001655064508891</v>
      </c>
      <c r="G108" s="10055" t="n">
        <v>0.04752461328032251</v>
      </c>
      <c r="H108" s="10060" t="n">
        <v>0.07010297202762007</v>
      </c>
      <c r="I108" s="10065" t="n">
        <v>0.12024072054822328</v>
      </c>
      <c r="J108" s="10070" t="n">
        <v>0.182470192043807</v>
      </c>
      <c r="K108" s="10075" t="n">
        <v>0.2531496329372103</v>
      </c>
    </row>
    <row collapsed="false" customFormat="false" customHeight="false" hidden="false" ht="15" outlineLevel="0" r="111">
      <c r="A111" s="10076" t="s">
        <v>68</v>
      </c>
      <c r="B111" s="10077" t="s">
        <v>115</v>
      </c>
      <c r="C111" s="10078" t="s">
        <v>15</v>
      </c>
      <c r="D111" s="10079" t="s">
        <v>20</v>
      </c>
      <c r="E111" s="10080" t="s">
        <v>25</v>
      </c>
      <c r="F111" s="10081" t="s">
        <v>30</v>
      </c>
      <c r="G111" s="10082" t="s">
        <v>35</v>
      </c>
      <c r="H111" s="10083" t="s">
        <v>40</v>
      </c>
      <c r="I111" s="10084" t="s">
        <v>45</v>
      </c>
      <c r="J111" s="10085" t="s">
        <v>50</v>
      </c>
      <c r="K111" s="10086" t="s">
        <v>55</v>
      </c>
    </row>
    <row collapsed="false" customFormat="false" customHeight="false" hidden="false" ht="15" outlineLevel="0" r="112">
      <c r="A112" s="10087" t="s">
        <v>70</v>
      </c>
      <c r="B112" s="10092" t="s">
        <v>85</v>
      </c>
      <c r="C112" s="10097" t="n">
        <v>0.23445703452685562</v>
      </c>
      <c r="D112" s="10102" t="n">
        <v>0.2743214860718409</v>
      </c>
      <c r="E112" s="10107" t="n">
        <v>0.32334950764273446</v>
      </c>
      <c r="F112" s="10112" t="n">
        <v>0.38094518561867424</v>
      </c>
      <c r="G112" s="10117" t="n">
        <v>0.4586604753750191</v>
      </c>
      <c r="H112" s="10122" t="n">
        <v>0.5360834697878775</v>
      </c>
      <c r="I112" s="10127" t="n">
        <v>0.5781571559419738</v>
      </c>
      <c r="J112" s="10132" t="n">
        <v>0.6041199142681897</v>
      </c>
      <c r="K112" s="10137" t="n">
        <v>0.608091215997531</v>
      </c>
    </row>
    <row collapsed="false" customFormat="false" customHeight="false" hidden="false" ht="15" outlineLevel="0" r="113">
      <c r="A113" s="10088" t="s">
        <v>70</v>
      </c>
      <c r="B113" s="10093" t="s">
        <v>87</v>
      </c>
      <c r="C113" s="10098" t="n">
        <v>0.44482069369597743</v>
      </c>
      <c r="D113" s="10103" t="n">
        <v>0.44944204592414044</v>
      </c>
      <c r="E113" s="10108" t="n">
        <v>0.43958913718438253</v>
      </c>
      <c r="F113" s="10113" t="n">
        <v>0.41177457690550295</v>
      </c>
      <c r="G113" s="10118" t="n">
        <v>0.3545962508764323</v>
      </c>
      <c r="H113" s="10123" t="n">
        <v>0.285746944137714</v>
      </c>
      <c r="I113" s="10128" t="n">
        <v>0.20972759089433946</v>
      </c>
      <c r="J113" s="10133" t="n">
        <v>0.14819322422675124</v>
      </c>
      <c r="K113" s="10138" t="n">
        <v>0.10791006483518832</v>
      </c>
    </row>
    <row collapsed="false" customFormat="false" customHeight="false" hidden="false" ht="15" outlineLevel="0" r="114">
      <c r="A114" s="10089" t="s">
        <v>70</v>
      </c>
      <c r="B114" s="10094" t="s">
        <v>86</v>
      </c>
      <c r="C114" s="10099" t="n">
        <v>0.2178263399187397</v>
      </c>
      <c r="D114" s="10104" t="n">
        <v>0.17063901383945634</v>
      </c>
      <c r="E114" s="10109" t="n">
        <v>0.12770305085629957</v>
      </c>
      <c r="F114" s="10114" t="n">
        <v>0.09119387663838686</v>
      </c>
      <c r="G114" s="10119" t="n">
        <v>0.054872410089765226</v>
      </c>
      <c r="H114" s="10124" t="n">
        <v>0.016132755758773484</v>
      </c>
      <c r="I114" s="10129" t="n">
        <v>0.013810213949621532</v>
      </c>
      <c r="J114" s="10134" t="n">
        <v>0.012191187451664195</v>
      </c>
      <c r="K114" s="10139" t="n">
        <v>0.01066869707588889</v>
      </c>
    </row>
    <row collapsed="false" customFormat="false" customHeight="false" hidden="false" ht="15" outlineLevel="0" r="115">
      <c r="A115" s="10090" t="s">
        <v>70</v>
      </c>
      <c r="B115" s="10095" t="s">
        <v>88</v>
      </c>
      <c r="C115" s="10100" t="n">
        <v>0.05418229438055995</v>
      </c>
      <c r="D115" s="10105" t="n">
        <v>0.04586199662071644</v>
      </c>
      <c r="E115" s="10110" t="n">
        <v>0.038460958784398674</v>
      </c>
      <c r="F115" s="10115" t="n">
        <v>0.03377844514418239</v>
      </c>
      <c r="G115" s="10120" t="n">
        <v>0.03397267084711336</v>
      </c>
      <c r="H115" s="10125" t="n">
        <v>0.04420336242386813</v>
      </c>
      <c r="I115" s="10130" t="n">
        <v>0.0758967262723114</v>
      </c>
      <c r="J115" s="10135" t="n">
        <v>0.11295032188080004</v>
      </c>
      <c r="K115" s="10140" t="n">
        <v>0.15306381240638278</v>
      </c>
    </row>
    <row collapsed="false" customFormat="false" customHeight="false" hidden="false" ht="15" outlineLevel="0" r="116">
      <c r="A116" s="10091" t="s">
        <v>70</v>
      </c>
      <c r="B116" s="10096" t="s">
        <v>84</v>
      </c>
      <c r="C116" s="10101" t="n">
        <v>0.04871363747786727</v>
      </c>
      <c r="D116" s="10106" t="n">
        <v>0.05973545754384576</v>
      </c>
      <c r="E116" s="10111" t="n">
        <v>0.07089734553218478</v>
      </c>
      <c r="F116" s="10116" t="n">
        <v>0.08230791569325352</v>
      </c>
      <c r="G116" s="10121" t="n">
        <v>0.09789819281166993</v>
      </c>
      <c r="H116" s="10126" t="n">
        <v>0.11783346789176691</v>
      </c>
      <c r="I116" s="10131" t="n">
        <v>0.12240831294175375</v>
      </c>
      <c r="J116" s="10136" t="n">
        <v>0.12254535217259481</v>
      </c>
      <c r="K116" s="10141" t="n">
        <v>0.12026620968500897</v>
      </c>
    </row>
    <row collapsed="false" customFormat="false" customHeight="false" hidden="false" ht="15" outlineLevel="0" r="119">
      <c r="A119" s="10142" t="s">
        <v>68</v>
      </c>
      <c r="B119" s="10143" t="s">
        <v>20</v>
      </c>
      <c r="C119" s="10144" t="s">
        <v>25</v>
      </c>
      <c r="D119" s="10145" t="s">
        <v>30</v>
      </c>
      <c r="E119" s="10146" t="s">
        <v>35</v>
      </c>
      <c r="F119" s="10147" t="s">
        <v>40</v>
      </c>
      <c r="G119" s="10148" t="s">
        <v>45</v>
      </c>
      <c r="H119" s="10149" t="s">
        <v>50</v>
      </c>
      <c r="I119" s="10150" t="s">
        <v>55</v>
      </c>
      <c r="J119" s="17" t="s">
        <v>55</v>
      </c>
    </row>
    <row collapsed="false" customFormat="false" customHeight="false" hidden="false" ht="15" outlineLevel="0" r="120">
      <c r="A120" s="10151" t="s">
        <v>70</v>
      </c>
      <c r="B120" s="1087"/>
      <c r="C120" s="10152" t="n">
        <v>2739025.4978219997</v>
      </c>
      <c r="D120" s="10153" t="n">
        <v>2517269.1883293</v>
      </c>
      <c r="E120" s="10154" t="n">
        <v>1615075.050632</v>
      </c>
      <c r="F120" s="10155" t="n">
        <v>1054501.90519</v>
      </c>
      <c r="G120" s="10156" t="n">
        <v>733203.321096124</v>
      </c>
      <c r="H120" s="10157" t="n">
        <v>579475.284494</v>
      </c>
      <c r="I120" s="10158" t="n">
        <v>1467356.97267</v>
      </c>
      <c r="J120" s="19" t="n">
        <v>1433885.836975</v>
      </c>
    </row>
    <row collapsed="false" customFormat="false" customHeight="false" hidden="false" ht="15" outlineLevel="0" r="123">
      <c r="A123" s="10159" t="s">
        <v>68</v>
      </c>
      <c r="B123" s="10160" t="s">
        <v>15</v>
      </c>
      <c r="C123" s="10161" t="s">
        <v>20</v>
      </c>
      <c r="D123" s="10162" t="s">
        <v>25</v>
      </c>
      <c r="E123" s="10163" t="s">
        <v>30</v>
      </c>
      <c r="F123" s="10164" t="s">
        <v>35</v>
      </c>
      <c r="G123" s="10165" t="s">
        <v>40</v>
      </c>
      <c r="H123" s="10166" t="s">
        <v>45</v>
      </c>
      <c r="I123" s="10167" t="s">
        <v>50</v>
      </c>
      <c r="J123" s="10168" t="s">
        <v>55</v>
      </c>
    </row>
    <row collapsed="false" customFormat="false" customHeight="false" hidden="false" ht="15" outlineLevel="0" r="124">
      <c r="A124" s="10169" t="s">
        <v>70</v>
      </c>
      <c r="B124" s="10170" t="n">
        <v>57.6815199460759</v>
      </c>
      <c r="C124" s="10171" t="n">
        <v>59.9687559923513</v>
      </c>
      <c r="D124" s="10172" t="n">
        <v>59.67090208776</v>
      </c>
      <c r="E124" s="10173" t="n">
        <v>54.7982907824646</v>
      </c>
      <c r="F124" s="10174" t="n">
        <v>49.8372950326551</v>
      </c>
      <c r="G124" s="10175" t="n">
        <v>46.274739958426004</v>
      </c>
      <c r="H124" s="10176" t="n">
        <v>43.6667534929093</v>
      </c>
      <c r="I124" s="10177" t="n">
        <v>42.234950207474604</v>
      </c>
      <c r="J124" s="10178" t="n">
        <v>40.9656353869213</v>
      </c>
    </row>
    <row collapsed="false" customFormat="false" customHeight="false" hidden="false" ht="15" outlineLevel="0" r="127">
      <c r="A127" s="10179" t="s">
        <v>68</v>
      </c>
      <c r="B127" s="10180" t="s">
        <v>9</v>
      </c>
      <c r="C127" s="10181" t="s">
        <v>20</v>
      </c>
      <c r="D127" s="10182" t="s">
        <v>25</v>
      </c>
      <c r="E127" s="10183" t="s">
        <v>30</v>
      </c>
      <c r="F127" s="10184" t="s">
        <v>35</v>
      </c>
      <c r="G127" s="10185" t="s">
        <v>55</v>
      </c>
    </row>
    <row collapsed="false" customFormat="false" customHeight="false" hidden="false" ht="15" outlineLevel="0" r="128">
      <c r="A128" s="10186" t="s">
        <v>70</v>
      </c>
      <c r="B128" s="10190" t="s">
        <v>2</v>
      </c>
      <c r="C128" s="10194" t="n">
        <v>0.39591941454529056</v>
      </c>
      <c r="D128" s="10198" t="n">
        <v>0.4044781663120227</v>
      </c>
      <c r="E128" s="10202" t="n">
        <v>0.3825505934463648</v>
      </c>
      <c r="F128" s="10206" t="n">
        <v>0.3176649430098515</v>
      </c>
      <c r="G128" s="10210" t="n">
        <v>0.07322485993147447</v>
      </c>
    </row>
    <row collapsed="false" customFormat="false" customHeight="false" hidden="false" ht="15" outlineLevel="0" r="129">
      <c r="A129" s="10187" t="s">
        <v>70</v>
      </c>
      <c r="B129" s="10191" t="s">
        <v>10</v>
      </c>
      <c r="C129" s="10195" t="n">
        <v>0.3125553591630689</v>
      </c>
      <c r="D129" s="10199" t="n">
        <v>0.2615025839225622</v>
      </c>
      <c r="E129" s="10203" t="n">
        <v>0.20732385758076152</v>
      </c>
      <c r="F129" s="10207" t="n">
        <v>0.15072114692272043</v>
      </c>
      <c r="G129" s="10211" t="n">
        <v>0.03865188697786876</v>
      </c>
    </row>
    <row collapsed="false" customFormat="false" customHeight="false" hidden="false" ht="15" outlineLevel="0" r="130">
      <c r="A130" s="10188" t="s">
        <v>70</v>
      </c>
      <c r="B130" s="10192" t="s">
        <v>11</v>
      </c>
      <c r="C130" s="10196" t="n">
        <v>0.5455892089932198</v>
      </c>
      <c r="D130" s="10200" t="n">
        <v>0.5487243206458926</v>
      </c>
      <c r="E130" s="10204" t="n">
        <v>0.5120059354073857</v>
      </c>
      <c r="F130" s="10208" t="n">
        <v>0.4260251438480175</v>
      </c>
      <c r="G130" s="10212" t="n">
        <v>0.12631605570827337</v>
      </c>
    </row>
    <row collapsed="false" customFormat="false" customHeight="false" hidden="false" ht="15" outlineLevel="0" r="131">
      <c r="A131" s="10189" t="s">
        <v>70</v>
      </c>
      <c r="B131" s="10193" t="s">
        <v>12</v>
      </c>
      <c r="C131" s="10197" t="n">
        <v>0.41971385196839067</v>
      </c>
      <c r="D131" s="10201" t="n">
        <v>0.3833533640776925</v>
      </c>
      <c r="E131" s="10205" t="n">
        <v>0.3339382260131324</v>
      </c>
      <c r="F131" s="10209" t="n">
        <v>0.2712995269378824</v>
      </c>
      <c r="G131" s="10213" t="n">
        <v>0.07457800345464465</v>
      </c>
    </row>
    <row collapsed="false" customFormat="false" customHeight="false" hidden="false" ht="15" outlineLevel="0" r="134">
      <c r="A134" s="10214" t="s">
        <v>68</v>
      </c>
      <c r="B134" s="10215" t="s">
        <v>9</v>
      </c>
      <c r="C134" s="10216" t="s">
        <v>20</v>
      </c>
      <c r="D134" s="10217" t="s">
        <v>25</v>
      </c>
      <c r="E134" s="10218" t="s">
        <v>30</v>
      </c>
      <c r="F134" s="10219" t="s">
        <v>35</v>
      </c>
      <c r="G134" s="10220" t="s">
        <v>55</v>
      </c>
    </row>
    <row collapsed="false" customFormat="false" customHeight="false" hidden="false" ht="15" outlineLevel="0" r="135">
      <c r="A135" s="10221" t="s">
        <v>70</v>
      </c>
      <c r="B135" s="10225" t="s">
        <v>2</v>
      </c>
      <c r="C135" s="10229" t="n">
        <v>0.05198132181353542</v>
      </c>
      <c r="D135" s="10233" t="n">
        <v>0.03902028767624316</v>
      </c>
      <c r="E135" s="10237" t="n">
        <v>0.027486445818992643</v>
      </c>
      <c r="F135" s="10241" t="n">
        <v>0.020121266417195142</v>
      </c>
      <c r="G135" s="10245" t="n">
        <v>0.1219403773212487</v>
      </c>
    </row>
    <row collapsed="false" customFormat="false" customHeight="false" hidden="false" ht="15" outlineLevel="0" r="136">
      <c r="A136" s="10222" t="s">
        <v>70</v>
      </c>
      <c r="B136" s="10226" t="s">
        <v>10</v>
      </c>
      <c r="C136" s="10230" t="n">
        <v>0.02308505419958035</v>
      </c>
      <c r="D136" s="10234" t="n">
        <v>0.01980376869178551</v>
      </c>
      <c r="E136" s="10238" t="n">
        <v>0.023914351773156154</v>
      </c>
      <c r="F136" s="10242" t="n">
        <v>0.039658258823114766</v>
      </c>
      <c r="G136" s="10246" t="n">
        <v>0.2604186908180569</v>
      </c>
    </row>
    <row collapsed="false" customFormat="false" customHeight="false" hidden="false" ht="15" outlineLevel="0" r="137">
      <c r="A137" s="10223" t="s">
        <v>70</v>
      </c>
      <c r="B137" s="10227" t="s">
        <v>11</v>
      </c>
      <c r="C137" s="10231" t="n">
        <v>0.05416459936902012</v>
      </c>
      <c r="D137" s="10235" t="n">
        <v>0.039853120917023185</v>
      </c>
      <c r="E137" s="10239" t="n">
        <v>0.02989081085710861</v>
      </c>
      <c r="F137" s="10243" t="n">
        <v>0.023287713688250142</v>
      </c>
      <c r="G137" s="10247" t="n">
        <v>0.05461459466664296</v>
      </c>
    </row>
    <row collapsed="false" customFormat="false" customHeight="false" hidden="false" ht="15" outlineLevel="0" r="138">
      <c r="A138" s="10224" t="s">
        <v>70</v>
      </c>
      <c r="B138" s="10228" t="s">
        <v>12</v>
      </c>
      <c r="C138" s="10232" t="n">
        <v>0.039856920447160826</v>
      </c>
      <c r="D138" s="10236" t="n">
        <v>0.0349707911029867</v>
      </c>
      <c r="E138" s="10240" t="n">
        <v>0.033511065346392664</v>
      </c>
      <c r="F138" s="10244" t="n">
        <v>0.03637989085529482</v>
      </c>
      <c r="G138" s="10248" t="n">
        <v>0.10970274093136828</v>
      </c>
    </row>
    <row collapsed="false" customFormat="false" customHeight="false" hidden="false" ht="15" outlineLevel="0" r="141">
      <c r="A141" s="10249" t="s">
        <v>68</v>
      </c>
      <c r="B141" s="10250" t="s">
        <v>9</v>
      </c>
      <c r="C141" s="10251" t="s">
        <v>20</v>
      </c>
      <c r="D141" s="10252" t="s">
        <v>25</v>
      </c>
      <c r="E141" s="10253" t="s">
        <v>30</v>
      </c>
      <c r="F141" s="10254" t="s">
        <v>35</v>
      </c>
      <c r="G141" s="10255" t="s">
        <v>55</v>
      </c>
    </row>
    <row collapsed="false" customFormat="false" customHeight="false" hidden="false" ht="15" outlineLevel="0" r="142">
      <c r="A142" s="10256" t="s">
        <v>70</v>
      </c>
      <c r="B142" s="10260" t="s">
        <v>2</v>
      </c>
      <c r="C142" s="10264" t="n">
        <v>0.4579555371882277</v>
      </c>
      <c r="D142" s="10268" t="n">
        <v>0.485490850896282</v>
      </c>
      <c r="E142" s="10272" t="n">
        <v>0.5354443339694709</v>
      </c>
      <c r="F142" s="10276" t="n">
        <v>0.6196682384887547</v>
      </c>
      <c r="G142" s="10280" t="n">
        <v>0.7501515065425409</v>
      </c>
    </row>
    <row collapsed="false" customFormat="false" customHeight="false" hidden="false" ht="15" outlineLevel="0" r="143">
      <c r="A143" s="10257" t="s">
        <v>70</v>
      </c>
      <c r="B143" s="10261" t="s">
        <v>10</v>
      </c>
      <c r="C143" s="10265" t="n">
        <v>0.38067415795733023</v>
      </c>
      <c r="D143" s="10269" t="n">
        <v>0.4512206915620088</v>
      </c>
      <c r="E143" s="10273" t="n">
        <v>0.5201804094680657</v>
      </c>
      <c r="F143" s="10277" t="n">
        <v>0.5764706372905307</v>
      </c>
      <c r="G143" s="10281" t="n">
        <v>0.5798904924247568</v>
      </c>
    </row>
    <row collapsed="false" customFormat="false" customHeight="false" hidden="false" ht="15" outlineLevel="0" r="144">
      <c r="A144" s="10258" t="s">
        <v>70</v>
      </c>
      <c r="B144" s="10262" t="s">
        <v>11</v>
      </c>
      <c r="C144" s="10266" t="n">
        <v>0.21796816039934383</v>
      </c>
      <c r="D144" s="10270" t="n">
        <v>0.2666582614215958</v>
      </c>
      <c r="E144" s="10274" t="n">
        <v>0.34617839225534747</v>
      </c>
      <c r="F144" s="10278" t="n">
        <v>0.4653725908816666</v>
      </c>
      <c r="G144" s="10282" t="n">
        <v>0.7493127280731582</v>
      </c>
    </row>
    <row collapsed="false" customFormat="false" customHeight="false" hidden="false" ht="15" outlineLevel="0" r="145">
      <c r="A145" s="10259" t="s">
        <v>70</v>
      </c>
      <c r="B145" s="10263" t="s">
        <v>12</v>
      </c>
      <c r="C145" s="10267" t="n">
        <v>0.32721967371062666</v>
      </c>
      <c r="D145" s="10271" t="n">
        <v>0.3999656740182293</v>
      </c>
      <c r="E145" s="10275" t="n">
        <v>0.4784202960032099</v>
      </c>
      <c r="F145" s="10279" t="n">
        <v>0.5603758331470838</v>
      </c>
      <c r="G145" s="10283" t="n">
        <v>0.7103065204552683</v>
      </c>
    </row>
    <row collapsed="false" customFormat="false" customHeight="false" hidden="false" ht="15" outlineLevel="0" r="148">
      <c r="A148" s="10284" t="s">
        <v>68</v>
      </c>
      <c r="B148" s="10285" t="s">
        <v>9</v>
      </c>
      <c r="C148" s="10286" t="s">
        <v>20</v>
      </c>
      <c r="D148" s="10287" t="s">
        <v>25</v>
      </c>
      <c r="E148" s="10288" t="s">
        <v>30</v>
      </c>
      <c r="F148" s="10289" t="s">
        <v>35</v>
      </c>
      <c r="G148" s="10290" t="s">
        <v>55</v>
      </c>
    </row>
    <row collapsed="false" customFormat="false" customHeight="false" hidden="false" ht="15" outlineLevel="0" r="149">
      <c r="A149" s="10291" t="s">
        <v>70</v>
      </c>
      <c r="B149" s="10295" t="s">
        <v>2</v>
      </c>
      <c r="C149" s="10299" t="n">
        <v>0.07094488173420013</v>
      </c>
      <c r="D149" s="10303" t="n">
        <v>0.049922229899875534</v>
      </c>
      <c r="E149" s="10307" t="n">
        <v>0.03290397742458325</v>
      </c>
      <c r="F149" s="10311" t="n">
        <v>0.01607847181033461</v>
      </c>
      <c r="G149" s="10315" t="n">
        <v>3.3423154340496273E-4</v>
      </c>
    </row>
    <row collapsed="false" customFormat="false" customHeight="false" hidden="false" ht="15" outlineLevel="0" r="150">
      <c r="A150" s="10292" t="s">
        <v>70</v>
      </c>
      <c r="B150" s="10296" t="s">
        <v>10</v>
      </c>
      <c r="C150" s="10300" t="n">
        <v>0.17353983976082601</v>
      </c>
      <c r="D150" s="10304" t="n">
        <v>0.12699940886546754</v>
      </c>
      <c r="E150" s="10308" t="n">
        <v>0.08624581710895893</v>
      </c>
      <c r="F150" s="10312" t="n">
        <v>0.05003751043941585</v>
      </c>
      <c r="G150" s="10316" t="n">
        <v>0.013085350775444959</v>
      </c>
    </row>
    <row collapsed="false" customFormat="false" customHeight="false" hidden="false" ht="15" outlineLevel="0" r="151">
      <c r="A151" s="10293" t="s">
        <v>70</v>
      </c>
      <c r="B151" s="10297" t="s">
        <v>11</v>
      </c>
      <c r="C151" s="10301" t="n">
        <v>0.14865642446283117</v>
      </c>
      <c r="D151" s="10305" t="n">
        <v>0.1093067505801181</v>
      </c>
      <c r="E151" s="10309" t="n">
        <v>0.07457454375828923</v>
      </c>
      <c r="F151" s="10313" t="n">
        <v>0.046340149588499066</v>
      </c>
      <c r="G151" s="10317" t="n">
        <v>0.017960744210979807</v>
      </c>
    </row>
    <row collapsed="false" customFormat="false" customHeight="false" hidden="false" ht="15" outlineLevel="0" r="152">
      <c r="A152" s="10294" t="s">
        <v>70</v>
      </c>
      <c r="B152" s="10298" t="s">
        <v>12</v>
      </c>
      <c r="C152" s="10302" t="n">
        <v>0.13081207561284994</v>
      </c>
      <c r="D152" s="10306" t="n">
        <v>0.09161773698769614</v>
      </c>
      <c r="E152" s="10310" t="n">
        <v>0.0619882307774091</v>
      </c>
      <c r="F152" s="10314" t="n">
        <v>0.03506124931336828</v>
      </c>
      <c r="G152" s="10318" t="n">
        <v>0.005148450064572305</v>
      </c>
    </row>
    <row collapsed="false" customFormat="false" customHeight="false" hidden="false" ht="15" outlineLevel="0" r="155">
      <c r="A155" s="10319" t="s">
        <v>68</v>
      </c>
      <c r="B155" s="10320" t="s">
        <v>9</v>
      </c>
      <c r="C155" s="10321" t="s">
        <v>20</v>
      </c>
      <c r="D155" s="10322" t="s">
        <v>25</v>
      </c>
      <c r="E155" s="10323" t="s">
        <v>30</v>
      </c>
      <c r="F155" s="10324" t="s">
        <v>35</v>
      </c>
      <c r="G155" s="10325" t="s">
        <v>55</v>
      </c>
    </row>
    <row collapsed="false" customFormat="false" customHeight="false" hidden="false" ht="15" outlineLevel="0" r="156">
      <c r="A156" s="10326" t="s">
        <v>70</v>
      </c>
      <c r="B156" s="10330" t="s">
        <v>2</v>
      </c>
      <c r="C156" s="10334" t="n">
        <v>0.023198844718746246</v>
      </c>
      <c r="D156" s="10338" t="n">
        <v>0.021088465215576595</v>
      </c>
      <c r="E156" s="10342" t="n">
        <v>0.021614649340588477</v>
      </c>
      <c r="F156" s="10346" t="n">
        <v>0.026467080273864078</v>
      </c>
      <c r="G156" s="10350" t="n">
        <v>0.05434902466133103</v>
      </c>
    </row>
    <row collapsed="false" customFormat="false" customHeight="false" hidden="false" ht="15" outlineLevel="0" r="157">
      <c r="A157" s="10327" t="s">
        <v>70</v>
      </c>
      <c r="B157" s="10331" t="s">
        <v>10</v>
      </c>
      <c r="C157" s="10335" t="n">
        <v>0.11014558891919453</v>
      </c>
      <c r="D157" s="10339" t="n">
        <v>0.14047354695817602</v>
      </c>
      <c r="E157" s="10343" t="n">
        <v>0.1623355640690578</v>
      </c>
      <c r="F157" s="10347" t="n">
        <v>0.18311244652421832</v>
      </c>
      <c r="G157" s="10351" t="n">
        <v>0.10795357900387272</v>
      </c>
    </row>
    <row collapsed="false" customFormat="false" customHeight="false" hidden="false" ht="15" outlineLevel="0" r="158">
      <c r="A158" s="10328" t="s">
        <v>70</v>
      </c>
      <c r="B158" s="10332" t="s">
        <v>11</v>
      </c>
      <c r="C158" s="10336" t="n">
        <v>0.03362160677558493</v>
      </c>
      <c r="D158" s="10340" t="n">
        <v>0.03545754643537026</v>
      </c>
      <c r="E158" s="10344" t="n">
        <v>0.037350317721869</v>
      </c>
      <c r="F158" s="10348" t="n">
        <v>0.03897440199356665</v>
      </c>
      <c r="G158" s="10352" t="n">
        <v>0.05179587734094572</v>
      </c>
    </row>
    <row collapsed="false" customFormat="false" customHeight="false" hidden="false" ht="15" outlineLevel="0" r="159">
      <c r="A159" s="10329" t="s">
        <v>70</v>
      </c>
      <c r="B159" s="10333" t="s">
        <v>12</v>
      </c>
      <c r="C159" s="10337" t="n">
        <v>0.08239747826097195</v>
      </c>
      <c r="D159" s="10341" t="n">
        <v>0.0900924338133954</v>
      </c>
      <c r="E159" s="10345" t="n">
        <v>0.09214218185985588</v>
      </c>
      <c r="F159" s="10349" t="n">
        <v>0.09688349974637066</v>
      </c>
      <c r="G159" s="10353" t="n">
        <v>0.10026428509414632</v>
      </c>
    </row>
    <row collapsed="false" customFormat="false" customHeight="false" hidden="false" ht="15" outlineLevel="0" r="162">
      <c r="A162" s="10354" t="s">
        <v>68</v>
      </c>
      <c r="B162" s="10355" t="s">
        <v>116</v>
      </c>
      <c r="C162" s="10356" t="s">
        <v>75</v>
      </c>
      <c r="D162" s="10357" t="s">
        <v>20</v>
      </c>
      <c r="E162" s="10358" t="s">
        <v>25</v>
      </c>
      <c r="F162" s="10359" t="s">
        <v>30</v>
      </c>
      <c r="G162" s="10360" t="s">
        <v>35</v>
      </c>
      <c r="H162" s="10361" t="s">
        <v>55</v>
      </c>
    </row>
    <row collapsed="false" customFormat="false" customHeight="false" hidden="false" ht="15" outlineLevel="0" r="163">
      <c r="A163" s="10362" t="s">
        <v>70</v>
      </c>
      <c r="B163" s="10364" t="s">
        <v>117</v>
      </c>
      <c r="C163" s="10366" t="s">
        <v>118</v>
      </c>
      <c r="D163" s="10368" t="n">
        <v>1.0</v>
      </c>
      <c r="E163" s="10370" t="n">
        <v>0.92</v>
      </c>
      <c r="F163" s="10372" t="n">
        <v>0.85</v>
      </c>
      <c r="G163" s="10374" t="n">
        <v>0.77</v>
      </c>
      <c r="H163" s="10376" t="n">
        <v>0.56</v>
      </c>
    </row>
    <row collapsed="false" customFormat="false" customHeight="false" hidden="false" ht="15" outlineLevel="0" r="164">
      <c r="A164" s="10363" t="s">
        <v>70</v>
      </c>
      <c r="B164" s="10365" t="s">
        <v>117</v>
      </c>
      <c r="C164" s="10367" t="s">
        <v>82</v>
      </c>
      <c r="D164" s="10369" t="n">
        <v>1.0</v>
      </c>
      <c r="E164" s="10371" t="n">
        <v>1.03</v>
      </c>
      <c r="F164" s="10373" t="n">
        <v>1.01</v>
      </c>
      <c r="G164" s="10375" t="n">
        <v>1.0</v>
      </c>
      <c r="H164" s="10377" t="n">
        <v>0.84</v>
      </c>
    </row>
    <row collapsed="false" customFormat="false" customHeight="false" hidden="false" ht="15" outlineLevel="0" r="167">
      <c r="A167" s="10378" t="s">
        <v>68</v>
      </c>
      <c r="B167" s="10379" t="s">
        <v>119</v>
      </c>
      <c r="C167" s="10380" t="s">
        <v>20</v>
      </c>
      <c r="D167" s="10381" t="s">
        <v>25</v>
      </c>
      <c r="E167" s="10382" t="s">
        <v>30</v>
      </c>
      <c r="F167" s="10383" t="s">
        <v>35</v>
      </c>
      <c r="G167" s="10384" t="s">
        <v>55</v>
      </c>
    </row>
    <row collapsed="false" customFormat="false" customHeight="false" hidden="false" ht="15" outlineLevel="0" r="168">
      <c r="A168" s="10385" t="s">
        <v>70</v>
      </c>
      <c r="B168" s="10389" t="s">
        <v>2</v>
      </c>
      <c r="C168" s="10393" t="n">
        <v>1.0</v>
      </c>
      <c r="D168" s="10397" t="n">
        <v>0.99</v>
      </c>
      <c r="E168" s="10401" t="n">
        <v>0.95</v>
      </c>
      <c r="F168" s="10405" t="n">
        <v>0.92</v>
      </c>
      <c r="G168" s="10409" t="n">
        <v>0.79</v>
      </c>
    </row>
    <row collapsed="false" customFormat="false" customHeight="false" hidden="false" ht="15" outlineLevel="0" r="169">
      <c r="A169" s="10386" t="s">
        <v>70</v>
      </c>
      <c r="B169" s="10390" t="s">
        <v>10</v>
      </c>
      <c r="C169" s="10394" t="n">
        <v>1.0</v>
      </c>
      <c r="D169" s="10398" t="n">
        <v>0.99</v>
      </c>
      <c r="E169" s="10402" t="n">
        <v>0.96</v>
      </c>
      <c r="F169" s="10406" t="n">
        <v>0.92</v>
      </c>
      <c r="G169" s="10410" t="n">
        <v>0.79</v>
      </c>
    </row>
    <row collapsed="false" customFormat="false" customHeight="false" hidden="false" ht="15" outlineLevel="0" r="170">
      <c r="A170" s="10387" t="s">
        <v>70</v>
      </c>
      <c r="B170" s="10391" t="s">
        <v>11</v>
      </c>
      <c r="C170" s="10395" t="n">
        <v>1.0</v>
      </c>
      <c r="D170" s="10399" t="n">
        <v>0.97</v>
      </c>
      <c r="E170" s="10403" t="n">
        <v>0.93</v>
      </c>
      <c r="F170" s="10407" t="n">
        <v>0.9</v>
      </c>
      <c r="G170" s="10411" t="n">
        <v>0.75</v>
      </c>
    </row>
    <row collapsed="false" customFormat="false" customHeight="false" hidden="false" ht="15" outlineLevel="0" r="171">
      <c r="A171" s="10388" t="s">
        <v>70</v>
      </c>
      <c r="B171" s="10392" t="s">
        <v>12</v>
      </c>
      <c r="C171" s="10396" t="n">
        <v>1.0</v>
      </c>
      <c r="D171" s="10400" t="n">
        <v>1.0</v>
      </c>
      <c r="E171" s="10404" t="n">
        <v>0.97</v>
      </c>
      <c r="F171" s="10408" t="n">
        <v>0.95</v>
      </c>
      <c r="G171" s="10412" t="n">
        <v>0.83</v>
      </c>
    </row>
    <row collapsed="false" customFormat="false" customHeight="false" hidden="false" ht="15" outlineLevel="0" r="174">
      <c r="A174" s="10413" t="s">
        <v>68</v>
      </c>
      <c r="B174" s="10414" t="s">
        <v>119</v>
      </c>
      <c r="C174" s="10415" t="s">
        <v>20</v>
      </c>
      <c r="D174" s="10416" t="s">
        <v>25</v>
      </c>
      <c r="E174" s="10417" t="s">
        <v>30</v>
      </c>
      <c r="F174" s="10418" t="s">
        <v>35</v>
      </c>
      <c r="G174" s="10419" t="s">
        <v>55</v>
      </c>
    </row>
    <row collapsed="false" customFormat="false" customHeight="false" hidden="false" ht="15" outlineLevel="0" r="175">
      <c r="A175" s="10420" t="s">
        <v>70</v>
      </c>
      <c r="B175" s="10424" t="s">
        <v>2</v>
      </c>
      <c r="C175" s="10428" t="n">
        <v>1.0</v>
      </c>
      <c r="D175" s="10432" t="n">
        <v>0.99</v>
      </c>
      <c r="E175" s="10436" t="n">
        <v>0.86</v>
      </c>
      <c r="F175" s="10440" t="n">
        <v>0.74</v>
      </c>
      <c r="G175" s="10444" t="n">
        <v>0.54</v>
      </c>
    </row>
    <row collapsed="false" customFormat="false" customHeight="false" hidden="false" ht="15" outlineLevel="0" r="176">
      <c r="A176" s="10421" t="s">
        <v>70</v>
      </c>
      <c r="B176" s="10425" t="s">
        <v>10</v>
      </c>
      <c r="C176" s="10429" t="n">
        <v>1.0</v>
      </c>
      <c r="D176" s="10433" t="n">
        <v>0.95</v>
      </c>
      <c r="E176" s="10437" t="n">
        <v>0.85</v>
      </c>
      <c r="F176" s="10441" t="n">
        <v>0.74</v>
      </c>
      <c r="G176" s="10445" t="n">
        <v>0.53</v>
      </c>
    </row>
    <row collapsed="false" customFormat="false" customHeight="false" hidden="false" ht="15" outlineLevel="0" r="177">
      <c r="A177" s="10422" t="s">
        <v>70</v>
      </c>
      <c r="B177" s="10426" t="s">
        <v>11</v>
      </c>
      <c r="C177" s="10430" t="n">
        <v>1.0</v>
      </c>
      <c r="D177" s="10434" t="n">
        <v>0.93</v>
      </c>
      <c r="E177" s="10438" t="n">
        <v>0.85</v>
      </c>
      <c r="F177" s="10442" t="n">
        <v>0.77</v>
      </c>
      <c r="G177" s="10446" t="n">
        <v>0.62</v>
      </c>
    </row>
    <row collapsed="false" customFormat="false" customHeight="false" hidden="false" ht="15" outlineLevel="0" r="178">
      <c r="A178" s="10423" t="s">
        <v>70</v>
      </c>
      <c r="B178" s="10427" t="s">
        <v>12</v>
      </c>
      <c r="C178" s="10431" t="n">
        <v>1.0</v>
      </c>
      <c r="D178" s="10435" t="n">
        <v>0.95</v>
      </c>
      <c r="E178" s="10439" t="n">
        <v>0.86</v>
      </c>
      <c r="F178" s="10443" t="n">
        <v>0.77</v>
      </c>
      <c r="G178" s="10447" t="n">
        <v>0.58</v>
      </c>
    </row>
    <row collapsed="false" customFormat="false" customHeight="false" hidden="false" ht="15" outlineLevel="0" r="181">
      <c r="A181" s="10448" t="s">
        <v>68</v>
      </c>
      <c r="B181" s="10449" t="s">
        <v>119</v>
      </c>
      <c r="C181" s="10450" t="s">
        <v>20</v>
      </c>
      <c r="D181" s="10451" t="s">
        <v>25</v>
      </c>
      <c r="E181" s="10452" t="s">
        <v>30</v>
      </c>
      <c r="F181" s="10453" t="s">
        <v>35</v>
      </c>
      <c r="G181" s="10454" t="s">
        <v>55</v>
      </c>
    </row>
    <row collapsed="false" customFormat="false" customHeight="false" hidden="false" ht="15" outlineLevel="0" r="182">
      <c r="A182" s="10455" t="s">
        <v>70</v>
      </c>
      <c r="B182" s="10459" t="s">
        <v>2</v>
      </c>
      <c r="C182" s="10463" t="n">
        <v>1.0</v>
      </c>
      <c r="D182" s="10467" t="n">
        <v>1.05</v>
      </c>
      <c r="E182" s="10471" t="n">
        <v>1.1</v>
      </c>
      <c r="F182" s="10475" t="n">
        <v>1.14</v>
      </c>
      <c r="G182" s="10479" t="n">
        <v>1.26</v>
      </c>
    </row>
    <row collapsed="false" customFormat="false" customHeight="false" hidden="false" ht="15" outlineLevel="0" r="183">
      <c r="A183" s="10456" t="s">
        <v>70</v>
      </c>
      <c r="B183" s="10460" t="s">
        <v>10</v>
      </c>
      <c r="C183" s="10464" t="n">
        <v>1.0</v>
      </c>
      <c r="D183" s="10468" t="n">
        <v>1.12</v>
      </c>
      <c r="E183" s="10472" t="n">
        <v>1.19</v>
      </c>
      <c r="F183" s="10476" t="n">
        <v>1.26</v>
      </c>
      <c r="G183" s="10480" t="n">
        <v>1.43</v>
      </c>
    </row>
    <row collapsed="false" customFormat="false" customHeight="false" hidden="false" ht="15" outlineLevel="0" r="184">
      <c r="A184" s="10457" t="s">
        <v>70</v>
      </c>
      <c r="B184" s="10461" t="s">
        <v>11</v>
      </c>
      <c r="C184" s="10465" t="n">
        <v>1.0</v>
      </c>
      <c r="D184" s="10469" t="n">
        <v>1.07</v>
      </c>
      <c r="E184" s="10473" t="n">
        <v>1.09</v>
      </c>
      <c r="F184" s="10477" t="n">
        <v>1.11</v>
      </c>
      <c r="G184" s="10481" t="n">
        <v>1.13</v>
      </c>
    </row>
    <row collapsed="false" customFormat="false" customHeight="false" hidden="false" ht="15" outlineLevel="0" r="185">
      <c r="A185" s="10458" t="s">
        <v>70</v>
      </c>
      <c r="B185" s="10462" t="s">
        <v>12</v>
      </c>
      <c r="C185" s="10466" t="n">
        <v>1.0</v>
      </c>
      <c r="D185" s="10470" t="n">
        <v>1.12</v>
      </c>
      <c r="E185" s="10474" t="n">
        <v>1.19</v>
      </c>
      <c r="F185" s="10478" t="n">
        <v>1.26</v>
      </c>
      <c r="G185" s="10482" t="n">
        <v>1.41</v>
      </c>
    </row>
    <row collapsed="false" customFormat="false" customHeight="false" hidden="false" ht="15" outlineLevel="0" r="188">
      <c r="A188" s="10483" t="s">
        <v>68</v>
      </c>
      <c r="B188" s="10484" t="s">
        <v>9</v>
      </c>
      <c r="C188" s="10485" t="s">
        <v>20</v>
      </c>
      <c r="D188" s="10486" t="s">
        <v>25</v>
      </c>
      <c r="E188" s="10487" t="s">
        <v>30</v>
      </c>
      <c r="F188" s="10488" t="s">
        <v>35</v>
      </c>
      <c r="G188" s="10489" t="s">
        <v>55</v>
      </c>
    </row>
    <row collapsed="false" customFormat="false" customHeight="false" hidden="false" ht="15" outlineLevel="0" r="189">
      <c r="A189" s="10490" t="s">
        <v>70</v>
      </c>
      <c r="B189" s="10494" t="s">
        <v>2</v>
      </c>
      <c r="C189" s="10498" t="n">
        <v>0.4296225276417269</v>
      </c>
      <c r="D189" s="10502" t="n">
        <v>0.4536384026669619</v>
      </c>
      <c r="E189" s="10506" t="n">
        <v>0.4683995505102577</v>
      </c>
      <c r="F189" s="10510" t="n">
        <v>0.48273143337962865</v>
      </c>
      <c r="G189" s="10514" t="n">
        <v>0.5112353358840382</v>
      </c>
    </row>
    <row collapsed="false" customFormat="false" customHeight="false" hidden="false" ht="15" outlineLevel="0" r="190">
      <c r="A190" s="10491" t="s">
        <v>70</v>
      </c>
      <c r="B190" s="10495" t="s">
        <v>10</v>
      </c>
      <c r="C190" s="10499" t="n">
        <v>0.30789874577084964</v>
      </c>
      <c r="D190" s="10503" t="n">
        <v>0.3406186701349063</v>
      </c>
      <c r="E190" s="10507" t="n">
        <v>0.3567976672196877</v>
      </c>
      <c r="F190" s="10511" t="n">
        <v>0.37200077789880853</v>
      </c>
      <c r="G190" s="10515" t="n">
        <v>0.3955182021827297</v>
      </c>
    </row>
    <row collapsed="false" customFormat="false" customHeight="false" hidden="false" ht="15" outlineLevel="0" r="191">
      <c r="A191" s="10492" t="s">
        <v>70</v>
      </c>
      <c r="B191" s="10496" t="s">
        <v>11</v>
      </c>
      <c r="C191" s="10500" t="n">
        <v>0.24677265026083467</v>
      </c>
      <c r="D191" s="10504" t="n">
        <v>0.2667643274228663</v>
      </c>
      <c r="E191" s="10508" t="n">
        <v>0.27862744870288014</v>
      </c>
      <c r="F191" s="10512" t="n">
        <v>0.2900579663484884</v>
      </c>
      <c r="G191" s="10516" t="n">
        <v>0.3134604011758562</v>
      </c>
    </row>
    <row collapsed="false" customFormat="false" customHeight="false" hidden="false" ht="15" outlineLevel="0" r="192">
      <c r="A192" s="10493" t="s">
        <v>70</v>
      </c>
      <c r="B192" s="10497" t="s">
        <v>12</v>
      </c>
      <c r="C192" s="10501" t="n">
        <v>0.2652471657787438</v>
      </c>
      <c r="D192" s="10505" t="n">
        <v>0.2785058017109381</v>
      </c>
      <c r="E192" s="10509" t="n">
        <v>0.28554388630500355</v>
      </c>
      <c r="F192" s="10513" t="n">
        <v>0.2924900634475584</v>
      </c>
      <c r="G192" s="10517" t="n">
        <v>0.30339571330865356</v>
      </c>
    </row>
    <row collapsed="false" customFormat="false" customHeight="false" hidden="false" ht="15" outlineLevel="0" r="195">
      <c r="A195" s="10518" t="s">
        <v>68</v>
      </c>
      <c r="B195" s="10519" t="s">
        <v>9</v>
      </c>
      <c r="C195" s="10520" t="s">
        <v>20</v>
      </c>
      <c r="D195" s="10521" t="s">
        <v>25</v>
      </c>
      <c r="E195" s="10522" t="s">
        <v>30</v>
      </c>
      <c r="F195" s="10523" t="s">
        <v>35</v>
      </c>
      <c r="G195" s="10524" t="s">
        <v>55</v>
      </c>
    </row>
    <row collapsed="false" customFormat="false" customHeight="false" hidden="false" ht="15" outlineLevel="0" r="196">
      <c r="A196" s="10525" t="s">
        <v>70</v>
      </c>
      <c r="B196" s="10529" t="s">
        <v>2</v>
      </c>
      <c r="C196" s="10533" t="n">
        <v>8.110227860780501</v>
      </c>
      <c r="D196" s="10537" t="n">
        <v>8.89372643134</v>
      </c>
      <c r="E196" s="10541" t="n">
        <v>9.594761749271</v>
      </c>
      <c r="F196" s="10545" t="n">
        <v>10.339089413566603</v>
      </c>
      <c r="G196" s="10549" t="n">
        <v>12.524841737680099</v>
      </c>
    </row>
    <row collapsed="false" customFormat="false" customHeight="false" hidden="false" ht="15" outlineLevel="0" r="197">
      <c r="A197" s="10526" t="s">
        <v>70</v>
      </c>
      <c r="B197" s="10530" t="s">
        <v>10</v>
      </c>
      <c r="C197" s="10534" t="n">
        <v>3.3236730275587996</v>
      </c>
      <c r="D197" s="10538" t="n">
        <v>3.8076280530793003</v>
      </c>
      <c r="E197" s="10542" t="n">
        <v>4.1097948313345</v>
      </c>
      <c r="F197" s="10546" t="n">
        <v>4.4316089209502</v>
      </c>
      <c r="G197" s="10550" t="n">
        <v>5.3525445525733995</v>
      </c>
    </row>
    <row collapsed="false" customFormat="false" customHeight="false" hidden="false" ht="15" outlineLevel="0" r="198">
      <c r="A198" s="10527" t="s">
        <v>70</v>
      </c>
      <c r="B198" s="10531" t="s">
        <v>11</v>
      </c>
      <c r="C198" s="10535" t="n">
        <v>1.4559144091537002</v>
      </c>
      <c r="D198" s="10539" t="n">
        <v>1.662809313144</v>
      </c>
      <c r="E198" s="10543" t="n">
        <v>1.7948444994477</v>
      </c>
      <c r="F198" s="10547" t="n">
        <v>1.9394638126448</v>
      </c>
      <c r="G198" s="10551" t="n">
        <v>2.4697820777542</v>
      </c>
    </row>
    <row collapsed="false" customFormat="false" customHeight="false" hidden="false" ht="15" outlineLevel="0" r="199">
      <c r="A199" s="10528" t="s">
        <v>70</v>
      </c>
      <c r="B199" s="10532" t="s">
        <v>12</v>
      </c>
      <c r="C199" s="10536" t="n">
        <v>6.0423761702731</v>
      </c>
      <c r="D199" s="10540" t="n">
        <v>7.039550427786001</v>
      </c>
      <c r="E199" s="10544" t="n">
        <v>7.654387156087401</v>
      </c>
      <c r="F199" s="10548" t="n">
        <v>8.2941687746029</v>
      </c>
      <c r="G199" s="10552" t="n">
        <v>9.978657345532701</v>
      </c>
    </row>
    <row collapsed="false" customFormat="false" customHeight="false" hidden="false" ht="15" outlineLevel="0" r="202">
      <c r="A202" s="10553" t="s">
        <v>68</v>
      </c>
      <c r="B202" s="10554" t="s">
        <v>20</v>
      </c>
      <c r="C202" s="10555" t="s">
        <v>25</v>
      </c>
      <c r="D202" s="10556" t="s">
        <v>30</v>
      </c>
      <c r="E202" s="10557" t="s">
        <v>35</v>
      </c>
      <c r="F202" s="10558" t="s">
        <v>55</v>
      </c>
    </row>
    <row collapsed="false" customFormat="false" customHeight="false" hidden="false" ht="15" outlineLevel="0" r="203">
      <c r="A203" s="10559" t="s">
        <v>70</v>
      </c>
      <c r="B203" s="10560" t="n">
        <v>1.0</v>
      </c>
      <c r="C203" s="10561" t="n">
        <v>1.09</v>
      </c>
      <c r="D203" s="10562" t="n">
        <v>1.22</v>
      </c>
      <c r="E203" s="10563" t="n">
        <v>1.28</v>
      </c>
      <c r="F203" s="10564" t="n">
        <v>1.41</v>
      </c>
    </row>
    <row collapsed="false" customFormat="false" customHeight="false" hidden="false" ht="15" outlineLevel="0" r="206">
      <c r="A206" s="10565" t="s">
        <v>68</v>
      </c>
      <c r="B206" s="10566" t="s">
        <v>115</v>
      </c>
      <c r="C206" s="10567" t="s">
        <v>15</v>
      </c>
      <c r="D206" s="10568" t="s">
        <v>20</v>
      </c>
      <c r="E206" s="10569" t="s">
        <v>25</v>
      </c>
      <c r="F206" s="10570" t="s">
        <v>30</v>
      </c>
      <c r="G206" s="10571" t="s">
        <v>35</v>
      </c>
      <c r="H206" s="10572" t="s">
        <v>40</v>
      </c>
      <c r="I206" s="10573" t="s">
        <v>55</v>
      </c>
    </row>
    <row collapsed="false" customFormat="false" customHeight="false" hidden="false" ht="15" outlineLevel="0" r="207">
      <c r="A207" s="10574" t="s">
        <v>70</v>
      </c>
      <c r="B207" s="10579" t="s">
        <v>85</v>
      </c>
      <c r="C207" s="10584" t="n">
        <v>8.695776403014573</v>
      </c>
      <c r="D207" s="10589" t="n">
        <v>9.38060920478662</v>
      </c>
      <c r="E207" s="10594" t="n">
        <v>9.607497339856923</v>
      </c>
      <c r="F207" s="10599" t="n">
        <v>9.33465668986263</v>
      </c>
      <c r="G207" s="10604" t="n">
        <v>9.060453211814737</v>
      </c>
      <c r="H207" s="10609" t="n">
        <v>8.72404219790141</v>
      </c>
      <c r="I207" s="10614" t="n">
        <v>7.953847521596783</v>
      </c>
    </row>
    <row collapsed="false" customFormat="false" customHeight="false" hidden="false" ht="15" outlineLevel="0" r="208">
      <c r="A208" s="10575" t="s">
        <v>70</v>
      </c>
      <c r="B208" s="10580" t="s">
        <v>87</v>
      </c>
      <c r="C208" s="10585" t="n">
        <v>6.19041247988435</v>
      </c>
      <c r="D208" s="10590" t="n">
        <v>6.087956986550309</v>
      </c>
      <c r="E208" s="10595" t="n">
        <v>5.366183797480051</v>
      </c>
      <c r="F208" s="10600" t="n">
        <v>4.437277811091282</v>
      </c>
      <c r="G208" s="10605" t="n">
        <v>3.2850210293326225</v>
      </c>
      <c r="H208" s="10610" t="n">
        <v>2.2480007371463455</v>
      </c>
      <c r="I208" s="10615" t="n">
        <v>0.6881223575706106</v>
      </c>
    </row>
    <row collapsed="false" customFormat="false" customHeight="false" hidden="false" ht="15" outlineLevel="0" r="209">
      <c r="A209" s="10576" t="s">
        <v>70</v>
      </c>
      <c r="B209" s="10581" t="s">
        <v>86</v>
      </c>
      <c r="C209" s="10586" t="n">
        <v>3.031412234616303</v>
      </c>
      <c r="D209" s="10591" t="n">
        <v>2.3114058551106624</v>
      </c>
      <c r="E209" s="10596" t="n">
        <v>1.5589057700177213</v>
      </c>
      <c r="F209" s="10601" t="n">
        <v>0.9827041007628118</v>
      </c>
      <c r="G209" s="10606" t="n">
        <v>0.508344407560748</v>
      </c>
      <c r="H209" s="10611" t="n">
        <v>0.1269180566300172</v>
      </c>
      <c r="I209" s="10616" t="n">
        <v>0.0680322914760533</v>
      </c>
    </row>
    <row collapsed="false" customFormat="false" customHeight="false" hidden="false" ht="15" outlineLevel="0" r="210">
      <c r="A210" s="10577" t="s">
        <v>70</v>
      </c>
      <c r="B210" s="10582" t="s">
        <v>88</v>
      </c>
      <c r="C210" s="10587" t="n">
        <v>0.7540358532677213</v>
      </c>
      <c r="D210" s="10592" t="n">
        <v>0.6212277317537919</v>
      </c>
      <c r="E210" s="10597" t="n">
        <v>0.4695033530317197</v>
      </c>
      <c r="F210" s="10602" t="n">
        <v>0.3639961122850989</v>
      </c>
      <c r="G210" s="10607" t="n">
        <v>0.31472678540601035</v>
      </c>
      <c r="H210" s="10612" t="n">
        <v>0.3477524199359845</v>
      </c>
      <c r="I210" s="10617" t="n">
        <v>0.976059384383577</v>
      </c>
    </row>
    <row collapsed="false" customFormat="false" customHeight="false" hidden="false" ht="15" outlineLevel="0" r="211">
      <c r="A211" s="10578" t="s">
        <v>70</v>
      </c>
      <c r="B211" s="10583" t="s">
        <v>84</v>
      </c>
      <c r="C211" s="10588" t="n">
        <v>0.6779304867269905</v>
      </c>
      <c r="D211" s="10593" t="n">
        <v>0.8091519238060275</v>
      </c>
      <c r="E211" s="10598" t="n">
        <v>0.8654631215774977</v>
      </c>
      <c r="F211" s="10603" t="n">
        <v>0.8869490941560964</v>
      </c>
      <c r="G211" s="10608" t="n">
        <v>0.9069402773580482</v>
      </c>
      <c r="H211" s="10613" t="n">
        <v>0.9270080682071626</v>
      </c>
      <c r="I211" s="10618" t="n">
        <v>0.7669151887817541</v>
      </c>
    </row>
    <row collapsed="false" customFormat="false" customHeight="false" hidden="false" ht="15" outlineLevel="0" r="214">
      <c r="A214" s="10619" t="s">
        <v>68</v>
      </c>
      <c r="B214" s="10620" t="s">
        <v>116</v>
      </c>
      <c r="C214" s="10621" t="s">
        <v>15</v>
      </c>
      <c r="D214" s="10622" t="s">
        <v>20</v>
      </c>
      <c r="E214" s="10623" t="s">
        <v>25</v>
      </c>
      <c r="F214" s="10624" t="s">
        <v>30</v>
      </c>
      <c r="G214" s="10625" t="s">
        <v>35</v>
      </c>
      <c r="H214" s="10626" t="s">
        <v>40</v>
      </c>
      <c r="I214" s="10627" t="s">
        <v>55</v>
      </c>
    </row>
    <row collapsed="false" customFormat="false" customHeight="false" hidden="false" ht="15" outlineLevel="0" r="215">
      <c r="A215" s="10628" t="s">
        <v>70</v>
      </c>
      <c r="B215" s="10634" t="s">
        <v>117</v>
      </c>
      <c r="C215" s="10640" t="n">
        <v>9.532300888697318</v>
      </c>
      <c r="D215" s="10646" t="n">
        <v>9.029124017911677</v>
      </c>
      <c r="E215" s="10652" t="n">
        <v>7.658066481449097</v>
      </c>
      <c r="F215" s="10658" t="n">
        <v>6.3981410305826225</v>
      </c>
      <c r="G215" s="10664" t="n">
        <v>5.019028911163706</v>
      </c>
      <c r="H215" s="10670" t="n">
        <v>3.8749717812400952</v>
      </c>
      <c r="I215" s="10676" t="n">
        <v>2.790011796917807</v>
      </c>
    </row>
    <row collapsed="false" customFormat="false" customHeight="false" hidden="false" ht="15" outlineLevel="0" r="216">
      <c r="A216" s="10629" t="s">
        <v>70</v>
      </c>
      <c r="B216" s="10635" t="s">
        <v>120</v>
      </c>
      <c r="C216" s="10641" t="n">
        <v>4.384345903179063</v>
      </c>
      <c r="D216" s="10647" t="n">
        <v>4.516464432835701</v>
      </c>
      <c r="E216" s="10653" t="n">
        <v>4.5492046805524415</v>
      </c>
      <c r="F216" s="10659" t="n">
        <v>4.377846754864317</v>
      </c>
      <c r="G216" s="10665" t="n">
        <v>4.245087731957171</v>
      </c>
      <c r="H216" s="10671" t="n">
        <v>3.9921315536005926</v>
      </c>
      <c r="I216" s="10677" t="n">
        <v>3.586801697000335</v>
      </c>
    </row>
    <row collapsed="false" customFormat="false" customHeight="false" hidden="false" ht="15" outlineLevel="0" r="217">
      <c r="A217" s="10630" t="s">
        <v>70</v>
      </c>
      <c r="B217" s="10636" t="s">
        <v>121</v>
      </c>
      <c r="C217" s="10642" t="n">
        <v>4.959717966128625</v>
      </c>
      <c r="D217" s="10648" t="n">
        <v>5.156384866066319</v>
      </c>
      <c r="E217" s="10654" t="n">
        <v>5.13077404022012</v>
      </c>
      <c r="F217" s="10660" t="n">
        <v>4.711804882413121</v>
      </c>
      <c r="G217" s="10666" t="n">
        <v>4.2852360303228805</v>
      </c>
      <c r="H217" s="10672" t="n">
        <v>3.97891143236681</v>
      </c>
      <c r="I217" s="10678" t="n">
        <v>3.5224106093655463</v>
      </c>
    </row>
    <row collapsed="false" customFormat="false" customHeight="false" hidden="false" ht="15" outlineLevel="0" r="218">
      <c r="A218" s="10631" t="s">
        <v>70</v>
      </c>
      <c r="B218" s="10637" t="s">
        <v>122</v>
      </c>
      <c r="C218" s="10643" t="n">
        <v>0.47320269950493554</v>
      </c>
      <c r="D218" s="10649" t="n">
        <v>0.5083783851937146</v>
      </c>
      <c r="E218" s="10655" t="n">
        <v>0.5295081797422528</v>
      </c>
      <c r="F218" s="10661" t="n">
        <v>0.5177911402978589</v>
      </c>
      <c r="G218" s="10667" t="n">
        <v>0.5261330380284094</v>
      </c>
      <c r="H218" s="10673" t="n">
        <v>0.5277067126134223</v>
      </c>
      <c r="I218" s="10679" t="n">
        <v>0.5537526405250903</v>
      </c>
    </row>
    <row collapsed="false" customFormat="false" customHeight="false" hidden="false" ht="15" outlineLevel="0" r="219">
      <c r="A219" s="10632" t="s">
        <v>70</v>
      </c>
      <c r="B219" s="10638" t="s">
        <v>123</v>
      </c>
      <c r="C219" s="10644" t="n">
        <v>15.005611792987427</v>
      </c>
      <c r="D219" s="10650" t="n">
        <v>14.652499390556914</v>
      </c>
      <c r="E219" s="10656" t="n">
        <v>13.120325416124626</v>
      </c>
      <c r="F219" s="10662" t="n">
        <v>11.384616977941093</v>
      </c>
      <c r="G219" s="10668" t="n">
        <v>9.568589438518469</v>
      </c>
      <c r="H219" s="10674" t="n">
        <v>8.004514242343268</v>
      </c>
      <c r="I219" s="10680" t="n">
        <v>6.374539002054394</v>
      </c>
    </row>
    <row collapsed="false" customFormat="false" customHeight="false" hidden="false" ht="15" outlineLevel="0" r="220">
      <c r="A220" s="10633" t="s">
        <v>70</v>
      </c>
      <c r="B220" s="10639" t="s">
        <v>73</v>
      </c>
      <c r="C220" s="10645" t="n">
        <v>19.349567457509934</v>
      </c>
      <c r="D220" s="10651" t="n">
        <v>19.210351702007415</v>
      </c>
      <c r="E220" s="10657" t="n">
        <v>17.86755338196391</v>
      </c>
      <c r="F220" s="10663" t="n">
        <v>16.00558380815792</v>
      </c>
      <c r="G220" s="10669" t="n">
        <v>14.075485711472169</v>
      </c>
      <c r="H220" s="10675" t="n">
        <v>12.37372147982092</v>
      </c>
      <c r="I220" s="10681" t="n">
        <v>10.45297674380878</v>
      </c>
    </row>
    <row collapsed="false" customFormat="false" customHeight="false" hidden="false" ht="15" outlineLevel="0" r="221">
      <c r="A221" s="24" t="s">
        <v>74</v>
      </c>
      <c r="B221" s="24" t="s">
        <v>122</v>
      </c>
      <c r="C221" s="25" t="n">
        <v>0.484663299951195</v>
      </c>
      <c r="D221" s="25" t="n">
        <v>0.520438915449028</v>
      </c>
      <c r="E221" s="25" t="n">
        <v>0.539682836020464</v>
      </c>
      <c r="F221" s="25" t="n">
        <v>0.527367459567025</v>
      </c>
      <c r="G221" s="25" t="n">
        <v>0.533704905901015</v>
      </c>
      <c r="H221" s="25" t="n">
        <v>0.533359046206862</v>
      </c>
      <c r="I221" s="25" t="n">
        <v>0.557341361150782</v>
      </c>
    </row>
    <row collapsed="false" customFormat="false" customHeight="false" hidden="false" ht="15" outlineLevel="0" r="222">
      <c r="A222" s="24" t="s">
        <v>74</v>
      </c>
      <c r="B222" s="24" t="s">
        <v>122</v>
      </c>
      <c r="C222" s="25" t="n">
        <v>0.484602755296139</v>
      </c>
      <c r="D222" s="25" t="n">
        <v>0.520562274716191</v>
      </c>
      <c r="E222" s="25" t="n">
        <v>0.531760580057094</v>
      </c>
      <c r="F222" s="25" t="n">
        <v>0.516200495244858</v>
      </c>
      <c r="G222" s="25" t="n">
        <v>0.504840488759931</v>
      </c>
      <c r="H222" s="25" t="n">
        <v>0.488309090441642</v>
      </c>
      <c r="I222" s="25" t="n">
        <v>0.466368026474033</v>
      </c>
    </row>
    <row collapsed="false" customFormat="false" customHeight="false" hidden="false" ht="15" outlineLevel="0" r="223">
      <c r="A223" s="24" t="s">
        <v>74</v>
      </c>
      <c r="B223" s="24" t="s">
        <v>123</v>
      </c>
      <c r="C223" s="25" t="n">
        <v>15.5143086520678</v>
      </c>
      <c r="D223" s="25" t="n">
        <v>14.9018375756287</v>
      </c>
      <c r="E223" s="25" t="n">
        <v>13.457195260931</v>
      </c>
      <c r="F223" s="25" t="n">
        <v>12.266106810131</v>
      </c>
      <c r="G223" s="25" t="n">
        <v>11.1614951150241</v>
      </c>
      <c r="H223" s="25" t="n">
        <v>10.2835643607808</v>
      </c>
      <c r="I223" s="25" t="n">
        <v>8.94098337276315</v>
      </c>
    </row>
    <row collapsed="false" customFormat="false" customHeight="false" hidden="false" ht="15" outlineLevel="0" r="224">
      <c r="A224" s="10682" t="s">
        <v>68</v>
      </c>
      <c r="B224" s="10683" t="s">
        <v>124</v>
      </c>
      <c r="C224" s="10684" t="s">
        <v>15</v>
      </c>
      <c r="D224" s="10685" t="s">
        <v>20</v>
      </c>
      <c r="E224" s="10686" t="s">
        <v>25</v>
      </c>
      <c r="F224" s="10687" t="s">
        <v>30</v>
      </c>
      <c r="G224" s="10688" t="s">
        <v>35</v>
      </c>
      <c r="H224" s="10689" t="s">
        <v>40</v>
      </c>
      <c r="I224" s="10690" t="s">
        <v>45</v>
      </c>
      <c r="J224" s="10691" t="s">
        <v>50</v>
      </c>
      <c r="K224" s="10692" t="s">
        <v>55</v>
      </c>
    </row>
    <row collapsed="false" customFormat="false" customHeight="false" hidden="false" ht="15" outlineLevel="0" r="225">
      <c r="A225" s="10693" t="s">
        <v>70</v>
      </c>
      <c r="B225" s="10696" t="s">
        <v>125</v>
      </c>
      <c r="C225" s="10699" t="n">
        <v>0.6483681573537801</v>
      </c>
      <c r="D225" s="10701" t="n">
        <v>0.708680390304625</v>
      </c>
      <c r="E225" s="10704" t="n">
        <v>0.7984200387076023</v>
      </c>
      <c r="F225" s="10707" t="n">
        <v>0.8480117276950341</v>
      </c>
      <c r="G225" s="10710" t="n">
        <v>0.953353214521358</v>
      </c>
      <c r="H225" s="10713" t="n">
        <v>1.2283502991078818</v>
      </c>
      <c r="I225" s="10716" t="n">
        <v>1.3336518112727893</v>
      </c>
      <c r="J225" s="10719" t="n">
        <v>1.3926799276887127</v>
      </c>
      <c r="K225" s="10722" t="n">
        <v>1.3482327177265956</v>
      </c>
    </row>
    <row collapsed="false" customFormat="false" customHeight="false" hidden="false" ht="15" outlineLevel="0" r="226">
      <c r="A226" s="10694" t="s">
        <v>70</v>
      </c>
      <c r="B226" s="10697" t="s">
        <v>126</v>
      </c>
      <c r="C226" s="10700" t="n">
        <v>0.199513159992413</v>
      </c>
      <c r="D226" s="10702" t="n">
        <v>0.28512103090617</v>
      </c>
      <c r="E226" s="10705" t="n">
        <v>1.4898775503903552</v>
      </c>
      <c r="F226" s="10708" t="n">
        <v>1.9811105807309282</v>
      </c>
      <c r="G226" s="10711" t="n">
        <v>2.434621466395869</v>
      </c>
      <c r="H226" s="10714" t="n">
        <v>2.1277418210479317</v>
      </c>
      <c r="I226" s="10717" t="n">
        <v>2.0669834110785543</v>
      </c>
      <c r="J226" s="10720" t="n">
        <v>3.6751185016159966</v>
      </c>
      <c r="K226" s="10723" t="n">
        <v>3.5487286077302653</v>
      </c>
    </row>
    <row collapsed="false" customFormat="false" customHeight="false" hidden="false" ht="30" outlineLevel="0" r="227">
      <c r="A227" s="10695" t="s">
        <v>70</v>
      </c>
      <c r="B227" s="10698" t="s">
        <v>127</v>
      </c>
      <c r="C227" s="19"/>
      <c r="D227" s="10703" t="n">
        <v>1.012787072114E-4</v>
      </c>
      <c r="E227" s="10706" t="n">
        <v>0.2206696619272801</v>
      </c>
      <c r="F227" s="10709" t="n">
        <v>0.27459422172292103</v>
      </c>
      <c r="G227" s="10712" t="n">
        <v>0.19620539932122869</v>
      </c>
      <c r="H227" s="10715" t="n">
        <v>0.03060975635428502</v>
      </c>
      <c r="I227" s="10718" t="n">
        <v>0.03358143406891391</v>
      </c>
      <c r="J227" s="10721" t="n">
        <v>0.0403944085301373</v>
      </c>
      <c r="K227" s="10724" t="n">
        <v>0.0886977161304646</v>
      </c>
    </row>
    <row collapsed="false" customFormat="false" customHeight="false" hidden="false" ht="15" outlineLevel="0" r="230">
      <c r="A230" s="10725" t="s">
        <v>68</v>
      </c>
      <c r="B230" s="10726" t="s">
        <v>89</v>
      </c>
      <c r="C230" s="10727" t="s">
        <v>20</v>
      </c>
      <c r="D230" s="10728" t="s">
        <v>25</v>
      </c>
      <c r="E230" s="10729" t="s">
        <v>30</v>
      </c>
      <c r="F230" s="10730" t="s">
        <v>35</v>
      </c>
      <c r="G230" s="10731" t="s">
        <v>55</v>
      </c>
    </row>
    <row collapsed="false" customFormat="false" customHeight="false" hidden="false" ht="15" outlineLevel="0" r="231">
      <c r="A231" s="10732" t="s">
        <v>70</v>
      </c>
      <c r="B231" s="10751" t="s">
        <v>90</v>
      </c>
      <c r="C231" s="10770" t="n">
        <v>0.4167627224731601</v>
      </c>
      <c r="D231" s="10789" t="n">
        <v>0.3811097101184767</v>
      </c>
      <c r="E231" s="10808" t="n">
        <v>0.3290267034070817</v>
      </c>
      <c r="F231" s="10827" t="n">
        <v>0.26335732192644723</v>
      </c>
      <c r="G231" s="10846" t="n">
        <v>0.03289999015079408</v>
      </c>
    </row>
    <row collapsed="false" customFormat="false" customHeight="false" hidden="false" ht="15" outlineLevel="0" r="232">
      <c r="A232" s="10733" t="s">
        <v>70</v>
      </c>
      <c r="B232" s="10752" t="s">
        <v>91</v>
      </c>
      <c r="C232" s="10771" t="n">
        <v>0.02839663760700985</v>
      </c>
      <c r="D232" s="10790" t="n">
        <v>0.06004223986019243</v>
      </c>
      <c r="E232" s="10809" t="n">
        <v>0.08381408855907196</v>
      </c>
      <c r="F232" s="10828" t="n">
        <v>0.0946033864669586</v>
      </c>
      <c r="G232" s="10847" t="n">
        <v>0.02693914659214567</v>
      </c>
    </row>
    <row collapsed="false" customFormat="false" customHeight="false" hidden="false" ht="15" outlineLevel="0" r="233">
      <c r="A233" s="10734" t="s">
        <v>70</v>
      </c>
      <c r="B233" s="10753" t="s">
        <v>92</v>
      </c>
      <c r="C233" s="10772" t="n">
        <v>0.008390977968104545</v>
      </c>
      <c r="D233" s="10791" t="n">
        <v>0.007896556206884908</v>
      </c>
      <c r="E233" s="10810" t="n">
        <v>0.006866151634331943</v>
      </c>
      <c r="F233" s="10829" t="n">
        <v>0.005530182032048913</v>
      </c>
      <c r="G233" s="10848" t="n">
        <v>8.26344648010851E-4</v>
      </c>
    </row>
    <row collapsed="false" customFormat="false" customHeight="false" hidden="false" ht="15" outlineLevel="0" r="234">
      <c r="A234" s="10735" t="s">
        <v>70</v>
      </c>
      <c r="B234" s="10754" t="s">
        <v>93</v>
      </c>
      <c r="C234" s="10773" t="n">
        <v>0.0031411389366925234</v>
      </c>
      <c r="D234" s="10792" t="n">
        <v>0.005361861418055977</v>
      </c>
      <c r="E234" s="10811" t="n">
        <v>0.006910533204195824</v>
      </c>
      <c r="F234" s="10830" t="n">
        <v>0.0076426191254911615</v>
      </c>
      <c r="G234" s="10849" t="n">
        <v>0.001881781261777259</v>
      </c>
    </row>
    <row collapsed="false" customFormat="false" customHeight="false" hidden="false" ht="15" outlineLevel="0" r="235">
      <c r="A235" s="10736" t="s">
        <v>70</v>
      </c>
      <c r="B235" s="10755" t="s">
        <v>94</v>
      </c>
      <c r="C235" s="10774" t="n">
        <v>0.13516543505339096</v>
      </c>
      <c r="D235" s="10793" t="n">
        <v>0.09584158178700672</v>
      </c>
      <c r="E235" s="10812" t="n">
        <v>0.06040244308498946</v>
      </c>
      <c r="F235" s="10831" t="n">
        <v>0.02735081091631552</v>
      </c>
      <c r="G235" s="10850" t="n">
        <v>5.96716381547865E-4</v>
      </c>
    </row>
    <row collapsed="false" customFormat="false" customHeight="false" hidden="false" ht="15" outlineLevel="0" r="236">
      <c r="A236" s="10737" t="s">
        <v>70</v>
      </c>
      <c r="B236" s="10756" t="s">
        <v>95</v>
      </c>
      <c r="C236" s="10775" t="n">
        <v>4.194050437759996E-5</v>
      </c>
      <c r="D236" s="10794" t="n">
        <v>1.3908733479952304E-4</v>
      </c>
      <c r="E236" s="10813" t="n">
        <v>1.7083898231533038E-4</v>
      </c>
      <c r="F236" s="10832" t="n">
        <v>1.6857917529950527E-4</v>
      </c>
      <c r="G236" s="10851" t="n">
        <v>2.1974670798368337E-6</v>
      </c>
    </row>
    <row collapsed="false" customFormat="false" customHeight="false" hidden="false" ht="15" outlineLevel="0" r="237">
      <c r="A237" s="10738" t="s">
        <v>70</v>
      </c>
      <c r="B237" s="10757" t="s">
        <v>96</v>
      </c>
      <c r="C237" s="10776" t="n">
        <v>0.12144560826482338</v>
      </c>
      <c r="D237" s="10795" t="n">
        <v>0.10651032391235274</v>
      </c>
      <c r="E237" s="10814" t="n">
        <v>0.0965158949103052</v>
      </c>
      <c r="F237" s="10833" t="n">
        <v>0.08942317561938425</v>
      </c>
      <c r="G237" s="10852" t="n">
        <v>0.07551707193114475</v>
      </c>
    </row>
    <row collapsed="false" customFormat="false" customHeight="false" hidden="false" ht="15" outlineLevel="0" r="238">
      <c r="A238" s="10739" t="s">
        <v>70</v>
      </c>
      <c r="B238" s="10758" t="s">
        <v>97</v>
      </c>
      <c r="C238" s="10777" t="n">
        <v>0.003939940951844339</v>
      </c>
      <c r="D238" s="10796" t="n">
        <v>0.006163593283480591</v>
      </c>
      <c r="E238" s="10815" t="n">
        <v>0.008466674813248695</v>
      </c>
      <c r="F238" s="10834" t="n">
        <v>0.01143945149025217</v>
      </c>
      <c r="G238" s="10853" t="n">
        <v>0.01402196601725607</v>
      </c>
    </row>
    <row collapsed="false" customFormat="false" customHeight="false" hidden="false" ht="15" outlineLevel="0" r="239">
      <c r="A239" s="10740" t="s">
        <v>70</v>
      </c>
      <c r="B239" s="10759" t="s">
        <v>98</v>
      </c>
      <c r="C239" s="10778" t="n">
        <v>0.0037194120592674686</v>
      </c>
      <c r="D239" s="10797" t="n">
        <v>0.0028710792900769853</v>
      </c>
      <c r="E239" s="10816" t="n">
        <v>0.002169335516352208</v>
      </c>
      <c r="F239" s="10835" t="n">
        <v>0.0015183725077017218</v>
      </c>
      <c r="G239" s="10854" t="n">
        <v>0.001213713526206983</v>
      </c>
    </row>
    <row collapsed="false" customFormat="false" customHeight="false" hidden="false" ht="15" outlineLevel="0" r="240">
      <c r="A240" s="10741" t="s">
        <v>70</v>
      </c>
      <c r="B240" s="10760" t="s">
        <v>99</v>
      </c>
      <c r="C240" s="10779" t="n">
        <v>2.764653983777879E-5</v>
      </c>
      <c r="D240" s="10798" t="n">
        <v>4.049313071999215E-5</v>
      </c>
      <c r="E240" s="10817" t="n">
        <v>4.854501267470517E-5</v>
      </c>
      <c r="F240" s="10836" t="n">
        <v>9.45496173570912E-5</v>
      </c>
      <c r="G240" s="10855" t="n">
        <v>3.379391345071157E-4</v>
      </c>
    </row>
    <row collapsed="false" customFormat="false" customHeight="false" hidden="false" ht="15" outlineLevel="0" r="241">
      <c r="A241" s="10742" t="s">
        <v>70</v>
      </c>
      <c r="B241" s="10761" t="s">
        <v>100</v>
      </c>
      <c r="C241" s="10780" t="n">
        <v>0.07330342312887538</v>
      </c>
      <c r="D241" s="10799" t="n">
        <v>0.08848872159435717</v>
      </c>
      <c r="E241" s="10818" t="n">
        <v>0.12076089944840322</v>
      </c>
      <c r="F241" s="10837" t="n">
        <v>0.16869526771985524</v>
      </c>
      <c r="G241" s="10856" t="n">
        <v>0.3285774633464388</v>
      </c>
    </row>
    <row collapsed="false" customFormat="false" customHeight="false" hidden="false" ht="15" outlineLevel="0" r="242">
      <c r="A242" s="10743" t="s">
        <v>70</v>
      </c>
      <c r="B242" s="10762" t="s">
        <v>101</v>
      </c>
      <c r="C242" s="10781" t="n">
        <v>3.9091588952369855E-4</v>
      </c>
      <c r="D242" s="10800" t="n">
        <v>5.877721886526109E-4</v>
      </c>
      <c r="E242" s="10819" t="n">
        <v>0.0011877484006815075</v>
      </c>
      <c r="F242" s="10838" t="n">
        <v>0.002752608416961553</v>
      </c>
      <c r="G242" s="10857" t="n">
        <v>0.011651086617893757</v>
      </c>
    </row>
    <row collapsed="false" customFormat="false" customHeight="false" hidden="false" ht="15" outlineLevel="0" r="243">
      <c r="A243" s="10744" t="s">
        <v>70</v>
      </c>
      <c r="B243" s="10763" t="s">
        <v>102</v>
      </c>
      <c r="C243" s="10782" t="n">
        <v>0.060938642617687624</v>
      </c>
      <c r="D243" s="10801" t="n">
        <v>0.08849828549219571</v>
      </c>
      <c r="E243" s="10820" t="n">
        <v>0.11383159328401325</v>
      </c>
      <c r="F243" s="10839" t="n">
        <v>0.13467647123724297</v>
      </c>
      <c r="G243" s="10858" t="n">
        <v>0.13226867890427071</v>
      </c>
    </row>
    <row collapsed="false" customFormat="false" customHeight="false" hidden="false" ht="15" outlineLevel="0" r="244">
      <c r="A244" s="10745" t="s">
        <v>70</v>
      </c>
      <c r="B244" s="10764" t="s">
        <v>103</v>
      </c>
      <c r="C244" s="10783" t="n">
        <v>0.004057894231283598</v>
      </c>
      <c r="D244" s="10802" t="n">
        <v>0.008102783688942555</v>
      </c>
      <c r="E244" s="10821" t="n">
        <v>0.012275569018033389</v>
      </c>
      <c r="F244" s="10840" t="n">
        <v>0.016136379569203052</v>
      </c>
      <c r="G244" s="10859" t="n">
        <v>0.020146319234566848</v>
      </c>
    </row>
    <row collapsed="false" customFormat="false" customHeight="false" hidden="false" ht="15" outlineLevel="0" r="245">
      <c r="A245" s="10746" t="s">
        <v>70</v>
      </c>
      <c r="B245" s="10765" t="s">
        <v>104</v>
      </c>
      <c r="C245" s="10784" t="n">
        <v>0.0059122344903797175</v>
      </c>
      <c r="D245" s="10803" t="n">
        <v>0.006242014130517591</v>
      </c>
      <c r="E245" s="10822" t="n">
        <v>0.00782997050814232</v>
      </c>
      <c r="F245" s="10841" t="n">
        <v>0.010518821262874685</v>
      </c>
      <c r="G245" s="10860" t="n">
        <v>0.021810583620809697</v>
      </c>
    </row>
    <row collapsed="false" customFormat="false" customHeight="false" hidden="false" ht="15" outlineLevel="0" r="246">
      <c r="A246" s="10747" t="s">
        <v>70</v>
      </c>
      <c r="B246" s="10766" t="s">
        <v>105</v>
      </c>
      <c r="C246" s="10785" t="n">
        <v>1.05984663687911E-6</v>
      </c>
      <c r="D246" s="10804" t="n">
        <v>5.978014557510839E-5</v>
      </c>
      <c r="E246" s="10823" t="n">
        <v>1.8520389411145086E-4</v>
      </c>
      <c r="F246" s="10842" t="n">
        <v>2.8856537508905277E-4</v>
      </c>
      <c r="G246" s="10861" t="n">
        <v>1.67243530038189E-4</v>
      </c>
    </row>
    <row collapsed="false" customFormat="false" customHeight="false" hidden="false" ht="15" outlineLevel="0" r="247">
      <c r="A247" s="10748" t="s">
        <v>70</v>
      </c>
      <c r="B247" s="10767" t="s">
        <v>106</v>
      </c>
      <c r="C247" s="10786" t="n">
        <v>0.10492596017729669</v>
      </c>
      <c r="D247" s="10805" t="n">
        <v>0.11087398178867888</v>
      </c>
      <c r="E247" s="10824" t="n">
        <v>0.11624937840088229</v>
      </c>
      <c r="F247" s="10843" t="n">
        <v>0.12878738223473923</v>
      </c>
      <c r="G247" s="10862" t="n">
        <v>0.23351618285846654</v>
      </c>
    </row>
    <row collapsed="false" customFormat="false" customHeight="false" hidden="false" ht="15" outlineLevel="0" r="248">
      <c r="A248" s="10749" t="s">
        <v>70</v>
      </c>
      <c r="B248" s="10768" t="s">
        <v>107</v>
      </c>
      <c r="C248" s="10787" t="n">
        <v>0.0024758597347969784</v>
      </c>
      <c r="D248" s="10806" t="n">
        <v>0.004140340818128409</v>
      </c>
      <c r="E248" s="10825" t="n">
        <v>0.006463595385880681</v>
      </c>
      <c r="F248" s="10844" t="n">
        <v>0.01040357270355819</v>
      </c>
      <c r="G248" s="10863" t="n">
        <v>0.07159474334739098</v>
      </c>
    </row>
    <row collapsed="false" customFormat="false" customHeight="false" hidden="false" ht="15" outlineLevel="0" r="249">
      <c r="A249" s="10750" t="s">
        <v>70</v>
      </c>
      <c r="B249" s="10769" t="s">
        <v>108</v>
      </c>
      <c r="C249" s="10788" t="n">
        <v>0.026962549525010916</v>
      </c>
      <c r="D249" s="10807" t="n">
        <v>0.0270297938109054</v>
      </c>
      <c r="E249" s="10826" t="n">
        <v>0.026824832535284907</v>
      </c>
      <c r="F249" s="10845" t="n">
        <v>0.02661248260321992</v>
      </c>
      <c r="G249" s="10864" t="n">
        <v>0.02603083142965398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A229" activeCellId="0" pane="topLeft" sqref="A229"/>
    </sheetView>
  </sheetViews>
  <sheetFormatPr defaultRowHeight="15"/>
  <cols>
    <col min="1" max="1" hidden="false" style="0" width="67.8571428571429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7" t="s">
        <v>128</v>
      </c>
    </row>
    <row collapsed="false" customFormat="false" customHeight="false" hidden="false" ht="15" outlineLevel="0" r="3">
      <c r="A3" s="27" t="s">
        <v>129</v>
      </c>
    </row>
    <row collapsed="false" customFormat="false" customHeight="false" hidden="false" ht="15" outlineLevel="0" r="4">
      <c r="A4" s="28" t="s">
        <v>68</v>
      </c>
      <c r="B4" s="28" t="s">
        <v>69</v>
      </c>
      <c r="C4" s="26" t="str">
        <f aca="false">sorties_modele_sanstitre!$C$4</f>
        <v>2010</v>
      </c>
      <c r="D4" s="26" t="str">
        <f aca="false">sorties_modele_sanstitre!$D$4</f>
        <v>2015</v>
      </c>
      <c r="E4" s="26" t="str">
        <f aca="false">sorties_modele_sanstitre!$E$4</f>
        <v>2020</v>
      </c>
      <c r="F4" s="26" t="str">
        <f aca="false">sorties_modele_sanstitre!$F$4</f>
        <v>2025</v>
      </c>
      <c r="G4" s="26" t="str">
        <f aca="false">sorties_modele_sanstitre!$G$4</f>
        <v>2030</v>
      </c>
      <c r="H4" s="26" t="str">
        <f aca="false">sorties_modele_sanstitre!$H$4</f>
        <v>2035</v>
      </c>
      <c r="I4" s="26" t="str">
        <f aca="false">sorties_modele_sanstitre!$I$4</f>
        <v>2040</v>
      </c>
      <c r="J4" s="26" t="str">
        <f aca="false">sorties_modele_sanstitre!$J$4</f>
        <v>2045</v>
      </c>
      <c r="K4" s="26" t="str">
        <f aca="false">sorties_modele_sanstitre!$K$4</f>
        <v>2050</v>
      </c>
    </row>
    <row collapsed="false" customFormat="false" customHeight="false" hidden="false" ht="15" outlineLevel="0" r="5">
      <c r="A5" s="29" t="s">
        <v>130</v>
      </c>
      <c r="B5" s="26" t="str">
        <f aca="false">sorties_modele_sanstitre!$B$5</f>
        <v>Parc &lt; 2009</v>
      </c>
      <c r="C5" s="26" t="n">
        <f aca="false">sorties_modele_sanstitre!$C$5</f>
        <v>911.1369494635</v>
      </c>
      <c r="D5" s="26" t="n">
        <f aca="false">sorties_modele_sanstitre!$D$5</f>
        <v>902.5711952074</v>
      </c>
      <c r="E5" s="26" t="n">
        <f aca="false">sorties_modele_sanstitre!$E$5</f>
        <v>889.8809785459</v>
      </c>
      <c r="F5" s="26" t="n">
        <f aca="false">sorties_modele_sanstitre!$F$5</f>
        <v>877.3864727321</v>
      </c>
      <c r="G5" s="26" t="n">
        <f aca="false">sorties_modele_sanstitre!$G$5</f>
        <v>865.0800299878</v>
      </c>
      <c r="H5" s="26" t="n">
        <f aca="false">sorties_modele_sanstitre!$H$5</f>
        <v>853.1522447741</v>
      </c>
      <c r="I5" s="26" t="n">
        <f aca="false">sorties_modele_sanstitre!$I$5</f>
        <v>841.7121834571</v>
      </c>
      <c r="J5" s="26" t="n">
        <f aca="false">sorties_modele_sanstitre!$J$5</f>
        <v>830.3592798424</v>
      </c>
      <c r="K5" s="26" t="n">
        <f aca="false">sorties_modele_sanstitre!$K$5</f>
        <v>819.1956271769</v>
      </c>
      <c r="L5" s="26"/>
    </row>
    <row collapsed="false" customFormat="false" customHeight="false" hidden="false" ht="15" outlineLevel="0" r="6">
      <c r="A6" s="29" t="s">
        <v>131</v>
      </c>
      <c r="B6" s="26" t="str">
        <f aca="false">sorties_modele_sanstitre!$B$6</f>
        <v>Parc &gt; 2009</v>
      </c>
      <c r="C6" s="26" t="n">
        <f aca="false">sorties_modele_sanstitre!$C$6</f>
        <v>10.2170610851</v>
      </c>
      <c r="D6" s="26" t="n">
        <f aca="false">sorties_modele_sanstitre!$D$6</f>
        <v>62.9278349289</v>
      </c>
      <c r="E6" s="26" t="n">
        <f aca="false">sorties_modele_sanstitre!$E$6</f>
        <v>116.0129218704</v>
      </c>
      <c r="F6" s="26" t="n">
        <f aca="false">sorties_modele_sanstitre!$F$6</f>
        <v>156.117311399</v>
      </c>
      <c r="G6" s="26" t="n">
        <f aca="false">sorties_modele_sanstitre!$G$6</f>
        <v>197.4937403593</v>
      </c>
      <c r="H6" s="26" t="n">
        <f aca="false">sorties_modele_sanstitre!$H$6</f>
        <v>234.2901364133</v>
      </c>
      <c r="I6" s="26" t="n">
        <f aca="false">sorties_modele_sanstitre!$I$6</f>
        <v>272.1180929196</v>
      </c>
      <c r="J6" s="26" t="n">
        <f aca="false">sorties_modele_sanstitre!$J$6</f>
        <v>311.3336538631</v>
      </c>
      <c r="K6" s="26" t="n">
        <f aca="false">sorties_modele_sanstitre!$K$6</f>
        <v>351.7194794062</v>
      </c>
    </row>
    <row collapsed="false" customFormat="false" customHeight="true" hidden="false" ht="20.85" outlineLevel="0" r="7">
      <c r="A7" s="29" t="s">
        <v>132</v>
      </c>
      <c r="B7" s="26" t="str">
        <f aca="false">sorties_modele_sanstitre!$B$7</f>
        <v>Total</v>
      </c>
      <c r="C7" s="26" t="n">
        <f aca="false">sorties_modele_sanstitre!$C$7</f>
        <v>921.3540105486</v>
      </c>
      <c r="D7" s="26" t="n">
        <f aca="false">sorties_modele_sanstitre!$D$7</f>
        <v>965.4990301363</v>
      </c>
      <c r="E7" s="26" t="n">
        <f aca="false">sorties_modele_sanstitre!$E$7</f>
        <v>1005.8939004163</v>
      </c>
      <c r="F7" s="26" t="n">
        <f aca="false">sorties_modele_sanstitre!$F$7</f>
        <v>1033.5037841311</v>
      </c>
      <c r="G7" s="26" t="n">
        <f aca="false">sorties_modele_sanstitre!$G$7</f>
        <v>1062.5737703471</v>
      </c>
      <c r="H7" s="26" t="n">
        <f aca="false">sorties_modele_sanstitre!$H$7</f>
        <v>1087.4423811874</v>
      </c>
      <c r="I7" s="26" t="n">
        <f aca="false">sorties_modele_sanstitre!$I$7</f>
        <v>1113.8302763767</v>
      </c>
      <c r="J7" s="26" t="n">
        <f aca="false">sorties_modele_sanstitre!$J$7</f>
        <v>1141.6929337055</v>
      </c>
      <c r="K7" s="26" t="n">
        <f aca="false">sorties_modele_sanstitre!$K$7</f>
        <v>1170.9151065831</v>
      </c>
    </row>
    <row collapsed="false" customFormat="false" customHeight="false" hidden="false" ht="15" outlineLevel="0" r="9">
      <c r="A9" s="30" t="s">
        <v>133</v>
      </c>
      <c r="B9" s="30"/>
      <c r="C9" s="30"/>
      <c r="D9" s="30"/>
      <c r="E9" s="30"/>
      <c r="F9" s="30"/>
      <c r="G9" s="30"/>
      <c r="H9" s="30"/>
    </row>
    <row collapsed="false" customFormat="false" customHeight="true" hidden="false" ht="14.85" outlineLevel="0" r="10">
      <c r="A10" s="28" t="s">
        <v>68</v>
      </c>
      <c r="B10" s="28" t="s">
        <v>75</v>
      </c>
      <c r="C10" s="28" t="s">
        <v>76</v>
      </c>
      <c r="D10" s="28" t="s">
        <v>77</v>
      </c>
      <c r="E10" s="28" t="s">
        <v>78</v>
      </c>
      <c r="F10" s="28" t="s">
        <v>79</v>
      </c>
      <c r="G10" s="28" t="s">
        <v>80</v>
      </c>
      <c r="H10" s="28" t="s">
        <v>81</v>
      </c>
    </row>
    <row collapsed="false" customFormat="false" customHeight="false" hidden="false" ht="15" outlineLevel="0" r="11">
      <c r="A11" s="26" t="str">
        <f aca="false">sorties_modele_sanstitre!$A$11</f>
        <v>AMS3</v>
      </c>
      <c r="B11" s="26" t="str">
        <f aca="false">sorties_modele_sanstitre!$B$11</f>
        <v>N</v>
      </c>
      <c r="C11" s="26" t="str">
        <f aca="false">sorties_modele_sanstitre!$C$11</f>
        <v>Total</v>
      </c>
      <c r="D11" s="26" t="n">
        <f aca="false">sorties_modele_sanstitre!$D$11</f>
        <v>62.9278353629</v>
      </c>
      <c r="E11" s="26" t="n">
        <f aca="false">sorties_modele_sanstitre!$E$11</f>
        <v>53.0850870398</v>
      </c>
      <c r="F11" s="26" t="n">
        <f aca="false">sorties_modele_sanstitre!$F$11</f>
        <v>81.4808185341</v>
      </c>
      <c r="G11" s="26" t="n">
        <f aca="false">sorties_modele_sanstitre!$G$11</f>
        <v>74.6243523703</v>
      </c>
      <c r="H11" s="26" t="n">
        <f aca="false">sorties_modele_sanstitre!$H$11</f>
        <v>79.6013860991</v>
      </c>
    </row>
    <row collapsed="false" customFormat="false" customHeight="false" hidden="false" ht="15" outlineLevel="0" r="13">
      <c r="A13" s="27" t="s">
        <v>134</v>
      </c>
    </row>
    <row collapsed="false" customFormat="false" customHeight="false" hidden="false" ht="15" outlineLevel="0" r="14">
      <c r="A14" s="28" t="s">
        <v>68</v>
      </c>
      <c r="B14" s="28" t="s">
        <v>83</v>
      </c>
      <c r="C14" s="26" t="str">
        <f aca="false">sorties_modele_sanstitre!$C$14</f>
        <v>2010</v>
      </c>
      <c r="D14" s="26" t="str">
        <f aca="false">sorties_modele_sanstitre!$D$14</f>
        <v>2015</v>
      </c>
      <c r="E14" s="26" t="str">
        <f aca="false">sorties_modele_sanstitre!$E$14</f>
        <v>2020</v>
      </c>
      <c r="F14" s="26" t="str">
        <f aca="false">sorties_modele_sanstitre!$F$14</f>
        <v>2025</v>
      </c>
      <c r="G14" s="26" t="str">
        <f aca="false">sorties_modele_sanstitre!$G$14</f>
        <v>2030</v>
      </c>
      <c r="H14" s="26" t="str">
        <f aca="false">sorties_modele_sanstitre!$H$14</f>
        <v>2035</v>
      </c>
      <c r="I14" s="26" t="str">
        <f aca="false">sorties_modele_sanstitre!$I$14</f>
        <v>2040</v>
      </c>
      <c r="J14" s="26" t="str">
        <f aca="false">sorties_modele_sanstitre!$J$14</f>
        <v>2045</v>
      </c>
      <c r="K14" s="26" t="str">
        <f aca="false">sorties_modele_sanstitre!$K$14</f>
        <v>2050</v>
      </c>
    </row>
    <row collapsed="false" customFormat="false" customHeight="false" hidden="false" ht="15" outlineLevel="0" r="15">
      <c r="A15" s="26" t="str">
        <f aca="false">sorties_modele_sanstitre!$A$15</f>
        <v>AMS3</v>
      </c>
      <c r="B15" s="26" t="str">
        <f aca="false">sorties_modele_sanstitre!$B$15</f>
        <v>Autres</v>
      </c>
      <c r="C15" s="26" t="n">
        <f aca="false">sorties_modele_sanstitre!$C$15</f>
        <v>0.0439457283812065</v>
      </c>
      <c r="D15" s="26" t="n">
        <f aca="false">sorties_modele_sanstitre!$D$15</f>
        <v>0.0661883398738569</v>
      </c>
      <c r="E15" s="26" t="n">
        <f aca="false">sorties_modele_sanstitre!$E$15</f>
        <v>0.0690303144191673</v>
      </c>
      <c r="F15" s="26" t="n">
        <f aca="false">sorties_modele_sanstitre!$F$15</f>
        <v>0.0758379099076378</v>
      </c>
      <c r="G15" s="26" t="n">
        <f aca="false">sorties_modele_sanstitre!$G$15</f>
        <v>0.0881397446335838</v>
      </c>
      <c r="H15" s="26" t="n">
        <f aca="false">sorties_modele_sanstitre!$H$15</f>
        <v>0.0990591203837914</v>
      </c>
      <c r="I15" s="26" t="n">
        <f aca="false">sorties_modele_sanstitre!$I$15</f>
        <v>0.103067302294326</v>
      </c>
      <c r="J15" s="26" t="n">
        <f aca="false">sorties_modele_sanstitre!$J$15</f>
        <v>0.105219360370866</v>
      </c>
      <c r="K15" s="26" t="n">
        <f aca="false">sorties_modele_sanstitre!$K$15</f>
        <v>0.108659101348102</v>
      </c>
    </row>
    <row collapsed="false" customFormat="false" customHeight="false" hidden="false" ht="15" outlineLevel="0" r="16">
      <c r="A16" s="26" t="str">
        <f aca="false">sorties_modele_sanstitre!$A$16</f>
        <v>AMS3</v>
      </c>
      <c r="B16" s="26" t="str">
        <f aca="false">sorties_modele_sanstitre!$B$16</f>
        <v>Electricité</v>
      </c>
      <c r="C16" s="26" t="n">
        <f aca="false">sorties_modele_sanstitre!$C$16</f>
        <v>0.409034136635887</v>
      </c>
      <c r="D16" s="26" t="n">
        <f aca="false">sorties_modele_sanstitre!$D$16</f>
        <v>0.370984188074752</v>
      </c>
      <c r="E16" s="26" t="n">
        <f aca="false">sorties_modele_sanstitre!$E$16</f>
        <v>0.342744874823683</v>
      </c>
      <c r="F16" s="26" t="n">
        <f aca="false">sorties_modele_sanstitre!$F$16</f>
        <v>0.34447352675614</v>
      </c>
      <c r="G16" s="26" t="n">
        <f aca="false">sorties_modele_sanstitre!$G$16</f>
        <v>0.364952166692841</v>
      </c>
      <c r="H16" s="26" t="n">
        <f aca="false">sorties_modele_sanstitre!$H$16</f>
        <v>0.39652441457679</v>
      </c>
      <c r="I16" s="26" t="n">
        <f aca="false">sorties_modele_sanstitre!$I$16</f>
        <v>0.473091930491871</v>
      </c>
      <c r="J16" s="26" t="n">
        <f aca="false">sorties_modele_sanstitre!$J$16</f>
        <v>0.529422995283632</v>
      </c>
      <c r="K16" s="26" t="n">
        <f aca="false">sorties_modele_sanstitre!$K$16</f>
        <v>0.543456177174788</v>
      </c>
    </row>
    <row collapsed="false" customFormat="false" customHeight="false" hidden="false" ht="15" outlineLevel="0" r="17">
      <c r="A17" s="26" t="str">
        <f aca="false">sorties_modele_sanstitre!$A$17</f>
        <v>AMS3</v>
      </c>
      <c r="B17" s="26" t="str">
        <f aca="false">sorties_modele_sanstitre!$B$17</f>
        <v>Fioul</v>
      </c>
      <c r="C17" s="26" t="n">
        <f aca="false">sorties_modele_sanstitre!$C$17</f>
        <v>0.00181708849984998</v>
      </c>
      <c r="D17" s="26" t="n">
        <f aca="false">sorties_modele_sanstitre!$D$17</f>
        <v>0.0046301930032903</v>
      </c>
      <c r="E17" s="26" t="n">
        <f aca="false">sorties_modele_sanstitre!$E$17</f>
        <v>0.0166251065847183</v>
      </c>
      <c r="F17" s="26" t="n">
        <f aca="false">sorties_modele_sanstitre!$F$17</f>
        <v>0.0160762852877063</v>
      </c>
      <c r="G17" s="26" t="n">
        <f aca="false">sorties_modele_sanstitre!$G$17</f>
        <v>0.0136179643694381</v>
      </c>
      <c r="H17" s="26" t="n">
        <f aca="false">sorties_modele_sanstitre!$H$17</f>
        <v>0.0117408435652089</v>
      </c>
      <c r="I17" s="26" t="n">
        <f aca="false">sorties_modele_sanstitre!$I$17</f>
        <v>0.00919410465491982</v>
      </c>
      <c r="J17" s="26" t="n">
        <f aca="false">sorties_modele_sanstitre!$J$17</f>
        <v>0.00286469924190135</v>
      </c>
      <c r="K17" s="26" t="n">
        <f aca="false">sorties_modele_sanstitre!$K$17</f>
        <v>0.000902543236547291</v>
      </c>
    </row>
    <row collapsed="false" customFormat="false" customHeight="false" hidden="false" ht="15" outlineLevel="0" r="18">
      <c r="A18" s="26" t="str">
        <f aca="false">sorties_modele_sanstitre!$A$18</f>
        <v>AMS3</v>
      </c>
      <c r="B18" s="26" t="str">
        <f aca="false">sorties_modele_sanstitre!$B$18</f>
        <v>Gaz</v>
      </c>
      <c r="C18" s="26" t="n">
        <f aca="false">sorties_modele_sanstitre!$C$18</f>
        <v>0.500747385602024</v>
      </c>
      <c r="D18" s="26" t="n">
        <f aca="false">sorties_modele_sanstitre!$D$18</f>
        <v>0.510241188225817</v>
      </c>
      <c r="E18" s="26" t="n">
        <f aca="false">sorties_modele_sanstitre!$E$18</f>
        <v>0.518331887791567</v>
      </c>
      <c r="F18" s="26" t="n">
        <f aca="false">sorties_modele_sanstitre!$F$18</f>
        <v>0.504278599171445</v>
      </c>
      <c r="G18" s="26" t="n">
        <f aca="false">sorties_modele_sanstitre!$G$18</f>
        <v>0.462498960674521</v>
      </c>
      <c r="H18" s="26" t="n">
        <f aca="false">sorties_modele_sanstitre!$H$18</f>
        <v>0.40333835134186</v>
      </c>
      <c r="I18" s="26" t="n">
        <f aca="false">sorties_modele_sanstitre!$I$18</f>
        <v>0.273088426572048</v>
      </c>
      <c r="J18" s="26" t="n">
        <f aca="false">sorties_modele_sanstitre!$J$18</f>
        <v>0.166933189481511</v>
      </c>
      <c r="K18" s="26" t="n">
        <f aca="false">sorties_modele_sanstitre!$K$18</f>
        <v>0.103496311205612</v>
      </c>
    </row>
    <row collapsed="false" customFormat="false" customHeight="false" hidden="false" ht="15" outlineLevel="0" r="19">
      <c r="A19" s="26" t="str">
        <f aca="false">sorties_modele_sanstitre!$A$19</f>
        <v>AMS3</v>
      </c>
      <c r="B19" s="26" t="str">
        <f aca="false">sorties_modele_sanstitre!$B$19</f>
        <v>Urbain</v>
      </c>
      <c r="C19" s="26" t="n">
        <f aca="false">sorties_modele_sanstitre!$C$19</f>
        <v>0.0444556608810326</v>
      </c>
      <c r="D19" s="26" t="n">
        <f aca="false">sorties_modele_sanstitre!$D$19</f>
        <v>0.0479560908222836</v>
      </c>
      <c r="E19" s="26" t="n">
        <f aca="false">sorties_modele_sanstitre!$E$19</f>
        <v>0.0532678163808641</v>
      </c>
      <c r="F19" s="26" t="n">
        <f aca="false">sorties_modele_sanstitre!$F$19</f>
        <v>0.0593336788770712</v>
      </c>
      <c r="G19" s="26" t="n">
        <f aca="false">sorties_modele_sanstitre!$G$19</f>
        <v>0.0707911636296155</v>
      </c>
      <c r="H19" s="26" t="n">
        <f aca="false">sorties_modele_sanstitre!$H$19</f>
        <v>0.0893372701323495</v>
      </c>
      <c r="I19" s="26" t="n">
        <f aca="false">sorties_modele_sanstitre!$I$19</f>
        <v>0.141558235986834</v>
      </c>
      <c r="J19" s="26" t="n">
        <f aca="false">sorties_modele_sanstitre!$J$19</f>
        <v>0.195559755622089</v>
      </c>
      <c r="K19" s="26" t="n">
        <f aca="false">sorties_modele_sanstitre!$K$19</f>
        <v>0.24348586703495</v>
      </c>
    </row>
    <row collapsed="false" customFormat="false" customHeight="false" hidden="false" ht="15" outlineLevel="0"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collapsed="false" customFormat="false" customHeight="false" hidden="false" ht="15" outlineLevel="0" r="21">
      <c r="A21" s="27" t="s">
        <v>135</v>
      </c>
    </row>
    <row collapsed="false" customFormat="false" customHeight="false" hidden="false" ht="15" outlineLevel="0" r="22">
      <c r="A22" s="26" t="str">
        <f aca="false">sorties_modele_sanstitre!$A$22</f>
        <v>scenario</v>
      </c>
      <c r="B22" s="26" t="str">
        <f aca="false">sorties_modele_sanstitre!$B$22</f>
        <v>Energie</v>
      </c>
      <c r="C22" s="26" t="str">
        <f aca="false">sorties_modele_sanstitre!$C$22</f>
        <v>2010</v>
      </c>
      <c r="D22" s="26" t="str">
        <f aca="false">sorties_modele_sanstitre!$D$22</f>
        <v>2015</v>
      </c>
      <c r="E22" s="26" t="str">
        <f aca="false">sorties_modele_sanstitre!$E$22</f>
        <v>2020</v>
      </c>
      <c r="F22" s="26" t="str">
        <f aca="false">sorties_modele_sanstitre!$F$22</f>
        <v>2025</v>
      </c>
      <c r="G22" s="26" t="str">
        <f aca="false">sorties_modele_sanstitre!$G$22</f>
        <v>2030</v>
      </c>
      <c r="H22" s="26" t="str">
        <f aca="false">sorties_modele_sanstitre!$H$22</f>
        <v>2035</v>
      </c>
      <c r="I22" s="26" t="str">
        <f aca="false">sorties_modele_sanstitre!$I$22</f>
        <v>2040</v>
      </c>
      <c r="J22" s="26" t="str">
        <f aca="false">sorties_modele_sanstitre!$J$22</f>
        <v>2045</v>
      </c>
      <c r="K22" s="26" t="str">
        <f aca="false">sorties_modele_sanstitre!$K$22</f>
        <v>2050</v>
      </c>
    </row>
    <row collapsed="false" customFormat="false" customHeight="false" hidden="false" ht="15" outlineLevel="0" r="23">
      <c r="A23" s="26" t="str">
        <f aca="false">sorties_modele_sanstitre!$A$23</f>
        <v>AMS3</v>
      </c>
      <c r="B23" s="26" t="str">
        <f aca="false">sorties_modele_sanstitre!$B$23</f>
        <v>Autres</v>
      </c>
      <c r="C23" s="26" t="n">
        <f aca="false">sorties_modele_sanstitre!$C$23</f>
        <v>448996.1913</v>
      </c>
      <c r="D23" s="26" t="n">
        <f aca="false">sorties_modele_sanstitre!$D$23</f>
        <v>4165088.9258</v>
      </c>
      <c r="E23" s="26" t="n">
        <f aca="false">sorties_modele_sanstitre!$E$23</f>
        <v>8008408.4734</v>
      </c>
      <c r="F23" s="26" t="n">
        <f aca="false">sorties_modele_sanstitre!$F$23</f>
        <v>11839610.5969</v>
      </c>
      <c r="G23" s="26" t="n">
        <f aca="false">sorties_modele_sanstitre!$G$23</f>
        <v>17407047.842</v>
      </c>
      <c r="H23" s="26" t="n">
        <f aca="false">sorties_modele_sanstitre!$H$23</f>
        <v>23208574.8277</v>
      </c>
      <c r="I23" s="26" t="n">
        <f aca="false">sorties_modele_sanstitre!$I$23</f>
        <v>28046477.7427</v>
      </c>
      <c r="J23" s="26" t="n">
        <f aca="false">sorties_modele_sanstitre!$J$23</f>
        <v>32758327.9214</v>
      </c>
      <c r="K23" s="26" t="n">
        <f aca="false">sorties_modele_sanstitre!$K$23</f>
        <v>38217522.5589</v>
      </c>
    </row>
    <row collapsed="false" customFormat="false" customHeight="false" hidden="false" ht="15" outlineLevel="0" r="24">
      <c r="A24" s="26" t="str">
        <f aca="false">sorties_modele_sanstitre!$A$24</f>
        <v>AMS3</v>
      </c>
      <c r="B24" s="26" t="str">
        <f aca="false">sorties_modele_sanstitre!$B$24</f>
        <v>Electricité</v>
      </c>
      <c r="C24" s="26" t="n">
        <f aca="false">sorties_modele_sanstitre!$C$24</f>
        <v>4179126.7599</v>
      </c>
      <c r="D24" s="26" t="n">
        <f aca="false">sorties_modele_sanstitre!$D$24</f>
        <v>23345231.7484</v>
      </c>
      <c r="E24" s="26" t="n">
        <f aca="false">sorties_modele_sanstitre!$E$24</f>
        <v>39762834.3844</v>
      </c>
      <c r="F24" s="26" t="n">
        <f aca="false">sorties_modele_sanstitre!$F$24</f>
        <v>53778280.8453</v>
      </c>
      <c r="G24" s="26" t="n">
        <f aca="false">sorties_modele_sanstitre!$G$24</f>
        <v>72075768.4524</v>
      </c>
      <c r="H24" s="26" t="n">
        <f aca="false">sorties_modele_sanstitre!$H$24</f>
        <v>92901759.1824</v>
      </c>
      <c r="I24" s="26" t="n">
        <f aca="false">sorties_modele_sanstitre!$I$24</f>
        <v>128736873.9011</v>
      </c>
      <c r="J24" s="26" t="n">
        <f aca="false">sorties_modele_sanstitre!$J$24</f>
        <v>164827195.5608</v>
      </c>
      <c r="K24" s="26" t="n">
        <f aca="false">sorties_modele_sanstitre!$K$24</f>
        <v>191144123.716</v>
      </c>
    </row>
    <row collapsed="false" customFormat="false" customHeight="false" hidden="false" ht="15" outlineLevel="0" r="25">
      <c r="A25" s="26" t="str">
        <f aca="false">sorties_modele_sanstitre!$A$25</f>
        <v>AMS3</v>
      </c>
      <c r="B25" s="26" t="str">
        <f aca="false">sorties_modele_sanstitre!$B$25</f>
        <v>Fioul</v>
      </c>
      <c r="C25" s="26" t="n">
        <f aca="false">sorties_modele_sanstitre!$C$25</f>
        <v>18565.3042</v>
      </c>
      <c r="D25" s="26" t="n">
        <f aca="false">sorties_modele_sanstitre!$D$25</f>
        <v>291368.021</v>
      </c>
      <c r="E25" s="26" t="n">
        <f aca="false">sorties_modele_sanstitre!$E$25</f>
        <v>1928727.1913</v>
      </c>
      <c r="F25" s="26" t="n">
        <f aca="false">sorties_modele_sanstitre!$F$25</f>
        <v>2509786.4364</v>
      </c>
      <c r="G25" s="26" t="n">
        <f aca="false">sorties_modele_sanstitre!$G$25</f>
        <v>2689462.7194</v>
      </c>
      <c r="H25" s="26" t="n">
        <f aca="false">sorties_modele_sanstitre!$H$25</f>
        <v>2750763.8405</v>
      </c>
      <c r="I25" s="26" t="n">
        <f aca="false">sorties_modele_sanstitre!$I$25</f>
        <v>2501882.2248</v>
      </c>
      <c r="J25" s="26" t="n">
        <f aca="false">sorties_modele_sanstitre!$J$25</f>
        <v>891877.2822</v>
      </c>
      <c r="K25" s="26" t="n">
        <f aca="false">sorties_modele_sanstitre!$K$25</f>
        <v>317442.0373</v>
      </c>
    </row>
    <row collapsed="false" customFormat="false" customHeight="false" hidden="false" ht="15" outlineLevel="0" r="26">
      <c r="A26" s="26" t="str">
        <f aca="false">sorties_modele_sanstitre!$A$26</f>
        <v>AMS3</v>
      </c>
      <c r="B26" s="26" t="str">
        <f aca="false">sorties_modele_sanstitre!$B$26</f>
        <v>Gaz</v>
      </c>
      <c r="C26" s="26" t="n">
        <f aca="false">sorties_modele_sanstitre!$C$26</f>
        <v>5116166.6269</v>
      </c>
      <c r="D26" s="26" t="n">
        <f aca="false">sorties_modele_sanstitre!$D$26</f>
        <v>32108373.2666</v>
      </c>
      <c r="E26" s="26" t="n">
        <f aca="false">sorties_modele_sanstitre!$E$26</f>
        <v>60133196.8013</v>
      </c>
      <c r="F26" s="26" t="n">
        <f aca="false">sorties_modele_sanstitre!$F$26</f>
        <v>78726619.0987</v>
      </c>
      <c r="G26" s="26" t="n">
        <f aca="false">sorties_modele_sanstitre!$G$26</f>
        <v>91340649.6559</v>
      </c>
      <c r="H26" s="26" t="n">
        <f aca="false">sorties_modele_sanstitre!$H$26</f>
        <v>94498197.3566</v>
      </c>
      <c r="I26" s="26" t="n">
        <f aca="false">sorties_modele_sanstitre!$I$26</f>
        <v>74312301.8372</v>
      </c>
      <c r="J26" s="26" t="n">
        <f aca="false">sorties_modele_sanstitre!$J$26</f>
        <v>51971919.8323</v>
      </c>
      <c r="K26" s="26" t="n">
        <f aca="false">sorties_modele_sanstitre!$K$26</f>
        <v>36401668.6977</v>
      </c>
    </row>
    <row collapsed="false" customFormat="false" customHeight="false" hidden="false" ht="15" outlineLevel="0" r="27">
      <c r="A27" s="26" t="str">
        <f aca="false">sorties_modele_sanstitre!$A$27</f>
        <v>AMS3</v>
      </c>
      <c r="B27" s="26" t="str">
        <f aca="false">sorties_modele_sanstitre!$B$27</f>
        <v>Urbain</v>
      </c>
      <c r="C27" s="26" t="n">
        <f aca="false">sorties_modele_sanstitre!$C$27</f>
        <v>454206.2028</v>
      </c>
      <c r="D27" s="26" t="n">
        <f aca="false">sorties_modele_sanstitre!$D$27</f>
        <v>3017772.9671</v>
      </c>
      <c r="E27" s="26" t="n">
        <f aca="false">sorties_modele_sanstitre!$E$27</f>
        <v>6179755.02</v>
      </c>
      <c r="F27" s="26" t="n">
        <f aca="false">sorties_modele_sanstitre!$F$27</f>
        <v>9263014.4217</v>
      </c>
      <c r="G27" s="26" t="n">
        <f aca="false">sorties_modele_sanstitre!$G$27</f>
        <v>13980811.6896</v>
      </c>
      <c r="H27" s="26" t="n">
        <f aca="false">sorties_modele_sanstitre!$H$27</f>
        <v>20930841.2061</v>
      </c>
      <c r="I27" s="26" t="n">
        <f aca="false">sorties_modele_sanstitre!$I$27</f>
        <v>38520557.2138</v>
      </c>
      <c r="J27" s="26" t="n">
        <f aca="false">sorties_modele_sanstitre!$J$27</f>
        <v>60884333.2664</v>
      </c>
      <c r="K27" s="26" t="n">
        <f aca="false">sorties_modele_sanstitre!$K$27</f>
        <v>85638722.3963</v>
      </c>
    </row>
    <row collapsed="false" customFormat="false" customHeight="false" hidden="false" ht="15" outlineLevel="0"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collapsed="false" customFormat="false" customHeight="false" hidden="false" ht="15" outlineLevel="0" r="29">
      <c r="A29" s="27" t="s">
        <v>136</v>
      </c>
    </row>
    <row collapsed="false" customFormat="false" customHeight="false" hidden="false" ht="15" outlineLevel="0" r="30">
      <c r="A30" s="26" t="str">
        <f aca="false">sorties_modele_sanstitre!$A$30</f>
        <v>scenario</v>
      </c>
      <c r="B30" s="26" t="str">
        <f aca="false">sorties_modele_sanstitre!$B$30</f>
        <v>SYSTEME_CHAUD</v>
      </c>
      <c r="C30" s="26" t="str">
        <f aca="false">sorties_modele_sanstitre!$C$30</f>
        <v>2010</v>
      </c>
      <c r="D30" s="26" t="str">
        <f aca="false">sorties_modele_sanstitre!$D$30</f>
        <v>2011</v>
      </c>
      <c r="E30" s="26" t="str">
        <f aca="false">sorties_modele_sanstitre!$E$30</f>
        <v>2015</v>
      </c>
      <c r="F30" s="26" t="str">
        <f aca="false">sorties_modele_sanstitre!$F$30</f>
        <v>2020</v>
      </c>
      <c r="G30" s="26" t="str">
        <f aca="false">sorties_modele_sanstitre!$G$30</f>
        <v>2025</v>
      </c>
      <c r="H30" s="26" t="str">
        <f aca="false">sorties_modele_sanstitre!$H$30</f>
        <v>2030</v>
      </c>
      <c r="I30" s="26" t="str">
        <f aca="false">sorties_modele_sanstitre!$I$30</f>
        <v>2035</v>
      </c>
      <c r="J30" s="26" t="str">
        <f aca="false">sorties_modele_sanstitre!$J$30</f>
        <v>2040</v>
      </c>
    </row>
    <row collapsed="false" customFormat="false" customHeight="true" hidden="false" ht="17.25" outlineLevel="0" r="31">
      <c r="A31" s="26" t="str">
        <f aca="false">sorties_modele_sanstitre!$A$31</f>
        <v>AMS3</v>
      </c>
      <c r="B31" s="26" t="str">
        <f aca="false">sorties_modele_sanstitre!$B$31</f>
        <v>Chaudière gaz</v>
      </c>
      <c r="C31" s="26" t="n">
        <f aca="false">sorties_modele_sanstitre!$C$31</f>
        <v>0.338409415183227</v>
      </c>
      <c r="D31" s="26" t="n">
        <f aca="false">sorties_modele_sanstitre!$D$31</f>
        <v>0.291218622191524</v>
      </c>
      <c r="E31" s="26" t="n">
        <f aca="false">sorties_modele_sanstitre!$E$31</f>
        <v>0</v>
      </c>
      <c r="F31" s="26" t="n">
        <f aca="false">sorties_modele_sanstitre!$F$31</f>
        <v>0.371249365134005</v>
      </c>
      <c r="G31" s="26" t="n">
        <f aca="false">sorties_modele_sanstitre!$G$31</f>
        <v>0.296679568431911</v>
      </c>
      <c r="H31" s="26" t="n">
        <f aca="false">sorties_modele_sanstitre!$H$31</f>
        <v>0.150884571829831</v>
      </c>
      <c r="I31" s="26" t="n">
        <f aca="false">sorties_modele_sanstitre!$I$31</f>
        <v>0.112316125444702</v>
      </c>
      <c r="J31" s="26" t="n">
        <f aca="false">sorties_modele_sanstitre!$J$31</f>
        <v>0.0623744963448265</v>
      </c>
    </row>
    <row collapsed="false" customFormat="false" customHeight="false" hidden="false" ht="15" outlineLevel="0" r="32">
      <c r="A32" s="26" t="str">
        <f aca="false">sorties_modele_sanstitre!$A$32</f>
        <v>AMS3</v>
      </c>
      <c r="B32" s="26" t="str">
        <f aca="false">sorties_modele_sanstitre!$B$32</f>
        <v>Chaudière condensation gaz</v>
      </c>
      <c r="C32" s="26" t="n">
        <f aca="false">sorties_modele_sanstitre!$C$32</f>
        <v>0.130092886832045</v>
      </c>
      <c r="D32" s="26" t="n">
        <f aca="false">sorties_modele_sanstitre!$D$32</f>
        <v>0.129813323235522</v>
      </c>
      <c r="E32" s="26" t="n">
        <f aca="false">sorties_modele_sanstitre!$E$32</f>
        <v>0</v>
      </c>
      <c r="F32" s="26" t="n">
        <f aca="false">sorties_modele_sanstitre!$F$32</f>
        <v>0.0939297885699876</v>
      </c>
      <c r="G32" s="26" t="n">
        <f aca="false">sorties_modele_sanstitre!$G$32</f>
        <v>0.0984504148029921</v>
      </c>
      <c r="H32" s="26" t="n">
        <f aca="false">sorties_modele_sanstitre!$H$32</f>
        <v>0.0644797325370163</v>
      </c>
      <c r="I32" s="26" t="n">
        <f aca="false">sorties_modele_sanstitre!$I$32</f>
        <v>0.0466226033545384</v>
      </c>
      <c r="J32" s="26" t="n">
        <f aca="false">sorties_modele_sanstitre!$J$32</f>
        <v>0.02804064200881</v>
      </c>
    </row>
    <row collapsed="false" customFormat="false" customHeight="false" hidden="false" ht="15" outlineLevel="0" r="33">
      <c r="A33" s="26" t="str">
        <f aca="false">sorties_modele_sanstitre!$A$33</f>
        <v>AMS3</v>
      </c>
      <c r="B33" s="26" t="str">
        <f aca="false">sorties_modele_sanstitre!$B$33</f>
        <v>Tube radiant</v>
      </c>
      <c r="C33" s="26" t="n">
        <f aca="false">sorties_modele_sanstitre!$C$33</f>
        <v>0.0102411813072737</v>
      </c>
      <c r="D33" s="26" t="n">
        <f aca="false">sorties_modele_sanstitre!$D$33</f>
        <v>0.00830266177475897</v>
      </c>
      <c r="E33" s="26" t="n">
        <f aca="false">sorties_modele_sanstitre!$E$33</f>
        <v>0</v>
      </c>
      <c r="F33" s="26" t="n">
        <f aca="false">sorties_modele_sanstitre!$F$33</f>
        <v>0.013281821510321</v>
      </c>
      <c r="G33" s="26" t="n">
        <f aca="false">sorties_modele_sanstitre!$G$33</f>
        <v>0.0073503044135337</v>
      </c>
      <c r="H33" s="26" t="n">
        <f aca="false">sorties_modele_sanstitre!$H$33</f>
        <v>0.00335879364872095</v>
      </c>
      <c r="I33" s="26" t="n">
        <f aca="false">sorties_modele_sanstitre!$I$33</f>
        <v>0.00278523792290074</v>
      </c>
      <c r="J33" s="26" t="n">
        <f aca="false">sorties_modele_sanstitre!$J$33</f>
        <v>0.00144120298810419</v>
      </c>
    </row>
    <row collapsed="false" customFormat="false" customHeight="false" hidden="false" ht="15" outlineLevel="0" r="34">
      <c r="A34" s="26" t="str">
        <f aca="false">sorties_modele_sanstitre!$A$34</f>
        <v>AMS3</v>
      </c>
      <c r="B34" s="26" t="str">
        <f aca="false">sorties_modele_sanstitre!$B$34</f>
        <v>Tube radiant performant</v>
      </c>
      <c r="C34" s="26" t="n">
        <f aca="false">sorties_modele_sanstitre!$C$34</f>
        <v>0.0051730497312068</v>
      </c>
      <c r="D34" s="26" t="n">
        <f aca="false">sorties_modele_sanstitre!$D$34</f>
        <v>0.00512063245653723</v>
      </c>
      <c r="E34" s="26" t="n">
        <f aca="false">sorties_modele_sanstitre!$E$34</f>
        <v>0</v>
      </c>
      <c r="F34" s="26" t="n">
        <f aca="false">sorties_modele_sanstitre!$F$34</f>
        <v>0.00481847221950789</v>
      </c>
      <c r="G34" s="26" t="n">
        <f aca="false">sorties_modele_sanstitre!$G$34</f>
        <v>0.00357755379933218</v>
      </c>
      <c r="H34" s="26" t="n">
        <f aca="false">sorties_modele_sanstitre!$H$34</f>
        <v>0.00260650163073916</v>
      </c>
      <c r="I34" s="26" t="n">
        <f aca="false">sorties_modele_sanstitre!$I$34</f>
        <v>0.00229118954395109</v>
      </c>
      <c r="J34" s="26" t="n">
        <f aca="false">sorties_modele_sanstitre!$J$34</f>
        <v>0.00149779320799489</v>
      </c>
    </row>
    <row collapsed="false" customFormat="false" customHeight="true" hidden="false" ht="17.85" outlineLevel="0" r="35">
      <c r="A35" s="26" t="str">
        <f aca="false">sorties_modele_sanstitre!$A$35</f>
        <v>AMS3</v>
      </c>
      <c r="B35" s="26" t="str">
        <f aca="false">sorties_modele_sanstitre!$B$35</f>
        <v>Chaudière fioul</v>
      </c>
      <c r="C35" s="26" t="n">
        <f aca="false">sorties_modele_sanstitre!$C$35</f>
        <v>0.00134515379574688</v>
      </c>
      <c r="D35" s="26" t="n">
        <f aca="false">sorties_modele_sanstitre!$D$35</f>
        <v>3.52400086485273E-019</v>
      </c>
      <c r="E35" s="26" t="n">
        <f aca="false">sorties_modele_sanstitre!$E$35</f>
        <v>0</v>
      </c>
      <c r="F35" s="26" t="n">
        <f aca="false">sorties_modele_sanstitre!$F$35</f>
        <v>0.0188152438857836</v>
      </c>
      <c r="G35" s="26" t="n">
        <f aca="false">sorties_modele_sanstitre!$G$35</f>
        <v>0.00778814994395029</v>
      </c>
      <c r="H35" s="26" t="n">
        <f aca="false">sorties_modele_sanstitre!$H$35</f>
        <v>0.00219321112256236</v>
      </c>
      <c r="I35" s="26" t="n">
        <f aca="false">sorties_modele_sanstitre!$I$35</f>
        <v>0.00135058331441175</v>
      </c>
      <c r="J35" s="26" t="n">
        <f aca="false">sorties_modele_sanstitre!$J$35</f>
        <v>0.000232026413088487</v>
      </c>
    </row>
    <row collapsed="false" customFormat="false" customHeight="false" hidden="false" ht="15" outlineLevel="0" r="36">
      <c r="A36" s="26" t="str">
        <f aca="false">sorties_modele_sanstitre!$A$36</f>
        <v>AMS3</v>
      </c>
      <c r="B36" s="26" t="str">
        <f aca="false">sorties_modele_sanstitre!$B$36</f>
        <v>Chaudière condensation fioul</v>
      </c>
      <c r="C36" s="26" t="n">
        <f aca="false">sorties_modele_sanstitre!$C$36</f>
        <v>0</v>
      </c>
      <c r="D36" s="26" t="n">
        <f aca="false">sorties_modele_sanstitre!$D$36</f>
        <v>0</v>
      </c>
      <c r="E36" s="26" t="n">
        <f aca="false">sorties_modele_sanstitre!$E$36</f>
        <v>0</v>
      </c>
      <c r="F36" s="26" t="n">
        <f aca="false">sorties_modele_sanstitre!$F$36</f>
        <v>0.00142899510088611</v>
      </c>
      <c r="G36" s="26" t="n">
        <f aca="false">sorties_modele_sanstitre!$G$36</f>
        <v>0.0002856412363511</v>
      </c>
      <c r="H36" s="26" t="n">
        <f aca="false">sorties_modele_sanstitre!$H$36</f>
        <v>1.19325155539713E-011</v>
      </c>
      <c r="I36" s="26" t="n">
        <f aca="false">sorties_modele_sanstitre!$I$36</f>
        <v>0</v>
      </c>
      <c r="J36" s="26" t="n">
        <f aca="false">sorties_modele_sanstitre!$J$36</f>
        <v>0</v>
      </c>
    </row>
    <row collapsed="false" customFormat="false" customHeight="false" hidden="false" ht="15" outlineLevel="0" r="37">
      <c r="A37" s="26" t="str">
        <f aca="false">sorties_modele_sanstitre!$A$37</f>
        <v>AMS3</v>
      </c>
      <c r="B37" s="26" t="str">
        <f aca="false">sorties_modele_sanstitre!$B$37</f>
        <v>Electrique direct</v>
      </c>
      <c r="C37" s="26" t="n">
        <f aca="false">sorties_modele_sanstitre!$C$37</f>
        <v>0.161556697797099</v>
      </c>
      <c r="D37" s="26" t="n">
        <f aca="false">sorties_modele_sanstitre!$D$37</f>
        <v>0.168716980322568</v>
      </c>
      <c r="E37" s="26" t="n">
        <f aca="false">sorties_modele_sanstitre!$E$37</f>
        <v>0</v>
      </c>
      <c r="F37" s="26" t="n">
        <f aca="false">sorties_modele_sanstitre!$F$37</f>
        <v>0.0444801228150052</v>
      </c>
      <c r="G37" s="26" t="n">
        <f aca="false">sorties_modele_sanstitre!$G$37</f>
        <v>0.0517238587831255</v>
      </c>
      <c r="H37" s="26" t="n">
        <f aca="false">sorties_modele_sanstitre!$H$37</f>
        <v>0.0579218656040273</v>
      </c>
      <c r="I37" s="26" t="n">
        <f aca="false">sorties_modele_sanstitre!$I$37</f>
        <v>0.0606349889976094</v>
      </c>
      <c r="J37" s="26" t="n">
        <f aca="false">sorties_modele_sanstitre!$J$37</f>
        <v>0.0549015406598848</v>
      </c>
    </row>
    <row collapsed="false" customFormat="false" customHeight="false" hidden="false" ht="15" outlineLevel="0" r="38">
      <c r="A38" s="26" t="str">
        <f aca="false">sorties_modele_sanstitre!$A$38</f>
        <v>AMS3</v>
      </c>
      <c r="B38" s="26" t="str">
        <f aca="false">sorties_modele_sanstitre!$B$38</f>
        <v>Electrique direct performant</v>
      </c>
      <c r="C38" s="26" t="n">
        <f aca="false">sorties_modele_sanstitre!$C$38</f>
        <v>0.0568741265868934</v>
      </c>
      <c r="D38" s="26" t="n">
        <f aca="false">sorties_modele_sanstitre!$D$38</f>
        <v>0.062600591381089</v>
      </c>
      <c r="E38" s="26" t="n">
        <f aca="false">sorties_modele_sanstitre!$E$38</f>
        <v>0</v>
      </c>
      <c r="F38" s="26" t="n">
        <f aca="false">sorties_modele_sanstitre!$F$38</f>
        <v>0.0199997306937488</v>
      </c>
      <c r="G38" s="26" t="n">
        <f aca="false">sorties_modele_sanstitre!$G$38</f>
        <v>0.0233741906827409</v>
      </c>
      <c r="H38" s="26" t="n">
        <f aca="false">sorties_modele_sanstitre!$H$38</f>
        <v>0.0260924863768615</v>
      </c>
      <c r="I38" s="26" t="n">
        <f aca="false">sorties_modele_sanstitre!$I$38</f>
        <v>0.0265280931734564</v>
      </c>
      <c r="J38" s="26" t="n">
        <f aca="false">sorties_modele_sanstitre!$J$38</f>
        <v>0.0246327502435611</v>
      </c>
    </row>
    <row collapsed="false" customFormat="false" customHeight="false" hidden="false" ht="15" outlineLevel="0" r="39">
      <c r="A39" s="26" t="str">
        <f aca="false">sorties_modele_sanstitre!$A$39</f>
        <v>AMS3</v>
      </c>
      <c r="B39" s="26" t="str">
        <f aca="false">sorties_modele_sanstitre!$B$39</f>
        <v>Cassette rayonnante</v>
      </c>
      <c r="C39" s="26" t="n">
        <f aca="false">sorties_modele_sanstitre!$C$39</f>
        <v>0.0015195618065396</v>
      </c>
      <c r="D39" s="26" t="n">
        <f aca="false">sorties_modele_sanstitre!$D$39</f>
        <v>0.00154019564551681</v>
      </c>
      <c r="E39" s="26" t="n">
        <f aca="false">sorties_modele_sanstitre!$E$39</f>
        <v>0</v>
      </c>
      <c r="F39" s="26" t="n">
        <f aca="false">sorties_modele_sanstitre!$F$39</f>
        <v>0.000814761573184852</v>
      </c>
      <c r="G39" s="26" t="n">
        <f aca="false">sorties_modele_sanstitre!$G$39</f>
        <v>0.000759554779536831</v>
      </c>
      <c r="H39" s="26" t="n">
        <f aca="false">sorties_modele_sanstitre!$H$39</f>
        <v>0.00104091120386672</v>
      </c>
      <c r="I39" s="26" t="n">
        <f aca="false">sorties_modele_sanstitre!$I$39</f>
        <v>0.00127758331022024</v>
      </c>
      <c r="J39" s="26" t="n">
        <f aca="false">sorties_modele_sanstitre!$J$39</f>
        <v>0.00130801080044891</v>
      </c>
    </row>
    <row collapsed="false" customFormat="false" customHeight="false" hidden="false" ht="15" outlineLevel="0" r="40">
      <c r="A40" s="26" t="str">
        <f aca="false">sorties_modele_sanstitre!$A$40</f>
        <v>AMS3</v>
      </c>
      <c r="B40" s="26" t="str">
        <f aca="false">sorties_modele_sanstitre!$B$40</f>
        <v>Cassette rayonnante performant</v>
      </c>
      <c r="C40" s="26" t="n">
        <f aca="false">sorties_modele_sanstitre!$C$40</f>
        <v>0.000597685229552509</v>
      </c>
      <c r="D40" s="26" t="n">
        <f aca="false">sorties_modele_sanstitre!$D$40</f>
        <v>0.000727521662784323</v>
      </c>
      <c r="E40" s="26" t="n">
        <f aca="false">sorties_modele_sanstitre!$E$40</f>
        <v>0</v>
      </c>
      <c r="F40" s="26" t="n">
        <f aca="false">sorties_modele_sanstitre!$F$40</f>
        <v>0.000281445272723834</v>
      </c>
      <c r="G40" s="26" t="n">
        <f aca="false">sorties_modele_sanstitre!$G$40</f>
        <v>0.000244076996848537</v>
      </c>
      <c r="H40" s="26" t="n">
        <f aca="false">sorties_modele_sanstitre!$H$40</f>
        <v>0.000479723055153389</v>
      </c>
      <c r="I40" s="26" t="n">
        <f aca="false">sorties_modele_sanstitre!$I$40</f>
        <v>0.000577362819030416</v>
      </c>
      <c r="J40" s="26" t="n">
        <f aca="false">sorties_modele_sanstitre!$J$40</f>
        <v>0.000639672759201801</v>
      </c>
    </row>
    <row collapsed="false" customFormat="false" customHeight="false" hidden="false" ht="15" outlineLevel="0" r="41">
      <c r="A41" s="26" t="str">
        <f aca="false">sorties_modele_sanstitre!$A$41</f>
        <v>AMS3</v>
      </c>
      <c r="B41" s="26" t="str">
        <f aca="false">sorties_modele_sanstitre!$B$41</f>
        <v>PAC</v>
      </c>
      <c r="C41" s="26" t="n">
        <f aca="false">sorties_modele_sanstitre!$C$41</f>
        <v>0.0836814184116852</v>
      </c>
      <c r="D41" s="26" t="n">
        <f aca="false">sorties_modele_sanstitre!$D$41</f>
        <v>0.105341873542858</v>
      </c>
      <c r="E41" s="26" t="n">
        <f aca="false">sorties_modele_sanstitre!$E$41</f>
        <v>0</v>
      </c>
      <c r="F41" s="26" t="n">
        <f aca="false">sorties_modele_sanstitre!$F$41</f>
        <v>0.121376831805793</v>
      </c>
      <c r="G41" s="26" t="n">
        <f aca="false">sorties_modele_sanstitre!$G$41</f>
        <v>0.161098674661716</v>
      </c>
      <c r="H41" s="26" t="n">
        <f aca="false">sorties_modele_sanstitre!$H$41</f>
        <v>0.247445687404225</v>
      </c>
      <c r="I41" s="26" t="n">
        <f aca="false">sorties_modele_sanstitre!$I$41</f>
        <v>0.25977156747711</v>
      </c>
      <c r="J41" s="26" t="n">
        <f aca="false">sorties_modele_sanstitre!$J$41</f>
        <v>0.284138295789007</v>
      </c>
    </row>
    <row collapsed="false" customFormat="false" customHeight="false" hidden="false" ht="15" outlineLevel="0" r="42">
      <c r="A42" s="26" t="str">
        <f aca="false">sorties_modele_sanstitre!$A$42</f>
        <v>AMS3</v>
      </c>
      <c r="B42" s="26" t="str">
        <f aca="false">sorties_modele_sanstitre!$B$42</f>
        <v>PAC performant</v>
      </c>
      <c r="C42" s="26" t="n">
        <f aca="false">sorties_modele_sanstitre!$C$42</f>
        <v>0.0029971034865062</v>
      </c>
      <c r="D42" s="26" t="n">
        <f aca="false">sorties_modele_sanstitre!$D$42</f>
        <v>0.00433343377751029</v>
      </c>
      <c r="E42" s="26" t="n">
        <f aca="false">sorties_modele_sanstitre!$E$42</f>
        <v>0</v>
      </c>
      <c r="F42" s="26" t="n">
        <f aca="false">sorties_modele_sanstitre!$F$42</f>
        <v>0.00220568910171718</v>
      </c>
      <c r="G42" s="26" t="n">
        <f aca="false">sorties_modele_sanstitre!$G$42</f>
        <v>0.00325736469903154</v>
      </c>
      <c r="H42" s="26" t="n">
        <f aca="false">sorties_modele_sanstitre!$H$42</f>
        <v>0.00721698098422654</v>
      </c>
      <c r="I42" s="26" t="n">
        <f aca="false">sorties_modele_sanstitre!$I$42</f>
        <v>0.00748046112298294</v>
      </c>
      <c r="J42" s="26" t="n">
        <f aca="false">sorties_modele_sanstitre!$J$42</f>
        <v>0.0092449254027149</v>
      </c>
    </row>
    <row collapsed="false" customFormat="false" customHeight="false" hidden="false" ht="15" outlineLevel="0" r="43">
      <c r="A43" s="26" t="str">
        <f aca="false">sorties_modele_sanstitre!$A$43</f>
        <v>AMS3</v>
      </c>
      <c r="B43" s="26" t="str">
        <f aca="false">sorties_modele_sanstitre!$B$43</f>
        <v>Rooftop</v>
      </c>
      <c r="C43" s="26" t="n">
        <f aca="false">sorties_modele_sanstitre!$C$43</f>
        <v>0.0872547454473083</v>
      </c>
      <c r="D43" s="26" t="n">
        <f aca="false">sorties_modele_sanstitre!$D$43</f>
        <v>0.0953059248193821</v>
      </c>
      <c r="E43" s="26" t="n">
        <f aca="false">sorties_modele_sanstitre!$E$43</f>
        <v>0</v>
      </c>
      <c r="F43" s="26" t="n">
        <f aca="false">sorties_modele_sanstitre!$F$43</f>
        <v>0.123180464168113</v>
      </c>
      <c r="G43" s="26" t="n">
        <f aca="false">sorties_modele_sanstitre!$G$43</f>
        <v>0.121928944733896</v>
      </c>
      <c r="H43" s="26" t="n">
        <f aca="false">sorties_modele_sanstitre!$H$43</f>
        <v>0.127892952683125</v>
      </c>
      <c r="I43" s="26" t="n">
        <f aca="false">sorties_modele_sanstitre!$I$43</f>
        <v>0.130408477139963</v>
      </c>
      <c r="J43" s="26" t="n">
        <f aca="false">sorties_modele_sanstitre!$J$43</f>
        <v>0.125362518100385</v>
      </c>
    </row>
    <row collapsed="false" customFormat="false" customHeight="false" hidden="false" ht="15" outlineLevel="0" r="44">
      <c r="A44" s="26" t="str">
        <f aca="false">sorties_modele_sanstitre!$A$44</f>
        <v>AMS3</v>
      </c>
      <c r="B44" s="26" t="str">
        <f aca="false">sorties_modele_sanstitre!$B$44</f>
        <v>Rooftop performant</v>
      </c>
      <c r="C44" s="26" t="n">
        <f aca="false">sorties_modele_sanstitre!$C$44</f>
        <v>0.00993038732517345</v>
      </c>
      <c r="D44" s="26" t="n">
        <f aca="false">sorties_modele_sanstitre!$D$44</f>
        <v>0.0108653551627531</v>
      </c>
      <c r="E44" s="26" t="n">
        <f aca="false">sorties_modele_sanstitre!$E$44</f>
        <v>0</v>
      </c>
      <c r="F44" s="26" t="n">
        <f aca="false">sorties_modele_sanstitre!$F$44</f>
        <v>0.00823999838209488</v>
      </c>
      <c r="G44" s="26" t="n">
        <f aca="false">sorties_modele_sanstitre!$G$44</f>
        <v>0.00621069452354848</v>
      </c>
      <c r="H44" s="26" t="n">
        <f aca="false">sorties_modele_sanstitre!$H$44</f>
        <v>0.0065312449550889</v>
      </c>
      <c r="I44" s="26" t="n">
        <f aca="false">sorties_modele_sanstitre!$I$44</f>
        <v>0.00642448449356892</v>
      </c>
      <c r="J44" s="26" t="n">
        <f aca="false">sorties_modele_sanstitre!$J$44</f>
        <v>0.00668287374904851</v>
      </c>
    </row>
    <row collapsed="false" customFormat="false" customHeight="false" hidden="false" ht="15" outlineLevel="0" r="45">
      <c r="A45" s="26" t="str">
        <f aca="false">sorties_modele_sanstitre!$A$45</f>
        <v>AMS3</v>
      </c>
      <c r="B45" s="26" t="str">
        <f aca="false">sorties_modele_sanstitre!$B$45</f>
        <v>DRV</v>
      </c>
      <c r="C45" s="26" t="n">
        <f aca="false">sorties_modele_sanstitre!$C$45</f>
        <v>0.00439594388502772</v>
      </c>
      <c r="D45" s="26" t="n">
        <f aca="false">sorties_modele_sanstitre!$D$45</f>
        <v>0.00535995750616593</v>
      </c>
      <c r="E45" s="26" t="n">
        <f aca="false">sorties_modele_sanstitre!$E$45</f>
        <v>0</v>
      </c>
      <c r="F45" s="26" t="n">
        <f aca="false">sorties_modele_sanstitre!$F$45</f>
        <v>0.00609084689807375</v>
      </c>
      <c r="G45" s="26" t="n">
        <f aca="false">sorties_modele_sanstitre!$G$45</f>
        <v>0.00843486945393592</v>
      </c>
      <c r="H45" s="26" t="n">
        <f aca="false">sorties_modele_sanstitre!$H$45</f>
        <v>0.0112937948211989</v>
      </c>
      <c r="I45" s="26" t="n">
        <f aca="false">sorties_modele_sanstitre!$I$45</f>
        <v>0.00908040513315908</v>
      </c>
      <c r="J45" s="26" t="n">
        <f aca="false">sorties_modele_sanstitre!$J$45</f>
        <v>0.0095375753327125</v>
      </c>
    </row>
    <row collapsed="false" customFormat="false" customHeight="false" hidden="false" ht="15" outlineLevel="0" r="46">
      <c r="A46" s="26" t="str">
        <f aca="false">sorties_modele_sanstitre!$A$46</f>
        <v>AMS3</v>
      </c>
      <c r="B46" s="26" t="str">
        <f aca="false">sorties_modele_sanstitre!$B$46</f>
        <v>DRV performant</v>
      </c>
      <c r="C46" s="26" t="n">
        <f aca="false">sorties_modele_sanstitre!$C$46</f>
        <v>1.32819994780986E-006</v>
      </c>
      <c r="D46" s="26" t="n">
        <f aca="false">sorties_modele_sanstitre!$D$46</f>
        <v>1.56851886802894E-006</v>
      </c>
      <c r="E46" s="26" t="n">
        <f aca="false">sorties_modele_sanstitre!$E$46</f>
        <v>0</v>
      </c>
      <c r="F46" s="26" t="n">
        <f aca="false">sorties_modele_sanstitre!$F$46</f>
        <v>0</v>
      </c>
      <c r="G46" s="26" t="n">
        <f aca="false">sorties_modele_sanstitre!$G$46</f>
        <v>0</v>
      </c>
      <c r="H46" s="26" t="n">
        <f aca="false">sorties_modele_sanstitre!$H$46</f>
        <v>0</v>
      </c>
      <c r="I46" s="26" t="n">
        <f aca="false">sorties_modele_sanstitre!$I$46</f>
        <v>0</v>
      </c>
      <c r="J46" s="26" t="n">
        <f aca="false">sorties_modele_sanstitre!$J$46</f>
        <v>0</v>
      </c>
    </row>
    <row collapsed="false" customFormat="false" customHeight="false" hidden="false" ht="15" outlineLevel="0" r="47">
      <c r="A47" s="26" t="str">
        <f aca="false">sorties_modele_sanstitre!$A$47</f>
        <v>AMS3</v>
      </c>
      <c r="B47" s="26" t="str">
        <f aca="false">sorties_modele_sanstitre!$B$47</f>
        <v>Autre système centralisé</v>
      </c>
      <c r="C47" s="26" t="n">
        <f aca="false">sorties_modele_sanstitre!$C$47</f>
        <v>0.0733219001296269</v>
      </c>
      <c r="D47" s="26" t="n">
        <f aca="false">sorties_modele_sanstitre!$D$47</f>
        <v>0.0776234354164398</v>
      </c>
      <c r="E47" s="26" t="n">
        <f aca="false">sorties_modele_sanstitre!$E$47</f>
        <v>0</v>
      </c>
      <c r="F47" s="26" t="n">
        <f aca="false">sorties_modele_sanstitre!$F$47</f>
        <v>0.128505835006612</v>
      </c>
      <c r="G47" s="26" t="n">
        <f aca="false">sorties_modele_sanstitre!$G$47</f>
        <v>0.168537945574952</v>
      </c>
      <c r="H47" s="26" t="n">
        <f aca="false">sorties_modele_sanstitre!$H$47</f>
        <v>0.232420489746621</v>
      </c>
      <c r="I47" s="26" t="n">
        <f aca="false">sorties_modele_sanstitre!$I$47</f>
        <v>0.263511435546575</v>
      </c>
      <c r="J47" s="26" t="n">
        <f aca="false">sorties_modele_sanstitre!$J$47</f>
        <v>0.304138091869429</v>
      </c>
    </row>
    <row collapsed="false" customFormat="false" customHeight="false" hidden="false" ht="15" outlineLevel="0" r="48">
      <c r="A48" s="26" t="str">
        <f aca="false">sorties_modele_sanstitre!$A$48</f>
        <v>AMS3</v>
      </c>
      <c r="B48" s="26" t="str">
        <f aca="false">sorties_modele_sanstitre!$B$48</f>
        <v>Autre système centralisé performant</v>
      </c>
      <c r="C48" s="26" t="n">
        <f aca="false">sorties_modele_sanstitre!$C$48</f>
        <v>0.0104913084895147</v>
      </c>
      <c r="D48" s="26" t="n">
        <f aca="false">sorties_modele_sanstitre!$D$48</f>
        <v>0.0110790819263353</v>
      </c>
      <c r="E48" s="26" t="n">
        <f aca="false">sorties_modele_sanstitre!$E$48</f>
        <v>0</v>
      </c>
      <c r="F48" s="26" t="n">
        <f aca="false">sorties_modele_sanstitre!$F$48</f>
        <v>0.0134779742580885</v>
      </c>
      <c r="G48" s="26" t="n">
        <f aca="false">sorties_modele_sanstitre!$G$48</f>
        <v>0.0191830424730483</v>
      </c>
      <c r="H48" s="26" t="n">
        <f aca="false">sorties_modele_sanstitre!$H$48</f>
        <v>0.037273475640267</v>
      </c>
      <c r="I48" s="26" t="n">
        <f aca="false">sorties_modele_sanstitre!$I$48</f>
        <v>0.0467163719286558</v>
      </c>
      <c r="J48" s="26" t="n">
        <f aca="false">sorties_modele_sanstitre!$J$48</f>
        <v>0.0638160070559705</v>
      </c>
    </row>
    <row collapsed="false" customFormat="false" customHeight="false" hidden="false" ht="15" outlineLevel="0" r="49">
      <c r="A49" s="26" t="str">
        <f aca="false">sorties_modele_sanstitre!$A$49</f>
        <v>AMS3</v>
      </c>
      <c r="B49" s="26" t="str">
        <f aca="false">sorties_modele_sanstitre!$B$49</f>
        <v>nr</v>
      </c>
      <c r="C49" s="26" t="n">
        <f aca="false">sorties_modele_sanstitre!$C$49</f>
        <v>0.0221161063556261</v>
      </c>
      <c r="D49" s="26" t="n">
        <f aca="false">sorties_modele_sanstitre!$D$49</f>
        <v>0.0220488406593879</v>
      </c>
      <c r="E49" s="26" t="n">
        <f aca="false">sorties_modele_sanstitre!$E$49</f>
        <v>0</v>
      </c>
      <c r="F49" s="26" t="n">
        <f aca="false">sorties_modele_sanstitre!$F$49</f>
        <v>0.0278226136043533</v>
      </c>
      <c r="G49" s="26" t="n">
        <f aca="false">sorties_modele_sanstitre!$G$49</f>
        <v>0.02111515000955</v>
      </c>
      <c r="H49" s="26" t="n">
        <f aca="false">sorties_modele_sanstitre!$H$49</f>
        <v>0.0208675767445362</v>
      </c>
      <c r="I49" s="26" t="n">
        <f aca="false">sorties_modele_sanstitre!$I$49</f>
        <v>0.0222230292771648</v>
      </c>
      <c r="J49" s="26" t="n">
        <f aca="false">sorties_modele_sanstitre!$J$49</f>
        <v>0.0220115772748123</v>
      </c>
    </row>
    <row collapsed="false" customFormat="false" customHeight="false" hidden="false" ht="15" outlineLevel="0" r="50">
      <c r="A50" s="32" t="s">
        <v>137</v>
      </c>
      <c r="B50" s="31"/>
      <c r="C50" s="31"/>
      <c r="D50" s="31"/>
      <c r="E50" s="31"/>
      <c r="F50" s="31"/>
    </row>
    <row collapsed="false" customFormat="false" customHeight="false" hidden="false" ht="15" outlineLevel="0" r="51">
      <c r="A51" s="26" t="str">
        <f aca="false">sorties_modele_sanstitre!$A$51</f>
        <v>scenario</v>
      </c>
      <c r="B51" s="26" t="str">
        <f aca="false">sorties_modele_sanstitre!$B$51</f>
        <v>SYSTEME_CHAUD</v>
      </c>
      <c r="C51" s="26" t="str">
        <f aca="false">sorties_modele_sanstitre!$C$51</f>
        <v>2010</v>
      </c>
      <c r="D51" s="26" t="str">
        <f aca="false">sorties_modele_sanstitre!$D$51</f>
        <v>2015</v>
      </c>
      <c r="E51" s="26" t="str">
        <f aca="false">sorties_modele_sanstitre!$E$51</f>
        <v>2020</v>
      </c>
      <c r="F51" s="26" t="str">
        <f aca="false">sorties_modele_sanstitre!$F$51</f>
        <v>2025</v>
      </c>
      <c r="G51" s="26" t="str">
        <f aca="false">sorties_modele_sanstitre!$G$51</f>
        <v>2030</v>
      </c>
      <c r="H51" s="26" t="str">
        <f aca="false">sorties_modele_sanstitre!$H$51</f>
        <v>2035</v>
      </c>
      <c r="I51" s="26" t="str">
        <f aca="false">sorties_modele_sanstitre!$I$51</f>
        <v>2040</v>
      </c>
      <c r="J51" s="26" t="str">
        <f aca="false">sorties_modele_sanstitre!$J$51</f>
        <v>2045</v>
      </c>
    </row>
    <row collapsed="false" customFormat="false" customHeight="false" hidden="false" ht="15" outlineLevel="0" r="52">
      <c r="A52" s="26" t="str">
        <f aca="false">sorties_modele_sanstitre!$A$52</f>
        <v>AMS3</v>
      </c>
      <c r="B52" s="26" t="str">
        <f aca="false">sorties_modele_sanstitre!$B$52</f>
        <v>Chaudière gaz</v>
      </c>
      <c r="C52" s="26" t="n">
        <f aca="false">sorties_modele_sanstitre!$C$52</f>
        <v>3457549.6667</v>
      </c>
      <c r="D52" s="26" t="n">
        <f aca="false">sorties_modele_sanstitre!$D$52</f>
        <v>4390704.5644</v>
      </c>
      <c r="E52" s="26" t="n">
        <f aca="false">sorties_modele_sanstitre!$E$52</f>
        <v>4009788.8217</v>
      </c>
      <c r="F52" s="26" t="n">
        <f aca="false">sorties_modele_sanstitre!$F$52</f>
        <v>2409153.5522</v>
      </c>
      <c r="G52" s="26" t="n">
        <f aca="false">sorties_modele_sanstitre!$G$52</f>
        <v>1264482.5671</v>
      </c>
      <c r="H52" s="26" t="n">
        <f aca="false">sorties_modele_sanstitre!$H$52</f>
        <v>835588.3836</v>
      </c>
      <c r="I52" s="26" t="n">
        <f aca="false">sorties_modele_sanstitre!$I$52</f>
        <v>477229.506399997</v>
      </c>
      <c r="J52" s="26" t="n">
        <f aca="false">sorties_modele_sanstitre!$J$52</f>
        <v>473198.5305</v>
      </c>
    </row>
    <row collapsed="false" customFormat="false" customHeight="false" hidden="false" ht="15" outlineLevel="0" r="53">
      <c r="A53" s="26" t="str">
        <f aca="false">sorties_modele_sanstitre!$A$53</f>
        <v>AMS3</v>
      </c>
      <c r="B53" s="26" t="str">
        <f aca="false">sorties_modele_sanstitre!$B$53</f>
        <v>Chaudière condensation gaz</v>
      </c>
      <c r="C53" s="26" t="n">
        <f aca="false">sorties_modele_sanstitre!$C$53</f>
        <v>1329166.9715</v>
      </c>
      <c r="D53" s="26" t="n">
        <f aca="false">sorties_modele_sanstitre!$D$53</f>
        <v>1664039.0415</v>
      </c>
      <c r="E53" s="26" t="n">
        <f aca="false">sorties_modele_sanstitre!$E$53</f>
        <v>1014516.5261</v>
      </c>
      <c r="F53" s="26" t="n">
        <f aca="false">sorties_modele_sanstitre!$F$53</f>
        <v>799455.681400001</v>
      </c>
      <c r="G53" s="26" t="n">
        <f aca="false">sorties_modele_sanstitre!$G$53</f>
        <v>540370.010900001</v>
      </c>
      <c r="H53" s="26" t="n">
        <f aca="false">sorties_modele_sanstitre!$H$53</f>
        <v>346854.0748</v>
      </c>
      <c r="I53" s="26" t="n">
        <f aca="false">sorties_modele_sanstitre!$I$53</f>
        <v>214539.9567</v>
      </c>
      <c r="J53" s="26" t="n">
        <f aca="false">sorties_modele_sanstitre!$J$53</f>
        <v>205759.9949</v>
      </c>
    </row>
    <row collapsed="false" customFormat="false" customHeight="false" hidden="false" ht="15" outlineLevel="0" r="54">
      <c r="A54" s="26" t="str">
        <f aca="false">sorties_modele_sanstitre!$A$54</f>
        <v>AMS3</v>
      </c>
      <c r="B54" s="26" t="str">
        <f aca="false">sorties_modele_sanstitre!$B$54</f>
        <v>Tube radiant</v>
      </c>
      <c r="C54" s="26" t="n">
        <f aca="false">sorties_modele_sanstitre!$C$54</f>
        <v>104634.775</v>
      </c>
      <c r="D54" s="26" t="n">
        <f aca="false">sorties_modele_sanstitre!$D$54</f>
        <v>102988.5737</v>
      </c>
      <c r="E54" s="26" t="n">
        <f aca="false">sorties_modele_sanstitre!$E$54</f>
        <v>143454.2505</v>
      </c>
      <c r="F54" s="26" t="n">
        <f aca="false">sorties_modele_sanstitre!$F$54</f>
        <v>59687.3322999999</v>
      </c>
      <c r="G54" s="26" t="n">
        <f aca="false">sorties_modele_sanstitre!$G$54</f>
        <v>28148.2458</v>
      </c>
      <c r="H54" s="26" t="n">
        <f aca="false">sorties_modele_sanstitre!$H$54</f>
        <v>20721.0892</v>
      </c>
      <c r="I54" s="26" t="n">
        <f aca="false">sorties_modele_sanstitre!$I$54</f>
        <v>11026.6957</v>
      </c>
      <c r="J54" s="26" t="n">
        <f aca="false">sorties_modele_sanstitre!$J$54</f>
        <v>13255.1397</v>
      </c>
    </row>
    <row collapsed="false" customFormat="false" customHeight="false" hidden="false" ht="15" outlineLevel="0" r="55">
      <c r="A55" s="26" t="str">
        <f aca="false">sorties_modele_sanstitre!$A$55</f>
        <v>AMS3</v>
      </c>
      <c r="B55" s="26" t="str">
        <f aca="false">sorties_modele_sanstitre!$B$55</f>
        <v>Tube radiant performant</v>
      </c>
      <c r="C55" s="26" t="n">
        <f aca="false">sorties_modele_sanstitre!$C$55</f>
        <v>52853.3651</v>
      </c>
      <c r="D55" s="26" t="n">
        <f aca="false">sorties_modele_sanstitre!$D$55</f>
        <v>57077.2498999999</v>
      </c>
      <c r="E55" s="26" t="n">
        <f aca="false">sorties_modele_sanstitre!$E$55</f>
        <v>52043.3376</v>
      </c>
      <c r="F55" s="26" t="n">
        <f aca="false">sorties_modele_sanstitre!$F$55</f>
        <v>29051.1291</v>
      </c>
      <c r="G55" s="26" t="n">
        <f aca="false">sorties_modele_sanstitre!$G$55</f>
        <v>21843.6904</v>
      </c>
      <c r="H55" s="26" t="n">
        <f aca="false">sorties_modele_sanstitre!$H$55</f>
        <v>17045.561</v>
      </c>
      <c r="I55" s="26" t="n">
        <f aca="false">sorties_modele_sanstitre!$I$55</f>
        <v>11459.6695</v>
      </c>
      <c r="J55" s="26" t="n">
        <f aca="false">sorties_modele_sanstitre!$J$55</f>
        <v>12561.0585</v>
      </c>
    </row>
    <row collapsed="false" customFormat="false" customHeight="false" hidden="false" ht="15" outlineLevel="0" r="56">
      <c r="A56" s="26" t="str">
        <f aca="false">sorties_modele_sanstitre!$A$56</f>
        <v>AMS3</v>
      </c>
      <c r="B56" s="26" t="str">
        <f aca="false">sorties_modele_sanstitre!$B$56</f>
        <v>Chaudière fioul</v>
      </c>
      <c r="C56" s="26" t="n">
        <f aca="false">sorties_modele_sanstitre!$C$56</f>
        <v>13743.5185</v>
      </c>
      <c r="D56" s="26" t="n">
        <f aca="false">sorties_modele_sanstitre!$D$56</f>
        <v>178974.2711</v>
      </c>
      <c r="E56" s="26" t="n">
        <f aca="false">sorties_modele_sanstitre!$E$56</f>
        <v>203219.6192</v>
      </c>
      <c r="F56" s="26" t="n">
        <f aca="false">sorties_modele_sanstitre!$F$56</f>
        <v>63242.8084</v>
      </c>
      <c r="G56" s="26" t="n">
        <f aca="false">sorties_modele_sanstitre!$G$56</f>
        <v>18380.1245999999</v>
      </c>
      <c r="H56" s="26" t="n">
        <f aca="false">sorties_modele_sanstitre!$H$56</f>
        <v>10047.8157</v>
      </c>
      <c r="I56" s="26" t="n">
        <f aca="false">sorties_modele_sanstitre!$I$56</f>
        <v>1775.24239999999</v>
      </c>
      <c r="J56" s="26" t="n">
        <f aca="false">sorties_modele_sanstitre!$J$56</f>
        <v>2012.88569999999</v>
      </c>
    </row>
    <row collapsed="false" customFormat="false" customHeight="false" hidden="false" ht="15" outlineLevel="0" r="57">
      <c r="A57" s="26" t="str">
        <f aca="false">sorties_modele_sanstitre!$A$57</f>
        <v>AMS3</v>
      </c>
      <c r="B57" s="26" t="str">
        <f aca="false">sorties_modele_sanstitre!$B$57</f>
        <v>Chaudière condensation fioul</v>
      </c>
      <c r="C57" s="26" t="n">
        <f aca="false">sorties_modele_sanstitre!$C$57</f>
        <v>0</v>
      </c>
      <c r="D57" s="26" t="n">
        <f aca="false">sorties_modele_sanstitre!$D$57</f>
        <v>0</v>
      </c>
      <c r="E57" s="26" t="n">
        <f aca="false">sorties_modele_sanstitre!$E$57</f>
        <v>15434.2852</v>
      </c>
      <c r="F57" s="26" t="n">
        <f aca="false">sorties_modele_sanstitre!$F$57</f>
        <v>2319.518</v>
      </c>
      <c r="G57" s="26" t="n">
        <f aca="false">sorties_modele_sanstitre!$G$57</f>
        <v>0.000100000004749745</v>
      </c>
      <c r="H57" s="26" t="n">
        <f aca="false">sorties_modele_sanstitre!$H$57</f>
        <v>0</v>
      </c>
      <c r="I57" s="26" t="n">
        <f aca="false">sorties_modele_sanstitre!$I$57</f>
        <v>0</v>
      </c>
      <c r="J57" s="26" t="n">
        <f aca="false">sorties_modele_sanstitre!$J$57</f>
        <v>0</v>
      </c>
    </row>
    <row collapsed="false" customFormat="false" customHeight="false" hidden="false" ht="15" outlineLevel="0" r="58">
      <c r="A58" s="26" t="str">
        <f aca="false">sorties_modele_sanstitre!$A$58</f>
        <v>AMS3</v>
      </c>
      <c r="B58" s="26" t="str">
        <f aca="false">sorties_modele_sanstitre!$B$58</f>
        <v>Electrique direct</v>
      </c>
      <c r="C58" s="26" t="n">
        <f aca="false">sorties_modele_sanstitre!$C$58</f>
        <v>1650634.6501</v>
      </c>
      <c r="D58" s="26" t="n">
        <f aca="false">sorties_modele_sanstitre!$D$58</f>
        <v>116729.219900001</v>
      </c>
      <c r="E58" s="26" t="n">
        <f aca="false">sorties_modele_sanstitre!$E$58</f>
        <v>480420.7522</v>
      </c>
      <c r="F58" s="26" t="n">
        <f aca="false">sorties_modele_sanstitre!$F$58</f>
        <v>420017.8623</v>
      </c>
      <c r="G58" s="26" t="n">
        <f aca="false">sorties_modele_sanstitre!$G$58</f>
        <v>485412.049899998</v>
      </c>
      <c r="H58" s="26" t="n">
        <f aca="false">sorties_modele_sanstitre!$H$58</f>
        <v>451100.7858</v>
      </c>
      <c r="I58" s="26" t="n">
        <f aca="false">sorties_modele_sanstitre!$I$58</f>
        <v>420053.6547</v>
      </c>
      <c r="J58" s="26" t="n">
        <f aca="false">sorties_modele_sanstitre!$J$58</f>
        <v>419600.0305</v>
      </c>
    </row>
    <row collapsed="false" customFormat="false" customHeight="false" hidden="false" ht="15" outlineLevel="0" r="59">
      <c r="A59" s="26" t="str">
        <f aca="false">sorties_modele_sanstitre!$A$59</f>
        <v>AMS3</v>
      </c>
      <c r="B59" s="26" t="str">
        <f aca="false">sorties_modele_sanstitre!$B$59</f>
        <v>Electrique direct performant</v>
      </c>
      <c r="C59" s="26" t="n">
        <f aca="false">sorties_modele_sanstitre!$C$59</f>
        <v>581086.4255</v>
      </c>
      <c r="D59" s="26" t="n">
        <f aca="false">sorties_modele_sanstitre!$D$59</f>
        <v>73158.2232999993</v>
      </c>
      <c r="E59" s="26" t="n">
        <f aca="false">sorties_modele_sanstitre!$E$59</f>
        <v>216013.0201</v>
      </c>
      <c r="F59" s="26" t="n">
        <f aca="false">sorties_modele_sanstitre!$F$59</f>
        <v>189807.5247</v>
      </c>
      <c r="G59" s="26" t="n">
        <f aca="false">sorties_modele_sanstitre!$G$59</f>
        <v>218667.1159</v>
      </c>
      <c r="H59" s="26" t="n">
        <f aca="false">sorties_modele_sanstitre!$H$59</f>
        <v>197358.7177</v>
      </c>
      <c r="I59" s="26" t="n">
        <f aca="false">sorties_modele_sanstitre!$I$59</f>
        <v>188466.0547</v>
      </c>
      <c r="J59" s="26" t="n">
        <f aca="false">sorties_modele_sanstitre!$J$59</f>
        <v>178963.8342</v>
      </c>
    </row>
    <row collapsed="false" customFormat="false" customHeight="false" hidden="false" ht="15" outlineLevel="0" r="60">
      <c r="A60" s="26" t="str">
        <f aca="false">sorties_modele_sanstitre!$A$60</f>
        <v>AMS3</v>
      </c>
      <c r="B60" s="26" t="str">
        <f aca="false">sorties_modele_sanstitre!$B$60</f>
        <v>Cassette rayonnante</v>
      </c>
      <c r="C60" s="26" t="n">
        <f aca="false">sorties_modele_sanstitre!$C$60</f>
        <v>15525.4558</v>
      </c>
      <c r="D60" s="26" t="n">
        <f aca="false">sorties_modele_sanstitre!$D$60</f>
        <v>2392.36940000002</v>
      </c>
      <c r="E60" s="26" t="n">
        <f aca="false">sorties_modele_sanstitre!$E$60</f>
        <v>8800.0739</v>
      </c>
      <c r="F60" s="26" t="n">
        <f aca="false">sorties_modele_sanstitre!$F$60</f>
        <v>6167.8804</v>
      </c>
      <c r="G60" s="26" t="n">
        <f aca="false">sorties_modele_sanstitre!$G$60</f>
        <v>8723.31779999999</v>
      </c>
      <c r="H60" s="26" t="n">
        <f aca="false">sorties_modele_sanstitre!$H$60</f>
        <v>9504.72399999999</v>
      </c>
      <c r="I60" s="26" t="n">
        <f aca="false">sorties_modele_sanstitre!$I$60</f>
        <v>10007.6375</v>
      </c>
      <c r="J60" s="26" t="n">
        <f aca="false">sorties_modele_sanstitre!$J$60</f>
        <v>11088.7692</v>
      </c>
    </row>
    <row collapsed="false" customFormat="false" customHeight="false" hidden="false" ht="15" outlineLevel="0" r="61">
      <c r="A61" s="26" t="str">
        <f aca="false">sorties_modele_sanstitre!$A$61</f>
        <v>AMS3</v>
      </c>
      <c r="B61" s="26" t="str">
        <f aca="false">sorties_modele_sanstitre!$B$61</f>
        <v>Cassette rayonnante performant</v>
      </c>
      <c r="C61" s="26" t="n">
        <f aca="false">sorties_modele_sanstitre!$C$61</f>
        <v>6106.5865</v>
      </c>
      <c r="D61" s="26" t="n">
        <f aca="false">sorties_modele_sanstitre!$D$61</f>
        <v>1389.77310000001</v>
      </c>
      <c r="E61" s="26" t="n">
        <f aca="false">sorties_modele_sanstitre!$E$61</f>
        <v>3039.8331</v>
      </c>
      <c r="F61" s="26" t="n">
        <f aca="false">sorties_modele_sanstitre!$F$61</f>
        <v>1982.0002</v>
      </c>
      <c r="G61" s="26" t="n">
        <f aca="false">sorties_modele_sanstitre!$G$61</f>
        <v>4020.3013</v>
      </c>
      <c r="H61" s="26" t="n">
        <f aca="false">sorties_modele_sanstitre!$H$61</f>
        <v>4295.35530000001</v>
      </c>
      <c r="I61" s="26" t="n">
        <f aca="false">sorties_modele_sanstitre!$I$61</f>
        <v>4894.1592</v>
      </c>
      <c r="J61" s="26" t="n">
        <f aca="false">sorties_modele_sanstitre!$J$61</f>
        <v>5088.48940000001</v>
      </c>
    </row>
    <row collapsed="false" customFormat="false" customHeight="false" hidden="false" ht="15" outlineLevel="0" r="62">
      <c r="A62" s="26" t="str">
        <f aca="false">sorties_modele_sanstitre!$A$62</f>
        <v>AMS3</v>
      </c>
      <c r="B62" s="26" t="str">
        <f aca="false">sorties_modele_sanstitre!$B$62</f>
        <v>PAC</v>
      </c>
      <c r="C62" s="26" t="n">
        <f aca="false">sorties_modele_sanstitre!$C$62</f>
        <v>854978.1636</v>
      </c>
      <c r="D62" s="26" t="n">
        <f aca="false">sorties_modele_sanstitre!$D$62</f>
        <v>1294789.394</v>
      </c>
      <c r="E62" s="26" t="n">
        <f aca="false">sorties_modele_sanstitre!$E$62</f>
        <v>1310966.453</v>
      </c>
      <c r="F62" s="26" t="n">
        <f aca="false">sorties_modele_sanstitre!$F$62</f>
        <v>1308183.9318</v>
      </c>
      <c r="G62" s="26" t="n">
        <f aca="false">sorties_modele_sanstitre!$G$62</f>
        <v>2073709.4206</v>
      </c>
      <c r="H62" s="26" t="n">
        <f aca="false">sorties_modele_sanstitre!$H$62</f>
        <v>1932599.6451</v>
      </c>
      <c r="I62" s="26" t="n">
        <f aca="false">sorties_modele_sanstitre!$I$62</f>
        <v>2173952.2817</v>
      </c>
      <c r="J62" s="26" t="n">
        <f aca="false">sorties_modele_sanstitre!$J$62</f>
        <v>1902033.8013</v>
      </c>
    </row>
    <row collapsed="false" customFormat="false" customHeight="false" hidden="false" ht="15" outlineLevel="0" r="63">
      <c r="A63" s="26" t="str">
        <f aca="false">sorties_modele_sanstitre!$A$63</f>
        <v>AMS3</v>
      </c>
      <c r="B63" s="26" t="str">
        <f aca="false">sorties_modele_sanstitre!$B$63</f>
        <v>PAC performant</v>
      </c>
      <c r="C63" s="26" t="n">
        <f aca="false">sorties_modele_sanstitre!$C$63</f>
        <v>30621.5894</v>
      </c>
      <c r="D63" s="26" t="n">
        <f aca="false">sorties_modele_sanstitre!$D$63</f>
        <v>53465.5976</v>
      </c>
      <c r="E63" s="26" t="n">
        <f aca="false">sorties_modele_sanstitre!$E$63</f>
        <v>23823.199</v>
      </c>
      <c r="F63" s="26" t="n">
        <f aca="false">sorties_modele_sanstitre!$F$63</f>
        <v>26451.069</v>
      </c>
      <c r="G63" s="26" t="n">
        <f aca="false">sorties_modele_sanstitre!$G$63</f>
        <v>60481.6419</v>
      </c>
      <c r="H63" s="26" t="n">
        <f aca="false">sorties_modele_sanstitre!$H$63</f>
        <v>55651.7276</v>
      </c>
      <c r="I63" s="26" t="n">
        <f aca="false">sorties_modele_sanstitre!$I$63</f>
        <v>70733.2554999999</v>
      </c>
      <c r="J63" s="26" t="n">
        <f aca="false">sorties_modele_sanstitre!$J$63</f>
        <v>51378.9752</v>
      </c>
    </row>
    <row collapsed="false" customFormat="false" customHeight="false" hidden="false" ht="15" outlineLevel="0" r="64">
      <c r="A64" s="26" t="str">
        <f aca="false">sorties_modele_sanstitre!$A$64</f>
        <v>AMS3</v>
      </c>
      <c r="B64" s="26" t="str">
        <f aca="false">sorties_modele_sanstitre!$B$64</f>
        <v>Rooftop</v>
      </c>
      <c r="C64" s="26" t="n">
        <f aca="false">sorties_modele_sanstitre!$C$64</f>
        <v>891487.0642</v>
      </c>
      <c r="D64" s="26" t="n">
        <f aca="false">sorties_modele_sanstitre!$D$64</f>
        <v>998651.702600002</v>
      </c>
      <c r="E64" s="26" t="n">
        <f aca="false">sorties_modele_sanstitre!$E$64</f>
        <v>1330447.119</v>
      </c>
      <c r="F64" s="26" t="n">
        <f aca="false">sorties_modele_sanstitre!$F$64</f>
        <v>990110.481399999</v>
      </c>
      <c r="G64" s="26" t="n">
        <f aca="false">sorties_modele_sanstitre!$G$64</f>
        <v>1071802.1542</v>
      </c>
      <c r="H64" s="26" t="n">
        <f aca="false">sorties_modele_sanstitre!$H$64</f>
        <v>970188.458600001</v>
      </c>
      <c r="I64" s="26" t="n">
        <f aca="false">sorties_modele_sanstitre!$I$64</f>
        <v>959153.117699999</v>
      </c>
      <c r="J64" s="26" t="n">
        <f aca="false">sorties_modele_sanstitre!$J$64</f>
        <v>919892.3482</v>
      </c>
    </row>
    <row collapsed="false" customFormat="false" customHeight="false" hidden="false" ht="15" outlineLevel="0" r="65">
      <c r="A65" s="26" t="str">
        <f aca="false">sorties_modele_sanstitre!$A$65</f>
        <v>AMS3</v>
      </c>
      <c r="B65" s="26" t="str">
        <f aca="false">sorties_modele_sanstitre!$B$65</f>
        <v>Rooftop performant</v>
      </c>
      <c r="C65" s="26" t="n">
        <f aca="false">sorties_modele_sanstitre!$C$65</f>
        <v>101459.3739</v>
      </c>
      <c r="D65" s="26" t="n">
        <f aca="false">sorties_modele_sanstitre!$D$65</f>
        <v>124663.8944</v>
      </c>
      <c r="E65" s="26" t="n">
        <f aca="false">sorties_modele_sanstitre!$E$65</f>
        <v>88998.5452000002</v>
      </c>
      <c r="F65" s="26" t="n">
        <f aca="false">sorties_modele_sanstitre!$F$65</f>
        <v>50433.2565</v>
      </c>
      <c r="G65" s="26" t="n">
        <f aca="false">sorties_modele_sanstitre!$G$65</f>
        <v>54734.8565</v>
      </c>
      <c r="H65" s="26" t="n">
        <f aca="false">sorties_modele_sanstitre!$H$65</f>
        <v>47795.6712999999</v>
      </c>
      <c r="I65" s="26" t="n">
        <f aca="false">sorties_modele_sanstitre!$I$65</f>
        <v>51130.9065</v>
      </c>
      <c r="J65" s="26" t="n">
        <f aca="false">sorties_modele_sanstitre!$J$65</f>
        <v>46872.7876</v>
      </c>
    </row>
    <row collapsed="false" customFormat="false" customHeight="false" hidden="false" ht="15" outlineLevel="0" r="66">
      <c r="A66" s="26" t="str">
        <f aca="false">sorties_modele_sanstitre!$A$66</f>
        <v>AMS3</v>
      </c>
      <c r="B66" s="26" t="str">
        <f aca="false">sorties_modele_sanstitre!$B$66</f>
        <v>DRV</v>
      </c>
      <c r="C66" s="26" t="n">
        <f aca="false">sorties_modele_sanstitre!$C$66</f>
        <v>44913.6272</v>
      </c>
      <c r="D66" s="26" t="n">
        <f aca="false">sorties_modele_sanstitre!$D$66</f>
        <v>103079.4891</v>
      </c>
      <c r="E66" s="26" t="n">
        <f aca="false">sorties_modele_sanstitre!$E$66</f>
        <v>65785.9975</v>
      </c>
      <c r="F66" s="26" t="n">
        <f aca="false">sorties_modele_sanstitre!$F$66</f>
        <v>68494.4225</v>
      </c>
      <c r="G66" s="26" t="n">
        <f aca="false">sorties_modele_sanstitre!$G$66</f>
        <v>94647.2293</v>
      </c>
      <c r="H66" s="26" t="n">
        <f aca="false">sorties_modele_sanstitre!$H$66</f>
        <v>67554.6901</v>
      </c>
      <c r="I66" s="26" t="n">
        <f aca="false">sorties_modele_sanstitre!$I$66</f>
        <v>72972.3306</v>
      </c>
      <c r="J66" s="26" t="n">
        <f aca="false">sorties_modele_sanstitre!$J$66</f>
        <v>59374.5808</v>
      </c>
    </row>
    <row collapsed="false" customFormat="false" customHeight="false" hidden="false" ht="15" outlineLevel="0" r="67">
      <c r="A67" s="26" t="str">
        <f aca="false">sorties_modele_sanstitre!$A$67</f>
        <v>AMS3</v>
      </c>
      <c r="B67" s="26" t="str">
        <f aca="false">sorties_modele_sanstitre!$B$67</f>
        <v>DRV performant</v>
      </c>
      <c r="C67" s="26" t="n">
        <f aca="false">sorties_modele_sanstitre!$C$67</f>
        <v>13.5703</v>
      </c>
      <c r="D67" s="26" t="n">
        <f aca="false">sorties_modele_sanstitre!$D$67</f>
        <v>224.5396</v>
      </c>
      <c r="E67" s="26" t="n">
        <f aca="false">sorties_modele_sanstitre!$E$67</f>
        <v>0</v>
      </c>
      <c r="F67" s="26" t="n">
        <f aca="false">sorties_modele_sanstitre!$F$67</f>
        <v>0</v>
      </c>
      <c r="G67" s="26" t="n">
        <f aca="false">sorties_modele_sanstitre!$G$67</f>
        <v>0</v>
      </c>
      <c r="H67" s="26" t="n">
        <f aca="false">sorties_modele_sanstitre!$H$67</f>
        <v>0</v>
      </c>
      <c r="I67" s="26" t="n">
        <f aca="false">sorties_modele_sanstitre!$I$67</f>
        <v>0</v>
      </c>
      <c r="J67" s="26" t="n">
        <f aca="false">sorties_modele_sanstitre!$J$67</f>
        <v>0</v>
      </c>
    </row>
    <row collapsed="false" customFormat="false" customHeight="false" hidden="false" ht="15" outlineLevel="0" r="68">
      <c r="A68" s="26" t="str">
        <f aca="false">sorties_modele_sanstitre!$A$68</f>
        <v>AMS3</v>
      </c>
      <c r="B68" s="26" t="str">
        <f aca="false">sorties_modele_sanstitre!$B$68</f>
        <v>Autre système centralisé</v>
      </c>
      <c r="C68" s="26" t="n">
        <f aca="false">sorties_modele_sanstitre!$C$68</f>
        <v>749134.3325</v>
      </c>
      <c r="D68" s="26" t="n">
        <f aca="false">sorties_modele_sanstitre!$D$68</f>
        <v>1150242.6562</v>
      </c>
      <c r="E68" s="26" t="n">
        <f aca="false">sorties_modele_sanstitre!$E$68</f>
        <v>1387965.3654</v>
      </c>
      <c r="F68" s="26" t="n">
        <f aca="false">sorties_modele_sanstitre!$F$68</f>
        <v>1368593.7067</v>
      </c>
      <c r="G68" s="26" t="n">
        <f aca="false">sorties_modele_sanstitre!$G$68</f>
        <v>1947791.308</v>
      </c>
      <c r="H68" s="26" t="n">
        <f aca="false">sorties_modele_sanstitre!$H$68</f>
        <v>1960422.8121</v>
      </c>
      <c r="I68" s="26" t="n">
        <f aca="false">sorties_modele_sanstitre!$I$68</f>
        <v>2326971.4381</v>
      </c>
      <c r="J68" s="26" t="n">
        <f aca="false">sorties_modele_sanstitre!$J$68</f>
        <v>2835186.7813</v>
      </c>
    </row>
    <row collapsed="false" customFormat="false" customHeight="false" hidden="false" ht="15" outlineLevel="0" r="69">
      <c r="A69" s="26" t="str">
        <f aca="false">sorties_modele_sanstitre!$A$69</f>
        <v>AMS3</v>
      </c>
      <c r="B69" s="26" t="str">
        <f aca="false">sorties_modele_sanstitre!$B$69</f>
        <v>Autre système centralisé performant</v>
      </c>
      <c r="C69" s="26" t="n">
        <f aca="false">sorties_modele_sanstitre!$C$69</f>
        <v>107190.3397</v>
      </c>
      <c r="D69" s="26" t="n">
        <f aca="false">sorties_modele_sanstitre!$D$69</f>
        <v>176447.0234</v>
      </c>
      <c r="E69" s="26" t="n">
        <f aca="false">sorties_modele_sanstitre!$E$69</f>
        <v>145572.8564</v>
      </c>
      <c r="F69" s="26" t="n">
        <f aca="false">sorties_modele_sanstitre!$F$69</f>
        <v>155773.7702</v>
      </c>
      <c r="G69" s="26" t="n">
        <f aca="false">sorties_modele_sanstitre!$G$69</f>
        <v>312368.982400001</v>
      </c>
      <c r="H69" s="26" t="n">
        <f aca="false">sorties_modele_sanstitre!$H$69</f>
        <v>347551.6766</v>
      </c>
      <c r="I69" s="26" t="n">
        <f aca="false">sorties_modele_sanstitre!$I$69</f>
        <v>488258.5565</v>
      </c>
      <c r="J69" s="26" t="n">
        <f aca="false">sorties_modele_sanstitre!$J$69</f>
        <v>625825.4916</v>
      </c>
    </row>
    <row collapsed="false" customFormat="false" customHeight="false" hidden="false" ht="15" outlineLevel="0" r="70">
      <c r="A70" s="26" t="str">
        <f aca="false">sorties_modele_sanstitre!$A$70</f>
        <v>AMS3</v>
      </c>
      <c r="B70" s="26" t="str">
        <f aca="false">sorties_modele_sanstitre!$B$70</f>
        <v>nr</v>
      </c>
      <c r="C70" s="26" t="n">
        <f aca="false">sorties_modele_sanstitre!$C$70</f>
        <v>225961.6096</v>
      </c>
      <c r="D70" s="26" t="n">
        <f aca="false">sorties_modele_sanstitre!$D$70</f>
        <v>234409.2325</v>
      </c>
      <c r="E70" s="26" t="n">
        <f aca="false">sorties_modele_sanstitre!$E$70</f>
        <v>300506.386</v>
      </c>
      <c r="F70" s="26" t="n">
        <f aca="false">sorties_modele_sanstitre!$F$70</f>
        <v>171463.2353</v>
      </c>
      <c r="G70" s="26" t="n">
        <f aca="false">sorties_modele_sanstitre!$G$70</f>
        <v>174879.9542</v>
      </c>
      <c r="H70" s="26" t="n">
        <f aca="false">sorties_modele_sanstitre!$H$70</f>
        <v>165330.7131</v>
      </c>
      <c r="I70" s="26" t="n">
        <f aca="false">sorties_modele_sanstitre!$I$70</f>
        <v>168411.3664</v>
      </c>
      <c r="J70" s="26" t="n">
        <f aca="false">sorties_modele_sanstitre!$J$70</f>
        <v>172640.1094</v>
      </c>
    </row>
    <row collapsed="false" customFormat="false" customHeight="false" hidden="false" ht="15" outlineLevel="0" r="71">
      <c r="A71" s="32" t="s">
        <v>138</v>
      </c>
      <c r="B71" s="31"/>
      <c r="C71" s="31"/>
      <c r="D71" s="31"/>
      <c r="E71" s="31"/>
      <c r="F71" s="31"/>
    </row>
    <row collapsed="false" customFormat="false" customHeight="false" hidden="false" ht="15" outlineLevel="0" r="72">
      <c r="A72" s="31"/>
      <c r="B72" s="0" t="s">
        <v>85</v>
      </c>
      <c r="C72" s="31" t="n">
        <f aca="false">SUM($C$58:$C$67)</f>
        <v>4176826.5065</v>
      </c>
      <c r="D72" s="31" t="n">
        <f aca="false">SUM($D$58:$D$67)</f>
        <v>2768544.203</v>
      </c>
      <c r="E72" s="31" t="n">
        <f aca="false">SUM($E$58:$E$67)</f>
        <v>3528294.993</v>
      </c>
      <c r="F72" s="31" t="n">
        <f aca="false">SUM($F$58:$F$67)</f>
        <v>3061648.4288</v>
      </c>
      <c r="G72" s="31" t="n">
        <f aca="false">SUM($G$58:$G$67)</f>
        <v>4072198.0874</v>
      </c>
      <c r="H72" s="31" t="n">
        <f aca="false">SUM($H$58:$H$67)</f>
        <v>3736049.7755</v>
      </c>
      <c r="I72" s="31" t="n">
        <f aca="false">SUM($I$58:$I$67)</f>
        <v>3951363.3981</v>
      </c>
      <c r="J72" s="31" t="n">
        <f aca="false">SUM($J$58:$J$67)</f>
        <v>3594293.6164</v>
      </c>
    </row>
    <row collapsed="false" customFormat="false" customHeight="false" hidden="false" ht="15" outlineLevel="0" r="73">
      <c r="B73" s="0" t="s">
        <v>139</v>
      </c>
    </row>
    <row collapsed="false" customFormat="false" customHeight="false" hidden="false" ht="15" outlineLevel="0" r="74">
      <c r="B74" s="0" t="s">
        <v>140</v>
      </c>
    </row>
    <row collapsed="false" customFormat="false" customHeight="false" hidden="false" ht="15" outlineLevel="0" r="75">
      <c r="A75" s="27" t="s">
        <v>141</v>
      </c>
    </row>
    <row collapsed="false" customFormat="false" customHeight="false" hidden="false" ht="15" outlineLevel="0" r="76">
      <c r="B76" s="0" t="s">
        <v>85</v>
      </c>
      <c r="C76" s="33" t="n">
        <f aca="false">$C$46+$C$45+$C$39+$C$40+$C$41+$C$42+$C$43+$C$44+$C$37+$C$38</f>
        <v>0.408808998175733</v>
      </c>
      <c r="D76" s="33" t="n">
        <f aca="false">$D$46+$D$45+$D$39+$D$40+$D$41+$D$42+$D$43+$D$44+$D$37+$D$38</f>
        <v>0.454793402339495</v>
      </c>
      <c r="E76" s="33" t="n">
        <f aca="false">$E$46+$E$45+$E$39+$E$40+$E$41+$E$42+$E$43+$E$44+$E$37+$E$38</f>
        <v>0</v>
      </c>
      <c r="F76" s="33" t="n">
        <f aca="false">$F$46+$F$45+$F$39+$F$40+$F$41+$F$42+$F$43+$F$44+$F$37+$F$38</f>
        <v>0.326669890710454</v>
      </c>
      <c r="G76" s="33" t="n">
        <f aca="false">$G$46+$G$45+$G$39+$G$40+$G$41+$G$42+$G$43+$G$44+$G$37+$G$38</f>
        <v>0.37703222931438</v>
      </c>
      <c r="H76" s="33" t="n">
        <f aca="false">$H$46+$H$45+$H$39+$H$40+$H$41+$H$42+$H$43+$H$44+$H$37+$H$38</f>
        <v>0.485915647087773</v>
      </c>
      <c r="I76" s="33" t="n">
        <f aca="false">$I$46+$I$45+$I$39+$I$40+$I$41+$I$42+$I$43+$I$44+$I$37+$I$38</f>
        <v>0.502183423667101</v>
      </c>
      <c r="J76" s="33" t="n">
        <f aca="false">$J$46+$J$45+$J$39+$J$40+$J$41+$J$42+$J$43+$J$44+$J$37+$J$38</f>
        <v>0.516448162836965</v>
      </c>
    </row>
    <row collapsed="false" customFormat="false" customHeight="false" hidden="false" ht="15" outlineLevel="0" r="77">
      <c r="B77" s="0" t="s">
        <v>139</v>
      </c>
      <c r="C77" s="33" t="n">
        <f aca="false">$C$46+$C$43+$C$44+$C$45+$C$41+$C$42</f>
        <v>0.188260926755649</v>
      </c>
      <c r="D77" s="33" t="n">
        <f aca="false">$D$46+$D$43+$D$44+$D$45+$D$41+$D$42</f>
        <v>0.221208113327538</v>
      </c>
      <c r="E77" s="33" t="n">
        <f aca="false">$E$46+$E$43+$E$44+$E$45+$E$41+$E$42</f>
        <v>0</v>
      </c>
      <c r="F77" s="33" t="n">
        <f aca="false">$F$46+$F$43+$F$44+$F$45+$F$41+$F$42</f>
        <v>0.261093830355792</v>
      </c>
      <c r="G77" s="33" t="n">
        <f aca="false">$G$46+$G$43+$G$44+$G$45+$G$41+$G$42</f>
        <v>0.300930548072128</v>
      </c>
      <c r="H77" s="33" t="n">
        <f aca="false">$H$46+$H$43+$H$44+$H$45+$H$41+$H$42</f>
        <v>0.400380660847864</v>
      </c>
      <c r="I77" s="33" t="n">
        <f aca="false">$I$46+$I$43+$I$44+$I$45+$I$41+$I$42</f>
        <v>0.413165395366784</v>
      </c>
      <c r="J77" s="33" t="n">
        <f aca="false">$J$46+$J$43+$J$44+$J$45+$J$41+$J$42</f>
        <v>0.434966188373868</v>
      </c>
    </row>
    <row collapsed="false" customFormat="false" customHeight="false" hidden="false" ht="15" outlineLevel="0" r="78">
      <c r="B78" s="0" t="s">
        <v>140</v>
      </c>
      <c r="C78" s="33" t="n">
        <f aca="false">$C$37+$C$38+$C$39+$C$40</f>
        <v>0.220548071420084</v>
      </c>
      <c r="D78" s="33" t="n">
        <f aca="false">$D$37+$D$38+$D$39+$D$40</f>
        <v>0.233585289011958</v>
      </c>
      <c r="E78" s="33" t="n">
        <f aca="false">$E$37+$E$38+$E$39+$E$40</f>
        <v>0</v>
      </c>
      <c r="F78" s="33" t="n">
        <f aca="false">$F$37+$F$38+$F$39+$F$40</f>
        <v>0.0655760603546627</v>
      </c>
      <c r="G78" s="33" t="n">
        <f aca="false">$G$37+$G$38+$G$39+$G$40</f>
        <v>0.0761016812422518</v>
      </c>
      <c r="H78" s="33" t="n">
        <f aca="false">$H$37+$H$38+$H$39+$H$40</f>
        <v>0.0855349862399089</v>
      </c>
      <c r="I78" s="33" t="n">
        <f aca="false">$I$37+$I$38+$I$39+$I$40</f>
        <v>0.0890180283003165</v>
      </c>
      <c r="J78" s="33" t="n">
        <f aca="false">$J$37+$J$38+$J$39+$J$40</f>
        <v>0.0814819744630966</v>
      </c>
    </row>
    <row collapsed="false" customFormat="false" customHeight="false" hidden="false" ht="15" outlineLevel="0" r="80">
      <c r="A80" s="27" t="s">
        <v>142</v>
      </c>
    </row>
    <row collapsed="false" customFormat="false" customHeight="false" hidden="false" ht="15" outlineLevel="0" r="81">
      <c r="A81" s="26" t="str">
        <f aca="false">sorties_modele_sanstitre!$A$81</f>
        <v>scenario</v>
      </c>
      <c r="B81" s="26" t="str">
        <f aca="false">sorties_modele_sanstitre!$B$81</f>
        <v>Branche_MEDPRO</v>
      </c>
      <c r="C81" s="26" t="str">
        <f aca="false">sorties_modele_sanstitre!$C$81</f>
        <v>2015</v>
      </c>
      <c r="D81" s="26" t="str">
        <f aca="false">sorties_modele_sanstitre!$D$81</f>
        <v>2020</v>
      </c>
      <c r="E81" s="26" t="str">
        <f aca="false">sorties_modele_sanstitre!$E$81</f>
        <v>2025</v>
      </c>
      <c r="F81" s="26" t="str">
        <f aca="false">sorties_modele_sanstitre!$F$81</f>
        <v>2030</v>
      </c>
      <c r="G81" s="26" t="str">
        <f aca="false">sorties_modele_sanstitre!$G$81</f>
        <v>2050</v>
      </c>
    </row>
    <row collapsed="false" customFormat="false" customHeight="false" hidden="false" ht="15" outlineLevel="0" r="82">
      <c r="A82" s="26" t="str">
        <f aca="false">sorties_modele_sanstitre!$A$82</f>
        <v>AMS3</v>
      </c>
      <c r="B82" s="26" t="str">
        <f aca="false">sorties_modele_sanstitre!$B$82</f>
        <v>Bureaux</v>
      </c>
      <c r="C82" s="34" t="n">
        <f aca="false">sorties_modele_sanstitre!$C$82</f>
        <v>0.473780754774635</v>
      </c>
      <c r="D82" s="34" t="n">
        <f aca="false">sorties_modele_sanstitre!$D$82</f>
        <v>0.508897905027207</v>
      </c>
      <c r="E82" s="34" t="n">
        <f aca="false">sorties_modele_sanstitre!$E$82</f>
        <v>0.531458676560879</v>
      </c>
      <c r="F82" s="34" t="n">
        <f aca="false">sorties_modele_sanstitre!$F$82</f>
        <v>0.547161129426428</v>
      </c>
      <c r="G82" s="34" t="n">
        <f aca="false">sorties_modele_sanstitre!$G$82</f>
        <v>0.573960914760223</v>
      </c>
      <c r="H82" s="34"/>
    </row>
    <row collapsed="false" customFormat="false" customHeight="false" hidden="false" ht="15" outlineLevel="0" r="83">
      <c r="A83" s="26" t="str">
        <f aca="false">sorties_modele_sanstitre!$A$83</f>
        <v>AMS3</v>
      </c>
      <c r="B83" s="26" t="str">
        <f aca="false">sorties_modele_sanstitre!$B$83</f>
        <v>Commerce</v>
      </c>
      <c r="C83" s="34" t="n">
        <f aca="false">sorties_modele_sanstitre!$C$83</f>
        <v>0.323005071259686</v>
      </c>
      <c r="D83" s="34" t="n">
        <f aca="false">sorties_modele_sanstitre!$D$83</f>
        <v>0.35618752970809</v>
      </c>
      <c r="E83" s="34" t="n">
        <f aca="false">sorties_modele_sanstitre!$E$83</f>
        <v>0.373630572039143</v>
      </c>
      <c r="F83" s="34" t="n">
        <f aca="false">sorties_modele_sanstitre!$F$83</f>
        <v>0.386505284928999</v>
      </c>
      <c r="G83" s="34" t="n">
        <f aca="false">sorties_modele_sanstitre!$G$83</f>
        <v>0.404511676314302</v>
      </c>
      <c r="H83" s="34"/>
    </row>
    <row collapsed="false" customFormat="false" customHeight="false" hidden="false" ht="15" outlineLevel="0" r="84">
      <c r="A84" s="26" t="str">
        <f aca="false">sorties_modele_sanstitre!$A$84</f>
        <v>AMS3</v>
      </c>
      <c r="B84" s="26" t="str">
        <f aca="false">sorties_modele_sanstitre!$B$84</f>
        <v>Santé</v>
      </c>
      <c r="C84" s="34" t="n">
        <f aca="false">sorties_modele_sanstitre!$C$84</f>
        <v>0.277519214418607</v>
      </c>
      <c r="D84" s="34" t="n">
        <f aca="false">sorties_modele_sanstitre!$D$84</f>
        <v>0.30904605395002</v>
      </c>
      <c r="E84" s="34" t="n">
        <f aca="false">sorties_modele_sanstitre!$E$84</f>
        <v>0.324729776280906</v>
      </c>
      <c r="F84" s="34" t="n">
        <f aca="false">sorties_modele_sanstitre!$F$84</f>
        <v>0.336540139256575</v>
      </c>
      <c r="G84" s="34" t="n">
        <f aca="false">sorties_modele_sanstitre!$G$84</f>
        <v>0.350512366577653</v>
      </c>
      <c r="H84" s="34"/>
    </row>
    <row collapsed="false" customFormat="false" customHeight="false" hidden="false" ht="15" outlineLevel="0" r="85">
      <c r="A85" s="26" t="str">
        <f aca="false">sorties_modele_sanstitre!$A$85</f>
        <v>AMS3</v>
      </c>
      <c r="B85" s="26" t="str">
        <f aca="false">sorties_modele_sanstitre!$B$85</f>
        <v>Autre</v>
      </c>
      <c r="C85" s="34" t="n">
        <f aca="false">sorties_modele_sanstitre!$C$85</f>
        <v>0.243387378511732</v>
      </c>
      <c r="D85" s="34" t="n">
        <f aca="false">sorties_modele_sanstitre!$D$85</f>
        <v>0.273302597546286</v>
      </c>
      <c r="E85" s="34" t="n">
        <f aca="false">sorties_modele_sanstitre!$E$85</f>
        <v>0.288769960236031</v>
      </c>
      <c r="F85" s="34" t="n">
        <f aca="false">sorties_modele_sanstitre!$F$85</f>
        <v>0.301459599426971</v>
      </c>
      <c r="G85" s="34" t="n">
        <f aca="false">sorties_modele_sanstitre!$G$85</f>
        <v>0.3154440579598</v>
      </c>
      <c r="H85" s="34"/>
    </row>
    <row collapsed="false" customFormat="false" customHeight="false" hidden="false" ht="15" outlineLevel="0" r="87">
      <c r="A87" s="27" t="s">
        <v>143</v>
      </c>
    </row>
    <row collapsed="false" customFormat="false" customHeight="false" hidden="false" ht="15" outlineLevel="0" r="88">
      <c r="A88" s="26" t="str">
        <f aca="false">sorties_modele_sanstitre!$A$88</f>
        <v>scenario</v>
      </c>
      <c r="B88" s="26" t="str">
        <f aca="false">sorties_modele_sanstitre!$B$88</f>
        <v>Branche_MEDPRO</v>
      </c>
      <c r="C88" s="26" t="str">
        <f aca="false">sorties_modele_sanstitre!$C$88</f>
        <v>2015</v>
      </c>
      <c r="D88" s="26" t="str">
        <f aca="false">sorties_modele_sanstitre!$D$88</f>
        <v>2020</v>
      </c>
      <c r="E88" s="26" t="str">
        <f aca="false">sorties_modele_sanstitre!$E$88</f>
        <v>2025</v>
      </c>
      <c r="F88" s="26" t="str">
        <f aca="false">sorties_modele_sanstitre!$F$88</f>
        <v>2030</v>
      </c>
      <c r="G88" s="26" t="str">
        <f aca="false">sorties_modele_sanstitre!$G$88</f>
        <v>2050</v>
      </c>
    </row>
    <row collapsed="false" customFormat="false" customHeight="false" hidden="false" ht="15" outlineLevel="0" r="89">
      <c r="A89" s="26" t="str">
        <f aca="false">sorties_modele_sanstitre!$A$89</f>
        <v>AMS3</v>
      </c>
      <c r="B89" s="26" t="str">
        <f aca="false">sorties_modele_sanstitre!$B$89</f>
        <v>Bureaux</v>
      </c>
      <c r="C89" s="34" t="n">
        <f aca="false">sorties_modele_sanstitre!$C$89</f>
        <v>0.425063272380516</v>
      </c>
      <c r="D89" s="34" t="n">
        <f aca="false">sorties_modele_sanstitre!$D$89</f>
        <v>0.444777113426652</v>
      </c>
      <c r="E89" s="34" t="n">
        <f aca="false">sorties_modele_sanstitre!$E$89</f>
        <v>0.45482829785856</v>
      </c>
      <c r="F89" s="34" t="n">
        <f aca="false">sorties_modele_sanstitre!$F$89</f>
        <v>0.46512993083825</v>
      </c>
      <c r="G89" s="34" t="n">
        <f aca="false">sorties_modele_sanstitre!$G$89</f>
        <v>0.482337407189338</v>
      </c>
    </row>
    <row collapsed="false" customFormat="false" customHeight="false" hidden="false" ht="15" outlineLevel="0" r="90">
      <c r="A90" s="26" t="str">
        <f aca="false">sorties_modele_sanstitre!$A$90</f>
        <v>AMS3</v>
      </c>
      <c r="B90" s="26" t="str">
        <f aca="false">sorties_modele_sanstitre!$B$90</f>
        <v>Commerce</v>
      </c>
      <c r="C90" s="34" t="n">
        <f aca="false">sorties_modele_sanstitre!$C$90</f>
        <v>0.307092485875606</v>
      </c>
      <c r="D90" s="34" t="n">
        <f aca="false">sorties_modele_sanstitre!$D$90</f>
        <v>0.339007564904861</v>
      </c>
      <c r="E90" s="34" t="n">
        <f aca="false">sorties_modele_sanstitre!$E$90</f>
        <v>0.354305591260545</v>
      </c>
      <c r="F90" s="34" t="n">
        <f aca="false">sorties_modele_sanstitre!$F$90</f>
        <v>0.369166905366698</v>
      </c>
      <c r="G90" s="34" t="n">
        <f aca="false">sorties_modele_sanstitre!$G$90</f>
        <v>0.392007064726326</v>
      </c>
    </row>
    <row collapsed="false" customFormat="false" customHeight="false" hidden="false" ht="15" outlineLevel="0" r="91">
      <c r="A91" s="26" t="str">
        <f aca="false">sorties_modele_sanstitre!$A$91</f>
        <v>AMS3</v>
      </c>
      <c r="B91" s="26" t="str">
        <f aca="false">sorties_modele_sanstitre!$B$91</f>
        <v>Santé</v>
      </c>
      <c r="C91" s="34" t="n">
        <f aca="false">sorties_modele_sanstitre!$C$91</f>
        <v>0.243919650944449</v>
      </c>
      <c r="D91" s="34" t="n">
        <f aca="false">sorties_modele_sanstitre!$D$91</f>
        <v>0.259001500994386</v>
      </c>
      <c r="E91" s="34" t="n">
        <f aca="false">sorties_modele_sanstitre!$E$91</f>
        <v>0.266216370729306</v>
      </c>
      <c r="F91" s="34" t="n">
        <f aca="false">sorties_modele_sanstitre!$F$91</f>
        <v>0.273232399496633</v>
      </c>
      <c r="G91" s="34" t="n">
        <f aca="false">sorties_modele_sanstitre!$G$91</f>
        <v>0.284100599451572</v>
      </c>
    </row>
    <row collapsed="false" customFormat="false" customHeight="false" hidden="false" ht="15" outlineLevel="0" r="92">
      <c r="A92" s="26" t="str">
        <f aca="false">sorties_modele_sanstitre!$A$92</f>
        <v>AMS3</v>
      </c>
      <c r="B92" s="26" t="str">
        <f aca="false">sorties_modele_sanstitre!$B$92</f>
        <v>Autre</v>
      </c>
      <c r="C92" s="34" t="n">
        <f aca="false">sorties_modele_sanstitre!$C$92</f>
        <v>0.266445322655673</v>
      </c>
      <c r="D92" s="34" t="n">
        <f aca="false">sorties_modele_sanstitre!$D$92</f>
        <v>0.279101437821405</v>
      </c>
      <c r="E92" s="34" t="n">
        <f aca="false">sorties_modele_sanstitre!$E$92</f>
        <v>0.285061071951197</v>
      </c>
      <c r="F92" s="34" t="n">
        <f aca="false">sorties_modele_sanstitre!$F$92</f>
        <v>0.290818743921081</v>
      </c>
      <c r="G92" s="34" t="n">
        <f aca="false">sorties_modele_sanstitre!$G$92</f>
        <v>0.29933722492995</v>
      </c>
    </row>
    <row collapsed="false" customFormat="false" customHeight="false" hidden="false" ht="15" outlineLevel="0" r="94">
      <c r="A94" s="27" t="s">
        <v>144</v>
      </c>
    </row>
    <row collapsed="false" customFormat="false" customHeight="false" hidden="false" ht="15" outlineLevel="0" r="95">
      <c r="A95" s="26" t="str">
        <f aca="false">sorties_modele_sanstitre!$A$95</f>
        <v>scenario</v>
      </c>
      <c r="B95" s="26" t="str">
        <f aca="false">sorties_modele_sanstitre!$B$95</f>
        <v>GESTE_DGEC</v>
      </c>
      <c r="C95" s="26" t="str">
        <f aca="false">sorties_modele_sanstitre!$C$95</f>
        <v>2010</v>
      </c>
      <c r="D95" s="26" t="str">
        <f aca="false">sorties_modele_sanstitre!$D$95</f>
        <v>2015</v>
      </c>
      <c r="E95" s="26" t="str">
        <f aca="false">sorties_modele_sanstitre!$E$95</f>
        <v>2020</v>
      </c>
      <c r="F95" s="26" t="str">
        <f aca="false">sorties_modele_sanstitre!$F$95</f>
        <v>2025</v>
      </c>
      <c r="G95" s="26" t="str">
        <f aca="false">sorties_modele_sanstitre!$G$95</f>
        <v>2030</v>
      </c>
      <c r="H95" s="26" t="str">
        <f aca="false">sorties_modele_sanstitre!$H$95</f>
        <v>2035</v>
      </c>
      <c r="I95" s="26" t="str">
        <f aca="false">sorties_modele_sanstitre!$I$95</f>
        <v>2040</v>
      </c>
      <c r="J95" s="26" t="str">
        <f aca="false">sorties_modele_sanstitre!$J$95</f>
        <v>2045</v>
      </c>
      <c r="K95" s="26" t="str">
        <f aca="false">sorties_modele_sanstitre!$K$95</f>
        <v>2050</v>
      </c>
    </row>
    <row collapsed="false" customFormat="false" customHeight="false" hidden="false" ht="15" outlineLevel="0" r="96">
      <c r="A96" s="26" t="str">
        <f aca="false">sorties_modele_sanstitre!$A$96</f>
        <v>AMS3</v>
      </c>
      <c r="B96" s="26" t="str">
        <f aca="false">sorties_modele_sanstitre!$B$96</f>
        <v>Parc non touché</v>
      </c>
      <c r="C96" s="34" t="n">
        <f aca="false">sorties_modele_sanstitre!$C$96</f>
        <v>0.995105948136819</v>
      </c>
      <c r="D96" s="34" t="n">
        <f aca="false">sorties_modele_sanstitre!$D$96</f>
        <v>0.993879352464147</v>
      </c>
      <c r="E96" s="34" t="n">
        <f aca="false">sorties_modele_sanstitre!$E$96</f>
        <v>0.982856162474255</v>
      </c>
      <c r="F96" s="34" t="n">
        <f aca="false">sorties_modele_sanstitre!$F$96</f>
        <v>0.978233647182665</v>
      </c>
      <c r="G96" s="34" t="n">
        <f aca="false">sorties_modele_sanstitre!$G$96</f>
        <v>0.974975096859301</v>
      </c>
      <c r="H96" s="34" t="n">
        <f aca="false">sorties_modele_sanstitre!$H$96</f>
        <v>0.977589538681921</v>
      </c>
      <c r="I96" s="34" t="n">
        <f aca="false">sorties_modele_sanstitre!$I$96</f>
        <v>0.980214770045926</v>
      </c>
      <c r="J96" s="34" t="n">
        <f aca="false">sorties_modele_sanstitre!$J$96</f>
        <v>0.97685876072858</v>
      </c>
      <c r="K96" s="34" t="n">
        <f aca="false">sorties_modele_sanstitre!$K$96</f>
        <v>0.977066124918956</v>
      </c>
    </row>
    <row collapsed="false" customFormat="false" customHeight="false" hidden="false" ht="15" outlineLevel="0" r="97">
      <c r="A97" s="26" t="str">
        <f aca="false">sorties_modele_sanstitre!$A$97</f>
        <v>AMS3</v>
      </c>
      <c r="B97" s="26" t="str">
        <f aca="false">sorties_modele_sanstitre!$B$97</f>
        <v>Rénovation faible</v>
      </c>
      <c r="C97" s="34" t="n">
        <f aca="false">sorties_modele_sanstitre!$C$97</f>
        <v>0.00336325634631035</v>
      </c>
      <c r="D97" s="34" t="n">
        <f aca="false">sorties_modele_sanstitre!$D$97</f>
        <v>0.00420657811717995</v>
      </c>
      <c r="E97" s="34" t="n">
        <f aca="false">sorties_modele_sanstitre!$E$97</f>
        <v>0.00388164559585856</v>
      </c>
      <c r="F97" s="34" t="n">
        <f aca="false">sorties_modele_sanstitre!$F$97</f>
        <v>0.00388855633032253</v>
      </c>
      <c r="G97" s="34" t="n">
        <f aca="false">sorties_modele_sanstitre!$G$97</f>
        <v>0.00456351755127665</v>
      </c>
      <c r="H97" s="34" t="n">
        <f aca="false">sorties_modele_sanstitre!$H$97</f>
        <v>0.00467669357772898</v>
      </c>
      <c r="I97" s="34" t="n">
        <f aca="false">sorties_modele_sanstitre!$I$97</f>
        <v>0.00382491888979905</v>
      </c>
      <c r="J97" s="34" t="n">
        <f aca="false">sorties_modele_sanstitre!$J$97</f>
        <v>0.00355276756067887</v>
      </c>
      <c r="K97" s="34" t="n">
        <f aca="false">sorties_modele_sanstitre!$K$97</f>
        <v>0.00345180168133488</v>
      </c>
    </row>
    <row collapsed="false" customFormat="false" customHeight="false" hidden="false" ht="15" outlineLevel="0" r="98">
      <c r="A98" s="26" t="str">
        <f aca="false">sorties_modele_sanstitre!$A$98</f>
        <v>AMS3</v>
      </c>
      <c r="B98" s="26" t="str">
        <f aca="false">sorties_modele_sanstitre!$B$98</f>
        <v>Dont GTB</v>
      </c>
      <c r="C98" s="34" t="n">
        <f aca="false">sorties_modele_sanstitre!$C$98</f>
        <v>0.0028164160419294</v>
      </c>
      <c r="D98" s="34" t="n">
        <f aca="false">sorties_modele_sanstitre!$D$98</f>
        <v>0.00359853743017233</v>
      </c>
      <c r="E98" s="34" t="n">
        <f aca="false">sorties_modele_sanstitre!$E$98</f>
        <v>0.00317116166080442</v>
      </c>
      <c r="F98" s="34" t="n">
        <f aca="false">sorties_modele_sanstitre!$F$98</f>
        <v>0.00318993486531165</v>
      </c>
      <c r="G98" s="34" t="n">
        <f aca="false">sorties_modele_sanstitre!$G$98</f>
        <v>0.003596940382624</v>
      </c>
      <c r="H98" s="34" t="n">
        <f aca="false">sorties_modele_sanstitre!$H$98</f>
        <v>0.00362544482646408</v>
      </c>
      <c r="I98" s="34" t="n">
        <f aca="false">sorties_modele_sanstitre!$I$98</f>
        <v>0.00293890793810876</v>
      </c>
      <c r="J98" s="34" t="n">
        <f aca="false">sorties_modele_sanstitre!$J$98</f>
        <v>0.00274628883417365</v>
      </c>
      <c r="K98" s="34" t="n">
        <f aca="false">sorties_modele_sanstitre!$K$98</f>
        <v>0.00268028895146908</v>
      </c>
    </row>
    <row collapsed="false" customFormat="false" customHeight="false" hidden="false" ht="15" outlineLevel="0" r="99">
      <c r="A99" s="26" t="str">
        <f aca="false">sorties_modele_sanstitre!$A$99</f>
        <v>AMS3</v>
      </c>
      <c r="B99" s="26" t="str">
        <f aca="false">sorties_modele_sanstitre!$B$99</f>
        <v>Rénovation moyenne</v>
      </c>
      <c r="C99" s="34" t="n">
        <f aca="false">sorties_modele_sanstitre!$C$99</f>
        <v>0.00110303381875479</v>
      </c>
      <c r="D99" s="34" t="n">
        <f aca="false">sorties_modele_sanstitre!$D$99</f>
        <v>0.0016708781768636</v>
      </c>
      <c r="E99" s="34" t="n">
        <f aca="false">sorties_modele_sanstitre!$E$99</f>
        <v>0.0110442656731768</v>
      </c>
      <c r="F99" s="34" t="n">
        <f aca="false">sorties_modele_sanstitre!$F$99</f>
        <v>0.0128491276281187</v>
      </c>
      <c r="G99" s="34" t="n">
        <f aca="false">sorties_modele_sanstitre!$G$99</f>
        <v>0.0125716237768336</v>
      </c>
      <c r="H99" s="34" t="n">
        <f aca="false">sorties_modele_sanstitre!$H$99</f>
        <v>0.0137900142763286</v>
      </c>
      <c r="I99" s="34" t="n">
        <f aca="false">sorties_modele_sanstitre!$I$99</f>
        <v>0.0120023023080779</v>
      </c>
      <c r="J99" s="34" t="n">
        <f aca="false">sorties_modele_sanstitre!$J$99</f>
        <v>0.0121574160643024</v>
      </c>
      <c r="K99" s="34" t="n">
        <f aca="false">sorties_modele_sanstitre!$K$99</f>
        <v>0.0117373396067632</v>
      </c>
    </row>
    <row collapsed="false" customFormat="false" customHeight="false" hidden="false" ht="15" outlineLevel="0" r="100">
      <c r="A100" s="26" t="str">
        <f aca="false">sorties_modele_sanstitre!$A$100</f>
        <v>AMS3</v>
      </c>
      <c r="B100" s="26" t="str">
        <f aca="false">sorties_modele_sanstitre!$B$100</f>
        <v>Rénovation importante</v>
      </c>
      <c r="C100" s="34" t="n">
        <f aca="false">sorties_modele_sanstitre!$C$100</f>
        <v>0.000427761698115813</v>
      </c>
      <c r="D100" s="34" t="n">
        <f aca="false">sorties_modele_sanstitre!$D$100</f>
        <v>0.000243191241809053</v>
      </c>
      <c r="E100" s="34" t="n">
        <f aca="false">sorties_modele_sanstitre!$E$100</f>
        <v>0.00221792625670943</v>
      </c>
      <c r="F100" s="34" t="n">
        <f aca="false">sorties_modele_sanstitre!$F$100</f>
        <v>0.00502866885889403</v>
      </c>
      <c r="G100" s="34" t="n">
        <f aca="false">sorties_modele_sanstitre!$G$100</f>
        <v>0.00788976181258854</v>
      </c>
      <c r="H100" s="34" t="n">
        <f aca="false">sorties_modele_sanstitre!$H$100</f>
        <v>0.00394375346402105</v>
      </c>
      <c r="I100" s="34" t="n">
        <f aca="false">sorties_modele_sanstitre!$I$100</f>
        <v>0.00395800875619656</v>
      </c>
      <c r="J100" s="34" t="n">
        <f aca="false">sorties_modele_sanstitre!$J$100</f>
        <v>0.00743105564643886</v>
      </c>
      <c r="K100" s="34" t="n">
        <f aca="false">sorties_modele_sanstitre!$K$100</f>
        <v>0.00774473379294562</v>
      </c>
    </row>
    <row collapsed="false" customFormat="false" customHeight="false" hidden="false" ht="15" outlineLevel="0" r="102">
      <c r="A102" s="27" t="s">
        <v>145</v>
      </c>
    </row>
    <row collapsed="false" customFormat="false" customHeight="false" hidden="false" ht="15" outlineLevel="0" r="103">
      <c r="A103" s="26" t="str">
        <f aca="false">sorties_modele_sanstitre!$A$103</f>
        <v>scenario</v>
      </c>
      <c r="B103" s="26" t="str">
        <f aca="false">sorties_modele_sanstitre!$B$103</f>
        <v>Energie</v>
      </c>
      <c r="C103" s="26" t="str">
        <f aca="false">sorties_modele_sanstitre!$C$103</f>
        <v>2010</v>
      </c>
      <c r="D103" s="26" t="str">
        <f aca="false">sorties_modele_sanstitre!$D$103</f>
        <v>2015</v>
      </c>
      <c r="E103" s="26" t="str">
        <f aca="false">sorties_modele_sanstitre!$E$103</f>
        <v>2020</v>
      </c>
      <c r="F103" s="26" t="str">
        <f aca="false">sorties_modele_sanstitre!$F$103</f>
        <v>2025</v>
      </c>
      <c r="G103" s="26" t="str">
        <f aca="false">sorties_modele_sanstitre!$G$103</f>
        <v>2030</v>
      </c>
      <c r="H103" s="26" t="str">
        <f aca="false">sorties_modele_sanstitre!$H$103</f>
        <v>2035</v>
      </c>
      <c r="I103" s="26" t="str">
        <f aca="false">sorties_modele_sanstitre!$I$103</f>
        <v>2040</v>
      </c>
      <c r="J103" s="26" t="str">
        <f aca="false">sorties_modele_sanstitre!$J$103</f>
        <v>2045</v>
      </c>
      <c r="K103" s="26" t="str">
        <f aca="false">sorties_modele_sanstitre!$K$103</f>
        <v>2050</v>
      </c>
    </row>
    <row collapsed="false" customFormat="false" customHeight="false" hidden="false" ht="15" outlineLevel="0" r="104">
      <c r="A104" s="26" t="str">
        <f aca="false">sorties_modele_sanstitre!$A$104</f>
        <v>AMS3</v>
      </c>
      <c r="B104" s="26" t="str">
        <f aca="false">sorties_modele_sanstitre!$B$104</f>
        <v>Autres</v>
      </c>
      <c r="C104" s="34" t="n">
        <f aca="false">sorties_modele_sanstitre!$C$104</f>
        <v>0.038767665466425</v>
      </c>
      <c r="D104" s="34" t="n">
        <f aca="false">sorties_modele_sanstitre!$D$104</f>
        <v>0.0611290469134923</v>
      </c>
      <c r="E104" s="34" t="n">
        <f aca="false">sorties_modele_sanstitre!$E$104</f>
        <v>0.0759261061035422</v>
      </c>
      <c r="F104" s="34" t="n">
        <f aca="false">sorties_modele_sanstitre!$F$104</f>
        <v>0.0849411591702939</v>
      </c>
      <c r="G104" s="34" t="n">
        <f aca="false">sorties_modele_sanstitre!$G$104</f>
        <v>0.0953864450221602</v>
      </c>
      <c r="H104" s="34" t="n">
        <f aca="false">sorties_modele_sanstitre!$H$104</f>
        <v>0.102275926071207</v>
      </c>
      <c r="I104" s="34" t="n">
        <f aca="false">sorties_modele_sanstitre!$I$104</f>
        <v>0.0856747706616456</v>
      </c>
      <c r="J104" s="34" t="n">
        <f aca="false">sorties_modele_sanstitre!$J$104</f>
        <v>0.0728236522640862</v>
      </c>
      <c r="K104" s="34" t="n">
        <f aca="false">sorties_modele_sanstitre!$K$104</f>
        <v>0.0630742303583393</v>
      </c>
    </row>
    <row collapsed="false" customFormat="false" customHeight="false" hidden="false" ht="15" outlineLevel="0" r="105">
      <c r="A105" s="26" t="str">
        <f aca="false">sorties_modele_sanstitre!$A$105</f>
        <v>AMS3</v>
      </c>
      <c r="B105" s="26" t="str">
        <f aca="false">sorties_modele_sanstitre!$B$105</f>
        <v>Electricité</v>
      </c>
      <c r="C105" s="34" t="n">
        <f aca="false">sorties_modele_sanstitre!$C$105</f>
        <v>0.252566129187387</v>
      </c>
      <c r="D105" s="34" t="n">
        <f aca="false">sorties_modele_sanstitre!$D$105</f>
        <v>0.272291379862645</v>
      </c>
      <c r="E105" s="34" t="n">
        <f aca="false">sorties_modele_sanstitre!$E$105</f>
        <v>0.307020714368048</v>
      </c>
      <c r="F105" s="34" t="n">
        <f aca="false">sorties_modele_sanstitre!$F$105</f>
        <v>0.369385911286506</v>
      </c>
      <c r="G105" s="34" t="n">
        <f aca="false">sorties_modele_sanstitre!$G$105</f>
        <v>0.453362923293849</v>
      </c>
      <c r="H105" s="34" t="n">
        <f aca="false">sorties_modele_sanstitre!$H$105</f>
        <v>0.541193781049425</v>
      </c>
      <c r="I105" s="34" t="n">
        <f aca="false">sorties_modele_sanstitre!$I$105</f>
        <v>0.601834039406201</v>
      </c>
      <c r="J105" s="34" t="n">
        <f aca="false">sorties_modele_sanstitre!$J$105</f>
        <v>0.637651803045537</v>
      </c>
      <c r="K105" s="34" t="n">
        <f aca="false">sorties_modele_sanstitre!$K$105</f>
        <v>0.634482712482253</v>
      </c>
    </row>
    <row collapsed="false" customFormat="false" customHeight="false" hidden="false" ht="15" outlineLevel="0" r="106">
      <c r="A106" s="26" t="str">
        <f aca="false">sorties_modele_sanstitre!$A$106</f>
        <v>AMS3</v>
      </c>
      <c r="B106" s="26" t="str">
        <f aca="false">sorties_modele_sanstitre!$B$106</f>
        <v>Fioul</v>
      </c>
      <c r="C106" s="34" t="n">
        <f aca="false">sorties_modele_sanstitre!$C$106</f>
        <v>0.188536989400606</v>
      </c>
      <c r="D106" s="34" t="n">
        <f aca="false">sorties_modele_sanstitre!$D$106</f>
        <v>0.149199364050341</v>
      </c>
      <c r="E106" s="34" t="n">
        <f aca="false">sorties_modele_sanstitre!$E$106</f>
        <v>0.110090436314621</v>
      </c>
      <c r="F106" s="34" t="n">
        <f aca="false">sorties_modele_sanstitre!$F$106</f>
        <v>0.0710313240333366</v>
      </c>
      <c r="G106" s="34" t="n">
        <f aca="false">sorties_modele_sanstitre!$G$106</f>
        <v>0.0319784364848766</v>
      </c>
      <c r="H106" s="34" t="n">
        <f aca="false">sorties_modele_sanstitre!$H$106</f>
        <v>0.000445935949685905</v>
      </c>
      <c r="I106" s="34" t="n">
        <f aca="false">sorties_modele_sanstitre!$I$106</f>
        <v>0.00048442543248607</v>
      </c>
      <c r="J106" s="34" t="n">
        <f aca="false">sorties_modele_sanstitre!$J$106</f>
        <v>0.000488260063616017</v>
      </c>
      <c r="K106" s="34" t="n">
        <f aca="false">sorties_modele_sanstitre!$K$106</f>
        <v>0.000491794209386083</v>
      </c>
    </row>
    <row collapsed="false" customFormat="false" customHeight="false" hidden="false" ht="15" outlineLevel="0" r="107">
      <c r="A107" s="26" t="str">
        <f aca="false">sorties_modele_sanstitre!$A$107</f>
        <v>AMS3</v>
      </c>
      <c r="B107" s="26" t="str">
        <f aca="false">sorties_modele_sanstitre!$B$107</f>
        <v>Gaz</v>
      </c>
      <c r="C107" s="34" t="n">
        <f aca="false">sorties_modele_sanstitre!$C$107</f>
        <v>0.459497007798575</v>
      </c>
      <c r="D107" s="34" t="n">
        <f aca="false">sorties_modele_sanstitre!$D$107</f>
        <v>0.469331813682311</v>
      </c>
      <c r="E107" s="34" t="n">
        <f aca="false">sorties_modele_sanstitre!$E$107</f>
        <v>0.46606462259313</v>
      </c>
      <c r="F107" s="34" t="n">
        <f aca="false">sorties_modele_sanstitre!$F$107</f>
        <v>0.434625054864775</v>
      </c>
      <c r="G107" s="34" t="n">
        <f aca="false">sorties_modele_sanstitre!$G$107</f>
        <v>0.371747581918791</v>
      </c>
      <c r="H107" s="34" t="n">
        <f aca="false">sorties_modele_sanstitre!$H$107</f>
        <v>0.285981384902062</v>
      </c>
      <c r="I107" s="34" t="n">
        <f aca="false">sorties_modele_sanstitre!$I$107</f>
        <v>0.191766043951444</v>
      </c>
      <c r="J107" s="34" t="n">
        <f aca="false">sorties_modele_sanstitre!$J$107</f>
        <v>0.106566092582954</v>
      </c>
      <c r="K107" s="34" t="n">
        <f aca="false">sorties_modele_sanstitre!$K$107</f>
        <v>0.0488016300128113</v>
      </c>
    </row>
    <row collapsed="false" customFormat="false" customHeight="false" hidden="false" ht="15" outlineLevel="0" r="108">
      <c r="A108" s="26" t="str">
        <f aca="false">sorties_modele_sanstitre!$A$108</f>
        <v>AMS3</v>
      </c>
      <c r="B108" s="26" t="str">
        <f aca="false">sorties_modele_sanstitre!$B$108</f>
        <v>Urbain</v>
      </c>
      <c r="C108" s="34" t="n">
        <f aca="false">sorties_modele_sanstitre!$C$108</f>
        <v>0.0606322081470071</v>
      </c>
      <c r="D108" s="34" t="n">
        <f aca="false">sorties_modele_sanstitre!$D$108</f>
        <v>0.0480483954912108</v>
      </c>
      <c r="E108" s="34" t="n">
        <f aca="false">sorties_modele_sanstitre!$E$108</f>
        <v>0.0408981206206587</v>
      </c>
      <c r="F108" s="34" t="n">
        <f aca="false">sorties_modele_sanstitre!$F$108</f>
        <v>0.0400165506450889</v>
      </c>
      <c r="G108" s="34" t="n">
        <f aca="false">sorties_modele_sanstitre!$G$108</f>
        <v>0.0475246132803225</v>
      </c>
      <c r="H108" s="34" t="n">
        <f aca="false">sorties_modele_sanstitre!$H$108</f>
        <v>0.0701029720276201</v>
      </c>
      <c r="I108" s="34" t="n">
        <f aca="false">sorties_modele_sanstitre!$I$108</f>
        <v>0.120240720548223</v>
      </c>
      <c r="J108" s="34" t="n">
        <f aca="false">sorties_modele_sanstitre!$J$108</f>
        <v>0.182470192043807</v>
      </c>
      <c r="K108" s="34" t="n">
        <f aca="false">sorties_modele_sanstitre!$K$108</f>
        <v>0.25314963293721</v>
      </c>
    </row>
    <row collapsed="false" customFormat="false" customHeight="false" hidden="false" ht="15" outlineLevel="0" r="110">
      <c r="A110" s="27" t="s">
        <v>146</v>
      </c>
    </row>
    <row collapsed="false" customFormat="false" customHeight="false" hidden="false" ht="15" outlineLevel="0" r="111">
      <c r="A111" s="26" t="str">
        <f aca="false">sorties_modele_sanstitre!$A$111</f>
        <v>scenario</v>
      </c>
      <c r="B111" s="26" t="str">
        <f aca="false">sorties_modele_sanstitre!$B$111</f>
        <v>energie</v>
      </c>
      <c r="C111" s="26" t="str">
        <f aca="false">sorties_modele_sanstitre!$C$111</f>
        <v>2010</v>
      </c>
      <c r="D111" s="26" t="str">
        <f aca="false">sorties_modele_sanstitre!$D$111</f>
        <v>2015</v>
      </c>
      <c r="E111" s="26" t="str">
        <f aca="false">sorties_modele_sanstitre!$E$111</f>
        <v>2020</v>
      </c>
      <c r="F111" s="26" t="str">
        <f aca="false">sorties_modele_sanstitre!$F$111</f>
        <v>2025</v>
      </c>
      <c r="G111" s="26" t="str">
        <f aca="false">sorties_modele_sanstitre!$G$111</f>
        <v>2030</v>
      </c>
      <c r="H111" s="26" t="str">
        <f aca="false">sorties_modele_sanstitre!$H$111</f>
        <v>2035</v>
      </c>
      <c r="I111" s="26" t="str">
        <f aca="false">sorties_modele_sanstitre!$I$111</f>
        <v>2040</v>
      </c>
      <c r="J111" s="26" t="str">
        <f aca="false">sorties_modele_sanstitre!$J$111</f>
        <v>2045</v>
      </c>
      <c r="K111" s="26" t="str">
        <f aca="false">sorties_modele_sanstitre!$K$111</f>
        <v>2050</v>
      </c>
    </row>
    <row collapsed="false" customFormat="false" customHeight="false" hidden="false" ht="15" outlineLevel="0" r="112">
      <c r="A112" s="26" t="str">
        <f aca="false">sorties_modele_sanstitre!$A$112</f>
        <v>AMS3</v>
      </c>
      <c r="B112" s="26" t="str">
        <f aca="false">sorties_modele_sanstitre!$B$112</f>
        <v>Electricité</v>
      </c>
      <c r="C112" s="34" t="n">
        <f aca="false">sorties_modele_sanstitre!$C$112</f>
        <v>0.234457034526856</v>
      </c>
      <c r="D112" s="34" t="n">
        <f aca="false">sorties_modele_sanstitre!$D$112</f>
        <v>0.274321486071841</v>
      </c>
      <c r="E112" s="34" t="n">
        <f aca="false">sorties_modele_sanstitre!$E$112</f>
        <v>0.323349507642734</v>
      </c>
      <c r="F112" s="34" t="n">
        <f aca="false">sorties_modele_sanstitre!$F$112</f>
        <v>0.380945185618674</v>
      </c>
      <c r="G112" s="34" t="n">
        <f aca="false">sorties_modele_sanstitre!$G$112</f>
        <v>0.458660475375019</v>
      </c>
      <c r="H112" s="34" t="n">
        <f aca="false">sorties_modele_sanstitre!$H$112</f>
        <v>0.536083469787877</v>
      </c>
      <c r="I112" s="34" t="n">
        <f aca="false">sorties_modele_sanstitre!$I$112</f>
        <v>0.578157155941974</v>
      </c>
      <c r="J112" s="34" t="n">
        <f aca="false">sorties_modele_sanstitre!$J$112</f>
        <v>0.60411991426819</v>
      </c>
      <c r="K112" s="34" t="n">
        <f aca="false">sorties_modele_sanstitre!$K$112</f>
        <v>0.608091215997531</v>
      </c>
    </row>
    <row collapsed="false" customFormat="false" customHeight="false" hidden="false" ht="15" outlineLevel="0" r="113">
      <c r="A113" s="26" t="str">
        <f aca="false">sorties_modele_sanstitre!$A$113</f>
        <v>AMS3</v>
      </c>
      <c r="B113" s="26" t="str">
        <f aca="false">sorties_modele_sanstitre!$B$113</f>
        <v>Gaz</v>
      </c>
      <c r="C113" s="34" t="n">
        <f aca="false">sorties_modele_sanstitre!$C$113</f>
        <v>0.444820693695977</v>
      </c>
      <c r="D113" s="34" t="n">
        <f aca="false">sorties_modele_sanstitre!$D$113</f>
        <v>0.449442045924141</v>
      </c>
      <c r="E113" s="34" t="n">
        <f aca="false">sorties_modele_sanstitre!$E$113</f>
        <v>0.439589137184383</v>
      </c>
      <c r="F113" s="34" t="n">
        <f aca="false">sorties_modele_sanstitre!$F$113</f>
        <v>0.411774576905503</v>
      </c>
      <c r="G113" s="34" t="n">
        <f aca="false">sorties_modele_sanstitre!$G$113</f>
        <v>0.354596250876432</v>
      </c>
      <c r="H113" s="34" t="n">
        <f aca="false">sorties_modele_sanstitre!$H$113</f>
        <v>0.285746944137714</v>
      </c>
      <c r="I113" s="34" t="n">
        <f aca="false">sorties_modele_sanstitre!$I$113</f>
        <v>0.209727590894339</v>
      </c>
      <c r="J113" s="34" t="n">
        <f aca="false">sorties_modele_sanstitre!$J$113</f>
        <v>0.148193224226751</v>
      </c>
      <c r="K113" s="34" t="n">
        <f aca="false">sorties_modele_sanstitre!$K$113</f>
        <v>0.107910064835188</v>
      </c>
    </row>
    <row collapsed="false" customFormat="false" customHeight="false" hidden="false" ht="15" outlineLevel="0" r="114">
      <c r="A114" s="26" t="str">
        <f aca="false">sorties_modele_sanstitre!$A$114</f>
        <v>AMS3</v>
      </c>
      <c r="B114" s="26" t="str">
        <f aca="false">sorties_modele_sanstitre!$B$114</f>
        <v>Fioul</v>
      </c>
      <c r="C114" s="34" t="n">
        <f aca="false">sorties_modele_sanstitre!$C$114</f>
        <v>0.21782633991874</v>
      </c>
      <c r="D114" s="34" t="n">
        <f aca="false">sorties_modele_sanstitre!$D$114</f>
        <v>0.170639013839456</v>
      </c>
      <c r="E114" s="34" t="n">
        <f aca="false">sorties_modele_sanstitre!$E$114</f>
        <v>0.1277030508563</v>
      </c>
      <c r="F114" s="34" t="n">
        <f aca="false">sorties_modele_sanstitre!$F$114</f>
        <v>0.0911938766383869</v>
      </c>
      <c r="G114" s="34" t="n">
        <f aca="false">sorties_modele_sanstitre!$G$114</f>
        <v>0.0548724100897652</v>
      </c>
      <c r="H114" s="34" t="n">
        <f aca="false">sorties_modele_sanstitre!$H$114</f>
        <v>0.0161327557587735</v>
      </c>
      <c r="I114" s="34" t="n">
        <f aca="false">sorties_modele_sanstitre!$I$114</f>
        <v>0.0138102139496215</v>
      </c>
      <c r="J114" s="34" t="n">
        <f aca="false">sorties_modele_sanstitre!$J$114</f>
        <v>0.0121911874516642</v>
      </c>
      <c r="K114" s="34" t="n">
        <f aca="false">sorties_modele_sanstitre!$K$114</f>
        <v>0.0106686970758889</v>
      </c>
    </row>
    <row collapsed="false" customFormat="false" customHeight="false" hidden="false" ht="15" outlineLevel="0" r="115">
      <c r="A115" s="26" t="str">
        <f aca="false">sorties_modele_sanstitre!$A$115</f>
        <v>AMS3</v>
      </c>
      <c r="B115" s="26" t="str">
        <f aca="false">sorties_modele_sanstitre!$B$115</f>
        <v>Urbain</v>
      </c>
      <c r="C115" s="34" t="n">
        <f aca="false">sorties_modele_sanstitre!$C$115</f>
        <v>0.05418229438056</v>
      </c>
      <c r="D115" s="34" t="n">
        <f aca="false">sorties_modele_sanstitre!$D$115</f>
        <v>0.0458619966207164</v>
      </c>
      <c r="E115" s="34" t="n">
        <f aca="false">sorties_modele_sanstitre!$E$115</f>
        <v>0.0384609587843987</v>
      </c>
      <c r="F115" s="34" t="n">
        <f aca="false">sorties_modele_sanstitre!$F$115</f>
        <v>0.0337784451441824</v>
      </c>
      <c r="G115" s="34" t="n">
        <f aca="false">sorties_modele_sanstitre!$G$115</f>
        <v>0.0339726708471134</v>
      </c>
      <c r="H115" s="34" t="n">
        <f aca="false">sorties_modele_sanstitre!$H$115</f>
        <v>0.0442033624238681</v>
      </c>
      <c r="I115" s="34" t="n">
        <f aca="false">sorties_modele_sanstitre!$I$115</f>
        <v>0.0758967262723114</v>
      </c>
      <c r="J115" s="34" t="n">
        <f aca="false">sorties_modele_sanstitre!$J$115</f>
        <v>0.1129503218808</v>
      </c>
      <c r="K115" s="34" t="n">
        <f aca="false">sorties_modele_sanstitre!$K$115</f>
        <v>0.153063812406383</v>
      </c>
    </row>
    <row collapsed="false" customFormat="false" customHeight="false" hidden="false" ht="15" outlineLevel="0" r="116">
      <c r="A116" s="26" t="str">
        <f aca="false">sorties_modele_sanstitre!$A$116</f>
        <v>AMS3</v>
      </c>
      <c r="B116" s="26" t="str">
        <f aca="false">sorties_modele_sanstitre!$B$116</f>
        <v>Autres</v>
      </c>
      <c r="C116" s="34" t="n">
        <f aca="false">sorties_modele_sanstitre!$C$116</f>
        <v>0.0487136374778673</v>
      </c>
      <c r="D116" s="34" t="n">
        <f aca="false">sorties_modele_sanstitre!$D$116</f>
        <v>0.0597354575438458</v>
      </c>
      <c r="E116" s="34" t="n">
        <f aca="false">sorties_modele_sanstitre!$E$116</f>
        <v>0.0708973455321848</v>
      </c>
      <c r="F116" s="34" t="n">
        <f aca="false">sorties_modele_sanstitre!$F$116</f>
        <v>0.0823079156932535</v>
      </c>
      <c r="G116" s="34" t="n">
        <f aca="false">sorties_modele_sanstitre!$G$116</f>
        <v>0.0978981928116699</v>
      </c>
      <c r="H116" s="34" t="n">
        <f aca="false">sorties_modele_sanstitre!$H$116</f>
        <v>0.117833467891767</v>
      </c>
      <c r="I116" s="34" t="n">
        <f aca="false">sorties_modele_sanstitre!$I$116</f>
        <v>0.122408312941754</v>
      </c>
      <c r="J116" s="34" t="n">
        <f aca="false">sorties_modele_sanstitre!$J$116</f>
        <v>0.122545352172595</v>
      </c>
      <c r="K116" s="34" t="n">
        <f aca="false">sorties_modele_sanstitre!$K$116</f>
        <v>0.120266209685009</v>
      </c>
    </row>
    <row collapsed="false" customFormat="false" customHeight="false" hidden="false" ht="15" outlineLevel="0" r="118">
      <c r="A118" s="27" t="s">
        <v>147</v>
      </c>
    </row>
    <row collapsed="false" customFormat="false" customHeight="false" hidden="false" ht="15" outlineLevel="0" r="119">
      <c r="A119" s="26" t="str">
        <f aca="false">sorties_modele_sanstitre!$A$119</f>
        <v>scenario</v>
      </c>
      <c r="B119" s="26" t="str">
        <f aca="false">sorties_modele_sanstitre!$B$119</f>
        <v>2020</v>
      </c>
      <c r="C119" s="26" t="str">
        <f aca="false">sorties_modele_sanstitre!$C$119</f>
        <v>2025</v>
      </c>
      <c r="D119" s="26" t="str">
        <f aca="false">sorties_modele_sanstitre!$D$119</f>
        <v>2030</v>
      </c>
      <c r="E119" s="26" t="str">
        <f aca="false">sorties_modele_sanstitre!$E$119</f>
        <v>2035</v>
      </c>
      <c r="F119" s="26" t="str">
        <f aca="false">sorties_modele_sanstitre!$F$119</f>
        <v>2040</v>
      </c>
      <c r="G119" s="26" t="str">
        <f aca="false">sorties_modele_sanstitre!$G$119</f>
        <v>2045</v>
      </c>
      <c r="H119" s="26" t="str">
        <f aca="false">sorties_modele_sanstitre!$H$119</f>
        <v>2050</v>
      </c>
      <c r="I119" s="26" t="str">
        <f aca="false">sorties_modele_sanstitre!$I$119</f>
        <v>2045</v>
      </c>
      <c r="J119" s="35"/>
    </row>
    <row collapsed="false" customFormat="false" customHeight="false" hidden="false" ht="15" outlineLevel="0" r="120">
      <c r="A120" s="26" t="str">
        <f aca="false">sorties_modele_sanstitre!$A$120</f>
        <v>AMS3</v>
      </c>
      <c r="B120" s="26" t="n">
        <f aca="false">sorties_modele_sanstitre!$B$120</f>
        <v>2739025.497822</v>
      </c>
      <c r="C120" s="26" t="n">
        <f aca="false">sorties_modele_sanstitre!$C$120</f>
        <v>2517269.1883293</v>
      </c>
      <c r="D120" s="26" t="n">
        <f aca="false">sorties_modele_sanstitre!$D$120</f>
        <v>1615075.050632</v>
      </c>
      <c r="E120" s="26" t="n">
        <f aca="false">sorties_modele_sanstitre!$E$120</f>
        <v>1054501.90519</v>
      </c>
      <c r="F120" s="26" t="n">
        <f aca="false">sorties_modele_sanstitre!$F$120</f>
        <v>733203.321096124</v>
      </c>
      <c r="G120" s="26" t="n">
        <f aca="false">sorties_modele_sanstitre!$G$120</f>
        <v>579475.284494</v>
      </c>
      <c r="H120" s="26" t="n">
        <f aca="false">sorties_modele_sanstitre!$H$120</f>
        <v>1467356.97267</v>
      </c>
      <c r="I120" s="26" t="n">
        <f aca="false">sorties_modele_sanstitre!$I$120</f>
        <v>545881.541</v>
      </c>
      <c r="J120" s="36"/>
    </row>
    <row collapsed="false" customFormat="false" customHeight="false" hidden="false" ht="15" outlineLevel="0" r="122">
      <c r="A122" s="27" t="s">
        <v>148</v>
      </c>
    </row>
    <row collapsed="false" customFormat="false" customHeight="false" hidden="false" ht="15" outlineLevel="0" r="123">
      <c r="A123" s="26" t="str">
        <f aca="false">sorties_modele_sanstitre!$A$123</f>
        <v>scenario</v>
      </c>
      <c r="B123" s="26" t="str">
        <f aca="false">sorties_modele_sanstitre!$B$123</f>
        <v>2010</v>
      </c>
      <c r="C123" s="26" t="str">
        <f aca="false">sorties_modele_sanstitre!$C$123</f>
        <v>2015</v>
      </c>
      <c r="D123" s="26" t="str">
        <f aca="false">sorties_modele_sanstitre!$D$123</f>
        <v>2020</v>
      </c>
      <c r="E123" s="26" t="str">
        <f aca="false">sorties_modele_sanstitre!$E$123</f>
        <v>2025</v>
      </c>
      <c r="F123" s="26" t="str">
        <f aca="false">sorties_modele_sanstitre!$F$123</f>
        <v>2030</v>
      </c>
      <c r="G123" s="26" t="str">
        <f aca="false">sorties_modele_sanstitre!$G$123</f>
        <v>2035</v>
      </c>
      <c r="H123" s="26" t="str">
        <f aca="false">sorties_modele_sanstitre!$H$123</f>
        <v>2040</v>
      </c>
      <c r="I123" s="26" t="str">
        <f aca="false">sorties_modele_sanstitre!$I$123</f>
        <v>2045</v>
      </c>
      <c r="J123" s="26" t="str">
        <f aca="false">sorties_modele_sanstitre!$J$123</f>
        <v>2050</v>
      </c>
    </row>
    <row collapsed="false" customFormat="false" customHeight="false" hidden="false" ht="15" outlineLevel="0" r="124">
      <c r="A124" s="26" t="str">
        <f aca="false">sorties_modele_sanstitre!$A$124</f>
        <v>AMS3</v>
      </c>
      <c r="B124" s="26" t="n">
        <f aca="false">sorties_modele_sanstitre!$B$124</f>
        <v>57.6815199460759</v>
      </c>
      <c r="C124" s="26" t="n">
        <f aca="false">sorties_modele_sanstitre!$C$124</f>
        <v>59.9687559923513</v>
      </c>
      <c r="D124" s="26" t="n">
        <f aca="false">sorties_modele_sanstitre!$D$124</f>
        <v>59.67090208776</v>
      </c>
      <c r="E124" s="26" t="n">
        <f aca="false">sorties_modele_sanstitre!$E$124</f>
        <v>54.7982907824646</v>
      </c>
      <c r="F124" s="26" t="n">
        <f aca="false">sorties_modele_sanstitre!$F$124</f>
        <v>49.8372950326551</v>
      </c>
      <c r="G124" s="26" t="n">
        <f aca="false">sorties_modele_sanstitre!$G$124</f>
        <v>46.274739958426</v>
      </c>
      <c r="H124" s="26" t="n">
        <f aca="false">sorties_modele_sanstitre!$H$124</f>
        <v>43.6667534929093</v>
      </c>
      <c r="I124" s="26" t="n">
        <f aca="false">sorties_modele_sanstitre!$I$124</f>
        <v>42.2349502074746</v>
      </c>
      <c r="J124" s="26" t="n">
        <f aca="false">sorties_modele_sanstitre!$J$124</f>
        <v>40.9656353869213</v>
      </c>
    </row>
    <row collapsed="false" customFormat="false" customHeight="false" hidden="false" ht="15" outlineLevel="0" r="125">
      <c r="A125" s="27" t="s">
        <v>149</v>
      </c>
    </row>
    <row collapsed="false" customFormat="false" customHeight="false" hidden="false" ht="15" outlineLevel="0" r="126">
      <c r="A126" s="27" t="s">
        <v>150</v>
      </c>
    </row>
    <row collapsed="false" customFormat="false" customHeight="false" hidden="false" ht="15" outlineLevel="0" r="127">
      <c r="A127" s="26" t="str">
        <f aca="false">sorties_modele_sanstitre!$A$127</f>
        <v>scenario</v>
      </c>
      <c r="B127" s="26" t="str">
        <f aca="false">sorties_modele_sanstitre!$B$127</f>
        <v>Branche_MEDPRO</v>
      </c>
      <c r="C127" s="26" t="str">
        <f aca="false">sorties_modele_sanstitre!$C$127</f>
        <v>2015</v>
      </c>
      <c r="D127" s="26" t="str">
        <f aca="false">sorties_modele_sanstitre!$D$127</f>
        <v>2020</v>
      </c>
      <c r="E127" s="26" t="str">
        <f aca="false">sorties_modele_sanstitre!$E$127</f>
        <v>2025</v>
      </c>
      <c r="F127" s="26" t="str">
        <f aca="false">sorties_modele_sanstitre!$F$127</f>
        <v>2030</v>
      </c>
      <c r="G127" s="26" t="str">
        <f aca="false">sorties_modele_sanstitre!$G$127</f>
        <v>2050</v>
      </c>
      <c r="H127" s="37"/>
      <c r="I127" s="37"/>
      <c r="J127" s="37"/>
      <c r="K127" s="37"/>
    </row>
    <row collapsed="false" customFormat="false" customHeight="false" hidden="false" ht="15" outlineLevel="0" r="128">
      <c r="A128" s="26" t="str">
        <f aca="false">sorties_modele_sanstitre!$A$128</f>
        <v>AMS3</v>
      </c>
      <c r="B128" s="26" t="str">
        <f aca="false">sorties_modele_sanstitre!$B$128</f>
        <v>Bureaux</v>
      </c>
      <c r="C128" s="34" t="n">
        <f aca="false">sorties_modele_sanstitre!$C$128</f>
        <v>0.395919414545291</v>
      </c>
      <c r="D128" s="34" t="n">
        <f aca="false">sorties_modele_sanstitre!$D$128</f>
        <v>0.404478166312023</v>
      </c>
      <c r="E128" s="34" t="n">
        <f aca="false">sorties_modele_sanstitre!$E$128</f>
        <v>0.382550593446365</v>
      </c>
      <c r="F128" s="34" t="n">
        <f aca="false">sorties_modele_sanstitre!$F$128</f>
        <v>0.317664943009851</v>
      </c>
      <c r="G128" s="34" t="n">
        <f aca="false">sorties_modele_sanstitre!$G$128</f>
        <v>0.0732248599314745</v>
      </c>
      <c r="H128" s="38"/>
      <c r="I128" s="38"/>
      <c r="J128" s="38"/>
      <c r="K128" s="38"/>
    </row>
    <row collapsed="false" customFormat="false" customHeight="false" hidden="false" ht="15" outlineLevel="0" r="129">
      <c r="A129" s="26" t="str">
        <f aca="false">sorties_modele_sanstitre!$A$129</f>
        <v>AMS3</v>
      </c>
      <c r="B129" s="26" t="str">
        <f aca="false">sorties_modele_sanstitre!$B$129</f>
        <v>Commerce</v>
      </c>
      <c r="C129" s="34" t="n">
        <f aca="false">sorties_modele_sanstitre!$C$129</f>
        <v>0.312555359163069</v>
      </c>
      <c r="D129" s="34" t="n">
        <f aca="false">sorties_modele_sanstitre!$D$129</f>
        <v>0.261502583922562</v>
      </c>
      <c r="E129" s="34" t="n">
        <f aca="false">sorties_modele_sanstitre!$E$129</f>
        <v>0.207323857580762</v>
      </c>
      <c r="F129" s="34" t="n">
        <f aca="false">sorties_modele_sanstitre!$F$129</f>
        <v>0.15072114692272</v>
      </c>
      <c r="G129" s="34" t="n">
        <f aca="false">sorties_modele_sanstitre!$G$129</f>
        <v>0.0386518869778688</v>
      </c>
      <c r="H129" s="38"/>
      <c r="I129" s="38"/>
      <c r="J129" s="38"/>
      <c r="K129" s="38"/>
    </row>
    <row collapsed="false" customFormat="false" customHeight="false" hidden="false" ht="15" outlineLevel="0" r="130">
      <c r="A130" s="26" t="str">
        <f aca="false">sorties_modele_sanstitre!$A$130</f>
        <v>AMS3</v>
      </c>
      <c r="B130" s="26" t="str">
        <f aca="false">sorties_modele_sanstitre!$B$130</f>
        <v>Santé</v>
      </c>
      <c r="C130" s="34" t="n">
        <f aca="false">sorties_modele_sanstitre!$C$130</f>
        <v>0.54558920899322</v>
      </c>
      <c r="D130" s="34" t="n">
        <f aca="false">sorties_modele_sanstitre!$D$130</f>
        <v>0.548724320645893</v>
      </c>
      <c r="E130" s="34" t="n">
        <f aca="false">sorties_modele_sanstitre!$E$130</f>
        <v>0.512005935407386</v>
      </c>
      <c r="F130" s="34" t="n">
        <f aca="false">sorties_modele_sanstitre!$F$130</f>
        <v>0.426025143848017</v>
      </c>
      <c r="G130" s="34" t="n">
        <f aca="false">sorties_modele_sanstitre!$G$130</f>
        <v>0.126316055708273</v>
      </c>
      <c r="H130" s="38"/>
      <c r="I130" s="38"/>
      <c r="J130" s="38"/>
      <c r="K130" s="38"/>
    </row>
    <row collapsed="false" customFormat="false" customHeight="false" hidden="false" ht="15" outlineLevel="0" r="131">
      <c r="A131" s="26" t="str">
        <f aca="false">sorties_modele_sanstitre!$A$131</f>
        <v>AMS3</v>
      </c>
      <c r="B131" s="26" t="str">
        <f aca="false">sorties_modele_sanstitre!$B$131</f>
        <v>Autre</v>
      </c>
      <c r="C131" s="34" t="n">
        <f aca="false">sorties_modele_sanstitre!$C$131</f>
        <v>0.419713851968391</v>
      </c>
      <c r="D131" s="34" t="n">
        <f aca="false">sorties_modele_sanstitre!$D$131</f>
        <v>0.383353364077692</v>
      </c>
      <c r="E131" s="34" t="n">
        <f aca="false">sorties_modele_sanstitre!$E$131</f>
        <v>0.333938226013132</v>
      </c>
      <c r="F131" s="34" t="n">
        <f aca="false">sorties_modele_sanstitre!$F$131</f>
        <v>0.271299526937882</v>
      </c>
      <c r="G131" s="34" t="n">
        <f aca="false">sorties_modele_sanstitre!$G$131</f>
        <v>0.0745780034546447</v>
      </c>
      <c r="H131" s="38"/>
      <c r="I131" s="38"/>
      <c r="J131" s="38"/>
      <c r="K131" s="38"/>
    </row>
    <row collapsed="false" customFormat="false" customHeight="false" hidden="false" ht="15" outlineLevel="0" r="133">
      <c r="A133" s="27" t="s">
        <v>151</v>
      </c>
    </row>
    <row collapsed="false" customFormat="false" customHeight="false" hidden="false" ht="15" outlineLevel="0" r="134">
      <c r="A134" s="26" t="str">
        <f aca="false">sorties_modele_sanstitre!$A$134</f>
        <v>scenario</v>
      </c>
      <c r="B134" s="26" t="str">
        <f aca="false">sorties_modele_sanstitre!$B$134</f>
        <v>Branche_MEDPRO</v>
      </c>
      <c r="C134" s="26" t="str">
        <f aca="false">sorties_modele_sanstitre!$C$134</f>
        <v>2015</v>
      </c>
      <c r="D134" s="26" t="str">
        <f aca="false">sorties_modele_sanstitre!$D$134</f>
        <v>2020</v>
      </c>
      <c r="E134" s="26" t="str">
        <f aca="false">sorties_modele_sanstitre!$E$134</f>
        <v>2025</v>
      </c>
      <c r="F134" s="26" t="str">
        <f aca="false">sorties_modele_sanstitre!$F$134</f>
        <v>2030</v>
      </c>
      <c r="G134" s="26" t="str">
        <f aca="false">sorties_modele_sanstitre!$G$134</f>
        <v>2050</v>
      </c>
      <c r="H134" s="37"/>
      <c r="I134" s="37"/>
      <c r="J134" s="37"/>
      <c r="K134" s="37"/>
    </row>
    <row collapsed="false" customFormat="false" customHeight="false" hidden="false" ht="15" outlineLevel="0" r="135">
      <c r="A135" s="26" t="str">
        <f aca="false">sorties_modele_sanstitre!$A$135</f>
        <v>AMS3</v>
      </c>
      <c r="B135" s="26" t="str">
        <f aca="false">sorties_modele_sanstitre!$B$135</f>
        <v>Bureaux</v>
      </c>
      <c r="C135" s="34" t="n">
        <f aca="false">sorties_modele_sanstitre!$C$135</f>
        <v>0.0519813218135354</v>
      </c>
      <c r="D135" s="34" t="n">
        <f aca="false">sorties_modele_sanstitre!$D$135</f>
        <v>0.0390202876762432</v>
      </c>
      <c r="E135" s="34" t="n">
        <f aca="false">sorties_modele_sanstitre!$E$135</f>
        <v>0.0274864458189926</v>
      </c>
      <c r="F135" s="34" t="n">
        <f aca="false">sorties_modele_sanstitre!$F$135</f>
        <v>0.0201212664171951</v>
      </c>
      <c r="G135" s="34" t="n">
        <f aca="false">sorties_modele_sanstitre!$G$135</f>
        <v>0.121940377321249</v>
      </c>
      <c r="H135" s="38"/>
      <c r="I135" s="38"/>
      <c r="J135" s="38"/>
      <c r="K135" s="38"/>
    </row>
    <row collapsed="false" customFormat="false" customHeight="false" hidden="false" ht="15" outlineLevel="0" r="136">
      <c r="A136" s="26" t="str">
        <f aca="false">sorties_modele_sanstitre!$A$136</f>
        <v>AMS3</v>
      </c>
      <c r="B136" s="26" t="str">
        <f aca="false">sorties_modele_sanstitre!$B$136</f>
        <v>Commerce</v>
      </c>
      <c r="C136" s="34" t="n">
        <f aca="false">sorties_modele_sanstitre!$C$136</f>
        <v>0.0230850541995804</v>
      </c>
      <c r="D136" s="34" t="n">
        <f aca="false">sorties_modele_sanstitre!$D$136</f>
        <v>0.0198037686917855</v>
      </c>
      <c r="E136" s="34" t="n">
        <f aca="false">sorties_modele_sanstitre!$E$136</f>
        <v>0.0239143517731562</v>
      </c>
      <c r="F136" s="34" t="n">
        <f aca="false">sorties_modele_sanstitre!$F$136</f>
        <v>0.0396582588231148</v>
      </c>
      <c r="G136" s="34" t="n">
        <f aca="false">sorties_modele_sanstitre!$G$136</f>
        <v>0.260418690818057</v>
      </c>
      <c r="H136" s="38"/>
      <c r="I136" s="38"/>
      <c r="J136" s="38"/>
      <c r="K136" s="38"/>
    </row>
    <row collapsed="false" customFormat="false" customHeight="false" hidden="false" ht="15" outlineLevel="0" r="137">
      <c r="A137" s="26" t="str">
        <f aca="false">sorties_modele_sanstitre!$A$137</f>
        <v>AMS3</v>
      </c>
      <c r="B137" s="26" t="str">
        <f aca="false">sorties_modele_sanstitre!$B$137</f>
        <v>Santé</v>
      </c>
      <c r="C137" s="34" t="n">
        <f aca="false">sorties_modele_sanstitre!$C$137</f>
        <v>0.0541645993690201</v>
      </c>
      <c r="D137" s="34" t="n">
        <f aca="false">sorties_modele_sanstitre!$D$137</f>
        <v>0.0398531209170232</v>
      </c>
      <c r="E137" s="34" t="n">
        <f aca="false">sorties_modele_sanstitre!$E$137</f>
        <v>0.0298908108571086</v>
      </c>
      <c r="F137" s="34" t="n">
        <f aca="false">sorties_modele_sanstitre!$F$137</f>
        <v>0.0232877136882501</v>
      </c>
      <c r="G137" s="34" t="n">
        <f aca="false">sorties_modele_sanstitre!$G$137</f>
        <v>0.054614594666643</v>
      </c>
      <c r="H137" s="38"/>
      <c r="I137" s="38"/>
      <c r="J137" s="38"/>
      <c r="K137" s="38"/>
    </row>
    <row collapsed="false" customFormat="false" customHeight="false" hidden="false" ht="15" outlineLevel="0" r="138">
      <c r="A138" s="26" t="str">
        <f aca="false">sorties_modele_sanstitre!$A$138</f>
        <v>AMS3</v>
      </c>
      <c r="B138" s="26" t="str">
        <f aca="false">sorties_modele_sanstitre!$B$138</f>
        <v>Autre</v>
      </c>
      <c r="C138" s="34" t="n">
        <f aca="false">sorties_modele_sanstitre!$C$138</f>
        <v>0.0398569204471608</v>
      </c>
      <c r="D138" s="34" t="n">
        <f aca="false">sorties_modele_sanstitre!$D$138</f>
        <v>0.0349707911029867</v>
      </c>
      <c r="E138" s="34" t="n">
        <f aca="false">sorties_modele_sanstitre!$E$138</f>
        <v>0.0335110653463927</v>
      </c>
      <c r="F138" s="34" t="n">
        <f aca="false">sorties_modele_sanstitre!$F$138</f>
        <v>0.0363798908552948</v>
      </c>
      <c r="G138" s="34" t="n">
        <f aca="false">sorties_modele_sanstitre!$G$138</f>
        <v>0.109702740931368</v>
      </c>
      <c r="H138" s="38"/>
      <c r="I138" s="38"/>
      <c r="J138" s="38"/>
      <c r="K138" s="38"/>
    </row>
    <row collapsed="false" customFormat="false" customHeight="false" hidden="false" ht="15" outlineLevel="0" r="140">
      <c r="A140" s="27" t="s">
        <v>152</v>
      </c>
    </row>
    <row collapsed="false" customFormat="false" customHeight="false" hidden="false" ht="15" outlineLevel="0" r="141">
      <c r="A141" s="26" t="str">
        <f aca="false">sorties_modele_sanstitre!$A$141</f>
        <v>scenario</v>
      </c>
      <c r="B141" s="26" t="str">
        <f aca="false">sorties_modele_sanstitre!$B$141</f>
        <v>Branche_MEDPRO</v>
      </c>
      <c r="C141" s="26" t="str">
        <f aca="false">sorties_modele_sanstitre!$C$141</f>
        <v>2015</v>
      </c>
      <c r="D141" s="26" t="str">
        <f aca="false">sorties_modele_sanstitre!$D$141</f>
        <v>2020</v>
      </c>
      <c r="E141" s="26" t="str">
        <f aca="false">sorties_modele_sanstitre!$E$141</f>
        <v>2025</v>
      </c>
      <c r="F141" s="26" t="str">
        <f aca="false">sorties_modele_sanstitre!$F$141</f>
        <v>2030</v>
      </c>
      <c r="G141" s="26" t="str">
        <f aca="false">sorties_modele_sanstitre!$G$141</f>
        <v>2050</v>
      </c>
      <c r="H141" s="37"/>
      <c r="I141" s="37"/>
      <c r="J141" s="37"/>
      <c r="K141" s="37"/>
    </row>
    <row collapsed="false" customFormat="false" customHeight="false" hidden="false" ht="15" outlineLevel="0" r="142">
      <c r="A142" s="26" t="str">
        <f aca="false">sorties_modele_sanstitre!$A$142</f>
        <v>AMS3</v>
      </c>
      <c r="B142" s="26" t="str">
        <f aca="false">sorties_modele_sanstitre!$B$142</f>
        <v>Bureaux</v>
      </c>
      <c r="C142" s="34" t="n">
        <f aca="false">sorties_modele_sanstitre!$C$142</f>
        <v>0.457955537188228</v>
      </c>
      <c r="D142" s="34" t="n">
        <f aca="false">sorties_modele_sanstitre!$D$142</f>
        <v>0.485490850896282</v>
      </c>
      <c r="E142" s="34" t="n">
        <f aca="false">sorties_modele_sanstitre!$E$142</f>
        <v>0.535444333969471</v>
      </c>
      <c r="F142" s="34" t="n">
        <f aca="false">sorties_modele_sanstitre!$F$142</f>
        <v>0.619668238488755</v>
      </c>
      <c r="G142" s="34" t="n">
        <f aca="false">sorties_modele_sanstitre!$G$142</f>
        <v>0.750151506542541</v>
      </c>
      <c r="H142" s="38"/>
      <c r="I142" s="38"/>
      <c r="J142" s="38"/>
      <c r="K142" s="38"/>
    </row>
    <row collapsed="false" customFormat="false" customHeight="false" hidden="false" ht="15" outlineLevel="0" r="143">
      <c r="A143" s="26" t="str">
        <f aca="false">sorties_modele_sanstitre!$A$143</f>
        <v>AMS3</v>
      </c>
      <c r="B143" s="26" t="str">
        <f aca="false">sorties_modele_sanstitre!$B$143</f>
        <v>Commerce</v>
      </c>
      <c r="C143" s="34" t="n">
        <f aca="false">sorties_modele_sanstitre!$C$143</f>
        <v>0.38067415795733</v>
      </c>
      <c r="D143" s="34" t="n">
        <f aca="false">sorties_modele_sanstitre!$D$143</f>
        <v>0.451220691562009</v>
      </c>
      <c r="E143" s="34" t="n">
        <f aca="false">sorties_modele_sanstitre!$E$143</f>
        <v>0.520180409468066</v>
      </c>
      <c r="F143" s="34" t="n">
        <f aca="false">sorties_modele_sanstitre!$F$143</f>
        <v>0.576470637290531</v>
      </c>
      <c r="G143" s="34" t="n">
        <f aca="false">sorties_modele_sanstitre!$G$143</f>
        <v>0.579890492424757</v>
      </c>
      <c r="H143" s="38"/>
      <c r="I143" s="38"/>
      <c r="J143" s="38"/>
      <c r="K143" s="38"/>
    </row>
    <row collapsed="false" customFormat="false" customHeight="false" hidden="false" ht="15" outlineLevel="0" r="144">
      <c r="A144" s="26" t="str">
        <f aca="false">sorties_modele_sanstitre!$A$144</f>
        <v>AMS3</v>
      </c>
      <c r="B144" s="26" t="str">
        <f aca="false">sorties_modele_sanstitre!$B$144</f>
        <v>Santé</v>
      </c>
      <c r="C144" s="34" t="n">
        <f aca="false">sorties_modele_sanstitre!$C$144</f>
        <v>0.217968160399344</v>
      </c>
      <c r="D144" s="34" t="n">
        <f aca="false">sorties_modele_sanstitre!$D$144</f>
        <v>0.266658261421596</v>
      </c>
      <c r="E144" s="34" t="n">
        <f aca="false">sorties_modele_sanstitre!$E$144</f>
        <v>0.346178392255347</v>
      </c>
      <c r="F144" s="34" t="n">
        <f aca="false">sorties_modele_sanstitre!$F$144</f>
        <v>0.465372590881667</v>
      </c>
      <c r="G144" s="34" t="n">
        <f aca="false">sorties_modele_sanstitre!$G$144</f>
        <v>0.749312728073158</v>
      </c>
      <c r="H144" s="38"/>
      <c r="I144" s="38"/>
      <c r="J144" s="38"/>
      <c r="K144" s="38"/>
    </row>
    <row collapsed="false" customFormat="false" customHeight="false" hidden="false" ht="15" outlineLevel="0" r="145">
      <c r="A145" s="26" t="str">
        <f aca="false">sorties_modele_sanstitre!$A$145</f>
        <v>AMS3</v>
      </c>
      <c r="B145" s="26" t="str">
        <f aca="false">sorties_modele_sanstitre!$B$145</f>
        <v>Autre</v>
      </c>
      <c r="C145" s="34" t="n">
        <f aca="false">sorties_modele_sanstitre!$C$145</f>
        <v>0.327219673710627</v>
      </c>
      <c r="D145" s="34" t="n">
        <f aca="false">sorties_modele_sanstitre!$D$145</f>
        <v>0.399965674018229</v>
      </c>
      <c r="E145" s="34" t="n">
        <f aca="false">sorties_modele_sanstitre!$E$145</f>
        <v>0.47842029600321</v>
      </c>
      <c r="F145" s="34" t="n">
        <f aca="false">sorties_modele_sanstitre!$F$145</f>
        <v>0.560375833147084</v>
      </c>
      <c r="G145" s="34" t="n">
        <f aca="false">sorties_modele_sanstitre!$G$145</f>
        <v>0.710306520455268</v>
      </c>
      <c r="H145" s="38"/>
      <c r="I145" s="38"/>
      <c r="J145" s="38"/>
      <c r="K145" s="38"/>
    </row>
    <row collapsed="false" customFormat="false" customHeight="false" hidden="false" ht="15" outlineLevel="0" r="147">
      <c r="A147" s="27" t="s">
        <v>153</v>
      </c>
    </row>
    <row collapsed="false" customFormat="false" customHeight="false" hidden="false" ht="15" outlineLevel="0" r="148">
      <c r="A148" s="26" t="str">
        <f aca="false">sorties_modele_sanstitre!$A$148</f>
        <v>scenario</v>
      </c>
      <c r="B148" s="26" t="str">
        <f aca="false">sorties_modele_sanstitre!$B$148</f>
        <v>Branche_MEDPRO</v>
      </c>
      <c r="C148" s="26" t="str">
        <f aca="false">sorties_modele_sanstitre!$C$148</f>
        <v>2015</v>
      </c>
      <c r="D148" s="26" t="str">
        <f aca="false">sorties_modele_sanstitre!$D$148</f>
        <v>2020</v>
      </c>
      <c r="E148" s="26" t="str">
        <f aca="false">sorties_modele_sanstitre!$E$148</f>
        <v>2025</v>
      </c>
      <c r="F148" s="26" t="str">
        <f aca="false">sorties_modele_sanstitre!$F$148</f>
        <v>2030</v>
      </c>
      <c r="G148" s="26" t="str">
        <f aca="false">sorties_modele_sanstitre!$G$148</f>
        <v>2050</v>
      </c>
      <c r="H148" s="37"/>
      <c r="I148" s="37"/>
      <c r="J148" s="37"/>
      <c r="K148" s="37"/>
    </row>
    <row collapsed="false" customFormat="false" customHeight="false" hidden="false" ht="15" outlineLevel="0" r="149">
      <c r="A149" s="26" t="str">
        <f aca="false">sorties_modele_sanstitre!$A$149</f>
        <v>AMS3</v>
      </c>
      <c r="B149" s="26" t="str">
        <f aca="false">sorties_modele_sanstitre!$B$149</f>
        <v>Bureaux</v>
      </c>
      <c r="C149" s="34" t="n">
        <f aca="false">sorties_modele_sanstitre!$C$149</f>
        <v>0.0709448817342001</v>
      </c>
      <c r="D149" s="34" t="n">
        <f aca="false">sorties_modele_sanstitre!$D$149</f>
        <v>0.0499222298998755</v>
      </c>
      <c r="E149" s="34" t="n">
        <f aca="false">sorties_modele_sanstitre!$E$149</f>
        <v>0.0329039774245832</v>
      </c>
      <c r="F149" s="34" t="n">
        <f aca="false">sorties_modele_sanstitre!$F$149</f>
        <v>0.0160784718103346</v>
      </c>
      <c r="G149" s="34" t="n">
        <f aca="false">sorties_modele_sanstitre!$G$149</f>
        <v>0.000334231543404963</v>
      </c>
      <c r="H149" s="38"/>
      <c r="I149" s="38"/>
      <c r="J149" s="38"/>
      <c r="K149" s="38"/>
    </row>
    <row collapsed="false" customFormat="false" customHeight="false" hidden="false" ht="15" outlineLevel="0" r="150">
      <c r="A150" s="26" t="str">
        <f aca="false">sorties_modele_sanstitre!$A$150</f>
        <v>AMS3</v>
      </c>
      <c r="B150" s="26" t="str">
        <f aca="false">sorties_modele_sanstitre!$B$150</f>
        <v>Commerce</v>
      </c>
      <c r="C150" s="34" t="n">
        <f aca="false">sorties_modele_sanstitre!$C$150</f>
        <v>0.173539839760826</v>
      </c>
      <c r="D150" s="34" t="n">
        <f aca="false">sorties_modele_sanstitre!$D$150</f>
        <v>0.126999408865468</v>
      </c>
      <c r="E150" s="34" t="n">
        <f aca="false">sorties_modele_sanstitre!$E$150</f>
        <v>0.0862458171089589</v>
      </c>
      <c r="F150" s="34" t="n">
        <f aca="false">sorties_modele_sanstitre!$F$150</f>
        <v>0.0500375104394159</v>
      </c>
      <c r="G150" s="34" t="n">
        <f aca="false">sorties_modele_sanstitre!$G$150</f>
        <v>0.013085350775445</v>
      </c>
      <c r="H150" s="38"/>
      <c r="I150" s="38"/>
      <c r="J150" s="38"/>
      <c r="K150" s="38"/>
    </row>
    <row collapsed="false" customFormat="false" customHeight="false" hidden="false" ht="15" outlineLevel="0" r="151">
      <c r="A151" s="26" t="str">
        <f aca="false">sorties_modele_sanstitre!$A$151</f>
        <v>AMS3</v>
      </c>
      <c r="B151" s="26" t="str">
        <f aca="false">sorties_modele_sanstitre!$B$151</f>
        <v>Santé</v>
      </c>
      <c r="C151" s="34" t="n">
        <f aca="false">sorties_modele_sanstitre!$C$151</f>
        <v>0.148656424462831</v>
      </c>
      <c r="D151" s="34" t="n">
        <f aca="false">sorties_modele_sanstitre!$D$151</f>
        <v>0.109306750580118</v>
      </c>
      <c r="E151" s="34" t="n">
        <f aca="false">sorties_modele_sanstitre!$E$151</f>
        <v>0.0745745437582892</v>
      </c>
      <c r="F151" s="34" t="n">
        <f aca="false">sorties_modele_sanstitre!$F$151</f>
        <v>0.0463401495884991</v>
      </c>
      <c r="G151" s="34" t="n">
        <f aca="false">sorties_modele_sanstitre!$G$151</f>
        <v>0.0179607442109798</v>
      </c>
      <c r="H151" s="38"/>
      <c r="I151" s="38"/>
      <c r="J151" s="38"/>
      <c r="K151" s="38"/>
    </row>
    <row collapsed="false" customFormat="false" customHeight="false" hidden="false" ht="15" outlineLevel="0" r="152">
      <c r="A152" s="26" t="str">
        <f aca="false">sorties_modele_sanstitre!$A$152</f>
        <v>AMS3</v>
      </c>
      <c r="B152" s="26" t="str">
        <f aca="false">sorties_modele_sanstitre!$B$152</f>
        <v>Autre</v>
      </c>
      <c r="C152" s="34" t="n">
        <f aca="false">sorties_modele_sanstitre!$C$152</f>
        <v>0.13081207561285</v>
      </c>
      <c r="D152" s="34" t="n">
        <f aca="false">sorties_modele_sanstitre!$D$152</f>
        <v>0.0916177369876962</v>
      </c>
      <c r="E152" s="34" t="n">
        <f aca="false">sorties_modele_sanstitre!$E$152</f>
        <v>0.0619882307774091</v>
      </c>
      <c r="F152" s="34" t="n">
        <f aca="false">sorties_modele_sanstitre!$F$152</f>
        <v>0.0350612493133683</v>
      </c>
      <c r="G152" s="34" t="n">
        <f aca="false">sorties_modele_sanstitre!$G$152</f>
        <v>0.00514845006457231</v>
      </c>
      <c r="H152" s="38"/>
      <c r="I152" s="38"/>
      <c r="J152" s="38"/>
      <c r="K152" s="38"/>
    </row>
    <row collapsed="false" customFormat="false" customHeight="false" hidden="false" ht="15" outlineLevel="0" r="154">
      <c r="A154" s="27" t="s">
        <v>154</v>
      </c>
    </row>
    <row collapsed="false" customFormat="false" customHeight="false" hidden="false" ht="15" outlineLevel="0" r="155">
      <c r="A155" s="26" t="str">
        <f aca="false">sorties_modele_sanstitre!$A$155</f>
        <v>scenario</v>
      </c>
      <c r="B155" s="26" t="str">
        <f aca="false">sorties_modele_sanstitre!$B$155</f>
        <v>Branche_MEDPRO</v>
      </c>
      <c r="C155" s="26" t="str">
        <f aca="false">sorties_modele_sanstitre!$C$155</f>
        <v>2015</v>
      </c>
      <c r="D155" s="26" t="str">
        <f aca="false">sorties_modele_sanstitre!$D$155</f>
        <v>2020</v>
      </c>
      <c r="E155" s="26" t="str">
        <f aca="false">sorties_modele_sanstitre!$E$155</f>
        <v>2025</v>
      </c>
      <c r="F155" s="26" t="str">
        <f aca="false">sorties_modele_sanstitre!$F$155</f>
        <v>2030</v>
      </c>
      <c r="G155" s="26" t="str">
        <f aca="false">sorties_modele_sanstitre!$G$155</f>
        <v>2050</v>
      </c>
      <c r="H155" s="37"/>
      <c r="I155" s="37"/>
      <c r="J155" s="37"/>
      <c r="K155" s="37"/>
    </row>
    <row collapsed="false" customFormat="false" customHeight="false" hidden="false" ht="15" outlineLevel="0" r="156">
      <c r="A156" s="26" t="str">
        <f aca="false">sorties_modele_sanstitre!$A$156</f>
        <v>AMS3</v>
      </c>
      <c r="B156" s="26" t="str">
        <f aca="false">sorties_modele_sanstitre!$B$156</f>
        <v>Bureaux</v>
      </c>
      <c r="C156" s="34" t="n">
        <f aca="false">sorties_modele_sanstitre!$C$156</f>
        <v>0.0231988447187462</v>
      </c>
      <c r="D156" s="34" t="n">
        <f aca="false">sorties_modele_sanstitre!$D$156</f>
        <v>0.0210884652155766</v>
      </c>
      <c r="E156" s="34" t="n">
        <f aca="false">sorties_modele_sanstitre!$E$156</f>
        <v>0.0216146493405885</v>
      </c>
      <c r="F156" s="34" t="n">
        <f aca="false">sorties_modele_sanstitre!$F$156</f>
        <v>0.0264670802738641</v>
      </c>
      <c r="G156" s="34" t="n">
        <f aca="false">sorties_modele_sanstitre!$G$156</f>
        <v>0.054349024661331</v>
      </c>
      <c r="H156" s="38"/>
      <c r="I156" s="38"/>
      <c r="J156" s="38"/>
      <c r="K156" s="38"/>
    </row>
    <row collapsed="false" customFormat="false" customHeight="false" hidden="false" ht="15" outlineLevel="0" r="157">
      <c r="A157" s="26" t="str">
        <f aca="false">sorties_modele_sanstitre!$A$157</f>
        <v>AMS3</v>
      </c>
      <c r="B157" s="26" t="str">
        <f aca="false">sorties_modele_sanstitre!$B$157</f>
        <v>Commerce</v>
      </c>
      <c r="C157" s="34" t="n">
        <f aca="false">sorties_modele_sanstitre!$C$157</f>
        <v>0.110145588919195</v>
      </c>
      <c r="D157" s="34" t="n">
        <f aca="false">sorties_modele_sanstitre!$D$157</f>
        <v>0.140473546958176</v>
      </c>
      <c r="E157" s="34" t="n">
        <f aca="false">sorties_modele_sanstitre!$E$157</f>
        <v>0.162335564069058</v>
      </c>
      <c r="F157" s="34" t="n">
        <f aca="false">sorties_modele_sanstitre!$F$157</f>
        <v>0.183112446524218</v>
      </c>
      <c r="G157" s="34" t="n">
        <f aca="false">sorties_modele_sanstitre!$G$157</f>
        <v>0.107953579003873</v>
      </c>
      <c r="H157" s="38"/>
      <c r="I157" s="38"/>
      <c r="J157" s="38"/>
      <c r="K157" s="38"/>
    </row>
    <row collapsed="false" customFormat="false" customHeight="false" hidden="false" ht="15" outlineLevel="0" r="158">
      <c r="A158" s="26" t="str">
        <f aca="false">sorties_modele_sanstitre!$A$158</f>
        <v>AMS3</v>
      </c>
      <c r="B158" s="26" t="str">
        <f aca="false">sorties_modele_sanstitre!$B$158</f>
        <v>Santé</v>
      </c>
      <c r="C158" s="34" t="n">
        <f aca="false">sorties_modele_sanstitre!$C$158</f>
        <v>0.0336216067755849</v>
      </c>
      <c r="D158" s="34" t="n">
        <f aca="false">sorties_modele_sanstitre!$D$158</f>
        <v>0.0354575464353703</v>
      </c>
      <c r="E158" s="34" t="n">
        <f aca="false">sorties_modele_sanstitre!$E$158</f>
        <v>0.037350317721869</v>
      </c>
      <c r="F158" s="34" t="n">
        <f aca="false">sorties_modele_sanstitre!$F$158</f>
        <v>0.0389744019935666</v>
      </c>
      <c r="G158" s="34" t="n">
        <f aca="false">sorties_modele_sanstitre!$G$158</f>
        <v>0.0517958773409457</v>
      </c>
      <c r="H158" s="38"/>
      <c r="I158" s="38"/>
      <c r="J158" s="38"/>
      <c r="K158" s="38"/>
    </row>
    <row collapsed="false" customFormat="false" customHeight="false" hidden="false" ht="15" outlineLevel="0" r="159">
      <c r="A159" s="26" t="str">
        <f aca="false">sorties_modele_sanstitre!$A$159</f>
        <v>AMS3</v>
      </c>
      <c r="B159" s="26" t="str">
        <f aca="false">sorties_modele_sanstitre!$B$159</f>
        <v>Autre</v>
      </c>
      <c r="C159" s="34" t="n">
        <f aca="false">sorties_modele_sanstitre!$C$159</f>
        <v>0.082397478260972</v>
      </c>
      <c r="D159" s="34" t="n">
        <f aca="false">sorties_modele_sanstitre!$D$159</f>
        <v>0.0900924338133954</v>
      </c>
      <c r="E159" s="34" t="n">
        <f aca="false">sorties_modele_sanstitre!$E$159</f>
        <v>0.0921421818598559</v>
      </c>
      <c r="F159" s="34" t="n">
        <f aca="false">sorties_modele_sanstitre!$F$159</f>
        <v>0.0968834997463707</v>
      </c>
      <c r="G159" s="34" t="n">
        <f aca="false">sorties_modele_sanstitre!$G$159</f>
        <v>0.100264285094146</v>
      </c>
      <c r="H159" s="38"/>
      <c r="I159" s="38"/>
      <c r="J159" s="38"/>
      <c r="K159" s="38"/>
    </row>
    <row collapsed="false" customFormat="false" customHeight="false" hidden="false" ht="15" outlineLevel="0" r="161">
      <c r="A161" s="27" t="s">
        <v>155</v>
      </c>
    </row>
    <row collapsed="false" customFormat="false" customHeight="false" hidden="false" ht="15" outlineLevel="0" r="162">
      <c r="A162" s="26" t="str">
        <f aca="false">sorties_modele_sanstitre!$A$162</f>
        <v>scenario</v>
      </c>
      <c r="B162" s="26" t="str">
        <f aca="false">sorties_modele_sanstitre!$B$162</f>
        <v>usage</v>
      </c>
      <c r="C162" s="26" t="str">
        <f aca="false">sorties_modele_sanstitre!$C$162</f>
        <v>Type_parc</v>
      </c>
      <c r="D162" s="26" t="str">
        <f aca="false">sorties_modele_sanstitre!$D$162</f>
        <v>2015</v>
      </c>
      <c r="E162" s="26" t="str">
        <f aca="false">sorties_modele_sanstitre!$E$162</f>
        <v>2020</v>
      </c>
      <c r="F162" s="26" t="str">
        <f aca="false">sorties_modele_sanstitre!$F$162</f>
        <v>2025</v>
      </c>
      <c r="G162" s="26" t="str">
        <f aca="false">sorties_modele_sanstitre!$G$162</f>
        <v>2030</v>
      </c>
      <c r="H162" s="26" t="str">
        <f aca="false">sorties_modele_sanstitre!$H$162</f>
        <v>2050</v>
      </c>
    </row>
    <row collapsed="false" customFormat="false" customHeight="false" hidden="false" ht="15" outlineLevel="0" r="163">
      <c r="A163" s="26" t="str">
        <f aca="false">sorties_modele_sanstitre!$A$163</f>
        <v>AMS3</v>
      </c>
      <c r="B163" s="26" t="str">
        <f aca="false">sorties_modele_sanstitre!$B$163</f>
        <v>Chauffage</v>
      </c>
      <c r="C163" s="26" t="str">
        <f aca="false">sorties_modele_sanstitre!$C$163</f>
        <v>E</v>
      </c>
      <c r="D163" s="26" t="n">
        <f aca="false">sorties_modele_sanstitre!$D$163</f>
        <v>1</v>
      </c>
      <c r="E163" s="26" t="n">
        <f aca="false">sorties_modele_sanstitre!$E$163</f>
        <v>0.92</v>
      </c>
      <c r="F163" s="26" t="n">
        <f aca="false">sorties_modele_sanstitre!$F$163</f>
        <v>0.85</v>
      </c>
      <c r="G163" s="26" t="n">
        <f aca="false">sorties_modele_sanstitre!$G$163</f>
        <v>0.77</v>
      </c>
      <c r="H163" s="26" t="n">
        <f aca="false">sorties_modele_sanstitre!$H$163</f>
        <v>0.56</v>
      </c>
    </row>
    <row collapsed="false" customFormat="false" customHeight="false" hidden="false" ht="15" outlineLevel="0" r="164">
      <c r="A164" s="26" t="str">
        <f aca="false">sorties_modele_sanstitre!$A$164</f>
        <v>AMS3</v>
      </c>
      <c r="B164" s="26" t="str">
        <f aca="false">sorties_modele_sanstitre!$B$164</f>
        <v>Chauffage</v>
      </c>
      <c r="C164" s="26" t="str">
        <f aca="false">sorties_modele_sanstitre!$C$164</f>
        <v>N</v>
      </c>
      <c r="D164" s="26" t="n">
        <f aca="false">sorties_modele_sanstitre!$D$164</f>
        <v>1</v>
      </c>
      <c r="E164" s="26" t="n">
        <f aca="false">sorties_modele_sanstitre!$E$164</f>
        <v>1.03</v>
      </c>
      <c r="F164" s="26" t="n">
        <f aca="false">sorties_modele_sanstitre!$F$164</f>
        <v>1.01</v>
      </c>
      <c r="G164" s="26" t="n">
        <f aca="false">sorties_modele_sanstitre!$G$164</f>
        <v>1</v>
      </c>
      <c r="H164" s="26" t="n">
        <f aca="false">sorties_modele_sanstitre!$H$164</f>
        <v>0.84</v>
      </c>
    </row>
    <row collapsed="false" customFormat="false" customHeight="false" hidden="false" ht="15" outlineLevel="0" r="166">
      <c r="A166" s="27" t="s">
        <v>156</v>
      </c>
    </row>
    <row collapsed="false" customFormat="false" customHeight="false" hidden="false" ht="15" outlineLevel="0" r="167">
      <c r="A167" s="26" t="str">
        <f aca="false">sorties_modele_sanstitre!$A$167</f>
        <v>scenario</v>
      </c>
      <c r="B167" s="26" t="str">
        <f aca="false">sorties_modele_sanstitre!$B$167</f>
        <v>Branche</v>
      </c>
      <c r="C167" s="26" t="str">
        <f aca="false">sorties_modele_sanstitre!$C$167</f>
        <v>2015</v>
      </c>
      <c r="D167" s="26" t="str">
        <f aca="false">sorties_modele_sanstitre!$D$167</f>
        <v>2020</v>
      </c>
      <c r="E167" s="26" t="str">
        <f aca="false">sorties_modele_sanstitre!$E$167</f>
        <v>2025</v>
      </c>
      <c r="F167" s="26" t="str">
        <f aca="false">sorties_modele_sanstitre!$F$167</f>
        <v>2030</v>
      </c>
      <c r="G167" s="26" t="str">
        <f aca="false">sorties_modele_sanstitre!$G$167</f>
        <v>2050</v>
      </c>
    </row>
    <row collapsed="false" customFormat="false" customHeight="false" hidden="false" ht="15" outlineLevel="0" r="168">
      <c r="A168" s="26" t="str">
        <f aca="false">sorties_modele_sanstitre!$A$168</f>
        <v>AMS3</v>
      </c>
      <c r="B168" s="26" t="str">
        <f aca="false">sorties_modele_sanstitre!$B$168</f>
        <v>Bureaux</v>
      </c>
      <c r="C168" s="26" t="n">
        <f aca="false">sorties_modele_sanstitre!$C$168</f>
        <v>1</v>
      </c>
      <c r="D168" s="26" t="n">
        <f aca="false">sorties_modele_sanstitre!$D$168</f>
        <v>0.99</v>
      </c>
      <c r="E168" s="26" t="n">
        <f aca="false">sorties_modele_sanstitre!$E$168</f>
        <v>0.95</v>
      </c>
      <c r="F168" s="26" t="n">
        <f aca="false">sorties_modele_sanstitre!$F$168</f>
        <v>0.92</v>
      </c>
      <c r="G168" s="26" t="n">
        <f aca="false">sorties_modele_sanstitre!$G$168</f>
        <v>0.79</v>
      </c>
    </row>
    <row collapsed="false" customFormat="false" customHeight="false" hidden="false" ht="15" outlineLevel="0" r="169">
      <c r="A169" s="26" t="str">
        <f aca="false">sorties_modele_sanstitre!$A$169</f>
        <v>AMS3</v>
      </c>
      <c r="B169" s="26" t="str">
        <f aca="false">sorties_modele_sanstitre!$B$169</f>
        <v>Commerce</v>
      </c>
      <c r="C169" s="26" t="n">
        <f aca="false">sorties_modele_sanstitre!$C$169</f>
        <v>1</v>
      </c>
      <c r="D169" s="26" t="n">
        <f aca="false">sorties_modele_sanstitre!$D$169</f>
        <v>0.99</v>
      </c>
      <c r="E169" s="26" t="n">
        <f aca="false">sorties_modele_sanstitre!$E$169</f>
        <v>0.96</v>
      </c>
      <c r="F169" s="26" t="n">
        <f aca="false">sorties_modele_sanstitre!$F$169</f>
        <v>0.92</v>
      </c>
      <c r="G169" s="26" t="n">
        <f aca="false">sorties_modele_sanstitre!$G$169</f>
        <v>0.79</v>
      </c>
    </row>
    <row collapsed="false" customFormat="false" customHeight="false" hidden="false" ht="15" outlineLevel="0" r="170">
      <c r="A170" s="26" t="str">
        <f aca="false">sorties_modele_sanstitre!$A$170</f>
        <v>AMS3</v>
      </c>
      <c r="B170" s="26" t="str">
        <f aca="false">sorties_modele_sanstitre!$B$170</f>
        <v>Santé</v>
      </c>
      <c r="C170" s="26" t="n">
        <f aca="false">sorties_modele_sanstitre!$C$170</f>
        <v>1</v>
      </c>
      <c r="D170" s="26" t="n">
        <f aca="false">sorties_modele_sanstitre!$D$170</f>
        <v>0.97</v>
      </c>
      <c r="E170" s="26" t="n">
        <f aca="false">sorties_modele_sanstitre!$E$170</f>
        <v>0.93</v>
      </c>
      <c r="F170" s="26" t="n">
        <f aca="false">sorties_modele_sanstitre!$F$170</f>
        <v>0.9</v>
      </c>
      <c r="G170" s="26" t="n">
        <f aca="false">sorties_modele_sanstitre!$G$170</f>
        <v>0.75</v>
      </c>
    </row>
    <row collapsed="false" customFormat="false" customHeight="false" hidden="false" ht="15" outlineLevel="0" r="171">
      <c r="A171" s="26" t="str">
        <f aca="false">sorties_modele_sanstitre!$A$171</f>
        <v>AMS3</v>
      </c>
      <c r="B171" s="26" t="str">
        <f aca="false">sorties_modele_sanstitre!$B$171</f>
        <v>Autre</v>
      </c>
      <c r="C171" s="26" t="n">
        <f aca="false">sorties_modele_sanstitre!$C$171</f>
        <v>1</v>
      </c>
      <c r="D171" s="26" t="n">
        <f aca="false">sorties_modele_sanstitre!$D$171</f>
        <v>1</v>
      </c>
      <c r="E171" s="26" t="n">
        <f aca="false">sorties_modele_sanstitre!$E$171</f>
        <v>0.97</v>
      </c>
      <c r="F171" s="26" t="n">
        <f aca="false">sorties_modele_sanstitre!$F$171</f>
        <v>0.95</v>
      </c>
      <c r="G171" s="26" t="n">
        <f aca="false">sorties_modele_sanstitre!$G$171</f>
        <v>0.83</v>
      </c>
    </row>
    <row collapsed="false" customFormat="false" customHeight="false" hidden="false" ht="15" outlineLevel="0" r="173">
      <c r="A173" s="27" t="s">
        <v>157</v>
      </c>
    </row>
    <row collapsed="false" customFormat="false" customHeight="false" hidden="false" ht="15" outlineLevel="0" r="174">
      <c r="A174" s="26" t="str">
        <f aca="false">sorties_modele_sanstitre!$A$174</f>
        <v>scenario</v>
      </c>
      <c r="B174" s="26" t="str">
        <f aca="false">sorties_modele_sanstitre!$B$174</f>
        <v>Branche</v>
      </c>
      <c r="C174" s="26" t="str">
        <f aca="false">sorties_modele_sanstitre!$C$174</f>
        <v>2015</v>
      </c>
      <c r="D174" s="26" t="str">
        <f aca="false">sorties_modele_sanstitre!$D$174</f>
        <v>2020</v>
      </c>
      <c r="E174" s="26" t="str">
        <f aca="false">sorties_modele_sanstitre!$E$174</f>
        <v>2025</v>
      </c>
      <c r="F174" s="26" t="str">
        <f aca="false">sorties_modele_sanstitre!$F$174</f>
        <v>2030</v>
      </c>
      <c r="G174" s="26" t="str">
        <f aca="false">sorties_modele_sanstitre!$G$174</f>
        <v>2050</v>
      </c>
    </row>
    <row collapsed="false" customFormat="false" customHeight="false" hidden="false" ht="15" outlineLevel="0" r="175">
      <c r="A175" s="26" t="str">
        <f aca="false">sorties_modele_sanstitre!$A$175</f>
        <v>AMS3</v>
      </c>
      <c r="B175" s="26" t="str">
        <f aca="false">sorties_modele_sanstitre!$B$175</f>
        <v>Bureaux</v>
      </c>
      <c r="C175" s="26" t="n">
        <f aca="false">sorties_modele_sanstitre!$C$175</f>
        <v>1</v>
      </c>
      <c r="D175" s="26" t="n">
        <f aca="false">sorties_modele_sanstitre!$D$175</f>
        <v>0.99</v>
      </c>
      <c r="E175" s="26" t="n">
        <f aca="false">sorties_modele_sanstitre!$E$175</f>
        <v>0.86</v>
      </c>
      <c r="F175" s="26" t="n">
        <f aca="false">sorties_modele_sanstitre!$F$175</f>
        <v>0.74</v>
      </c>
      <c r="G175" s="26" t="n">
        <f aca="false">sorties_modele_sanstitre!$G$175</f>
        <v>0.54</v>
      </c>
    </row>
    <row collapsed="false" customFormat="false" customHeight="false" hidden="false" ht="15" outlineLevel="0" r="176">
      <c r="A176" s="26" t="str">
        <f aca="false">sorties_modele_sanstitre!$A$176</f>
        <v>AMS3</v>
      </c>
      <c r="B176" s="26" t="str">
        <f aca="false">sorties_modele_sanstitre!$B$176</f>
        <v>Commerce</v>
      </c>
      <c r="C176" s="26" t="n">
        <f aca="false">sorties_modele_sanstitre!$C$176</f>
        <v>1</v>
      </c>
      <c r="D176" s="26" t="n">
        <f aca="false">sorties_modele_sanstitre!$D$176</f>
        <v>0.95</v>
      </c>
      <c r="E176" s="26" t="n">
        <f aca="false">sorties_modele_sanstitre!$E$176</f>
        <v>0.85</v>
      </c>
      <c r="F176" s="26" t="n">
        <f aca="false">sorties_modele_sanstitre!$F$176</f>
        <v>0.74</v>
      </c>
      <c r="G176" s="26" t="n">
        <f aca="false">sorties_modele_sanstitre!$G$176</f>
        <v>0.53</v>
      </c>
    </row>
    <row collapsed="false" customFormat="false" customHeight="false" hidden="false" ht="15" outlineLevel="0" r="177">
      <c r="A177" s="26" t="str">
        <f aca="false">sorties_modele_sanstitre!$A$177</f>
        <v>AMS3</v>
      </c>
      <c r="B177" s="26" t="str">
        <f aca="false">sorties_modele_sanstitre!$B$177</f>
        <v>Santé</v>
      </c>
      <c r="C177" s="26" t="n">
        <f aca="false">sorties_modele_sanstitre!$C$177</f>
        <v>1</v>
      </c>
      <c r="D177" s="26" t="n">
        <f aca="false">sorties_modele_sanstitre!$D$177</f>
        <v>0.93</v>
      </c>
      <c r="E177" s="26" t="n">
        <f aca="false">sorties_modele_sanstitre!$E$177</f>
        <v>0.85</v>
      </c>
      <c r="F177" s="26" t="n">
        <f aca="false">sorties_modele_sanstitre!$F$177</f>
        <v>0.77</v>
      </c>
      <c r="G177" s="26" t="n">
        <f aca="false">sorties_modele_sanstitre!$G$177</f>
        <v>0.62</v>
      </c>
    </row>
    <row collapsed="false" customFormat="false" customHeight="false" hidden="false" ht="15" outlineLevel="0" r="178">
      <c r="A178" s="26" t="str">
        <f aca="false">sorties_modele_sanstitre!$A$178</f>
        <v>AMS3</v>
      </c>
      <c r="B178" s="26" t="str">
        <f aca="false">sorties_modele_sanstitre!$B$178</f>
        <v>Autre</v>
      </c>
      <c r="C178" s="26" t="n">
        <f aca="false">sorties_modele_sanstitre!$C$178</f>
        <v>1</v>
      </c>
      <c r="D178" s="26" t="n">
        <f aca="false">sorties_modele_sanstitre!$D$178</f>
        <v>0.95</v>
      </c>
      <c r="E178" s="26" t="n">
        <f aca="false">sorties_modele_sanstitre!$E$178</f>
        <v>0.86</v>
      </c>
      <c r="F178" s="26" t="n">
        <f aca="false">sorties_modele_sanstitre!$F$178</f>
        <v>0.77</v>
      </c>
      <c r="G178" s="26" t="n">
        <f aca="false">sorties_modele_sanstitre!$G$178</f>
        <v>0.58</v>
      </c>
    </row>
    <row collapsed="false" customFormat="false" customHeight="false" hidden="false" ht="15" outlineLevel="0" r="180">
      <c r="A180" s="27" t="s">
        <v>158</v>
      </c>
    </row>
    <row collapsed="false" customFormat="false" customHeight="false" hidden="false" ht="15" outlineLevel="0" r="181">
      <c r="A181" s="26" t="str">
        <f aca="false">sorties_modele_sanstitre!$A$181</f>
        <v>scenario</v>
      </c>
      <c r="B181" s="26" t="str">
        <f aca="false">sorties_modele_sanstitre!$B$181</f>
        <v>Branche</v>
      </c>
      <c r="C181" s="26" t="str">
        <f aca="false">sorties_modele_sanstitre!$C$181</f>
        <v>2015</v>
      </c>
      <c r="D181" s="26" t="str">
        <f aca="false">sorties_modele_sanstitre!$D$181</f>
        <v>2020</v>
      </c>
      <c r="E181" s="26" t="str">
        <f aca="false">sorties_modele_sanstitre!$E$181</f>
        <v>2025</v>
      </c>
      <c r="F181" s="26" t="str">
        <f aca="false">sorties_modele_sanstitre!$F$181</f>
        <v>2030</v>
      </c>
      <c r="G181" s="26" t="str">
        <f aca="false">sorties_modele_sanstitre!$G$181</f>
        <v>2050</v>
      </c>
    </row>
    <row collapsed="false" customFormat="false" customHeight="false" hidden="false" ht="15" outlineLevel="0" r="182">
      <c r="A182" s="26" t="str">
        <f aca="false">sorties_modele_sanstitre!$A$182</f>
        <v>AMS3</v>
      </c>
      <c r="B182" s="26" t="str">
        <f aca="false">sorties_modele_sanstitre!$B$182</f>
        <v>Bureaux</v>
      </c>
      <c r="C182" s="26" t="n">
        <f aca="false">sorties_modele_sanstitre!$C$182</f>
        <v>1</v>
      </c>
      <c r="D182" s="26" t="n">
        <f aca="false">sorties_modele_sanstitre!$D$182</f>
        <v>1.05</v>
      </c>
      <c r="E182" s="26" t="n">
        <f aca="false">sorties_modele_sanstitre!$E$182</f>
        <v>1.1</v>
      </c>
      <c r="F182" s="26" t="n">
        <f aca="false">sorties_modele_sanstitre!$F$182</f>
        <v>1.14</v>
      </c>
      <c r="G182" s="26" t="n">
        <f aca="false">sorties_modele_sanstitre!$G$182</f>
        <v>1.26</v>
      </c>
    </row>
    <row collapsed="false" customFormat="false" customHeight="false" hidden="false" ht="15" outlineLevel="0" r="183">
      <c r="A183" s="26" t="str">
        <f aca="false">sorties_modele_sanstitre!$A$183</f>
        <v>AMS3</v>
      </c>
      <c r="B183" s="26" t="str">
        <f aca="false">sorties_modele_sanstitre!$B$183</f>
        <v>Commerce</v>
      </c>
      <c r="C183" s="26" t="n">
        <f aca="false">sorties_modele_sanstitre!$C$183</f>
        <v>1</v>
      </c>
      <c r="D183" s="26" t="n">
        <f aca="false">sorties_modele_sanstitre!$D$183</f>
        <v>1.12</v>
      </c>
      <c r="E183" s="26" t="n">
        <f aca="false">sorties_modele_sanstitre!$E$183</f>
        <v>1.19</v>
      </c>
      <c r="F183" s="26" t="n">
        <f aca="false">sorties_modele_sanstitre!$F$183</f>
        <v>1.26</v>
      </c>
      <c r="G183" s="26" t="n">
        <f aca="false">sorties_modele_sanstitre!$G$183</f>
        <v>1.43</v>
      </c>
    </row>
    <row collapsed="false" customFormat="false" customHeight="false" hidden="false" ht="15" outlineLevel="0" r="184">
      <c r="A184" s="26" t="str">
        <f aca="false">sorties_modele_sanstitre!$A$184</f>
        <v>AMS3</v>
      </c>
      <c r="B184" s="26" t="str">
        <f aca="false">sorties_modele_sanstitre!$B$184</f>
        <v>Santé</v>
      </c>
      <c r="C184" s="26" t="n">
        <f aca="false">sorties_modele_sanstitre!$C$184</f>
        <v>1</v>
      </c>
      <c r="D184" s="26" t="n">
        <f aca="false">sorties_modele_sanstitre!$D$184</f>
        <v>1.07</v>
      </c>
      <c r="E184" s="26" t="n">
        <f aca="false">sorties_modele_sanstitre!$E$184</f>
        <v>1.09</v>
      </c>
      <c r="F184" s="26" t="n">
        <f aca="false">sorties_modele_sanstitre!$F$184</f>
        <v>1.11</v>
      </c>
      <c r="G184" s="26" t="n">
        <f aca="false">sorties_modele_sanstitre!$G$184</f>
        <v>1.13</v>
      </c>
    </row>
    <row collapsed="false" customFormat="false" customHeight="false" hidden="false" ht="15" outlineLevel="0" r="185">
      <c r="A185" s="26" t="str">
        <f aca="false">sorties_modele_sanstitre!$A$185</f>
        <v>AMS3</v>
      </c>
      <c r="B185" s="26" t="str">
        <f aca="false">sorties_modele_sanstitre!$B$185</f>
        <v>Autre</v>
      </c>
      <c r="C185" s="26" t="n">
        <f aca="false">sorties_modele_sanstitre!$C$185</f>
        <v>1</v>
      </c>
      <c r="D185" s="26" t="n">
        <f aca="false">sorties_modele_sanstitre!$D$185</f>
        <v>1.12</v>
      </c>
      <c r="E185" s="26" t="n">
        <f aca="false">sorties_modele_sanstitre!$E$185</f>
        <v>1.19</v>
      </c>
      <c r="F185" s="26" t="n">
        <f aca="false">sorties_modele_sanstitre!$F$185</f>
        <v>1.26</v>
      </c>
      <c r="G185" s="26" t="n">
        <f aca="false">sorties_modele_sanstitre!$G$185</f>
        <v>1.41</v>
      </c>
    </row>
    <row collapsed="false" customFormat="false" customHeight="false" hidden="false" ht="15" outlineLevel="0" r="187">
      <c r="A187" s="27" t="s">
        <v>159</v>
      </c>
    </row>
    <row collapsed="false" customFormat="false" customHeight="false" hidden="false" ht="15" outlineLevel="0" r="188">
      <c r="A188" s="26" t="str">
        <f aca="false">sorties_modele_sanstitre!$A$188</f>
        <v>scenario</v>
      </c>
      <c r="B188" s="26" t="str">
        <f aca="false">sorties_modele_sanstitre!$B$188</f>
        <v>Branche_MEDPRO</v>
      </c>
      <c r="C188" s="26" t="str">
        <f aca="false">sorties_modele_sanstitre!$C$188</f>
        <v>2015</v>
      </c>
      <c r="D188" s="26" t="str">
        <f aca="false">sorties_modele_sanstitre!$D$188</f>
        <v>2020</v>
      </c>
      <c r="E188" s="26" t="str">
        <f aca="false">sorties_modele_sanstitre!$E$188</f>
        <v>2025</v>
      </c>
      <c r="F188" s="26" t="str">
        <f aca="false">sorties_modele_sanstitre!$F$188</f>
        <v>2030</v>
      </c>
      <c r="G188" s="26" t="str">
        <f aca="false">sorties_modele_sanstitre!$G$188</f>
        <v>2050</v>
      </c>
    </row>
    <row collapsed="false" customFormat="false" customHeight="false" hidden="false" ht="15" outlineLevel="0" r="189">
      <c r="A189" s="26" t="str">
        <f aca="false">sorties_modele_sanstitre!$A$189</f>
        <v>AMS3</v>
      </c>
      <c r="B189" s="26" t="str">
        <f aca="false">sorties_modele_sanstitre!$B$189</f>
        <v>Bureaux</v>
      </c>
      <c r="C189" s="34" t="n">
        <f aca="false">sorties_modele_sanstitre!$C$189</f>
        <v>0.429622527641727</v>
      </c>
      <c r="D189" s="34" t="n">
        <f aca="false">sorties_modele_sanstitre!$D$189</f>
        <v>0.453638402666962</v>
      </c>
      <c r="E189" s="34" t="n">
        <f aca="false">sorties_modele_sanstitre!$E$189</f>
        <v>0.468399550510258</v>
      </c>
      <c r="F189" s="34" t="n">
        <f aca="false">sorties_modele_sanstitre!$F$189</f>
        <v>0.482731433379629</v>
      </c>
      <c r="G189" s="34" t="n">
        <f aca="false">sorties_modele_sanstitre!$G$189</f>
        <v>0.511235335884038</v>
      </c>
    </row>
    <row collapsed="false" customFormat="false" customHeight="false" hidden="false" ht="15" outlineLevel="0" r="190">
      <c r="A190" s="26" t="str">
        <f aca="false">sorties_modele_sanstitre!$A$190</f>
        <v>AMS3</v>
      </c>
      <c r="B190" s="26" t="str">
        <f aca="false">sorties_modele_sanstitre!$B$190</f>
        <v>Commerce</v>
      </c>
      <c r="C190" s="34" t="n">
        <f aca="false">sorties_modele_sanstitre!$C$190</f>
        <v>0.30789874577085</v>
      </c>
      <c r="D190" s="34" t="n">
        <f aca="false">sorties_modele_sanstitre!$D$190</f>
        <v>0.340618670134906</v>
      </c>
      <c r="E190" s="34" t="n">
        <f aca="false">sorties_modele_sanstitre!$E$190</f>
        <v>0.356797667219688</v>
      </c>
      <c r="F190" s="34" t="n">
        <f aca="false">sorties_modele_sanstitre!$F$190</f>
        <v>0.372000777898808</v>
      </c>
      <c r="G190" s="34" t="n">
        <f aca="false">sorties_modele_sanstitre!$G$190</f>
        <v>0.39551820218273</v>
      </c>
    </row>
    <row collapsed="false" customFormat="false" customHeight="false" hidden="false" ht="15" outlineLevel="0" r="191">
      <c r="A191" s="26" t="str">
        <f aca="false">sorties_modele_sanstitre!$A$191</f>
        <v>AMS3</v>
      </c>
      <c r="B191" s="26" t="str">
        <f aca="false">sorties_modele_sanstitre!$B$191</f>
        <v>Santé</v>
      </c>
      <c r="C191" s="34" t="n">
        <f aca="false">sorties_modele_sanstitre!$C$191</f>
        <v>0.246772650260835</v>
      </c>
      <c r="D191" s="34" t="n">
        <f aca="false">sorties_modele_sanstitre!$D$191</f>
        <v>0.266764327422866</v>
      </c>
      <c r="E191" s="34" t="n">
        <f aca="false">sorties_modele_sanstitre!$E$191</f>
        <v>0.27862744870288</v>
      </c>
      <c r="F191" s="34" t="n">
        <f aca="false">sorties_modele_sanstitre!$F$191</f>
        <v>0.290057966348488</v>
      </c>
      <c r="G191" s="34" t="n">
        <f aca="false">sorties_modele_sanstitre!$G$191</f>
        <v>0.313460401175856</v>
      </c>
    </row>
    <row collapsed="false" customFormat="false" customHeight="false" hidden="false" ht="15" outlineLevel="0" r="192">
      <c r="A192" s="26" t="str">
        <f aca="false">sorties_modele_sanstitre!$A$192</f>
        <v>AMS3</v>
      </c>
      <c r="B192" s="26" t="str">
        <f aca="false">sorties_modele_sanstitre!$B$192</f>
        <v>Autre</v>
      </c>
      <c r="C192" s="34" t="n">
        <f aca="false">sorties_modele_sanstitre!$C$192</f>
        <v>0.265247165778744</v>
      </c>
      <c r="D192" s="34" t="n">
        <f aca="false">sorties_modele_sanstitre!$D$192</f>
        <v>0.278505801710938</v>
      </c>
      <c r="E192" s="34" t="n">
        <f aca="false">sorties_modele_sanstitre!$E$192</f>
        <v>0.285543886305004</v>
      </c>
      <c r="F192" s="34" t="n">
        <f aca="false">sorties_modele_sanstitre!$F$192</f>
        <v>0.292490063447558</v>
      </c>
      <c r="G192" s="34" t="n">
        <f aca="false">sorties_modele_sanstitre!$G$192</f>
        <v>0.303395713308654</v>
      </c>
    </row>
    <row collapsed="false" customFormat="false" customHeight="false" hidden="false" ht="15" outlineLevel="0" r="193">
      <c r="A193" s="38"/>
      <c r="B193" s="38"/>
    </row>
    <row collapsed="false" customFormat="false" customHeight="false" hidden="false" ht="15" outlineLevel="0" r="194">
      <c r="A194" s="27" t="s">
        <v>160</v>
      </c>
    </row>
    <row collapsed="false" customFormat="false" customHeight="false" hidden="false" ht="15" outlineLevel="0" r="195">
      <c r="A195" s="26" t="str">
        <f aca="false">sorties_modele_sanstitre!$A$195</f>
        <v>scenario</v>
      </c>
      <c r="B195" s="26" t="str">
        <f aca="false">sorties_modele_sanstitre!$B$195</f>
        <v>Branche_MEDPRO</v>
      </c>
      <c r="C195" s="26" t="str">
        <f aca="false">sorties_modele_sanstitre!$C$195</f>
        <v>2015</v>
      </c>
      <c r="D195" s="26" t="str">
        <f aca="false">sorties_modele_sanstitre!$D$195</f>
        <v>2020</v>
      </c>
      <c r="E195" s="26" t="str">
        <f aca="false">sorties_modele_sanstitre!$E$195</f>
        <v>2025</v>
      </c>
      <c r="F195" s="26" t="str">
        <f aca="false">sorties_modele_sanstitre!$F$195</f>
        <v>2030</v>
      </c>
      <c r="G195" s="26" t="str">
        <f aca="false">sorties_modele_sanstitre!$G$195</f>
        <v>2050</v>
      </c>
    </row>
    <row collapsed="false" customFormat="false" customHeight="false" hidden="false" ht="15" outlineLevel="0" r="196">
      <c r="A196" s="26" t="str">
        <f aca="false">sorties_modele_sanstitre!$A$196</f>
        <v>AMS3</v>
      </c>
      <c r="B196" s="26" t="str">
        <f aca="false">sorties_modele_sanstitre!$B$196</f>
        <v>Bureaux</v>
      </c>
      <c r="C196" s="26" t="n">
        <f aca="false">sorties_modele_sanstitre!$C$196</f>
        <v>8.1102278607805</v>
      </c>
      <c r="D196" s="26" t="n">
        <f aca="false">sorties_modele_sanstitre!$D$196</f>
        <v>8.89372643134</v>
      </c>
      <c r="E196" s="26" t="n">
        <f aca="false">sorties_modele_sanstitre!$E$196</f>
        <v>9.594761749271</v>
      </c>
      <c r="F196" s="26" t="n">
        <f aca="false">sorties_modele_sanstitre!$F$196</f>
        <v>10.3390894135666</v>
      </c>
      <c r="G196" s="26" t="n">
        <f aca="false">sorties_modele_sanstitre!$G$196</f>
        <v>12.5248417376801</v>
      </c>
    </row>
    <row collapsed="false" customFormat="false" customHeight="false" hidden="false" ht="15" outlineLevel="0" r="197">
      <c r="A197" s="26" t="str">
        <f aca="false">sorties_modele_sanstitre!$A$197</f>
        <v>AMS3</v>
      </c>
      <c r="B197" s="26" t="str">
        <f aca="false">sorties_modele_sanstitre!$B$197</f>
        <v>Commerce</v>
      </c>
      <c r="C197" s="26" t="n">
        <f aca="false">sorties_modele_sanstitre!$C$197</f>
        <v>3.3236730275588</v>
      </c>
      <c r="D197" s="26" t="n">
        <f aca="false">sorties_modele_sanstitre!$D$197</f>
        <v>3.8076280530793</v>
      </c>
      <c r="E197" s="26" t="n">
        <f aca="false">sorties_modele_sanstitre!$E$197</f>
        <v>4.1097948313345</v>
      </c>
      <c r="F197" s="26" t="n">
        <f aca="false">sorties_modele_sanstitre!$F$197</f>
        <v>4.4316089209502</v>
      </c>
      <c r="G197" s="26" t="n">
        <f aca="false">sorties_modele_sanstitre!$G$197</f>
        <v>5.3525445525734</v>
      </c>
    </row>
    <row collapsed="false" customFormat="false" customHeight="false" hidden="false" ht="15" outlineLevel="0" r="198">
      <c r="A198" s="26" t="str">
        <f aca="false">sorties_modele_sanstitre!$A$198</f>
        <v>AMS3</v>
      </c>
      <c r="B198" s="26" t="str">
        <f aca="false">sorties_modele_sanstitre!$B$198</f>
        <v>Santé</v>
      </c>
      <c r="C198" s="26" t="n">
        <f aca="false">sorties_modele_sanstitre!$C$198</f>
        <v>1.4559144091537</v>
      </c>
      <c r="D198" s="26" t="n">
        <f aca="false">sorties_modele_sanstitre!$D$198</f>
        <v>1.662809313144</v>
      </c>
      <c r="E198" s="26" t="n">
        <f aca="false">sorties_modele_sanstitre!$E$198</f>
        <v>1.7948444994477</v>
      </c>
      <c r="F198" s="26" t="n">
        <f aca="false">sorties_modele_sanstitre!$F$198</f>
        <v>1.9394638126448</v>
      </c>
      <c r="G198" s="26" t="n">
        <f aca="false">sorties_modele_sanstitre!$G$198</f>
        <v>2.4697820777542</v>
      </c>
    </row>
    <row collapsed="false" customFormat="false" customHeight="false" hidden="false" ht="15" outlineLevel="0" r="199">
      <c r="A199" s="26" t="str">
        <f aca="false">sorties_modele_sanstitre!$A$199</f>
        <v>AMS3</v>
      </c>
      <c r="B199" s="26" t="str">
        <f aca="false">sorties_modele_sanstitre!$B$199</f>
        <v>Autre</v>
      </c>
      <c r="C199" s="26" t="n">
        <f aca="false">sorties_modele_sanstitre!$C$199</f>
        <v>6.0423761702731</v>
      </c>
      <c r="D199" s="26" t="n">
        <f aca="false">sorties_modele_sanstitre!$D$199</f>
        <v>7.039550427786</v>
      </c>
      <c r="E199" s="26" t="n">
        <f aca="false">sorties_modele_sanstitre!$E$199</f>
        <v>7.6543871560874</v>
      </c>
      <c r="F199" s="26" t="n">
        <f aca="false">sorties_modele_sanstitre!$F$199</f>
        <v>8.2941687746029</v>
      </c>
      <c r="G199" s="26" t="n">
        <f aca="false">sorties_modele_sanstitre!$G$199</f>
        <v>9.9786573455327</v>
      </c>
    </row>
    <row collapsed="false" customFormat="false" customHeight="false" hidden="false" ht="15" outlineLevel="0" r="200">
      <c r="A200" s="38"/>
      <c r="B200" s="38"/>
    </row>
    <row collapsed="false" customFormat="false" customHeight="false" hidden="false" ht="15" outlineLevel="0" r="201">
      <c r="A201" s="27" t="s">
        <v>161</v>
      </c>
    </row>
    <row collapsed="false" customFormat="false" customHeight="false" hidden="false" ht="15" outlineLevel="0" r="202">
      <c r="A202" s="26" t="str">
        <f aca="false">sorties_modele_sanstitre!$A$202</f>
        <v>scenario</v>
      </c>
      <c r="B202" s="26" t="str">
        <f aca="false">sorties_modele_sanstitre!$B$202</f>
        <v>2015</v>
      </c>
      <c r="C202" s="26" t="str">
        <f aca="false">sorties_modele_sanstitre!$C$202</f>
        <v>2020</v>
      </c>
      <c r="D202" s="26" t="str">
        <f aca="false">sorties_modele_sanstitre!$D$202</f>
        <v>2025</v>
      </c>
      <c r="E202" s="26" t="str">
        <f aca="false">sorties_modele_sanstitre!$E$202</f>
        <v>2030</v>
      </c>
      <c r="F202" s="26" t="str">
        <f aca="false">sorties_modele_sanstitre!$F$202</f>
        <v>2050</v>
      </c>
    </row>
    <row collapsed="false" customFormat="false" customHeight="false" hidden="false" ht="15" outlineLevel="0" r="203">
      <c r="A203" s="26" t="str">
        <f aca="false">sorties_modele_sanstitre!$A$203</f>
        <v>AMS3</v>
      </c>
      <c r="B203" s="26" t="n">
        <f aca="false">sorties_modele_sanstitre!$B$203</f>
        <v>1</v>
      </c>
      <c r="C203" s="26" t="n">
        <f aca="false">sorties_modele_sanstitre!$C$203</f>
        <v>1.09</v>
      </c>
      <c r="D203" s="26" t="n">
        <f aca="false">sorties_modele_sanstitre!$D$203</f>
        <v>1.22</v>
      </c>
      <c r="E203" s="26" t="n">
        <f aca="false">sorties_modele_sanstitre!$E$203</f>
        <v>1.28</v>
      </c>
      <c r="F203" s="26" t="n">
        <f aca="false">sorties_modele_sanstitre!$F$203</f>
        <v>1.41</v>
      </c>
    </row>
    <row collapsed="false" customFormat="false" customHeight="false" hidden="false" ht="15" outlineLevel="0" r="204">
      <c r="A204" s="38"/>
      <c r="B204" s="38"/>
    </row>
    <row collapsed="false" customFormat="false" customHeight="false" hidden="false" ht="15" outlineLevel="0" r="205">
      <c r="A205" s="27" t="s">
        <v>162</v>
      </c>
    </row>
    <row collapsed="false" customFormat="false" customHeight="false" hidden="false" ht="15" outlineLevel="0" r="206">
      <c r="A206" s="26" t="str">
        <f aca="false">sorties_modele_sanstitre!$A$206</f>
        <v>scenario</v>
      </c>
      <c r="B206" s="26" t="str">
        <f aca="false">sorties_modele_sanstitre!$B$206</f>
        <v>energie</v>
      </c>
      <c r="C206" s="26" t="str">
        <f aca="false">sorties_modele_sanstitre!$C$206</f>
        <v>2010</v>
      </c>
      <c r="D206" s="26" t="str">
        <f aca="false">sorties_modele_sanstitre!$D$206</f>
        <v>2015</v>
      </c>
      <c r="E206" s="26" t="str">
        <f aca="false">sorties_modele_sanstitre!$E$206</f>
        <v>2020</v>
      </c>
      <c r="F206" s="26" t="str">
        <f aca="false">sorties_modele_sanstitre!$F$206</f>
        <v>2025</v>
      </c>
      <c r="G206" s="26" t="str">
        <f aca="false">sorties_modele_sanstitre!$G$206</f>
        <v>2030</v>
      </c>
      <c r="H206" s="26" t="str">
        <f aca="false">sorties_modele_sanstitre!$H$206</f>
        <v>2035</v>
      </c>
      <c r="I206" s="26" t="str">
        <f aca="false">sorties_modele_sanstitre!$I$206</f>
        <v>2050</v>
      </c>
      <c r="J206" s="35"/>
      <c r="K206" s="35"/>
    </row>
    <row collapsed="false" customFormat="false" customHeight="false" hidden="false" ht="15" outlineLevel="0" r="207">
      <c r="A207" s="26" t="str">
        <f aca="false">sorties_modele_sanstitre!$A$207</f>
        <v>AMS3</v>
      </c>
      <c r="B207" s="26" t="str">
        <f aca="false">sorties_modele_sanstitre!$B$207</f>
        <v>Electricité</v>
      </c>
      <c r="C207" s="39" t="n">
        <f aca="false">sorties_modele_sanstitre!$C$207</f>
        <v>8.69577640301457</v>
      </c>
      <c r="D207" s="39" t="n">
        <f aca="false">sorties_modele_sanstitre!$D$207</f>
        <v>9.38060920478662</v>
      </c>
      <c r="E207" s="39" t="n">
        <f aca="false">sorties_modele_sanstitre!$E$207</f>
        <v>9.60749733985692</v>
      </c>
      <c r="F207" s="39" t="n">
        <f aca="false">sorties_modele_sanstitre!$F$207</f>
        <v>9.33465668986263</v>
      </c>
      <c r="G207" s="39" t="n">
        <f aca="false">sorties_modele_sanstitre!$G$207</f>
        <v>9.06045321181474</v>
      </c>
      <c r="H207" s="39" t="n">
        <f aca="false">sorties_modele_sanstitre!$H$207</f>
        <v>8.72404219790141</v>
      </c>
      <c r="I207" s="39" t="n">
        <f aca="false">sorties_modele_sanstitre!$I$207</f>
        <v>7.95384752159678</v>
      </c>
      <c r="J207" s="40"/>
      <c r="K207" s="40"/>
    </row>
    <row collapsed="false" customFormat="false" customHeight="false" hidden="false" ht="15" outlineLevel="0" r="208">
      <c r="A208" s="26" t="str">
        <f aca="false">sorties_modele_sanstitre!$A$208</f>
        <v>AMS3</v>
      </c>
      <c r="B208" s="26" t="str">
        <f aca="false">sorties_modele_sanstitre!$B$208</f>
        <v>Gaz</v>
      </c>
      <c r="C208" s="39" t="n">
        <f aca="false">sorties_modele_sanstitre!$C$208</f>
        <v>6.19041247988435</v>
      </c>
      <c r="D208" s="39" t="n">
        <f aca="false">sorties_modele_sanstitre!$D$208</f>
        <v>6.08795698655031</v>
      </c>
      <c r="E208" s="39" t="n">
        <f aca="false">sorties_modele_sanstitre!$E$208</f>
        <v>5.36618379748005</v>
      </c>
      <c r="F208" s="39" t="n">
        <f aca="false">sorties_modele_sanstitre!$F$208</f>
        <v>4.43727781109128</v>
      </c>
      <c r="G208" s="39" t="n">
        <f aca="false">sorties_modele_sanstitre!$G$208</f>
        <v>3.28502102933262</v>
      </c>
      <c r="H208" s="39" t="n">
        <f aca="false">sorties_modele_sanstitre!$H$208</f>
        <v>2.24800073714635</v>
      </c>
      <c r="I208" s="39" t="n">
        <f aca="false">sorties_modele_sanstitre!$I$208</f>
        <v>0.688122357570611</v>
      </c>
      <c r="J208" s="40"/>
      <c r="K208" s="40"/>
    </row>
    <row collapsed="false" customFormat="false" customHeight="false" hidden="false" ht="15" outlineLevel="0" r="209">
      <c r="A209" s="26" t="str">
        <f aca="false">sorties_modele_sanstitre!$A$209</f>
        <v>AMS3</v>
      </c>
      <c r="B209" s="26" t="str">
        <f aca="false">sorties_modele_sanstitre!$B$209</f>
        <v>Fioul</v>
      </c>
      <c r="C209" s="39" t="n">
        <f aca="false">sorties_modele_sanstitre!$C$209</f>
        <v>3.0314122346163</v>
      </c>
      <c r="D209" s="39" t="n">
        <f aca="false">sorties_modele_sanstitre!$D$209</f>
        <v>2.31140585511066</v>
      </c>
      <c r="E209" s="39" t="n">
        <f aca="false">sorties_modele_sanstitre!$E$209</f>
        <v>1.55890577001772</v>
      </c>
      <c r="F209" s="39" t="n">
        <f aca="false">sorties_modele_sanstitre!$F$209</f>
        <v>0.982704100762812</v>
      </c>
      <c r="G209" s="39" t="n">
        <f aca="false">sorties_modele_sanstitre!$G$209</f>
        <v>0.508344407560748</v>
      </c>
      <c r="H209" s="39" t="n">
        <f aca="false">sorties_modele_sanstitre!$H$209</f>
        <v>0.126918056630017</v>
      </c>
      <c r="I209" s="39" t="n">
        <f aca="false">sorties_modele_sanstitre!$I$209</f>
        <v>0.0680322914760533</v>
      </c>
      <c r="J209" s="40"/>
      <c r="K209" s="40"/>
    </row>
    <row collapsed="false" customFormat="false" customHeight="false" hidden="false" ht="15" outlineLevel="0" r="210">
      <c r="A210" s="26" t="str">
        <f aca="false">sorties_modele_sanstitre!$A$210</f>
        <v>AMS3</v>
      </c>
      <c r="B210" s="26" t="str">
        <f aca="false">sorties_modele_sanstitre!$B$210</f>
        <v>Urbain</v>
      </c>
      <c r="C210" s="39" t="n">
        <f aca="false">sorties_modele_sanstitre!$C$210</f>
        <v>0.754035853267721</v>
      </c>
      <c r="D210" s="39" t="n">
        <f aca="false">sorties_modele_sanstitre!$D$210</f>
        <v>0.621227731753792</v>
      </c>
      <c r="E210" s="39" t="n">
        <f aca="false">sorties_modele_sanstitre!$E$210</f>
        <v>0.46950335303172</v>
      </c>
      <c r="F210" s="39" t="n">
        <f aca="false">sorties_modele_sanstitre!$F$210</f>
        <v>0.363996112285099</v>
      </c>
      <c r="G210" s="39" t="n">
        <f aca="false">sorties_modele_sanstitre!$G$210</f>
        <v>0.31472678540601</v>
      </c>
      <c r="H210" s="39" t="n">
        <f aca="false">sorties_modele_sanstitre!$H$210</f>
        <v>0.347752419935984</v>
      </c>
      <c r="I210" s="39" t="n">
        <f aca="false">sorties_modele_sanstitre!$I$210</f>
        <v>0.976059384383577</v>
      </c>
      <c r="J210" s="40"/>
      <c r="K210" s="40"/>
    </row>
    <row collapsed="false" customFormat="false" customHeight="false" hidden="false" ht="15" outlineLevel="0" r="211">
      <c r="A211" s="26" t="str">
        <f aca="false">sorties_modele_sanstitre!$A$211</f>
        <v>AMS3</v>
      </c>
      <c r="B211" s="26" t="str">
        <f aca="false">sorties_modele_sanstitre!$B$211</f>
        <v>Autres</v>
      </c>
      <c r="C211" s="39" t="n">
        <f aca="false">sorties_modele_sanstitre!$C$211</f>
        <v>0.67793048672699</v>
      </c>
      <c r="D211" s="39" t="n">
        <f aca="false">sorties_modele_sanstitre!$D$211</f>
        <v>0.809151923806028</v>
      </c>
      <c r="E211" s="39" t="n">
        <f aca="false">sorties_modele_sanstitre!$E$211</f>
        <v>0.865463121577498</v>
      </c>
      <c r="F211" s="39" t="n">
        <f aca="false">sorties_modele_sanstitre!$F$211</f>
        <v>0.886949094156096</v>
      </c>
      <c r="G211" s="39" t="n">
        <f aca="false">sorties_modele_sanstitre!$G$211</f>
        <v>0.906940277358048</v>
      </c>
      <c r="H211" s="39" t="n">
        <f aca="false">sorties_modele_sanstitre!$H$211</f>
        <v>0.927008068207162</v>
      </c>
      <c r="I211" s="39" t="n">
        <f aca="false">sorties_modele_sanstitre!$I$211</f>
        <v>0.766915188781754</v>
      </c>
      <c r="J211" s="40"/>
      <c r="K211" s="40"/>
    </row>
    <row collapsed="false" customFormat="false" customHeight="false" hidden="false" ht="15" outlineLevel="0" r="212">
      <c r="A212" s="38"/>
      <c r="B212" s="38"/>
    </row>
    <row collapsed="false" customFormat="false" customHeight="false" hidden="false" ht="15" outlineLevel="0" r="213">
      <c r="A213" s="27" t="s">
        <v>163</v>
      </c>
    </row>
    <row collapsed="false" customFormat="false" customHeight="false" hidden="false" ht="15" outlineLevel="0" r="214">
      <c r="A214" s="26" t="str">
        <f aca="false">sorties_modele_sanstitre!$A$214</f>
        <v>scenario</v>
      </c>
      <c r="B214" s="26" t="str">
        <f aca="false">sorties_modele_sanstitre!$B$214</f>
        <v>usage</v>
      </c>
      <c r="C214" s="26" t="str">
        <f aca="false">sorties_modele_sanstitre!$C$214</f>
        <v>2010</v>
      </c>
      <c r="D214" s="26" t="str">
        <f aca="false">sorties_modele_sanstitre!$D$214</f>
        <v>2015</v>
      </c>
      <c r="E214" s="26" t="str">
        <f aca="false">sorties_modele_sanstitre!$E$214</f>
        <v>2020</v>
      </c>
      <c r="F214" s="26" t="str">
        <f aca="false">sorties_modele_sanstitre!$F$214</f>
        <v>2025</v>
      </c>
      <c r="G214" s="26" t="str">
        <f aca="false">sorties_modele_sanstitre!$G$214</f>
        <v>2030</v>
      </c>
      <c r="H214" s="26" t="str">
        <f aca="false">sorties_modele_sanstitre!$H$214</f>
        <v>2035</v>
      </c>
      <c r="I214" s="26" t="str">
        <f aca="false">sorties_modele_sanstitre!$I$214</f>
        <v>2050</v>
      </c>
      <c r="J214" s="37"/>
      <c r="K214" s="37"/>
    </row>
    <row collapsed="false" customFormat="false" customHeight="false" hidden="false" ht="15" outlineLevel="0" r="215">
      <c r="A215" s="26" t="str">
        <f aca="false">sorties_modele_sanstitre!$A$215</f>
        <v>AMS3</v>
      </c>
      <c r="B215" s="26" t="str">
        <f aca="false">sorties_modele_sanstitre!$B$215</f>
        <v>Chauffage</v>
      </c>
      <c r="C215" s="39" t="n">
        <f aca="false">sorties_modele_sanstitre!$C$215</f>
        <v>9.53230088869732</v>
      </c>
      <c r="D215" s="39" t="n">
        <f aca="false">sorties_modele_sanstitre!$D$215</f>
        <v>9.02912401791168</v>
      </c>
      <c r="E215" s="39" t="n">
        <f aca="false">sorties_modele_sanstitre!$E$215</f>
        <v>7.6580664814491</v>
      </c>
      <c r="F215" s="39" t="n">
        <f aca="false">sorties_modele_sanstitre!$F$215</f>
        <v>6.39814103058262</v>
      </c>
      <c r="G215" s="39" t="n">
        <f aca="false">sorties_modele_sanstitre!$G$215</f>
        <v>5.01902891116371</v>
      </c>
      <c r="H215" s="39" t="n">
        <f aca="false">sorties_modele_sanstitre!$H$215</f>
        <v>3.8749717812401</v>
      </c>
      <c r="I215" s="39" t="n">
        <f aca="false">sorties_modele_sanstitre!$I$215</f>
        <v>2.79001179691781</v>
      </c>
      <c r="J215" s="38"/>
      <c r="K215" s="38"/>
    </row>
    <row collapsed="false" customFormat="false" customHeight="false" hidden="false" ht="15" outlineLevel="0" r="216">
      <c r="A216" s="26" t="str">
        <f aca="false">sorties_modele_sanstitre!$A$216</f>
        <v>AMS3</v>
      </c>
      <c r="B216" s="26" t="str">
        <f aca="false">sorties_modele_sanstitre!$B$216</f>
        <v>AU_ther</v>
      </c>
      <c r="C216" s="39" t="n">
        <f aca="false">sorties_modele_sanstitre!$C$216</f>
        <v>4.38434590317906</v>
      </c>
      <c r="D216" s="39" t="n">
        <f aca="false">sorties_modele_sanstitre!$D$216</f>
        <v>4.5164644328357</v>
      </c>
      <c r="E216" s="39" t="n">
        <f aca="false">sorties_modele_sanstitre!$E$216</f>
        <v>4.54920468055244</v>
      </c>
      <c r="F216" s="39" t="n">
        <f aca="false">sorties_modele_sanstitre!$F$216</f>
        <v>4.37784675486432</v>
      </c>
      <c r="G216" s="39" t="n">
        <f aca="false">sorties_modele_sanstitre!$G$216</f>
        <v>4.24508773195717</v>
      </c>
      <c r="H216" s="39" t="n">
        <f aca="false">sorties_modele_sanstitre!$H$216</f>
        <v>3.99213155360059</v>
      </c>
      <c r="I216" s="39" t="n">
        <f aca="false">sorties_modele_sanstitre!$I$216</f>
        <v>3.58680169700034</v>
      </c>
      <c r="J216" s="38"/>
      <c r="K216" s="38"/>
    </row>
    <row collapsed="false" customFormat="false" customHeight="false" hidden="false" ht="15" outlineLevel="0" r="217">
      <c r="A217" s="26" t="str">
        <f aca="false">sorties_modele_sanstitre!$A$217</f>
        <v>AMS3</v>
      </c>
      <c r="B217" s="26" t="str">
        <f aca="false">sorties_modele_sanstitre!$B$217</f>
        <v>Elec_spe</v>
      </c>
      <c r="C217" s="39" t="n">
        <f aca="false">sorties_modele_sanstitre!$C$217</f>
        <v>4.95971796612863</v>
      </c>
      <c r="D217" s="39" t="n">
        <f aca="false">sorties_modele_sanstitre!$D$217</f>
        <v>5.15638486606632</v>
      </c>
      <c r="E217" s="39" t="n">
        <f aca="false">sorties_modele_sanstitre!$E$217</f>
        <v>5.13077404022012</v>
      </c>
      <c r="F217" s="39" t="n">
        <f aca="false">sorties_modele_sanstitre!$F$217</f>
        <v>4.71180488241312</v>
      </c>
      <c r="G217" s="39" t="n">
        <f aca="false">sorties_modele_sanstitre!$G$217</f>
        <v>4.28523603032288</v>
      </c>
      <c r="H217" s="39" t="n">
        <f aca="false">sorties_modele_sanstitre!$H$217</f>
        <v>3.97891143236681</v>
      </c>
      <c r="I217" s="39" t="n">
        <f aca="false">sorties_modele_sanstitre!$I$217</f>
        <v>3.52241060936555</v>
      </c>
      <c r="J217" s="38"/>
      <c r="K217" s="38"/>
    </row>
    <row collapsed="false" customFormat="false" customHeight="false" hidden="false" ht="15" outlineLevel="0" r="218">
      <c r="A218" s="26" t="str">
        <f aca="false">sorties_modele_sanstitre!$A$218</f>
        <v>AMS3</v>
      </c>
      <c r="B218" s="26" t="str">
        <f aca="false">sorties_modele_sanstitre!$B$218</f>
        <v>Clim</v>
      </c>
      <c r="C218" s="39" t="n">
        <f aca="false">sorties_modele_sanstitre!$C$218</f>
        <v>0.473202699504936</v>
      </c>
      <c r="D218" s="39" t="n">
        <f aca="false">sorties_modele_sanstitre!$D$218</f>
        <v>0.508378385193715</v>
      </c>
      <c r="E218" s="39" t="n">
        <f aca="false">sorties_modele_sanstitre!$E$218</f>
        <v>0.529508179742253</v>
      </c>
      <c r="F218" s="39" t="n">
        <f aca="false">sorties_modele_sanstitre!$F$218</f>
        <v>0.517791140297859</v>
      </c>
      <c r="G218" s="39" t="n">
        <f aca="false">sorties_modele_sanstitre!$G$218</f>
        <v>0.526133038028409</v>
      </c>
      <c r="H218" s="39" t="n">
        <f aca="false">sorties_modele_sanstitre!$H$218</f>
        <v>0.527706712613422</v>
      </c>
      <c r="I218" s="39" t="n">
        <f aca="false">sorties_modele_sanstitre!$I$218</f>
        <v>0.55375264052509</v>
      </c>
      <c r="J218" s="38"/>
      <c r="K218" s="38"/>
    </row>
    <row collapsed="false" customFormat="false" customHeight="false" hidden="false" ht="15" outlineLevel="0" r="219">
      <c r="A219" s="26" t="str">
        <f aca="false">sorties_modele_sanstitre!$A$219</f>
        <v>AMS3</v>
      </c>
      <c r="B219" s="26" t="str">
        <f aca="false">sorties_modele_sanstitre!$B$219</f>
        <v>Total_RT</v>
      </c>
      <c r="C219" s="39" t="n">
        <f aca="false">sorties_modele_sanstitre!$C$219</f>
        <v>15.0056117929874</v>
      </c>
      <c r="D219" s="39" t="n">
        <f aca="false">sorties_modele_sanstitre!$D$219</f>
        <v>14.6524993905569</v>
      </c>
      <c r="E219" s="39" t="n">
        <f aca="false">sorties_modele_sanstitre!$E$219</f>
        <v>13.1203254161246</v>
      </c>
      <c r="F219" s="39" t="n">
        <f aca="false">sorties_modele_sanstitre!$F$219</f>
        <v>11.3846169779411</v>
      </c>
      <c r="G219" s="39" t="n">
        <f aca="false">sorties_modele_sanstitre!$G$219</f>
        <v>9.56858943851847</v>
      </c>
      <c r="H219" s="39" t="n">
        <f aca="false">sorties_modele_sanstitre!$H$219</f>
        <v>8.00451424234327</v>
      </c>
      <c r="I219" s="39" t="n">
        <f aca="false">sorties_modele_sanstitre!$I$219</f>
        <v>6.37453900205439</v>
      </c>
      <c r="J219" s="38"/>
      <c r="K219" s="38"/>
    </row>
    <row collapsed="false" customFormat="false" customHeight="false" hidden="false" ht="15" outlineLevel="0" r="220">
      <c r="A220" s="26" t="str">
        <f aca="false">sorties_modele_sanstitre!$A$220</f>
        <v>AMS3</v>
      </c>
      <c r="B220" s="26" t="str">
        <f aca="false">sorties_modele_sanstitre!$B$220</f>
        <v>Total</v>
      </c>
      <c r="C220" s="39" t="n">
        <f aca="false">sorties_modele_sanstitre!$C$220</f>
        <v>19.3495674575099</v>
      </c>
      <c r="D220" s="39" t="n">
        <f aca="false">sorties_modele_sanstitre!$D$220</f>
        <v>19.2103517020074</v>
      </c>
      <c r="E220" s="39" t="n">
        <f aca="false">sorties_modele_sanstitre!$E$220</f>
        <v>17.8675533819639</v>
      </c>
      <c r="F220" s="39" t="n">
        <f aca="false">sorties_modele_sanstitre!$F$220</f>
        <v>16.0055838081579</v>
      </c>
      <c r="G220" s="39" t="n">
        <f aca="false">sorties_modele_sanstitre!$G$220</f>
        <v>14.0754857114722</v>
      </c>
      <c r="H220" s="39" t="n">
        <f aca="false">sorties_modele_sanstitre!$H$220</f>
        <v>12.3737214798209</v>
      </c>
      <c r="I220" s="39" t="n">
        <f aca="false">sorties_modele_sanstitre!$I$220</f>
        <v>10.4529767438088</v>
      </c>
      <c r="J220" s="38"/>
      <c r="K220" s="38"/>
    </row>
    <row collapsed="false" customFormat="false" customHeight="false" hidden="false" ht="15" outlineLevel="0" r="221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collapsed="false" customFormat="false" customHeight="false" hidden="false" ht="15" outlineLevel="0" r="222">
      <c r="A222" s="38"/>
      <c r="B222" s="38"/>
      <c r="C222" s="41"/>
      <c r="D222" s="41"/>
      <c r="E222" s="41"/>
      <c r="F222" s="41"/>
      <c r="G222" s="41"/>
      <c r="H222" s="41"/>
      <c r="I222" s="41"/>
    </row>
    <row collapsed="false" customFormat="false" customHeight="false" hidden="false" ht="15" outlineLevel="0" r="223">
      <c r="A223" s="27" t="s">
        <v>164</v>
      </c>
    </row>
    <row collapsed="false" customFormat="false" customHeight="false" hidden="false" ht="15" outlineLevel="0" r="224">
      <c r="A224" s="26" t="str">
        <f aca="false">sorties_modele_sanstitre!$A$224</f>
        <v>scenario</v>
      </c>
      <c r="B224" s="26" t="str">
        <f aca="false">sorties_modele_sanstitre!$B$224</f>
        <v>Type_Inv</v>
      </c>
      <c r="C224" s="26" t="str">
        <f aca="false">sorties_modele_sanstitre!$C$224</f>
        <v>2010</v>
      </c>
      <c r="D224" s="26" t="str">
        <f aca="false">sorties_modele_sanstitre!$D$224</f>
        <v>2015</v>
      </c>
      <c r="E224" s="26" t="str">
        <f aca="false">sorties_modele_sanstitre!$E$224</f>
        <v>2020</v>
      </c>
      <c r="F224" s="26" t="str">
        <f aca="false">sorties_modele_sanstitre!$F$224</f>
        <v>2025</v>
      </c>
      <c r="G224" s="26" t="str">
        <f aca="false">sorties_modele_sanstitre!$G$224</f>
        <v>2030</v>
      </c>
      <c r="H224" s="26" t="str">
        <f aca="false">sorties_modele_sanstitre!$H$224</f>
        <v>2035</v>
      </c>
      <c r="I224" s="26" t="str">
        <f aca="false">sorties_modele_sanstitre!$I$224</f>
        <v>2040</v>
      </c>
      <c r="J224" s="26" t="str">
        <f aca="false">sorties_modele_sanstitre!$J$224</f>
        <v>2045</v>
      </c>
      <c r="K224" s="26" t="str">
        <f aca="false">sorties_modele_sanstitre!$K$224</f>
        <v>2050</v>
      </c>
    </row>
    <row collapsed="false" customFormat="false" customHeight="false" hidden="false" ht="15" outlineLevel="0" r="225">
      <c r="A225" s="26" t="str">
        <f aca="false">sorties_modele_sanstitre!$A$225</f>
        <v>AMS3</v>
      </c>
      <c r="B225" s="26" t="str">
        <f aca="false">sorties_modele_sanstitre!$B$225</f>
        <v>Changement de système seul</v>
      </c>
      <c r="C225" s="39" t="n">
        <f aca="false">sorties_modele_sanstitre!$C$225</f>
        <v>0.64836815735378</v>
      </c>
      <c r="D225" s="39" t="n">
        <f aca="false">sorties_modele_sanstitre!$D$225</f>
        <v>0.708680390304625</v>
      </c>
      <c r="E225" s="39" t="n">
        <f aca="false">sorties_modele_sanstitre!$E$225</f>
        <v>0.798420038707602</v>
      </c>
      <c r="F225" s="39" t="n">
        <f aca="false">sorties_modele_sanstitre!$F$225</f>
        <v>0.848011727695034</v>
      </c>
      <c r="G225" s="39" t="n">
        <f aca="false">sorties_modele_sanstitre!$G$225</f>
        <v>0.953353214521358</v>
      </c>
      <c r="H225" s="39" t="n">
        <f aca="false">sorties_modele_sanstitre!$H$225</f>
        <v>1.22835029910788</v>
      </c>
      <c r="I225" s="39" t="n">
        <f aca="false">sorties_modele_sanstitre!$I$225</f>
        <v>1.33365181127279</v>
      </c>
      <c r="J225" s="39" t="n">
        <f aca="false">sorties_modele_sanstitre!$J$225</f>
        <v>1.39267992768871</v>
      </c>
      <c r="K225" s="39" t="n">
        <f aca="false">sorties_modele_sanstitre!$K$225</f>
        <v>1.3482327177266</v>
      </c>
    </row>
    <row collapsed="false" customFormat="false" customHeight="false" hidden="false" ht="15" outlineLevel="0" r="226">
      <c r="A226" s="26" t="str">
        <f aca="false">sorties_modele_sanstitre!$A$226</f>
        <v>AMS3</v>
      </c>
      <c r="B226" s="26" t="str">
        <f aca="false">sorties_modele_sanstitre!$B$226</f>
        <v>Geste sur le bâti</v>
      </c>
      <c r="C226" s="39" t="n">
        <f aca="false">sorties_modele_sanstitre!$C$226</f>
        <v>0.199513159992413</v>
      </c>
      <c r="D226" s="39" t="n">
        <f aca="false">sorties_modele_sanstitre!$D$226</f>
        <v>0.28512103090617</v>
      </c>
      <c r="E226" s="39" t="n">
        <f aca="false">sorties_modele_sanstitre!$E$226</f>
        <v>1.48987755039036</v>
      </c>
      <c r="F226" s="39" t="n">
        <f aca="false">sorties_modele_sanstitre!$F$226</f>
        <v>1.98111058073093</v>
      </c>
      <c r="G226" s="39" t="n">
        <f aca="false">sorties_modele_sanstitre!$G$226</f>
        <v>2.43462146639587</v>
      </c>
      <c r="H226" s="39" t="n">
        <f aca="false">sorties_modele_sanstitre!$H$226</f>
        <v>2.12774182104793</v>
      </c>
      <c r="I226" s="39" t="n">
        <f aca="false">sorties_modele_sanstitre!$I$226</f>
        <v>2.06698341107855</v>
      </c>
      <c r="J226" s="39" t="n">
        <f aca="false">sorties_modele_sanstitre!$J$226</f>
        <v>3.675118501616</v>
      </c>
      <c r="K226" s="39" t="n">
        <f aca="false">sorties_modele_sanstitre!$K$226</f>
        <v>3.54872860773027</v>
      </c>
    </row>
    <row collapsed="false" customFormat="false" customHeight="false" hidden="false" ht="30" outlineLevel="0" r="227">
      <c r="A227" s="26" t="str">
        <f aca="false">sorties_modele_sanstitre!$A$227</f>
        <v>AMS3</v>
      </c>
      <c r="B227" s="26" t="str">
        <f aca="false">sorties_modele_sanstitre!$B$227</f>
        <v>Geste sur le bâti et Changement de système</v>
      </c>
      <c r="C227" s="39" t="n">
        <f aca="false">sorties_modele_sanstitre!$C$227</f>
        <v>0</v>
      </c>
      <c r="D227" s="39" t="n">
        <f aca="false">sorties_modele_sanstitre!$D$227</f>
        <v>0.0001012787072114</v>
      </c>
      <c r="E227" s="39" t="n">
        <f aca="false">sorties_modele_sanstitre!$E$227</f>
        <v>0.22066966192728</v>
      </c>
      <c r="F227" s="39" t="n">
        <f aca="false">sorties_modele_sanstitre!$F$227</f>
        <v>0.274594221722921</v>
      </c>
      <c r="G227" s="39" t="n">
        <f aca="false">sorties_modele_sanstitre!$G$227</f>
        <v>0.196205399321229</v>
      </c>
      <c r="H227" s="39" t="n">
        <f aca="false">sorties_modele_sanstitre!$H$227</f>
        <v>0.030609756354285</v>
      </c>
      <c r="I227" s="39" t="n">
        <f aca="false">sorties_modele_sanstitre!$I$227</f>
        <v>0.0335814340689139</v>
      </c>
      <c r="J227" s="39" t="n">
        <f aca="false">sorties_modele_sanstitre!$J$227</f>
        <v>0.0403944085301373</v>
      </c>
      <c r="K227" s="39" t="n">
        <f aca="false">sorties_modele_sanstitre!$K$227</f>
        <v>0.0886977161304646</v>
      </c>
    </row>
    <row collapsed="false" customFormat="false" customHeight="false" hidden="false" ht="13.8" outlineLevel="0" r="229">
      <c r="A229" s="27" t="s">
        <v>165</v>
      </c>
    </row>
    <row collapsed="false" customFormat="false" customHeight="false" hidden="false" ht="15" outlineLevel="0" r="230">
      <c r="A230" s="26" t="str">
        <f aca="false">sorties_modele_sanstitre!$A$230</f>
        <v>scenario</v>
      </c>
      <c r="B230" s="26" t="str">
        <f aca="false">sorties_modele_sanstitre!$B$230</f>
        <v>SYSTEME_CHAUD</v>
      </c>
      <c r="C230" s="42" t="str">
        <f aca="false">sorties_modele_sanstitre!$C$230</f>
        <v>2015</v>
      </c>
      <c r="D230" s="42" t="str">
        <f aca="false">sorties_modele_sanstitre!$D$230</f>
        <v>2020</v>
      </c>
      <c r="E230" s="42" t="str">
        <f aca="false">sorties_modele_sanstitre!$E$230</f>
        <v>2025</v>
      </c>
      <c r="F230" s="42" t="str">
        <f aca="false">sorties_modele_sanstitre!$F$230</f>
        <v>2030</v>
      </c>
      <c r="G230" s="42" t="str">
        <f aca="false">sorties_modele_sanstitre!$G$230</f>
        <v>2050</v>
      </c>
      <c r="H230" s="26"/>
      <c r="I230" s="26"/>
      <c r="J230" s="26"/>
      <c r="K230" s="26"/>
    </row>
    <row collapsed="false" customFormat="false" customHeight="false" hidden="false" ht="15" outlineLevel="0" r="231">
      <c r="A231" s="26" t="str">
        <f aca="false">sorties_modele_sanstitre!$A$231</f>
        <v>AMS3</v>
      </c>
      <c r="B231" s="26" t="str">
        <f aca="false">sorties_modele_sanstitre!$B$231</f>
        <v>Chaudière gaz</v>
      </c>
      <c r="C231" s="42" t="n">
        <f aca="false">sorties_modele_sanstitre!$C$231</f>
        <v>0.41676272247316</v>
      </c>
      <c r="D231" s="42" t="n">
        <f aca="false">sorties_modele_sanstitre!$D$231</f>
        <v>0.381109710118477</v>
      </c>
      <c r="E231" s="42" t="n">
        <f aca="false">sorties_modele_sanstitre!$E$231</f>
        <v>0.329026703407082</v>
      </c>
      <c r="F231" s="42" t="n">
        <f aca="false">sorties_modele_sanstitre!$F$231</f>
        <v>0.263357321926447</v>
      </c>
      <c r="G231" s="42" t="n">
        <f aca="false">sorties_modele_sanstitre!$G$231</f>
        <v>0.0328999901507941</v>
      </c>
    </row>
    <row collapsed="false" customFormat="false" customHeight="false" hidden="false" ht="15" outlineLevel="0" r="232">
      <c r="A232" s="26" t="str">
        <f aca="false">sorties_modele_sanstitre!$A$232</f>
        <v>AMS3</v>
      </c>
      <c r="B232" s="26" t="str">
        <f aca="false">sorties_modele_sanstitre!$B$232</f>
        <v>Chaudière condensation gaz</v>
      </c>
      <c r="C232" s="42" t="n">
        <f aca="false">sorties_modele_sanstitre!$C$232</f>
        <v>0.0283966376070099</v>
      </c>
      <c r="D232" s="42" t="n">
        <f aca="false">sorties_modele_sanstitre!$D$232</f>
        <v>0.0600422398601924</v>
      </c>
      <c r="E232" s="42" t="n">
        <f aca="false">sorties_modele_sanstitre!$E$232</f>
        <v>0.083814088559072</v>
      </c>
      <c r="F232" s="42" t="n">
        <f aca="false">sorties_modele_sanstitre!$F$232</f>
        <v>0.0946033864669586</v>
      </c>
      <c r="G232" s="42" t="n">
        <f aca="false">sorties_modele_sanstitre!$G$232</f>
        <v>0.0269391465921457</v>
      </c>
    </row>
    <row collapsed="false" customFormat="false" customHeight="false" hidden="false" ht="15" outlineLevel="0" r="233">
      <c r="A233" s="26" t="str">
        <f aca="false">sorties_modele_sanstitre!$A$233</f>
        <v>AMS3</v>
      </c>
      <c r="B233" s="26" t="str">
        <f aca="false">sorties_modele_sanstitre!$B$233</f>
        <v>Tube radiant</v>
      </c>
      <c r="C233" s="42" t="n">
        <f aca="false">sorties_modele_sanstitre!$C$233</f>
        <v>0.00839097796810455</v>
      </c>
      <c r="D233" s="42" t="n">
        <f aca="false">sorties_modele_sanstitre!$D$233</f>
        <v>0.00789655620688491</v>
      </c>
      <c r="E233" s="42" t="n">
        <f aca="false">sorties_modele_sanstitre!$E$233</f>
        <v>0.00686615163433194</v>
      </c>
      <c r="F233" s="42" t="n">
        <f aca="false">sorties_modele_sanstitre!$F$233</f>
        <v>0.00553018203204891</v>
      </c>
      <c r="G233" s="42" t="n">
        <f aca="false">sorties_modele_sanstitre!$G$233</f>
        <v>0.000826344648010851</v>
      </c>
    </row>
    <row collapsed="false" customFormat="false" customHeight="false" hidden="false" ht="15" outlineLevel="0" r="234">
      <c r="A234" s="26" t="str">
        <f aca="false">sorties_modele_sanstitre!$A$234</f>
        <v>AMS3</v>
      </c>
      <c r="B234" s="26" t="str">
        <f aca="false">sorties_modele_sanstitre!$B$234</f>
        <v>Tube radiant performant</v>
      </c>
      <c r="C234" s="42" t="n">
        <f aca="false">sorties_modele_sanstitre!$C$234</f>
        <v>0.00314113893669252</v>
      </c>
      <c r="D234" s="42" t="n">
        <f aca="false">sorties_modele_sanstitre!$D$234</f>
        <v>0.00536186141805598</v>
      </c>
      <c r="E234" s="42" t="n">
        <f aca="false">sorties_modele_sanstitre!$E$234</f>
        <v>0.00691053320419582</v>
      </c>
      <c r="F234" s="42" t="n">
        <f aca="false">sorties_modele_sanstitre!$F$234</f>
        <v>0.00764261912549116</v>
      </c>
      <c r="G234" s="42" t="n">
        <f aca="false">sorties_modele_sanstitre!$G$234</f>
        <v>0.00188178126177726</v>
      </c>
    </row>
    <row collapsed="false" customFormat="false" customHeight="false" hidden="false" ht="15" outlineLevel="0" r="235">
      <c r="A235" s="26" t="str">
        <f aca="false">sorties_modele_sanstitre!$A$235</f>
        <v>AMS3</v>
      </c>
      <c r="B235" s="26" t="str">
        <f aca="false">sorties_modele_sanstitre!$B$235</f>
        <v>Chaudière fioul</v>
      </c>
      <c r="C235" s="42" t="n">
        <f aca="false">sorties_modele_sanstitre!$C$235</f>
        <v>0.135165435053391</v>
      </c>
      <c r="D235" s="42" t="n">
        <f aca="false">sorties_modele_sanstitre!$D$235</f>
        <v>0.0958415817870067</v>
      </c>
      <c r="E235" s="42" t="n">
        <f aca="false">sorties_modele_sanstitre!$E$235</f>
        <v>0.0604024430849895</v>
      </c>
      <c r="F235" s="42" t="n">
        <f aca="false">sorties_modele_sanstitre!$F$235</f>
        <v>0.0273508109163155</v>
      </c>
      <c r="G235" s="42" t="n">
        <f aca="false">sorties_modele_sanstitre!$G$235</f>
        <v>0.000596716381547865</v>
      </c>
    </row>
    <row collapsed="false" customFormat="false" customHeight="false" hidden="false" ht="15" outlineLevel="0" r="236">
      <c r="A236" s="26" t="str">
        <f aca="false">sorties_modele_sanstitre!$A$236</f>
        <v>AMS3</v>
      </c>
      <c r="B236" s="26" t="str">
        <f aca="false">sorties_modele_sanstitre!$B$236</f>
        <v>Chaudière condensation fioul</v>
      </c>
      <c r="C236" s="42" t="n">
        <f aca="false">sorties_modele_sanstitre!$C$236</f>
        <v>4.19405043776E-005</v>
      </c>
      <c r="D236" s="42" t="n">
        <f aca="false">sorties_modele_sanstitre!$D$236</f>
        <v>0.000139087334799523</v>
      </c>
      <c r="E236" s="42" t="n">
        <f aca="false">sorties_modele_sanstitre!$E$236</f>
        <v>0.00017083898231533</v>
      </c>
      <c r="F236" s="42" t="n">
        <f aca="false">sorties_modele_sanstitre!$F$236</f>
        <v>0.000168579175299505</v>
      </c>
      <c r="G236" s="42" t="n">
        <f aca="false">sorties_modele_sanstitre!$G$236</f>
        <v>2.19746707983683E-006</v>
      </c>
    </row>
    <row collapsed="false" customFormat="false" customHeight="false" hidden="false" ht="15" outlineLevel="0" r="237">
      <c r="A237" s="26" t="str">
        <f aca="false">sorties_modele_sanstitre!$A$237</f>
        <v>AMS3</v>
      </c>
      <c r="B237" s="26" t="str">
        <f aca="false">sorties_modele_sanstitre!$B$237</f>
        <v>Electrique direct</v>
      </c>
      <c r="C237" s="42" t="n">
        <f aca="false">sorties_modele_sanstitre!$C$237</f>
        <v>0.121445608264823</v>
      </c>
      <c r="D237" s="42" t="n">
        <f aca="false">sorties_modele_sanstitre!$D$237</f>
        <v>0.106510323912353</v>
      </c>
      <c r="E237" s="42" t="n">
        <f aca="false">sorties_modele_sanstitre!$E$237</f>
        <v>0.0965158949103052</v>
      </c>
      <c r="F237" s="42" t="n">
        <f aca="false">sorties_modele_sanstitre!$F$237</f>
        <v>0.0894231756193843</v>
      </c>
      <c r="G237" s="42" t="n">
        <f aca="false">sorties_modele_sanstitre!$G$237</f>
        <v>0.0755170719311448</v>
      </c>
    </row>
    <row collapsed="false" customFormat="false" customHeight="false" hidden="false" ht="15" outlineLevel="0" r="238">
      <c r="A238" s="26" t="str">
        <f aca="false">sorties_modele_sanstitre!$A$238</f>
        <v>AMS3</v>
      </c>
      <c r="B238" s="26" t="str">
        <f aca="false">sorties_modele_sanstitre!$B$238</f>
        <v>Electrique direct performant</v>
      </c>
      <c r="C238" s="42" t="n">
        <f aca="false">sorties_modele_sanstitre!$C$238</f>
        <v>0.00393994095184434</v>
      </c>
      <c r="D238" s="42" t="n">
        <f aca="false">sorties_modele_sanstitre!$D$238</f>
        <v>0.00616359328348059</v>
      </c>
      <c r="E238" s="42" t="n">
        <f aca="false">sorties_modele_sanstitre!$E$238</f>
        <v>0.0084666748132487</v>
      </c>
      <c r="F238" s="42" t="n">
        <f aca="false">sorties_modele_sanstitre!$F$238</f>
        <v>0.0114394514902522</v>
      </c>
      <c r="G238" s="42" t="n">
        <f aca="false">sorties_modele_sanstitre!$G$238</f>
        <v>0.0140219660172561</v>
      </c>
    </row>
    <row collapsed="false" customFormat="false" customHeight="false" hidden="false" ht="15" outlineLevel="0" r="239">
      <c r="A239" s="26" t="str">
        <f aca="false">sorties_modele_sanstitre!$A$239</f>
        <v>AMS3</v>
      </c>
      <c r="B239" s="26" t="str">
        <f aca="false">sorties_modele_sanstitre!$B$239</f>
        <v>Cassette rayonnante</v>
      </c>
      <c r="C239" s="42" t="n">
        <f aca="false">sorties_modele_sanstitre!$C$239</f>
        <v>0.00371941205926747</v>
      </c>
      <c r="D239" s="42" t="n">
        <f aca="false">sorties_modele_sanstitre!$D$239</f>
        <v>0.00287107929007699</v>
      </c>
      <c r="E239" s="42" t="n">
        <f aca="false">sorties_modele_sanstitre!$E$239</f>
        <v>0.00216933551635221</v>
      </c>
      <c r="F239" s="42" t="n">
        <f aca="false">sorties_modele_sanstitre!$F$239</f>
        <v>0.00151837250770172</v>
      </c>
      <c r="G239" s="42" t="n">
        <f aca="false">sorties_modele_sanstitre!$G$239</f>
        <v>0.00121371352620698</v>
      </c>
    </row>
    <row collapsed="false" customFormat="false" customHeight="false" hidden="false" ht="15" outlineLevel="0" r="240">
      <c r="A240" s="26" t="str">
        <f aca="false">sorties_modele_sanstitre!$A$240</f>
        <v>AMS3</v>
      </c>
      <c r="B240" s="26" t="str">
        <f aca="false">sorties_modele_sanstitre!$B$240</f>
        <v>Cassette rayonnante performant</v>
      </c>
      <c r="C240" s="42" t="n">
        <f aca="false">sorties_modele_sanstitre!$C$240</f>
        <v>2.76465398377788E-005</v>
      </c>
      <c r="D240" s="42" t="n">
        <f aca="false">sorties_modele_sanstitre!$D$240</f>
        <v>4.04931307199922E-005</v>
      </c>
      <c r="E240" s="42" t="n">
        <f aca="false">sorties_modele_sanstitre!$E$240</f>
        <v>4.85450126747052E-005</v>
      </c>
      <c r="F240" s="42" t="n">
        <f aca="false">sorties_modele_sanstitre!$F$240</f>
        <v>9.45496173570912E-005</v>
      </c>
      <c r="G240" s="42" t="n">
        <f aca="false">sorties_modele_sanstitre!$G$240</f>
        <v>0.000337939134507116</v>
      </c>
    </row>
    <row collapsed="false" customFormat="false" customHeight="false" hidden="false" ht="15" outlineLevel="0" r="241">
      <c r="A241" s="26" t="str">
        <f aca="false">sorties_modele_sanstitre!$A$241</f>
        <v>AMS3</v>
      </c>
      <c r="B241" s="26" t="str">
        <f aca="false">sorties_modele_sanstitre!$B$241</f>
        <v>PAC</v>
      </c>
      <c r="C241" s="42" t="n">
        <f aca="false">sorties_modele_sanstitre!$C$241</f>
        <v>0.0733034231288754</v>
      </c>
      <c r="D241" s="42" t="n">
        <f aca="false">sorties_modele_sanstitre!$D$241</f>
        <v>0.0884887215943572</v>
      </c>
      <c r="E241" s="42" t="n">
        <f aca="false">sorties_modele_sanstitre!$E$241</f>
        <v>0.120760899448403</v>
      </c>
      <c r="F241" s="42" t="n">
        <f aca="false">sorties_modele_sanstitre!$F$241</f>
        <v>0.168695267719855</v>
      </c>
      <c r="G241" s="42" t="n">
        <f aca="false">sorties_modele_sanstitre!$G$241</f>
        <v>0.328577463346439</v>
      </c>
    </row>
    <row collapsed="false" customFormat="false" customHeight="false" hidden="false" ht="15" outlineLevel="0" r="242">
      <c r="A242" s="26" t="str">
        <f aca="false">sorties_modele_sanstitre!$A$242</f>
        <v>AMS3</v>
      </c>
      <c r="B242" s="26" t="str">
        <f aca="false">sorties_modele_sanstitre!$B$242</f>
        <v>PAC performant</v>
      </c>
      <c r="C242" s="42" t="n">
        <f aca="false">sorties_modele_sanstitre!$C$242</f>
        <v>0.000390915889523699</v>
      </c>
      <c r="D242" s="42" t="n">
        <f aca="false">sorties_modele_sanstitre!$D$242</f>
        <v>0.000587772188652611</v>
      </c>
      <c r="E242" s="42" t="n">
        <f aca="false">sorties_modele_sanstitre!$E$242</f>
        <v>0.00118774840068151</v>
      </c>
      <c r="F242" s="42" t="n">
        <f aca="false">sorties_modele_sanstitre!$F$242</f>
        <v>0.00275260841696155</v>
      </c>
      <c r="G242" s="42" t="n">
        <f aca="false">sorties_modele_sanstitre!$G$242</f>
        <v>0.0116510866178938</v>
      </c>
    </row>
    <row collapsed="false" customFormat="false" customHeight="false" hidden="false" ht="15" outlineLevel="0" r="243">
      <c r="A243" s="26" t="str">
        <f aca="false">sorties_modele_sanstitre!$A$243</f>
        <v>AMS3</v>
      </c>
      <c r="B243" s="26" t="str">
        <f aca="false">sorties_modele_sanstitre!$B$243</f>
        <v>Rooftop</v>
      </c>
      <c r="C243" s="42" t="n">
        <f aca="false">sorties_modele_sanstitre!$C$243</f>
        <v>0.0609386426176876</v>
      </c>
      <c r="D243" s="42" t="n">
        <f aca="false">sorties_modele_sanstitre!$D$243</f>
        <v>0.0884982854921957</v>
      </c>
      <c r="E243" s="42" t="n">
        <f aca="false">sorties_modele_sanstitre!$E$243</f>
        <v>0.113831593284013</v>
      </c>
      <c r="F243" s="42" t="n">
        <f aca="false">sorties_modele_sanstitre!$F$243</f>
        <v>0.134676471237243</v>
      </c>
      <c r="G243" s="42" t="n">
        <f aca="false">sorties_modele_sanstitre!$G$243</f>
        <v>0.132268678904271</v>
      </c>
    </row>
    <row collapsed="false" customFormat="false" customHeight="false" hidden="false" ht="15" outlineLevel="0" r="244">
      <c r="A244" s="26" t="str">
        <f aca="false">sorties_modele_sanstitre!$A$244</f>
        <v>AMS3</v>
      </c>
      <c r="B244" s="26" t="str">
        <f aca="false">sorties_modele_sanstitre!$B$244</f>
        <v>Rooftop performant</v>
      </c>
      <c r="C244" s="42" t="n">
        <f aca="false">sorties_modele_sanstitre!$C$244</f>
        <v>0.0040578942312836</v>
      </c>
      <c r="D244" s="42" t="n">
        <f aca="false">sorties_modele_sanstitre!$D$244</f>
        <v>0.00810278368894256</v>
      </c>
      <c r="E244" s="42" t="n">
        <f aca="false">sorties_modele_sanstitre!$E$244</f>
        <v>0.0122755690180334</v>
      </c>
      <c r="F244" s="42" t="n">
        <f aca="false">sorties_modele_sanstitre!$F$244</f>
        <v>0.0161363795692031</v>
      </c>
      <c r="G244" s="42" t="n">
        <f aca="false">sorties_modele_sanstitre!$G$244</f>
        <v>0.0201463192345668</v>
      </c>
    </row>
    <row collapsed="false" customFormat="false" customHeight="false" hidden="false" ht="15" outlineLevel="0" r="245">
      <c r="A245" s="26" t="str">
        <f aca="false">sorties_modele_sanstitre!$A$245</f>
        <v>AMS3</v>
      </c>
      <c r="B245" s="26" t="str">
        <f aca="false">sorties_modele_sanstitre!$B$245</f>
        <v>DRV</v>
      </c>
      <c r="C245" s="42" t="n">
        <f aca="false">sorties_modele_sanstitre!$C$245</f>
        <v>0.00591223449037972</v>
      </c>
      <c r="D245" s="42" t="n">
        <f aca="false">sorties_modele_sanstitre!$D$245</f>
        <v>0.00624201413051759</v>
      </c>
      <c r="E245" s="42" t="n">
        <f aca="false">sorties_modele_sanstitre!$E$245</f>
        <v>0.00782997050814232</v>
      </c>
      <c r="F245" s="42" t="n">
        <f aca="false">sorties_modele_sanstitre!$F$245</f>
        <v>0.0105188212628747</v>
      </c>
      <c r="G245" s="42" t="n">
        <f aca="false">sorties_modele_sanstitre!$G$245</f>
        <v>0.0218105836208097</v>
      </c>
    </row>
    <row collapsed="false" customFormat="false" customHeight="false" hidden="false" ht="15" outlineLevel="0" r="246">
      <c r="A246" s="26" t="str">
        <f aca="false">sorties_modele_sanstitre!$A$246</f>
        <v>AMS3</v>
      </c>
      <c r="B246" s="26" t="str">
        <f aca="false">sorties_modele_sanstitre!$B$246</f>
        <v>DRV performant</v>
      </c>
      <c r="C246" s="42" t="n">
        <f aca="false">sorties_modele_sanstitre!$C$246</f>
        <v>1.05984663687911E-006</v>
      </c>
      <c r="D246" s="42" t="n">
        <f aca="false">sorties_modele_sanstitre!$D$246</f>
        <v>5.97801455751084E-005</v>
      </c>
      <c r="E246" s="42" t="n">
        <f aca="false">sorties_modele_sanstitre!$E$246</f>
        <v>0.000185203894111451</v>
      </c>
      <c r="F246" s="42" t="n">
        <f aca="false">sorties_modele_sanstitre!$F$246</f>
        <v>0.000288565375089053</v>
      </c>
      <c r="G246" s="42" t="n">
        <f aca="false">sorties_modele_sanstitre!$G$246</f>
        <v>0.000167243530038189</v>
      </c>
    </row>
    <row collapsed="false" customFormat="false" customHeight="false" hidden="false" ht="15" outlineLevel="0" r="247">
      <c r="A247" s="26" t="str">
        <f aca="false">sorties_modele_sanstitre!$A$247</f>
        <v>AMS3</v>
      </c>
      <c r="B247" s="26" t="str">
        <f aca="false">sorties_modele_sanstitre!$B$247</f>
        <v>Autre système centralisé</v>
      </c>
      <c r="C247" s="42" t="n">
        <f aca="false">sorties_modele_sanstitre!$C$247</f>
        <v>0.104925960177297</v>
      </c>
      <c r="D247" s="42" t="n">
        <f aca="false">sorties_modele_sanstitre!$D$247</f>
        <v>0.110873981788679</v>
      </c>
      <c r="E247" s="42" t="n">
        <f aca="false">sorties_modele_sanstitre!$E$247</f>
        <v>0.116249378400882</v>
      </c>
      <c r="F247" s="42" t="n">
        <f aca="false">sorties_modele_sanstitre!$F$247</f>
        <v>0.128787382234739</v>
      </c>
      <c r="G247" s="42" t="n">
        <f aca="false">sorties_modele_sanstitre!$G$247</f>
        <v>0.233516182858467</v>
      </c>
    </row>
    <row collapsed="false" customFormat="false" customHeight="false" hidden="false" ht="15" outlineLevel="0" r="248">
      <c r="A248" s="26" t="str">
        <f aca="false">sorties_modele_sanstitre!$A$248</f>
        <v>AMS3</v>
      </c>
      <c r="B248" s="26" t="str">
        <f aca="false">sorties_modele_sanstitre!$B$248</f>
        <v>Autre système centralisé performant</v>
      </c>
      <c r="C248" s="42" t="n">
        <f aca="false">sorties_modele_sanstitre!$C$248</f>
        <v>0.00247585973479698</v>
      </c>
      <c r="D248" s="42" t="n">
        <f aca="false">sorties_modele_sanstitre!$D$248</f>
        <v>0.00414034081812841</v>
      </c>
      <c r="E248" s="42" t="n">
        <f aca="false">sorties_modele_sanstitre!$E$248</f>
        <v>0.00646359538588068</v>
      </c>
      <c r="F248" s="42" t="n">
        <f aca="false">sorties_modele_sanstitre!$F$248</f>
        <v>0.0104035727035582</v>
      </c>
      <c r="G248" s="42" t="n">
        <f aca="false">sorties_modele_sanstitre!$G$248</f>
        <v>0.071594743347391</v>
      </c>
    </row>
    <row collapsed="false" customFormat="false" customHeight="false" hidden="false" ht="15" outlineLevel="0" r="249">
      <c r="A249" s="26" t="str">
        <f aca="false">sorties_modele_sanstitre!$A$249</f>
        <v>AMS3</v>
      </c>
      <c r="B249" s="26" t="str">
        <f aca="false">sorties_modele_sanstitre!$B$249</f>
        <v>nr</v>
      </c>
      <c r="C249" s="42" t="n">
        <f aca="false">sorties_modele_sanstitre!$C$249</f>
        <v>0.0269625495250109</v>
      </c>
      <c r="D249" s="42" t="n">
        <f aca="false">sorties_modele_sanstitre!$D$249</f>
        <v>0.0270297938109054</v>
      </c>
      <c r="E249" s="42" t="n">
        <f aca="false">sorties_modele_sanstitre!$E$249</f>
        <v>0.0268248325352849</v>
      </c>
      <c r="F249" s="42" t="n">
        <f aca="false">sorties_modele_sanstitre!$F$249</f>
        <v>0.0266124826032199</v>
      </c>
      <c r="G249" s="42" t="n">
        <f aca="false">sorties_modele_sanstitre!$G$249</f>
        <v>0.026030831429654</v>
      </c>
    </row>
    <row collapsed="false" customFormat="false" customHeight="false" hidden="false" ht="15" outlineLevel="0" r="250">
      <c r="A250" s="26"/>
      <c r="B250" s="26"/>
      <c r="C250" s="42" t="n">
        <f aca="false">sorties_modele_sanstitre!$C$250</f>
        <v>0</v>
      </c>
      <c r="D250" s="42" t="n">
        <f aca="false">sorties_modele_sanstitre!$D$250</f>
        <v>0</v>
      </c>
      <c r="E250" s="42" t="n">
        <f aca="false">sorties_modele_sanstitre!$E$250</f>
        <v>0</v>
      </c>
      <c r="F250" s="42" t="n">
        <f aca="false">sorties_modele_sanstitre!$F$250</f>
        <v>0</v>
      </c>
      <c r="G250" s="42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7"/>
  <sheetViews>
    <sheetView colorId="64" defaultGridColor="true" rightToLeft="false" showFormulas="false" showGridLines="false" showOutlineSymbols="true" showRowColHeaders="true" showZeros="true" tabSelected="false" topLeftCell="A130" view="normal" windowProtection="false" workbookViewId="0" zoomScale="75" zoomScaleNormal="75" zoomScalePageLayoutView="100">
      <selection activeCell="N47" activeCellId="0" pane="topLeft" sqref="N47"/>
    </sheetView>
  </sheetViews>
  <sheetFormatPr defaultRowHeight="15"/>
  <cols>
    <col min="1" max="2" hidden="false" style="0" width="11.5714285714286" collapsed="true"/>
    <col min="3" max="3" hidden="false" style="0" width="26.7091836734694" collapsed="true"/>
    <col min="4" max="4" hidden="false" style="0" width="51.7091836734694" collapsed="true"/>
    <col min="5" max="5" hidden="false" style="0" width="36.2857142857143" collapsed="true"/>
    <col min="6" max="6" hidden="false" style="0" width="19.1428571428571" collapsed="true"/>
    <col min="7" max="7" hidden="false" style="0" width="14.8571428571429" collapsed="true"/>
    <col min="8" max="10" hidden="false" style="0" width="11.5714285714286" collapsed="true"/>
    <col min="11" max="11" hidden="false" style="0" width="20.1224489795918" collapsed="true"/>
    <col min="12" max="12" hidden="false" style="0" width="17.484693877551" collapsed="true"/>
    <col min="13" max="16" hidden="false" style="0" width="11.5714285714286" collapsed="true"/>
    <col min="17" max="17" hidden="false" style="0" width="9.14285714285714" collapsed="true"/>
    <col min="18" max="19" hidden="false" style="0" width="11.5714285714286" collapsed="true"/>
    <col min="20" max="20" hidden="false" style="0" width="9.14285714285714" collapsed="true"/>
    <col min="21" max="1025" hidden="false" style="0" width="11.5714285714286" collapsed="true"/>
  </cols>
  <sheetData>
    <row collapsed="false" customFormat="false" customHeight="false" hidden="false" ht="13.8" outlineLevel="0" r="1">
      <c r="A1" s="43"/>
      <c r="B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collapsed="false" customFormat="false" customHeight="false" hidden="false" ht="15" outlineLevel="0" r="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collapsed="false" customFormat="false" customHeight="false" hidden="false" ht="23.25" outlineLevel="0" r="3">
      <c r="A3" s="43"/>
      <c r="B3" s="43"/>
      <c r="C3" s="44" t="s">
        <v>166</v>
      </c>
      <c r="D3" s="44"/>
      <c r="E3" s="44"/>
      <c r="F3" s="44"/>
      <c r="G3" s="44"/>
      <c r="H3" s="44"/>
      <c r="I3" s="44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collapsed="false" customFormat="false" customHeight="false" hidden="false" ht="15" outlineLevel="0" r="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collapsed="false" customFormat="false" customHeight="false" hidden="false" ht="15" outlineLevel="0" r="5">
      <c r="A5" s="43"/>
      <c r="B5" s="43"/>
      <c r="D5" s="45" t="s">
        <v>167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collapsed="false" customFormat="false" customHeight="false" hidden="false" ht="15" outlineLevel="0" r="6">
      <c r="A6" s="43"/>
      <c r="B6" s="43"/>
      <c r="D6" s="46"/>
      <c r="E6" s="47" t="n">
        <v>2010</v>
      </c>
      <c r="F6" s="47" t="n">
        <v>2015</v>
      </c>
      <c r="G6" s="47" t="n">
        <v>2020</v>
      </c>
      <c r="H6" s="47" t="n">
        <v>2025</v>
      </c>
      <c r="I6" s="47" t="n">
        <v>2030</v>
      </c>
      <c r="J6" s="48" t="n">
        <v>2035</v>
      </c>
      <c r="K6" s="47" t="n">
        <v>2040</v>
      </c>
      <c r="L6" s="48" t="n">
        <v>2045</v>
      </c>
      <c r="M6" s="47" t="n">
        <v>2050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collapsed="false" customFormat="false" customHeight="false" hidden="false" ht="15" outlineLevel="0" r="7">
      <c r="A7" s="43"/>
      <c r="B7" s="43"/>
      <c r="D7" s="49" t="s">
        <v>168</v>
      </c>
      <c r="E7" s="50" t="n">
        <f aca="false">Sorties_modele_tertiaire!$C$5</f>
        <v>911.1369494635</v>
      </c>
      <c r="F7" s="50" t="n">
        <f aca="false">Sorties_modele_tertiaire!$D$5</f>
        <v>902.5711952074</v>
      </c>
      <c r="G7" s="50" t="n">
        <f aca="false">Sorties_modele_tertiaire!$E$5</f>
        <v>889.8809785459</v>
      </c>
      <c r="H7" s="50" t="n">
        <f aca="false">Sorties_modele_tertiaire!$F$5</f>
        <v>877.3864727321</v>
      </c>
      <c r="I7" s="50" t="n">
        <f aca="false">Sorties_modele_tertiaire!$G$5</f>
        <v>865.0800299878</v>
      </c>
      <c r="J7" s="50" t="n">
        <f aca="false">Sorties_modele_tertiaire!$H$5</f>
        <v>853.1522447741</v>
      </c>
      <c r="K7" s="50" t="n">
        <f aca="false">Sorties_modele_tertiaire!$I$5</f>
        <v>841.7121834571</v>
      </c>
      <c r="L7" s="50" t="n">
        <f aca="false">Sorties_modele_tertiaire!$J$5</f>
        <v>830.3592798424</v>
      </c>
      <c r="M7" s="50" t="n">
        <f aca="false">Sorties_modele_tertiaire!$K$5</f>
        <v>819.1956271769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collapsed="false" customFormat="false" customHeight="false" hidden="false" ht="15" outlineLevel="0" r="8">
      <c r="A8" s="43"/>
      <c r="B8" s="43"/>
      <c r="D8" s="49" t="s">
        <v>169</v>
      </c>
      <c r="E8" s="50" t="n">
        <f aca="false">Sorties_modele_tertiaire!$C$6</f>
        <v>10.2170610851</v>
      </c>
      <c r="F8" s="50" t="n">
        <f aca="false">Sorties_modele_tertiaire!$D$6</f>
        <v>62.9278349289</v>
      </c>
      <c r="G8" s="50" t="n">
        <f aca="false">Sorties_modele_tertiaire!$E$6</f>
        <v>116.0129218704</v>
      </c>
      <c r="H8" s="50" t="n">
        <f aca="false">Sorties_modele_tertiaire!$F$6</f>
        <v>156.117311399</v>
      </c>
      <c r="I8" s="50" t="n">
        <f aca="false">Sorties_modele_tertiaire!$G$6</f>
        <v>197.4937403593</v>
      </c>
      <c r="J8" s="50" t="n">
        <f aca="false">Sorties_modele_tertiaire!$H$6</f>
        <v>234.2901364133</v>
      </c>
      <c r="K8" s="50" t="n">
        <f aca="false">Sorties_modele_tertiaire!$I$6</f>
        <v>272.1180929196</v>
      </c>
      <c r="L8" s="50" t="n">
        <f aca="false">Sorties_modele_tertiaire!$J$6</f>
        <v>311.3336538631</v>
      </c>
      <c r="M8" s="50" t="n">
        <f aca="false">Sorties_modele_tertiaire!$K$6</f>
        <v>351.7194794062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collapsed="false" customFormat="false" customHeight="false" hidden="false" ht="15" outlineLevel="0" r="9">
      <c r="D9" s="49" t="s">
        <v>73</v>
      </c>
      <c r="E9" s="50" t="n">
        <f aca="false">Sorties_modele_tertiaire!$C$7</f>
        <v>921.3540105486</v>
      </c>
      <c r="F9" s="50" t="n">
        <f aca="false">Sorties_modele_tertiaire!$D$7</f>
        <v>965.4990301363</v>
      </c>
      <c r="G9" s="50" t="n">
        <f aca="false">Sorties_modele_tertiaire!$E$7</f>
        <v>1005.8939004163</v>
      </c>
      <c r="H9" s="50" t="n">
        <f aca="false">Sorties_modele_tertiaire!$F$7</f>
        <v>1033.5037841311</v>
      </c>
      <c r="I9" s="50" t="n">
        <f aca="false">Sorties_modele_tertiaire!$G$7</f>
        <v>1062.5737703471</v>
      </c>
      <c r="J9" s="50" t="n">
        <f aca="false">Sorties_modele_tertiaire!$H$7</f>
        <v>1087.4423811874</v>
      </c>
      <c r="K9" s="50" t="n">
        <f aca="false">Sorties_modele_tertiaire!$I$7</f>
        <v>1113.8302763767</v>
      </c>
      <c r="L9" s="50" t="n">
        <f aca="false">Sorties_modele_tertiaire!$J$7</f>
        <v>1141.6929337055</v>
      </c>
      <c r="M9" s="50" t="n">
        <f aca="false">Sorties_modele_tertiaire!$K$7</f>
        <v>1170.9151065831</v>
      </c>
      <c r="O9" s="43"/>
      <c r="Q9" s="43"/>
      <c r="R9" s="43"/>
      <c r="S9" s="43"/>
      <c r="T9" s="43"/>
      <c r="U9" s="43"/>
      <c r="V9" s="43"/>
      <c r="W9" s="43"/>
      <c r="X9" s="43"/>
      <c r="Y9" s="43"/>
    </row>
    <row collapsed="false" customFormat="false" customHeight="false" hidden="false" ht="15" outlineLevel="0"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collapsed="false" customFormat="false" customHeight="false" hidden="false" ht="21" outlineLevel="0" r="11">
      <c r="A11" s="43"/>
      <c r="B11" s="43"/>
      <c r="C11" s="51" t="s">
        <v>170</v>
      </c>
      <c r="D11" s="51"/>
      <c r="E11" s="51"/>
      <c r="F11" s="51"/>
      <c r="G11" s="51"/>
      <c r="H11" s="51"/>
      <c r="I11" s="51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collapsed="false" customFormat="false" customHeight="false" hidden="false" ht="15" outlineLevel="0" r="12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collapsed="false" customFormat="false" customHeight="false" hidden="false" ht="21" outlineLevel="0" r="13">
      <c r="A13" s="43"/>
      <c r="B13" s="43"/>
      <c r="C13" s="52" t="s">
        <v>171</v>
      </c>
      <c r="D13" s="52"/>
      <c r="E13" s="52"/>
      <c r="F13" s="52"/>
      <c r="G13" s="52"/>
      <c r="H13" s="52"/>
      <c r="I13" s="5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collapsed="false" customFormat="false" customHeight="false" hidden="false" ht="15" outlineLevel="0" r="14">
      <c r="A14" s="43"/>
      <c r="B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collapsed="false" customFormat="false" customHeight="false" hidden="false" ht="15" outlineLevel="0" r="15">
      <c r="A15" s="43"/>
      <c r="B15" s="43"/>
      <c r="C15" s="43"/>
      <c r="D15" s="53"/>
      <c r="E15" s="47" t="s">
        <v>78</v>
      </c>
      <c r="F15" s="47" t="s">
        <v>79</v>
      </c>
      <c r="G15" s="47" t="s">
        <v>80</v>
      </c>
      <c r="H15" s="47" t="s">
        <v>81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collapsed="false" customFormat="false" customHeight="false" hidden="false" ht="15" outlineLevel="0" r="16">
      <c r="A16" s="43"/>
      <c r="B16" s="43"/>
      <c r="C16" s="43"/>
      <c r="D16" s="54" t="s">
        <v>172</v>
      </c>
      <c r="E16" s="55" t="n">
        <f aca="false">Sorties_modele_tertiaire!$E$11</f>
        <v>53.0850870398</v>
      </c>
      <c r="F16" s="55" t="n">
        <f aca="false">Sorties_modele_tertiaire!$F$11</f>
        <v>81.4808185341</v>
      </c>
      <c r="G16" s="55" t="n">
        <f aca="false">Sorties_modele_tertiaire!$G$11</f>
        <v>74.6243523703</v>
      </c>
      <c r="H16" s="55" t="n">
        <f aca="false">Sorties_modele_tertiaire!$H$11</f>
        <v>79.6013860991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collapsed="false" customFormat="false" customHeight="false" hidden="false" ht="15" outlineLevel="0" r="17">
      <c r="A17" s="43"/>
      <c r="B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collapsed="false" customFormat="false" customHeight="false" hidden="false" ht="15" outlineLevel="0"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collapsed="false" customFormat="false" customHeight="false" hidden="false" ht="21" outlineLevel="0" r="19">
      <c r="A19" s="43"/>
      <c r="B19" s="43"/>
      <c r="C19" s="52" t="s">
        <v>173</v>
      </c>
      <c r="D19" s="52"/>
      <c r="E19" s="52"/>
      <c r="F19" s="52"/>
      <c r="G19" s="52"/>
      <c r="H19" s="52"/>
      <c r="I19" s="52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collapsed="false" customFormat="false" customHeight="false" hidden="false" ht="15" outlineLevel="0" r="20">
      <c r="C20" s="43"/>
      <c r="D20" s="56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collapsed="false" customFormat="false" customHeight="false" hidden="false" ht="15" outlineLevel="0" r="21">
      <c r="C21" s="43"/>
      <c r="D21" s="46"/>
      <c r="E21" s="57" t="s">
        <v>174</v>
      </c>
      <c r="F21" s="57" t="s">
        <v>175</v>
      </c>
      <c r="G21" s="57" t="s">
        <v>176</v>
      </c>
      <c r="H21" s="57" t="s">
        <v>177</v>
      </c>
      <c r="I21" s="58" t="s">
        <v>178</v>
      </c>
      <c r="J21" s="58" t="s">
        <v>179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collapsed="false" customFormat="false" customHeight="false" hidden="false" ht="15" outlineLevel="0" r="22">
      <c r="A22" s="43"/>
      <c r="B22" s="43"/>
      <c r="C22" s="43"/>
      <c r="D22" s="49" t="s">
        <v>180</v>
      </c>
      <c r="E22" s="59" t="n">
        <v>0.6</v>
      </c>
      <c r="F22" s="59" t="n">
        <v>0</v>
      </c>
      <c r="G22" s="59" t="n">
        <v>0</v>
      </c>
      <c r="H22" s="59" t="n">
        <v>0</v>
      </c>
      <c r="I22" s="59" t="n">
        <v>0</v>
      </c>
      <c r="J22" s="60" t="n">
        <v>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collapsed="false" customFormat="false" customHeight="false" hidden="false" ht="15" outlineLevel="0" r="23">
      <c r="A23" s="43"/>
      <c r="B23" s="43"/>
      <c r="C23" s="43"/>
      <c r="D23" s="49" t="s">
        <v>181</v>
      </c>
      <c r="E23" s="59" t="n">
        <v>0.4</v>
      </c>
      <c r="F23" s="59" t="n">
        <v>1</v>
      </c>
      <c r="G23" s="59" t="n">
        <v>1</v>
      </c>
      <c r="H23" s="59" t="n">
        <v>1</v>
      </c>
      <c r="I23" s="59" t="n">
        <v>1</v>
      </c>
      <c r="J23" s="61" t="n">
        <v>1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collapsed="false" customFormat="false" customHeight="true" hidden="false" ht="15" outlineLevel="0" r="24">
      <c r="A24" s="43"/>
      <c r="B24" s="43"/>
      <c r="C24" s="43"/>
      <c r="D24" s="49" t="s">
        <v>182</v>
      </c>
      <c r="E24" s="62" t="n">
        <v>0</v>
      </c>
      <c r="F24" s="62" t="n">
        <v>0</v>
      </c>
      <c r="G24" s="62" t="n">
        <v>0</v>
      </c>
      <c r="H24" s="62" t="n">
        <v>0</v>
      </c>
      <c r="I24" s="62" t="n">
        <v>0</v>
      </c>
      <c r="J24" s="60" t="n">
        <v>0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collapsed="false" customFormat="false" customHeight="true" hidden="false" ht="15.75" outlineLevel="0" r="25">
      <c r="A25" s="43"/>
      <c r="B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collapsed="false" customFormat="false" customHeight="true" hidden="false" ht="15.75" outlineLevel="0" r="26">
      <c r="A26" s="43"/>
      <c r="B26" s="43"/>
      <c r="D26" s="27" t="s">
        <v>183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collapsed="false" customFormat="false" customHeight="true" hidden="false" ht="15.75" outlineLevel="0" r="27">
      <c r="A27" s="43"/>
      <c r="B27" s="43"/>
      <c r="D27" s="27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collapsed="false" customFormat="false" customHeight="true" hidden="false" ht="59.65" outlineLevel="0" r="28">
      <c r="A28" s="43"/>
      <c r="B28" s="43"/>
      <c r="D28" s="46"/>
      <c r="E28" s="63" t="s">
        <v>184</v>
      </c>
      <c r="F28" s="63" t="s">
        <v>185</v>
      </c>
      <c r="G28" s="57"/>
      <c r="H28" s="57"/>
      <c r="I28" s="58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collapsed="false" customFormat="false" customHeight="true" hidden="false" ht="15.75" outlineLevel="0" r="29">
      <c r="A29" s="43"/>
      <c r="B29" s="43"/>
      <c r="D29" s="49" t="s">
        <v>186</v>
      </c>
      <c r="E29" s="59" t="n">
        <v>0.05</v>
      </c>
      <c r="F29" s="64" t="n">
        <v>-0.15</v>
      </c>
      <c r="G29" s="59" t="n">
        <f aca="false">$E$29*(1+$F$29)</f>
        <v>0.0425</v>
      </c>
      <c r="H29" s="59"/>
      <c r="I29" s="60"/>
      <c r="K29" s="0" t="s">
        <v>96</v>
      </c>
      <c r="L29" s="0" t="n">
        <v>0.33</v>
      </c>
      <c r="M29" s="43"/>
      <c r="N29" s="43"/>
      <c r="O29" s="43"/>
      <c r="P29" s="43"/>
      <c r="Q29" s="43"/>
      <c r="R29" s="43"/>
      <c r="S29" s="43"/>
      <c r="T29" s="43"/>
      <c r="U29" s="43"/>
    </row>
    <row collapsed="false" customFormat="false" customHeight="true" hidden="false" ht="15.75" outlineLevel="0" r="30">
      <c r="A30" s="43"/>
      <c r="B30" s="43"/>
      <c r="D30" s="49" t="s">
        <v>187</v>
      </c>
      <c r="E30" s="59" t="n">
        <v>0.2</v>
      </c>
      <c r="F30" s="64" t="n">
        <v>-0.3</v>
      </c>
      <c r="G30" s="59" t="n">
        <f aca="false">$E$30*(1+$F$30)</f>
        <v>0.14</v>
      </c>
      <c r="H30" s="59"/>
      <c r="I30" s="61"/>
      <c r="K30" s="0" t="s">
        <v>188</v>
      </c>
      <c r="L30" s="0" t="n">
        <v>0.22</v>
      </c>
      <c r="M30" s="43"/>
      <c r="N30" s="43"/>
      <c r="O30" s="43"/>
      <c r="P30" s="43"/>
      <c r="Q30" s="43"/>
      <c r="R30" s="43"/>
      <c r="S30" s="43"/>
      <c r="T30" s="43"/>
      <c r="U30" s="43"/>
    </row>
    <row collapsed="false" customFormat="false" customHeight="true" hidden="false" ht="15.75" outlineLevel="0" r="31">
      <c r="A31" s="43"/>
      <c r="B31" s="43"/>
      <c r="D31" s="49" t="s">
        <v>189</v>
      </c>
      <c r="E31" s="59" t="n">
        <v>0.2</v>
      </c>
      <c r="F31" s="64" t="n">
        <v>-0.4</v>
      </c>
      <c r="G31" s="59" t="n">
        <f aca="false">$E$31*(1+$F$31)</f>
        <v>0.12</v>
      </c>
      <c r="H31" s="62"/>
      <c r="I31" s="60"/>
      <c r="K31" s="0" t="s">
        <v>87</v>
      </c>
      <c r="L31" s="0" t="n">
        <v>0.35</v>
      </c>
      <c r="M31" s="43"/>
      <c r="N31" s="43"/>
      <c r="O31" s="43"/>
      <c r="P31" s="43"/>
      <c r="Q31" s="43"/>
      <c r="R31" s="43"/>
      <c r="S31" s="43"/>
      <c r="T31" s="43"/>
      <c r="U31" s="43"/>
    </row>
    <row collapsed="false" customFormat="false" customHeight="true" hidden="false" ht="15.75" outlineLevel="0" r="32">
      <c r="A32" s="43"/>
      <c r="B32" s="43"/>
      <c r="D32" s="49" t="s">
        <v>190</v>
      </c>
      <c r="E32" s="59" t="n">
        <v>0.05</v>
      </c>
      <c r="F32" s="64" t="n">
        <v>-0.4</v>
      </c>
      <c r="G32" s="59" t="n">
        <f aca="false">$E$32*(1+$F$32)</f>
        <v>0.03</v>
      </c>
      <c r="H32" s="62"/>
      <c r="I32" s="60"/>
      <c r="K32" s="0" t="s">
        <v>86</v>
      </c>
      <c r="L32" s="0" t="n">
        <v>0.02</v>
      </c>
      <c r="M32" s="43"/>
      <c r="N32" s="43"/>
      <c r="O32" s="43"/>
      <c r="P32" s="43"/>
      <c r="Q32" s="43"/>
      <c r="R32" s="43"/>
      <c r="S32" s="43"/>
      <c r="T32" s="43"/>
      <c r="U32" s="43"/>
    </row>
    <row collapsed="false" customFormat="false" customHeight="true" hidden="false" ht="15.75" outlineLevel="0" r="33">
      <c r="A33" s="43"/>
      <c r="B33" s="43"/>
      <c r="D33" s="49" t="s">
        <v>181</v>
      </c>
      <c r="E33" s="59" t="n">
        <v>0.5</v>
      </c>
      <c r="F33" s="59" t="n">
        <v>0</v>
      </c>
      <c r="G33" s="59" t="n">
        <f aca="false">$E$33*(1+$F$33)</f>
        <v>0.5</v>
      </c>
      <c r="H33" s="62"/>
      <c r="I33" s="60"/>
      <c r="K33" s="0" t="s">
        <v>191</v>
      </c>
      <c r="L33" s="0" t="n">
        <v>0.07</v>
      </c>
      <c r="M33" s="43"/>
      <c r="N33" s="43"/>
      <c r="O33" s="43"/>
      <c r="P33" s="43"/>
      <c r="Q33" s="43"/>
      <c r="R33" s="43"/>
      <c r="S33" s="43"/>
      <c r="T33" s="43"/>
      <c r="U33" s="43"/>
    </row>
    <row collapsed="false" customFormat="false" customHeight="true" hidden="false" ht="33.75" outlineLevel="0" r="34">
      <c r="A34" s="43"/>
      <c r="B34" s="43"/>
      <c r="D34" s="65" t="s">
        <v>192</v>
      </c>
      <c r="E34" s="66" t="n">
        <f aca="false">SUM($G$29:$G$33)</f>
        <v>0.8325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collapsed="false" customFormat="false" customHeight="true" hidden="false" ht="14.85" outlineLevel="0" r="35">
      <c r="A35" s="43"/>
      <c r="B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collapsed="false" customFormat="false" customHeight="false" hidden="false" ht="15" outlineLevel="0" r="36">
      <c r="A36" s="43"/>
      <c r="B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collapsed="false" customFormat="false" customHeight="false" hidden="false" ht="19.7" outlineLevel="0" r="37">
      <c r="A37" s="43"/>
      <c r="B37" s="43"/>
      <c r="C37" s="52" t="s">
        <v>193</v>
      </c>
      <c r="D37" s="52"/>
      <c r="E37" s="67"/>
      <c r="F37" s="52"/>
      <c r="G37" s="52"/>
      <c r="H37" s="52"/>
      <c r="I37" s="5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collapsed="false" customFormat="false" customHeight="false" hidden="false" ht="15" outlineLevel="0" r="38">
      <c r="A38" s="43"/>
      <c r="B38" s="43"/>
      <c r="C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collapsed="false" customFormat="false" customHeight="false" hidden="false" ht="13.8" outlineLevel="0" r="39">
      <c r="A39" s="43"/>
      <c r="B39" s="43"/>
      <c r="C39" s="43"/>
      <c r="D39" s="46"/>
      <c r="E39" s="68"/>
      <c r="F39" s="47" t="n">
        <v>2010</v>
      </c>
      <c r="G39" s="47" t="n">
        <v>2015</v>
      </c>
      <c r="H39" s="47" t="n">
        <v>2020</v>
      </c>
      <c r="I39" s="48" t="n">
        <v>2025</v>
      </c>
      <c r="J39" s="47" t="n">
        <v>2030</v>
      </c>
      <c r="K39" s="47" t="n">
        <v>2035</v>
      </c>
      <c r="L39" s="48" t="n">
        <v>2040</v>
      </c>
      <c r="M39" s="47" t="n">
        <v>2045</v>
      </c>
      <c r="N39" s="48" t="n">
        <v>2050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collapsed="false" customFormat="false" customHeight="true" hidden="false" ht="13.9" outlineLevel="0" r="40">
      <c r="A40" s="43"/>
      <c r="B40" s="43"/>
      <c r="C40" s="43"/>
      <c r="D40" s="69" t="s">
        <v>194</v>
      </c>
      <c r="E40" s="59" t="s">
        <v>195</v>
      </c>
      <c r="F40" s="59" t="n">
        <f aca="false">Sorties_modele_tertiaire!$C$18</f>
        <v>0.500747385602024</v>
      </c>
      <c r="G40" s="59" t="n">
        <f aca="false">Sorties_modele_tertiaire!$D$18</f>
        <v>0.510241188225817</v>
      </c>
      <c r="H40" s="59" t="n">
        <f aca="false">Sorties_modele_tertiaire!$E$18</f>
        <v>0.518331887791567</v>
      </c>
      <c r="I40" s="59" t="n">
        <f aca="false">Sorties_modele_tertiaire!$F$18</f>
        <v>0.504278599171445</v>
      </c>
      <c r="J40" s="59" t="n">
        <f aca="false">Sorties_modele_tertiaire!$G$18</f>
        <v>0.462498960674521</v>
      </c>
      <c r="K40" s="59" t="n">
        <f aca="false">Sorties_modele_tertiaire!$H$18</f>
        <v>0.40333835134186</v>
      </c>
      <c r="L40" s="59" t="n">
        <f aca="false">Sorties_modele_tertiaire!$I$18</f>
        <v>0.273088426572048</v>
      </c>
      <c r="M40" s="59" t="n">
        <f aca="false">Sorties_modele_tertiaire!$J$18</f>
        <v>0.166933189481511</v>
      </c>
      <c r="N40" s="59" t="n">
        <f aca="false">Sorties_modele_tertiaire!$K$18</f>
        <v>0.103496311205612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collapsed="false" customFormat="false" customHeight="true" hidden="false" ht="51" outlineLevel="0" r="41">
      <c r="A41" s="43"/>
      <c r="B41" s="43"/>
      <c r="C41" s="43"/>
      <c r="D41" s="69"/>
      <c r="E41" s="59" t="s">
        <v>85</v>
      </c>
      <c r="F41" s="59" t="n">
        <f aca="false">Sorties_modele_tertiaire!$C$16</f>
        <v>0.409034136635887</v>
      </c>
      <c r="G41" s="59" t="n">
        <f aca="false">Sorties_modele_tertiaire!$D$16</f>
        <v>0.370984188074752</v>
      </c>
      <c r="H41" s="59" t="n">
        <f aca="false">Sorties_modele_tertiaire!$E$16</f>
        <v>0.342744874823683</v>
      </c>
      <c r="I41" s="59" t="n">
        <f aca="false">Sorties_modele_tertiaire!$F$16</f>
        <v>0.34447352675614</v>
      </c>
      <c r="J41" s="59" t="n">
        <f aca="false">Sorties_modele_tertiaire!$G$16</f>
        <v>0.364952166692841</v>
      </c>
      <c r="K41" s="59" t="n">
        <f aca="false">Sorties_modele_tertiaire!$H$16</f>
        <v>0.39652441457679</v>
      </c>
      <c r="L41" s="59" t="n">
        <f aca="false">Sorties_modele_tertiaire!$I$16</f>
        <v>0.473091930491871</v>
      </c>
      <c r="M41" s="59" t="n">
        <f aca="false">Sorties_modele_tertiaire!$J$16</f>
        <v>0.529422995283632</v>
      </c>
      <c r="N41" s="59" t="n">
        <f aca="false">Sorties_modele_tertiaire!$K$16</f>
        <v>0.543456177174788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collapsed="false" customFormat="false" customHeight="false" hidden="false" ht="15" outlineLevel="0" r="42">
      <c r="A42" s="43"/>
      <c r="B42" s="43"/>
      <c r="C42" s="43"/>
      <c r="D42" s="69"/>
      <c r="E42" s="59" t="s">
        <v>86</v>
      </c>
      <c r="F42" s="59" t="n">
        <f aca="false">Sorties_modele_tertiaire!$C$17</f>
        <v>0.00181708849984998</v>
      </c>
      <c r="G42" s="59" t="n">
        <f aca="false">Sorties_modele_tertiaire!$D$17</f>
        <v>0.0046301930032903</v>
      </c>
      <c r="H42" s="59" t="n">
        <f aca="false">Sorties_modele_tertiaire!$E$17</f>
        <v>0.0166251065847183</v>
      </c>
      <c r="I42" s="59" t="n">
        <f aca="false">Sorties_modele_tertiaire!$F$17</f>
        <v>0.0160762852877063</v>
      </c>
      <c r="J42" s="59" t="n">
        <f aca="false">Sorties_modele_tertiaire!$G$17</f>
        <v>0.0136179643694381</v>
      </c>
      <c r="K42" s="59" t="n">
        <f aca="false">Sorties_modele_tertiaire!$H$17</f>
        <v>0.0117408435652089</v>
      </c>
      <c r="L42" s="59" t="n">
        <f aca="false">Sorties_modele_tertiaire!$I$17</f>
        <v>0.00919410465491982</v>
      </c>
      <c r="M42" s="59" t="n">
        <f aca="false">Sorties_modele_tertiaire!$J$17</f>
        <v>0.00286469924190135</v>
      </c>
      <c r="N42" s="59" t="n">
        <f aca="false">Sorties_modele_tertiaire!$K$17</f>
        <v>0.000902543236547291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collapsed="false" customFormat="false" customHeight="true" hidden="false" ht="51.6" outlineLevel="0" r="43">
      <c r="A43" s="43"/>
      <c r="B43" s="43"/>
      <c r="C43" s="43"/>
      <c r="D43" s="69"/>
      <c r="E43" s="59" t="s">
        <v>196</v>
      </c>
      <c r="F43" s="59" t="n">
        <f aca="false">Sorties_modele_tertiaire!$C$19</f>
        <v>0.0444556608810326</v>
      </c>
      <c r="G43" s="59" t="n">
        <f aca="false">Sorties_modele_tertiaire!$D$19</f>
        <v>0.0479560908222836</v>
      </c>
      <c r="H43" s="59" t="n">
        <f aca="false">Sorties_modele_tertiaire!$E$19</f>
        <v>0.0532678163808641</v>
      </c>
      <c r="I43" s="59" t="n">
        <f aca="false">Sorties_modele_tertiaire!$F$19</f>
        <v>0.0593336788770712</v>
      </c>
      <c r="J43" s="59" t="n">
        <f aca="false">Sorties_modele_tertiaire!$G$19</f>
        <v>0.0707911636296155</v>
      </c>
      <c r="K43" s="59" t="n">
        <f aca="false">Sorties_modele_tertiaire!$H$19</f>
        <v>0.0893372701323495</v>
      </c>
      <c r="L43" s="59" t="n">
        <f aca="false">Sorties_modele_tertiaire!$I$19</f>
        <v>0.141558235986834</v>
      </c>
      <c r="M43" s="59" t="n">
        <f aca="false">Sorties_modele_tertiaire!$J$19</f>
        <v>0.195559755622089</v>
      </c>
      <c r="N43" s="59" t="n">
        <f aca="false">Sorties_modele_tertiaire!$K$19</f>
        <v>0.24348586703495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collapsed="false" customFormat="false" customHeight="false" hidden="false" ht="15" outlineLevel="0" r="44">
      <c r="A44" s="43"/>
      <c r="B44" s="43"/>
      <c r="C44" s="43"/>
      <c r="D44" s="69"/>
      <c r="E44" s="59" t="s">
        <v>84</v>
      </c>
      <c r="F44" s="59" t="n">
        <f aca="false">Sorties_modele_tertiaire!$C$15</f>
        <v>0.0439457283812065</v>
      </c>
      <c r="G44" s="59" t="n">
        <f aca="false">Sorties_modele_tertiaire!$D$15</f>
        <v>0.0661883398738569</v>
      </c>
      <c r="H44" s="59" t="n">
        <f aca="false">Sorties_modele_tertiaire!$E$15</f>
        <v>0.0690303144191673</v>
      </c>
      <c r="I44" s="59" t="n">
        <f aca="false">Sorties_modele_tertiaire!$F$15</f>
        <v>0.0758379099076378</v>
      </c>
      <c r="J44" s="59" t="n">
        <f aca="false">Sorties_modele_tertiaire!$G$15</f>
        <v>0.0881397446335838</v>
      </c>
      <c r="K44" s="59" t="n">
        <f aca="false">Sorties_modele_tertiaire!$H$15</f>
        <v>0.0990591203837914</v>
      </c>
      <c r="L44" s="59" t="n">
        <f aca="false">Sorties_modele_tertiaire!$I$15</f>
        <v>0.103067302294326</v>
      </c>
      <c r="M44" s="59" t="n">
        <f aca="false">Sorties_modele_tertiaire!$J$15</f>
        <v>0.105219360370866</v>
      </c>
      <c r="N44" s="59" t="n">
        <f aca="false">Sorties_modele_tertiaire!$K$15</f>
        <v>0.108659101348102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collapsed="false" customFormat="false" customHeight="false" hidden="false" ht="15" outlineLevel="0" r="45">
      <c r="A45" s="43"/>
      <c r="B45" s="43"/>
      <c r="C45" s="43"/>
      <c r="D45" s="70"/>
      <c r="E45" s="71"/>
      <c r="F45" s="72"/>
      <c r="G45" s="72"/>
      <c r="H45" s="72"/>
      <c r="I45" s="72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collapsed="false" customFormat="false" customHeight="false" hidden="false" ht="15" outlineLevel="0" r="46">
      <c r="A46" s="43"/>
      <c r="B46" s="43"/>
      <c r="C46" s="43"/>
      <c r="D46" s="46"/>
      <c r="E46" s="68"/>
      <c r="F46" s="47" t="n">
        <v>2010</v>
      </c>
      <c r="G46" s="47" t="n">
        <v>2015</v>
      </c>
      <c r="H46" s="47" t="n">
        <v>2020</v>
      </c>
      <c r="I46" s="48" t="n">
        <v>2025</v>
      </c>
      <c r="J46" s="47" t="n">
        <v>2030</v>
      </c>
      <c r="K46" s="47" t="n">
        <v>2035</v>
      </c>
      <c r="L46" s="48" t="n">
        <v>2040</v>
      </c>
      <c r="M46" s="47" t="n">
        <v>2045</v>
      </c>
      <c r="N46" s="48" t="n">
        <v>2050</v>
      </c>
      <c r="O46" s="43"/>
      <c r="P46" s="43"/>
      <c r="Q46" s="43"/>
      <c r="R46" s="43"/>
      <c r="S46" s="43"/>
      <c r="T46" s="43"/>
      <c r="U46" s="43"/>
    </row>
    <row collapsed="false" customFormat="false" customHeight="true" hidden="false" ht="13.9" outlineLevel="0" r="47">
      <c r="A47" s="43"/>
      <c r="B47" s="43"/>
      <c r="C47" s="43"/>
      <c r="D47" s="69" t="s">
        <v>194</v>
      </c>
      <c r="E47" s="59" t="s">
        <v>197</v>
      </c>
      <c r="G47" s="59" t="n">
        <f aca="false">Sorties_modele_tertiaire!$C$77</f>
        <v>0.188260926755649</v>
      </c>
      <c r="H47" s="59" t="n">
        <f aca="false">Sorties_modele_tertiaire!$D$77</f>
        <v>0.221208113327538</v>
      </c>
      <c r="I47" s="59" t="n">
        <f aca="false">Sorties_modele_tertiaire!$E$77</f>
        <v>0</v>
      </c>
      <c r="J47" s="59" t="n">
        <f aca="false">Sorties_modele_tertiaire!$F$77</f>
        <v>0.261093830355792</v>
      </c>
      <c r="K47" s="59" t="n">
        <f aca="false">Sorties_modele_tertiaire!$G$77</f>
        <v>0.300930548072128</v>
      </c>
      <c r="L47" s="59" t="n">
        <f aca="false">Sorties_modele_tertiaire!$H$77</f>
        <v>0.400380660847864</v>
      </c>
      <c r="M47" s="59" t="n">
        <f aca="false">Sorties_modele_tertiaire!$I$77</f>
        <v>0.413165395366784</v>
      </c>
      <c r="N47" s="59" t="n">
        <f aca="false">Sorties_modele_tertiaire!$J$77</f>
        <v>0.434966188373868</v>
      </c>
      <c r="O47" s="43"/>
      <c r="P47" s="43"/>
      <c r="Q47" s="43"/>
      <c r="R47" s="43"/>
      <c r="S47" s="43"/>
      <c r="T47" s="43"/>
      <c r="U47" s="43"/>
    </row>
    <row collapsed="false" customFormat="false" customHeight="false" hidden="false" ht="15" outlineLevel="0" r="48">
      <c r="A48" s="43"/>
      <c r="B48" s="43"/>
      <c r="C48" s="43"/>
      <c r="D48" s="69"/>
      <c r="E48" s="59" t="s">
        <v>198</v>
      </c>
      <c r="G48" s="59" t="n">
        <f aca="false">Sorties_modele_tertiaire!$C$78</f>
        <v>0.220548071420084</v>
      </c>
      <c r="H48" s="59" t="n">
        <f aca="false">Sorties_modele_tertiaire!$D$78</f>
        <v>0.233585289011958</v>
      </c>
      <c r="I48" s="59" t="n">
        <f aca="false">Sorties_modele_tertiaire!$E$78</f>
        <v>0</v>
      </c>
      <c r="J48" s="59" t="n">
        <f aca="false">Sorties_modele_tertiaire!$F$78</f>
        <v>0.0655760603546627</v>
      </c>
      <c r="K48" s="59" t="n">
        <f aca="false">Sorties_modele_tertiaire!$G$78</f>
        <v>0.0761016812422518</v>
      </c>
      <c r="L48" s="59" t="n">
        <f aca="false">Sorties_modele_tertiaire!$H$78</f>
        <v>0.0855349862399089</v>
      </c>
      <c r="M48" s="59" t="n">
        <f aca="false">Sorties_modele_tertiaire!$I$78</f>
        <v>0.0890180283003165</v>
      </c>
      <c r="N48" s="59" t="n">
        <f aca="false">Sorties_modele_tertiaire!$J$78</f>
        <v>0.0814819744630966</v>
      </c>
      <c r="O48" s="43"/>
      <c r="P48" s="43"/>
      <c r="Q48" s="43"/>
      <c r="R48" s="43"/>
      <c r="S48" s="43"/>
      <c r="T48" s="43"/>
      <c r="U48" s="43"/>
    </row>
    <row collapsed="false" customFormat="false" customHeight="true" hidden="false" ht="15.75" outlineLevel="0" r="49">
      <c r="A49" s="43"/>
      <c r="B49" s="43"/>
      <c r="C49" s="43"/>
      <c r="E49" s="73"/>
      <c r="F49" s="73"/>
      <c r="G49" s="73"/>
      <c r="H49" s="73"/>
      <c r="I49" s="7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collapsed="false" customFormat="false" customHeight="true" hidden="false" ht="15.75" outlineLevel="0" r="50">
      <c r="A50" s="43"/>
      <c r="B50" s="43"/>
      <c r="C50" s="43"/>
      <c r="D50" s="73"/>
      <c r="E50" s="73"/>
      <c r="F50" s="73"/>
      <c r="G50" s="73"/>
      <c r="H50" s="73"/>
      <c r="I50" s="7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collapsed="false" customFormat="false" customHeight="false" hidden="false" ht="15" outlineLevel="0" r="51">
      <c r="A51" s="43"/>
      <c r="B51" s="43"/>
      <c r="C51" s="43"/>
      <c r="D51" s="43"/>
      <c r="G51" s="43"/>
      <c r="H51" s="43"/>
      <c r="I51" s="71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collapsed="false" customFormat="false" customHeight="true" hidden="false" ht="42" outlineLevel="0" r="52">
      <c r="A52" s="43"/>
      <c r="B52" s="43"/>
      <c r="C52" s="43"/>
      <c r="D52" s="74" t="s">
        <v>199</v>
      </c>
      <c r="E52" s="74"/>
      <c r="F52" s="74"/>
      <c r="G52" s="74"/>
      <c r="H52" s="74"/>
      <c r="I52" s="74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collapsed="false" customFormat="false" customHeight="false" hidden="false" ht="15" outlineLevel="0" r="53">
      <c r="A53" s="43"/>
      <c r="B53" s="43"/>
      <c r="C53" s="43"/>
      <c r="D53" s="46"/>
      <c r="E53" s="47" t="s">
        <v>200</v>
      </c>
      <c r="F53" s="48" t="s">
        <v>201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collapsed="false" customFormat="false" customHeight="false" hidden="false" ht="15" outlineLevel="0" r="54">
      <c r="A54" s="43"/>
      <c r="B54" s="43"/>
      <c r="C54" s="43"/>
      <c r="D54" s="54" t="s">
        <v>202</v>
      </c>
      <c r="E54" s="75" t="n">
        <v>0.73</v>
      </c>
      <c r="F54" s="76" t="n">
        <v>0.96</v>
      </c>
      <c r="G54" s="43"/>
      <c r="H54" s="43"/>
      <c r="I54" s="71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collapsed="false" customFormat="false" customHeight="false" hidden="false" ht="15" outlineLevel="0" r="55">
      <c r="A55" s="43"/>
      <c r="B55" s="43"/>
      <c r="C55" s="43"/>
      <c r="D55" s="54" t="s">
        <v>100</v>
      </c>
      <c r="E55" s="62" t="n">
        <v>2.9</v>
      </c>
      <c r="F55" s="60" t="n">
        <v>3.4</v>
      </c>
      <c r="G55" s="43"/>
      <c r="H55" s="43"/>
      <c r="I55" s="7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collapsed="false" customFormat="false" customHeight="false" hidden="false" ht="15" outlineLevel="0" r="56">
      <c r="A56" s="43"/>
      <c r="B56" s="43"/>
      <c r="C56" s="43"/>
      <c r="D56" s="43"/>
      <c r="E56" s="43"/>
      <c r="F56" s="71"/>
      <c r="G56" s="43"/>
      <c r="H56" s="43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collapsed="false" customFormat="false" customHeight="false" hidden="false" ht="19.7" outlineLevel="0" r="57">
      <c r="A57" s="43"/>
      <c r="B57" s="43"/>
      <c r="C57" s="52" t="s">
        <v>203</v>
      </c>
      <c r="D57" s="52"/>
      <c r="E57" s="67"/>
      <c r="F57" s="52"/>
      <c r="G57" s="52"/>
      <c r="H57" s="52"/>
      <c r="I57" s="52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collapsed="false" customFormat="false" customHeight="false" hidden="false" ht="15" outlineLevel="0"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collapsed="false" customFormat="false" customHeight="false" hidden="false" ht="15" outlineLevel="0" r="59">
      <c r="A59" s="43"/>
      <c r="B59" s="43"/>
      <c r="C59" s="43"/>
      <c r="D59" s="46" t="s">
        <v>204</v>
      </c>
      <c r="E59" s="47" t="n">
        <v>2015</v>
      </c>
      <c r="F59" s="47" t="n">
        <v>2020</v>
      </c>
      <c r="G59" s="47" t="n">
        <v>2025</v>
      </c>
      <c r="H59" s="47" t="n">
        <v>2030</v>
      </c>
      <c r="I59" s="48" t="n">
        <v>2050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collapsed="false" customFormat="false" customHeight="false" hidden="false" ht="15" outlineLevel="0" r="60">
      <c r="A60" s="43"/>
      <c r="B60" s="43"/>
      <c r="C60" s="43"/>
      <c r="D60" s="77" t="s">
        <v>2</v>
      </c>
      <c r="E60" s="78" t="n">
        <f aca="false">Sorties_modele_tertiaire!$C$82</f>
        <v>0.473780754774635</v>
      </c>
      <c r="F60" s="78" t="n">
        <f aca="false">Sorties_modele_tertiaire!$D$82</f>
        <v>0.508897905027207</v>
      </c>
      <c r="G60" s="78" t="n">
        <f aca="false">Sorties_modele_tertiaire!$E$82</f>
        <v>0.531458676560879</v>
      </c>
      <c r="H60" s="78" t="n">
        <f aca="false">Sorties_modele_tertiaire!$F$82</f>
        <v>0.547161129426428</v>
      </c>
      <c r="I60" s="78" t="n">
        <f aca="false">Sorties_modele_tertiaire!$G$82</f>
        <v>0.573960914760223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collapsed="false" customFormat="false" customHeight="false" hidden="false" ht="15" outlineLevel="0" r="61">
      <c r="A61" s="43"/>
      <c r="B61" s="43"/>
      <c r="C61" s="43"/>
      <c r="D61" s="77" t="s">
        <v>205</v>
      </c>
      <c r="E61" s="78" t="n">
        <f aca="false">Sorties_modele_tertiaire!$C$83</f>
        <v>0.323005071259686</v>
      </c>
      <c r="F61" s="78" t="n">
        <f aca="false">Sorties_modele_tertiaire!$D$83</f>
        <v>0.35618752970809</v>
      </c>
      <c r="G61" s="78" t="n">
        <f aca="false">Sorties_modele_tertiaire!$E$83</f>
        <v>0.373630572039143</v>
      </c>
      <c r="H61" s="78" t="n">
        <f aca="false">Sorties_modele_tertiaire!$F$83</f>
        <v>0.386505284928999</v>
      </c>
      <c r="I61" s="78" t="n">
        <f aca="false">Sorties_modele_tertiaire!$G$83</f>
        <v>0.404511676314302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collapsed="false" customFormat="false" customHeight="false" hidden="false" ht="15" outlineLevel="0" r="62">
      <c r="A62" s="43"/>
      <c r="B62" s="43"/>
      <c r="C62" s="43"/>
      <c r="D62" s="77" t="s">
        <v>11</v>
      </c>
      <c r="E62" s="78" t="n">
        <f aca="false">Sorties_modele_tertiaire!$C$84</f>
        <v>0.277519214418607</v>
      </c>
      <c r="F62" s="78" t="n">
        <f aca="false">Sorties_modele_tertiaire!$D$84</f>
        <v>0.30904605395002</v>
      </c>
      <c r="G62" s="78" t="n">
        <f aca="false">Sorties_modele_tertiaire!$E$84</f>
        <v>0.324729776280906</v>
      </c>
      <c r="H62" s="78" t="n">
        <f aca="false">Sorties_modele_tertiaire!$F$84</f>
        <v>0.336540139256575</v>
      </c>
      <c r="I62" s="78" t="n">
        <f aca="false">Sorties_modele_tertiaire!$G$84</f>
        <v>0.350512366577653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collapsed="false" customFormat="false" customHeight="false" hidden="false" ht="15" outlineLevel="0" r="63">
      <c r="A63" s="43"/>
      <c r="B63" s="43"/>
      <c r="C63" s="43"/>
      <c r="D63" s="77" t="s">
        <v>84</v>
      </c>
      <c r="E63" s="78" t="n">
        <f aca="false">Sorties_modele_tertiaire!$C$85</f>
        <v>0.243387378511732</v>
      </c>
      <c r="F63" s="78" t="n">
        <f aca="false">Sorties_modele_tertiaire!$D$85</f>
        <v>0.273302597546286</v>
      </c>
      <c r="G63" s="78" t="n">
        <f aca="false">Sorties_modele_tertiaire!$E$85</f>
        <v>0.288769960236031</v>
      </c>
      <c r="H63" s="78" t="n">
        <f aca="false">Sorties_modele_tertiaire!$F$85</f>
        <v>0.301459599426971</v>
      </c>
      <c r="I63" s="78" t="n">
        <f aca="false">Sorties_modele_tertiaire!$G$85</f>
        <v>0.3154440579598</v>
      </c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collapsed="false" customFormat="false" customHeight="false" hidden="false" ht="15" outlineLevel="0"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collapsed="false" customFormat="false" customHeight="false" hidden="false" ht="15" outlineLevel="0"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collapsed="false" customFormat="false" customHeight="false" hidden="false" ht="21" outlineLevel="0" r="66">
      <c r="A66" s="43"/>
      <c r="B66" s="43"/>
      <c r="C66" s="51" t="s">
        <v>206</v>
      </c>
      <c r="D66" s="51"/>
      <c r="E66" s="51"/>
      <c r="F66" s="51"/>
      <c r="G66" s="51"/>
      <c r="H66" s="51"/>
      <c r="I66" s="51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collapsed="false" customFormat="false" customHeight="false" hidden="false" ht="15" outlineLevel="0"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collapsed="false" customFormat="false" customHeight="false" hidden="false" ht="19.7" outlineLevel="0" r="68">
      <c r="A68" s="43"/>
      <c r="B68" s="43"/>
      <c r="C68" s="52" t="s">
        <v>207</v>
      </c>
      <c r="D68" s="52"/>
      <c r="E68" s="79"/>
      <c r="F68" s="52"/>
      <c r="G68" s="52"/>
      <c r="H68" s="52"/>
      <c r="I68" s="52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collapsed="false" customFormat="false" customHeight="true" hidden="false" ht="15.75" outlineLevel="0" r="69">
      <c r="A69" s="43"/>
      <c r="B69" s="43"/>
      <c r="C69" s="43"/>
      <c r="D69" s="74" t="s">
        <v>208</v>
      </c>
      <c r="E69" s="74"/>
      <c r="F69" s="74"/>
      <c r="G69" s="74"/>
      <c r="H69" s="74"/>
      <c r="I69" s="74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collapsed="false" customFormat="false" customHeight="false" hidden="false" ht="15" outlineLevel="0" r="70">
      <c r="A70" s="43"/>
      <c r="B70" s="43"/>
      <c r="C70" s="43"/>
      <c r="D70" s="56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collapsed="false" customFormat="false" customHeight="false" hidden="false" ht="15" outlineLevel="0" r="71">
      <c r="A71" s="43"/>
      <c r="B71" s="43"/>
      <c r="C71" s="43"/>
      <c r="D71" s="53"/>
      <c r="E71" s="47" t="n">
        <v>2010</v>
      </c>
      <c r="F71" s="47" t="n">
        <v>2015</v>
      </c>
      <c r="G71" s="47" t="n">
        <v>2020</v>
      </c>
      <c r="H71" s="47" t="n">
        <v>2025</v>
      </c>
      <c r="I71" s="47" t="n">
        <v>2030</v>
      </c>
      <c r="J71" s="48" t="n">
        <v>2035</v>
      </c>
      <c r="K71" s="47" t="n">
        <v>2040</v>
      </c>
      <c r="L71" s="47" t="n">
        <v>2045</v>
      </c>
      <c r="M71" s="48" t="n">
        <v>2050</v>
      </c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collapsed="false" customFormat="false" customHeight="false" hidden="false" ht="15" outlineLevel="0" r="72">
      <c r="C72" s="43"/>
      <c r="D72" s="49" t="s">
        <v>110</v>
      </c>
      <c r="E72" s="80" t="n">
        <f aca="false">Sorties_modele_tertiaire!$C$96</f>
        <v>0.995105948136819</v>
      </c>
      <c r="F72" s="80" t="n">
        <f aca="false">Sorties_modele_tertiaire!$D$96</f>
        <v>0.993879352464147</v>
      </c>
      <c r="G72" s="80" t="n">
        <f aca="false">Sorties_modele_tertiaire!$E$96</f>
        <v>0.982856162474255</v>
      </c>
      <c r="H72" s="80" t="n">
        <f aca="false">Sorties_modele_tertiaire!$F$96</f>
        <v>0.978233647182665</v>
      </c>
      <c r="I72" s="80" t="n">
        <f aca="false">Sorties_modele_tertiaire!$G$96</f>
        <v>0.974975096859301</v>
      </c>
      <c r="J72" s="80" t="n">
        <f aca="false">Sorties_modele_tertiaire!$H$96</f>
        <v>0.977589538681921</v>
      </c>
      <c r="K72" s="80" t="n">
        <f aca="false">Sorties_modele_tertiaire!$I$96</f>
        <v>0.980214770045926</v>
      </c>
      <c r="L72" s="80" t="n">
        <f aca="false">Sorties_modele_tertiaire!$J$96</f>
        <v>0.97685876072858</v>
      </c>
      <c r="M72" s="80" t="n">
        <f aca="false">Sorties_modele_tertiaire!$K$96</f>
        <v>0.977066124918956</v>
      </c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collapsed="false" customFormat="false" customHeight="false" hidden="false" ht="15" outlineLevel="0" r="73">
      <c r="C73" s="43"/>
      <c r="D73" s="49" t="s">
        <v>111</v>
      </c>
      <c r="E73" s="80" t="n">
        <f aca="false">Sorties_modele_tertiaire!$C$97</f>
        <v>0.00336325634631035</v>
      </c>
      <c r="F73" s="80" t="n">
        <f aca="false">Sorties_modele_tertiaire!$D$97</f>
        <v>0.00420657811717995</v>
      </c>
      <c r="G73" s="80" t="n">
        <f aca="false">Sorties_modele_tertiaire!$E$97</f>
        <v>0.00388164559585856</v>
      </c>
      <c r="H73" s="80" t="n">
        <f aca="false">Sorties_modele_tertiaire!$F$97</f>
        <v>0.00388855633032253</v>
      </c>
      <c r="I73" s="80" t="n">
        <f aca="false">Sorties_modele_tertiaire!$G$97</f>
        <v>0.00456351755127665</v>
      </c>
      <c r="J73" s="80" t="n">
        <f aca="false">Sorties_modele_tertiaire!$H$97</f>
        <v>0.00467669357772898</v>
      </c>
      <c r="K73" s="80" t="n">
        <f aca="false">Sorties_modele_tertiaire!$I$97</f>
        <v>0.00382491888979905</v>
      </c>
      <c r="L73" s="80" t="n">
        <f aca="false">Sorties_modele_tertiaire!$J$97</f>
        <v>0.00355276756067887</v>
      </c>
      <c r="M73" s="80" t="n">
        <f aca="false">Sorties_modele_tertiaire!$K$97</f>
        <v>0.00345180168133488</v>
      </c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collapsed="false" customFormat="false" customHeight="false" hidden="false" ht="15" outlineLevel="0" r="74">
      <c r="A74" s="43"/>
      <c r="B74" s="43"/>
      <c r="C74" s="43"/>
      <c r="D74" s="49" t="s">
        <v>209</v>
      </c>
      <c r="E74" s="80" t="n">
        <f aca="false">Sorties_modele_tertiaire!$C$99</f>
        <v>0.00110303381875479</v>
      </c>
      <c r="F74" s="80" t="n">
        <f aca="false">Sorties_modele_tertiaire!$D$99</f>
        <v>0.0016708781768636</v>
      </c>
      <c r="G74" s="80" t="n">
        <f aca="false">Sorties_modele_tertiaire!$E$99</f>
        <v>0.0110442656731768</v>
      </c>
      <c r="H74" s="80" t="n">
        <f aca="false">Sorties_modele_tertiaire!$F$99</f>
        <v>0.0128491276281187</v>
      </c>
      <c r="I74" s="80" t="n">
        <f aca="false">Sorties_modele_tertiaire!$G$99</f>
        <v>0.0125716237768336</v>
      </c>
      <c r="J74" s="80" t="n">
        <f aca="false">Sorties_modele_tertiaire!$H$99</f>
        <v>0.0137900142763286</v>
      </c>
      <c r="K74" s="80" t="n">
        <f aca="false">Sorties_modele_tertiaire!$I$99</f>
        <v>0.0120023023080779</v>
      </c>
      <c r="L74" s="80" t="n">
        <f aca="false">Sorties_modele_tertiaire!$J$99</f>
        <v>0.0121574160643024</v>
      </c>
      <c r="M74" s="80" t="n">
        <f aca="false">Sorties_modele_tertiaire!$K$99</f>
        <v>0.0117373396067632</v>
      </c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collapsed="false" customFormat="false" customHeight="false" hidden="false" ht="15" outlineLevel="0" r="75">
      <c r="A75" s="43"/>
      <c r="B75" s="43"/>
      <c r="C75" s="43"/>
      <c r="D75" s="49" t="s">
        <v>114</v>
      </c>
      <c r="E75" s="80" t="n">
        <f aca="false">Sorties_modele_tertiaire!$C$100</f>
        <v>0.000427761698115813</v>
      </c>
      <c r="F75" s="80" t="n">
        <f aca="false">Sorties_modele_tertiaire!$D$100</f>
        <v>0.000243191241809053</v>
      </c>
      <c r="G75" s="80" t="n">
        <f aca="false">Sorties_modele_tertiaire!$E$100</f>
        <v>0.00221792625670943</v>
      </c>
      <c r="H75" s="80" t="n">
        <f aca="false">Sorties_modele_tertiaire!$F$100</f>
        <v>0.00502866885889403</v>
      </c>
      <c r="I75" s="80" t="n">
        <f aca="false">Sorties_modele_tertiaire!$G$100</f>
        <v>0.00788976181258854</v>
      </c>
      <c r="J75" s="80" t="n">
        <f aca="false">Sorties_modele_tertiaire!$H$100</f>
        <v>0.00394375346402105</v>
      </c>
      <c r="K75" s="80" t="n">
        <f aca="false">Sorties_modele_tertiaire!$I$100</f>
        <v>0.00395800875619656</v>
      </c>
      <c r="L75" s="80" t="n">
        <f aca="false">Sorties_modele_tertiaire!$J$100</f>
        <v>0.00743105564643886</v>
      </c>
      <c r="M75" s="80" t="n">
        <f aca="false">Sorties_modele_tertiaire!$K$100</f>
        <v>0.00774473379294562</v>
      </c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collapsed="false" customFormat="false" customHeight="false" hidden="false" ht="15" outlineLevel="0" r="76">
      <c r="A76" s="43"/>
      <c r="B76" s="43"/>
      <c r="C76" s="43"/>
      <c r="D76" s="43"/>
      <c r="E76" s="71"/>
      <c r="F76" s="71"/>
      <c r="G76" s="71"/>
      <c r="H76" s="71"/>
      <c r="I76" s="71"/>
      <c r="J76" s="71"/>
      <c r="K76" s="71"/>
      <c r="L76" s="71"/>
      <c r="M76" s="71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collapsed="false" customFormat="false" customHeight="false" hidden="false" ht="15" outlineLevel="0" r="77">
      <c r="A77" s="43"/>
      <c r="B77" s="43"/>
      <c r="D77" s="49" t="s">
        <v>210</v>
      </c>
      <c r="E77" s="80" t="n">
        <f aca="false">Sorties_modele_tertiaire!$C$98</f>
        <v>0.0028164160419294</v>
      </c>
      <c r="F77" s="80" t="n">
        <f aca="false">Sorties_modele_tertiaire!$D$98</f>
        <v>0.00359853743017233</v>
      </c>
      <c r="G77" s="80" t="n">
        <f aca="false">Sorties_modele_tertiaire!$E$98</f>
        <v>0.00317116166080442</v>
      </c>
      <c r="H77" s="80" t="n">
        <f aca="false">Sorties_modele_tertiaire!$F$98</f>
        <v>0.00318993486531165</v>
      </c>
      <c r="I77" s="80" t="n">
        <f aca="false">Sorties_modele_tertiaire!$G$98</f>
        <v>0.003596940382624</v>
      </c>
      <c r="J77" s="80" t="n">
        <f aca="false">Sorties_modele_tertiaire!$H$98</f>
        <v>0.00362544482646408</v>
      </c>
      <c r="K77" s="80" t="n">
        <f aca="false">Sorties_modele_tertiaire!$I$98</f>
        <v>0.00293890793810876</v>
      </c>
      <c r="L77" s="80" t="n">
        <f aca="false">Sorties_modele_tertiaire!$J$98</f>
        <v>0.00274628883417365</v>
      </c>
      <c r="M77" s="80" t="n">
        <f aca="false">Sorties_modele_tertiaire!$K$98</f>
        <v>0.00268028895146908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collapsed="false" customFormat="false" customHeight="true" hidden="false" ht="15.75" outlineLevel="0" r="78">
      <c r="A78" s="43"/>
      <c r="D78" s="56"/>
      <c r="E78" s="71"/>
      <c r="F78" s="71"/>
      <c r="G78" s="71"/>
      <c r="H78" s="71"/>
      <c r="I78" s="71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collapsed="false" customFormat="false" customHeight="true" hidden="false" ht="15.75" outlineLevel="0" r="79">
      <c r="A79" s="43"/>
      <c r="D79" s="56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collapsed="false" customFormat="false" customHeight="true" hidden="false" ht="15.75" outlineLevel="0" r="80">
      <c r="A80" s="43"/>
      <c r="D80" s="53" t="s">
        <v>211</v>
      </c>
      <c r="E80" s="47" t="n">
        <v>2010</v>
      </c>
      <c r="F80" s="47" t="n">
        <v>2015</v>
      </c>
      <c r="G80" s="47" t="n">
        <v>2020</v>
      </c>
      <c r="H80" s="47" t="n">
        <v>2025</v>
      </c>
      <c r="I80" s="47" t="n">
        <v>2030</v>
      </c>
      <c r="J80" s="48" t="n">
        <v>2035</v>
      </c>
      <c r="K80" s="47" t="n">
        <v>2040</v>
      </c>
      <c r="L80" s="47" t="n">
        <v>2045</v>
      </c>
      <c r="M80" s="48" t="n">
        <v>2050</v>
      </c>
      <c r="N80" s="43"/>
      <c r="O80" s="43"/>
      <c r="P80" s="43"/>
      <c r="Q80" s="43"/>
      <c r="R80" s="43"/>
      <c r="S80" s="43"/>
      <c r="T80" s="43"/>
      <c r="U80" s="43"/>
    </row>
    <row collapsed="false" customFormat="false" customHeight="true" hidden="false" ht="15.75" outlineLevel="0" r="81">
      <c r="A81" s="43"/>
      <c r="D81" s="49" t="s">
        <v>212</v>
      </c>
      <c r="E81" s="75" t="n">
        <f aca="false">Sorties_modele_tertiaire!$C$225</f>
        <v>0.64836815735378</v>
      </c>
      <c r="F81" s="75" t="n">
        <f aca="false">Sorties_modele_tertiaire!$D$225</f>
        <v>0.708680390304625</v>
      </c>
      <c r="G81" s="75" t="n">
        <f aca="false">Sorties_modele_tertiaire!$E$225</f>
        <v>0.798420038707602</v>
      </c>
      <c r="H81" s="75" t="n">
        <f aca="false">Sorties_modele_tertiaire!$F$225</f>
        <v>0.848011727695034</v>
      </c>
      <c r="I81" s="75" t="n">
        <f aca="false">Sorties_modele_tertiaire!$G$225</f>
        <v>0.953353214521358</v>
      </c>
      <c r="J81" s="75" t="n">
        <f aca="false">Sorties_modele_tertiaire!$H$225</f>
        <v>1.22835029910788</v>
      </c>
      <c r="K81" s="75" t="n">
        <f aca="false">Sorties_modele_tertiaire!$I$225</f>
        <v>1.33365181127279</v>
      </c>
      <c r="L81" s="75" t="n">
        <f aca="false">Sorties_modele_tertiaire!$J$225</f>
        <v>1.39267992768871</v>
      </c>
      <c r="M81" s="75" t="n">
        <f aca="false">Sorties_modele_tertiaire!$K$225</f>
        <v>1.3482327177266</v>
      </c>
      <c r="N81" s="43"/>
      <c r="O81" s="43"/>
      <c r="P81" s="43"/>
      <c r="Q81" s="43"/>
      <c r="R81" s="43"/>
      <c r="S81" s="43"/>
      <c r="T81" s="43"/>
      <c r="U81" s="43"/>
    </row>
    <row collapsed="false" customFormat="false" customHeight="true" hidden="false" ht="15.75" outlineLevel="0" r="82">
      <c r="A82" s="43"/>
      <c r="D82" s="49" t="s">
        <v>126</v>
      </c>
      <c r="E82" s="75" t="n">
        <f aca="false">Sorties_modele_tertiaire!$C$226</f>
        <v>0.199513159992413</v>
      </c>
      <c r="F82" s="75" t="n">
        <f aca="false">Sorties_modele_tertiaire!$D$226</f>
        <v>0.28512103090617</v>
      </c>
      <c r="G82" s="75" t="n">
        <f aca="false">Sorties_modele_tertiaire!$E$226</f>
        <v>1.48987755039036</v>
      </c>
      <c r="H82" s="75" t="n">
        <f aca="false">Sorties_modele_tertiaire!$F$226</f>
        <v>1.98111058073093</v>
      </c>
      <c r="I82" s="75" t="n">
        <f aca="false">Sorties_modele_tertiaire!$G$226</f>
        <v>2.43462146639587</v>
      </c>
      <c r="J82" s="75" t="n">
        <f aca="false">Sorties_modele_tertiaire!$H$226</f>
        <v>2.12774182104793</v>
      </c>
      <c r="K82" s="75" t="n">
        <f aca="false">Sorties_modele_tertiaire!$I$226</f>
        <v>2.06698341107855</v>
      </c>
      <c r="L82" s="75" t="n">
        <f aca="false">Sorties_modele_tertiaire!$J$226</f>
        <v>3.675118501616</v>
      </c>
      <c r="M82" s="75" t="n">
        <f aca="false">Sorties_modele_tertiaire!$K$226</f>
        <v>3.54872860773027</v>
      </c>
      <c r="N82" s="43"/>
      <c r="O82" s="43"/>
      <c r="P82" s="43"/>
      <c r="Q82" s="43"/>
      <c r="R82" s="43"/>
      <c r="S82" s="43"/>
      <c r="T82" s="43"/>
      <c r="U82" s="43"/>
    </row>
    <row collapsed="false" customFormat="false" customHeight="true" hidden="false" ht="15.75" outlineLevel="0" r="83">
      <c r="A83" s="43"/>
      <c r="D83" s="49" t="s">
        <v>213</v>
      </c>
      <c r="E83" s="75" t="n">
        <f aca="false">Sorties_modele_tertiaire!$C$227</f>
        <v>0</v>
      </c>
      <c r="F83" s="75" t="n">
        <f aca="false">Sorties_modele_tertiaire!$D$227</f>
        <v>0.0001012787072114</v>
      </c>
      <c r="G83" s="75" t="n">
        <f aca="false">Sorties_modele_tertiaire!$E$227</f>
        <v>0.22066966192728</v>
      </c>
      <c r="H83" s="75" t="n">
        <f aca="false">Sorties_modele_tertiaire!$F$227</f>
        <v>0.274594221722921</v>
      </c>
      <c r="I83" s="75" t="n">
        <f aca="false">Sorties_modele_tertiaire!$G$227</f>
        <v>0.196205399321229</v>
      </c>
      <c r="J83" s="75" t="n">
        <f aca="false">Sorties_modele_tertiaire!$H$227</f>
        <v>0.030609756354285</v>
      </c>
      <c r="K83" s="75" t="n">
        <f aca="false">Sorties_modele_tertiaire!$I$227</f>
        <v>0.0335814340689139</v>
      </c>
      <c r="L83" s="75" t="n">
        <f aca="false">Sorties_modele_tertiaire!$J$227</f>
        <v>0.0403944085301373</v>
      </c>
      <c r="M83" s="75" t="n">
        <f aca="false">Sorties_modele_tertiaire!$K$227</f>
        <v>0.0886977161304646</v>
      </c>
      <c r="N83" s="43"/>
      <c r="O83" s="43"/>
      <c r="P83" s="43"/>
      <c r="Q83" s="43"/>
      <c r="R83" s="43"/>
      <c r="S83" s="43"/>
      <c r="T83" s="43"/>
      <c r="U83" s="43"/>
    </row>
    <row collapsed="false" customFormat="false" customHeight="true" hidden="false" ht="15.75" outlineLevel="0" r="84">
      <c r="A84" s="43"/>
      <c r="D84" s="49" t="s">
        <v>73</v>
      </c>
      <c r="E84" s="75" t="n">
        <f aca="false">SUM($E$81:$E$83)</f>
        <v>0.847881317346193</v>
      </c>
      <c r="F84" s="75" t="n">
        <f aca="false">SUM($F$81:$F$83)</f>
        <v>0.993902699918007</v>
      </c>
      <c r="G84" s="75" t="n">
        <f aca="false">SUM($G$81:$G$83)</f>
        <v>2.50896725102524</v>
      </c>
      <c r="H84" s="75" t="n">
        <f aca="false">SUM($H$81:$H$83)</f>
        <v>3.10371653014888</v>
      </c>
      <c r="I84" s="75" t="n">
        <f aca="false">SUM($I$81:$I$83)</f>
        <v>3.58418008023846</v>
      </c>
      <c r="J84" s="75" t="n">
        <f aca="false">SUM($J$81:$J$83)</f>
        <v>3.3867018765101</v>
      </c>
      <c r="K84" s="75" t="n">
        <f aca="false">SUM($K$81:$K$83)</f>
        <v>3.43421665642026</v>
      </c>
      <c r="L84" s="75" t="n">
        <f aca="false">SUM($L$81:$L$83)</f>
        <v>5.10819283783485</v>
      </c>
      <c r="M84" s="75" t="n">
        <f aca="false">SUM($M$81:$M$83)</f>
        <v>4.98565904158733</v>
      </c>
      <c r="N84" s="43"/>
      <c r="O84" s="43"/>
      <c r="P84" s="43"/>
      <c r="Q84" s="43"/>
      <c r="R84" s="43"/>
      <c r="S84" s="43"/>
      <c r="T84" s="43"/>
      <c r="U84" s="43"/>
    </row>
    <row collapsed="false" customFormat="false" customHeight="true" hidden="false" ht="15.75" outlineLevel="0" r="85">
      <c r="A85" s="43"/>
      <c r="D85" s="43"/>
      <c r="E85" s="71"/>
      <c r="F85" s="71"/>
      <c r="G85" s="71"/>
      <c r="H85" s="71"/>
      <c r="I85" s="71"/>
      <c r="J85" s="71"/>
      <c r="K85" s="71"/>
      <c r="L85" s="71"/>
      <c r="M85" s="71"/>
      <c r="N85" s="43"/>
      <c r="O85" s="43"/>
      <c r="P85" s="43"/>
      <c r="Q85" s="43"/>
      <c r="R85" s="43"/>
      <c r="S85" s="43"/>
      <c r="T85" s="43"/>
      <c r="U85" s="43"/>
    </row>
    <row collapsed="false" customFormat="false" customHeight="true" hidden="false" ht="15.75" outlineLevel="0" r="86">
      <c r="A86" s="43"/>
      <c r="D86" s="56"/>
      <c r="E86" s="71"/>
      <c r="F86" s="71"/>
      <c r="G86" s="71"/>
      <c r="H86" s="71"/>
      <c r="I86" s="71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collapsed="false" customFormat="false" customHeight="true" hidden="false" ht="15.75" outlineLevel="0" r="87">
      <c r="A87" s="43"/>
      <c r="D87" s="56"/>
      <c r="E87" s="71"/>
      <c r="F87" s="71"/>
      <c r="G87" s="71"/>
      <c r="H87" s="71"/>
      <c r="I87" s="71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collapsed="false" customFormat="false" customHeight="false" hidden="false" ht="21" outlineLevel="0" r="88">
      <c r="A88" s="43"/>
      <c r="B88" s="52" t="s">
        <v>214</v>
      </c>
      <c r="D88" s="52"/>
      <c r="E88" s="52"/>
      <c r="F88" s="52"/>
      <c r="G88" s="52"/>
      <c r="H88" s="52"/>
      <c r="I88" s="52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collapsed="false" customFormat="false" customHeight="false" hidden="false" ht="15" outlineLevel="0" r="89">
      <c r="A89" s="43"/>
      <c r="B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collapsed="false" customFormat="false" customHeight="false" hidden="false" ht="21" outlineLevel="0" r="90">
      <c r="A90" s="43"/>
      <c r="B90" s="43"/>
      <c r="C90" s="43"/>
      <c r="D90" s="52" t="s">
        <v>215</v>
      </c>
      <c r="E90" s="52"/>
      <c r="F90" s="52"/>
      <c r="G90" s="52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collapsed="false" customFormat="false" customHeight="false" hidden="false" ht="30" outlineLevel="0" r="91">
      <c r="A91" s="43"/>
      <c r="B91" s="43"/>
      <c r="C91" s="43"/>
      <c r="D91" s="46"/>
      <c r="E91" s="81" t="s">
        <v>111</v>
      </c>
      <c r="F91" s="81" t="s">
        <v>113</v>
      </c>
      <c r="G91" s="82" t="s">
        <v>114</v>
      </c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collapsed="false" customFormat="false" customHeight="true" hidden="false" ht="15.75" outlineLevel="0" r="92">
      <c r="A92" s="43"/>
      <c r="B92" s="43"/>
      <c r="C92" s="43"/>
      <c r="D92" s="83" t="s">
        <v>216</v>
      </c>
      <c r="E92" s="84" t="n">
        <v>0.12</v>
      </c>
      <c r="F92" s="84" t="n">
        <v>0.21</v>
      </c>
      <c r="G92" s="85" t="n">
        <v>0.51</v>
      </c>
      <c r="H92" s="86" t="s">
        <v>217</v>
      </c>
      <c r="I92" s="86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collapsed="false" customFormat="false" customHeight="false" hidden="false" ht="15" outlineLevel="0" r="93">
      <c r="A93" s="43"/>
      <c r="B93" s="43"/>
      <c r="C93" s="43"/>
      <c r="D93" s="83" t="s">
        <v>2</v>
      </c>
      <c r="E93" s="84"/>
      <c r="F93" s="84"/>
      <c r="G93" s="85"/>
      <c r="H93" s="86"/>
      <c r="I93" s="86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collapsed="false" customFormat="false" customHeight="false" hidden="false" ht="15" outlineLevel="0" r="94">
      <c r="A94" s="43"/>
      <c r="B94" s="43"/>
      <c r="C94" s="43"/>
      <c r="D94" s="83" t="s">
        <v>218</v>
      </c>
      <c r="E94" s="84"/>
      <c r="F94" s="84"/>
      <c r="G94" s="85"/>
      <c r="H94" s="86"/>
      <c r="I94" s="86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collapsed="false" customFormat="false" customHeight="false" hidden="false" ht="15" outlineLevel="0" r="95">
      <c r="A95" s="43"/>
      <c r="B95" s="43"/>
      <c r="C95" s="43"/>
      <c r="D95" s="83" t="s">
        <v>205</v>
      </c>
      <c r="E95" s="84"/>
      <c r="F95" s="84"/>
      <c r="G95" s="85"/>
      <c r="H95" s="86"/>
      <c r="I95" s="86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collapsed="false" customFormat="false" customHeight="false" hidden="false" ht="15" outlineLevel="0" r="96">
      <c r="A96" s="43"/>
      <c r="B96" s="43"/>
      <c r="C96" s="43"/>
      <c r="D96" s="83" t="s">
        <v>219</v>
      </c>
      <c r="E96" s="84"/>
      <c r="F96" s="84"/>
      <c r="G96" s="85"/>
      <c r="H96" s="86"/>
      <c r="I96" s="86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collapsed="false" customFormat="false" customHeight="true" hidden="false" ht="101.25" outlineLevel="0" r="97">
      <c r="A97" s="43"/>
      <c r="B97" s="43"/>
      <c r="C97" s="43"/>
      <c r="D97" s="83" t="s">
        <v>220</v>
      </c>
      <c r="E97" s="84"/>
      <c r="F97" s="84"/>
      <c r="G97" s="85"/>
      <c r="H97" s="86"/>
      <c r="I97" s="86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collapsed="false" customFormat="false" customHeight="false" hidden="false" ht="15" outlineLevel="0" r="98">
      <c r="A98" s="43"/>
      <c r="B98" s="43"/>
      <c r="C98" s="43"/>
      <c r="D98" s="83" t="s">
        <v>84</v>
      </c>
      <c r="E98" s="84"/>
      <c r="F98" s="84"/>
      <c r="G98" s="85"/>
      <c r="H98" s="86"/>
      <c r="I98" s="86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collapsed="false" customFormat="false" customHeight="false" hidden="false" ht="15" outlineLevel="0" r="99">
      <c r="A99" s="43"/>
      <c r="B99" s="43"/>
      <c r="C99" s="43"/>
      <c r="D99" s="87"/>
      <c r="E99" s="87"/>
      <c r="F99" s="87"/>
      <c r="G99" s="87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collapsed="false" customFormat="false" customHeight="false" hidden="false" ht="21" outlineLevel="0" r="100">
      <c r="A100" s="43"/>
      <c r="B100" s="43"/>
      <c r="C100" s="43"/>
      <c r="D100" s="52" t="s">
        <v>221</v>
      </c>
      <c r="E100" s="52"/>
      <c r="F100" s="52"/>
      <c r="G100" s="5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collapsed="false" customFormat="false" customHeight="false" hidden="false" ht="15" outlineLevel="0"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collapsed="false" customFormat="false" customHeight="true" hidden="false" ht="79.5" outlineLevel="0" r="102">
      <c r="A102" s="43"/>
      <c r="B102" s="43"/>
      <c r="C102" s="43"/>
      <c r="D102" s="86" t="s">
        <v>222</v>
      </c>
      <c r="E102" s="86"/>
      <c r="F102" s="86"/>
      <c r="G102" s="86"/>
      <c r="H102" s="86"/>
      <c r="I102" s="86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collapsed="false" customFormat="false" customHeight="false" hidden="false" ht="15" outlineLevel="0"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collapsed="false" customFormat="false" customHeight="false" hidden="false" ht="21" outlineLevel="0" r="104">
      <c r="A104" s="43"/>
      <c r="B104" s="43"/>
      <c r="C104" s="52" t="s">
        <v>223</v>
      </c>
      <c r="D104" s="52"/>
      <c r="E104" s="52"/>
      <c r="F104" s="52"/>
      <c r="G104" s="52"/>
      <c r="H104" s="52"/>
      <c r="I104" s="52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collapsed="false" customFormat="false" customHeight="false" hidden="false" ht="15" outlineLevel="0" r="105">
      <c r="A105" s="43"/>
      <c r="B105" s="43"/>
      <c r="C105" s="43"/>
      <c r="D105" s="88" t="s">
        <v>224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collapsed="false" customFormat="false" customHeight="false" hidden="false" ht="15" outlineLevel="0" r="106">
      <c r="A106" s="43"/>
      <c r="B106" s="43"/>
      <c r="C106" s="43"/>
      <c r="D106" s="89" t="s">
        <v>225</v>
      </c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collapsed="false" customFormat="false" customHeight="false" hidden="false" ht="15" outlineLevel="0" r="107">
      <c r="A107" s="43"/>
      <c r="B107" s="43"/>
      <c r="C107" s="43"/>
      <c r="D107" s="56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collapsed="false" customFormat="false" customHeight="false" hidden="false" ht="15" outlineLevel="0" r="108">
      <c r="A108" s="43"/>
      <c r="B108" s="43"/>
      <c r="C108" s="43"/>
      <c r="D108" s="46"/>
      <c r="E108" s="47" t="n">
        <v>2010</v>
      </c>
      <c r="F108" s="47" t="n">
        <v>2015</v>
      </c>
      <c r="G108" s="47" t="n">
        <v>2020</v>
      </c>
      <c r="H108" s="47" t="n">
        <v>2025</v>
      </c>
      <c r="I108" s="47" t="n">
        <v>2030</v>
      </c>
      <c r="J108" s="48" t="n">
        <v>2035</v>
      </c>
      <c r="K108" s="47" t="n">
        <v>2040</v>
      </c>
      <c r="L108" s="47" t="n">
        <v>2045</v>
      </c>
      <c r="M108" s="48" t="n">
        <v>2050</v>
      </c>
      <c r="N108" s="43"/>
      <c r="O108" s="43"/>
      <c r="P108" s="43"/>
      <c r="Q108" s="43"/>
      <c r="R108" s="43"/>
      <c r="S108" s="43"/>
      <c r="T108" s="43"/>
      <c r="U108" s="43"/>
    </row>
    <row collapsed="false" customFormat="false" customHeight="false" hidden="false" ht="15" outlineLevel="0" r="109">
      <c r="A109" s="43"/>
      <c r="B109" s="43"/>
      <c r="C109" s="43"/>
      <c r="D109" s="49" t="s">
        <v>85</v>
      </c>
      <c r="E109" s="90" t="n">
        <f aca="false">Sorties_modele_tertiaire!$C$105</f>
        <v>0.252566129187387</v>
      </c>
      <c r="F109" s="90" t="n">
        <f aca="false">Sorties_modele_tertiaire!$D$105</f>
        <v>0.272291379862645</v>
      </c>
      <c r="G109" s="90" t="n">
        <f aca="false">Sorties_modele_tertiaire!$E$105</f>
        <v>0.307020714368048</v>
      </c>
      <c r="H109" s="90" t="n">
        <f aca="false">Sorties_modele_tertiaire!$F$105</f>
        <v>0.369385911286506</v>
      </c>
      <c r="I109" s="90" t="n">
        <f aca="false">Sorties_modele_tertiaire!$G$105</f>
        <v>0.453362923293849</v>
      </c>
      <c r="J109" s="90" t="n">
        <f aca="false">Sorties_modele_tertiaire!$H$105</f>
        <v>0.541193781049425</v>
      </c>
      <c r="K109" s="90" t="n">
        <f aca="false">Sorties_modele_tertiaire!$I$105</f>
        <v>0.601834039406201</v>
      </c>
      <c r="L109" s="90" t="n">
        <f aca="false">Sorties_modele_tertiaire!$J$105</f>
        <v>0.637651803045537</v>
      </c>
      <c r="M109" s="90" t="n">
        <f aca="false">Sorties_modele_tertiaire!$K$105</f>
        <v>0.634482712482253</v>
      </c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collapsed="false" customFormat="false" customHeight="true" hidden="false" ht="15" outlineLevel="0" r="110">
      <c r="A110" s="43"/>
      <c r="B110" s="43"/>
      <c r="C110" s="43"/>
      <c r="D110" s="49" t="s">
        <v>87</v>
      </c>
      <c r="E110" s="90" t="n">
        <f aca="false">Sorties_modele_tertiaire!$C$107</f>
        <v>0.459497007798575</v>
      </c>
      <c r="F110" s="90" t="n">
        <f aca="false">Sorties_modele_tertiaire!$D$107</f>
        <v>0.469331813682311</v>
      </c>
      <c r="G110" s="90" t="n">
        <f aca="false">Sorties_modele_tertiaire!$E$107</f>
        <v>0.46606462259313</v>
      </c>
      <c r="H110" s="90" t="n">
        <f aca="false">Sorties_modele_tertiaire!$F$107</f>
        <v>0.434625054864775</v>
      </c>
      <c r="I110" s="90" t="n">
        <f aca="false">Sorties_modele_tertiaire!$G$107</f>
        <v>0.371747581918791</v>
      </c>
      <c r="J110" s="90" t="n">
        <f aca="false">Sorties_modele_tertiaire!$H$107</f>
        <v>0.285981384902062</v>
      </c>
      <c r="K110" s="90" t="n">
        <f aca="false">Sorties_modele_tertiaire!$I$107</f>
        <v>0.191766043951444</v>
      </c>
      <c r="L110" s="90" t="n">
        <f aca="false">Sorties_modele_tertiaire!$J$107</f>
        <v>0.106566092582954</v>
      </c>
      <c r="M110" s="90" t="n">
        <f aca="false">Sorties_modele_tertiaire!$K$107</f>
        <v>0.0488016300128113</v>
      </c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collapsed="false" customFormat="false" customHeight="false" hidden="false" ht="15" outlineLevel="0" r="111">
      <c r="A111" s="43"/>
      <c r="B111" s="43"/>
      <c r="C111" s="43"/>
      <c r="D111" s="49" t="s">
        <v>226</v>
      </c>
      <c r="E111" s="90" t="n">
        <f aca="false">Sorties_modele_tertiaire!$C$108</f>
        <v>0.0606322081470071</v>
      </c>
      <c r="F111" s="90" t="n">
        <f aca="false">Sorties_modele_tertiaire!$D$108</f>
        <v>0.0480483954912108</v>
      </c>
      <c r="G111" s="90" t="n">
        <f aca="false">Sorties_modele_tertiaire!$E$108</f>
        <v>0.0408981206206587</v>
      </c>
      <c r="H111" s="90" t="n">
        <f aca="false">Sorties_modele_tertiaire!$F$108</f>
        <v>0.0400165506450889</v>
      </c>
      <c r="I111" s="90" t="n">
        <f aca="false">Sorties_modele_tertiaire!$G$108</f>
        <v>0.0475246132803225</v>
      </c>
      <c r="J111" s="90" t="n">
        <f aca="false">Sorties_modele_tertiaire!$H$108</f>
        <v>0.0701029720276201</v>
      </c>
      <c r="K111" s="90" t="n">
        <f aca="false">Sorties_modele_tertiaire!$I$108</f>
        <v>0.120240720548223</v>
      </c>
      <c r="L111" s="90" t="n">
        <f aca="false">Sorties_modele_tertiaire!$J$108</f>
        <v>0.182470192043807</v>
      </c>
      <c r="M111" s="90" t="n">
        <f aca="false">Sorties_modele_tertiaire!$K$108</f>
        <v>0.25314963293721</v>
      </c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collapsed="false" customFormat="false" customHeight="true" hidden="false" ht="15.75" outlineLevel="0" r="112">
      <c r="A112" s="43"/>
      <c r="B112" s="43"/>
      <c r="C112" s="43"/>
      <c r="D112" s="49" t="s">
        <v>86</v>
      </c>
      <c r="E112" s="90" t="n">
        <f aca="false">Sorties_modele_tertiaire!$C$106</f>
        <v>0.188536989400606</v>
      </c>
      <c r="F112" s="90" t="n">
        <f aca="false">Sorties_modele_tertiaire!$D$106</f>
        <v>0.149199364050341</v>
      </c>
      <c r="G112" s="90" t="n">
        <f aca="false">Sorties_modele_tertiaire!$E$106</f>
        <v>0.110090436314621</v>
      </c>
      <c r="H112" s="90" t="n">
        <f aca="false">Sorties_modele_tertiaire!$F$106</f>
        <v>0.0710313240333366</v>
      </c>
      <c r="I112" s="90" t="n">
        <f aca="false">Sorties_modele_tertiaire!$G$106</f>
        <v>0.0319784364848766</v>
      </c>
      <c r="J112" s="90" t="n">
        <f aca="false">Sorties_modele_tertiaire!$H$106</f>
        <v>0.000445935949685905</v>
      </c>
      <c r="K112" s="90" t="n">
        <f aca="false">Sorties_modele_tertiaire!$I$106</f>
        <v>0.00048442543248607</v>
      </c>
      <c r="L112" s="90" t="n">
        <f aca="false">Sorties_modele_tertiaire!$J$106</f>
        <v>0.000488260063616017</v>
      </c>
      <c r="M112" s="90" t="n">
        <f aca="false">Sorties_modele_tertiaire!$K$106</f>
        <v>0.000491794209386083</v>
      </c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collapsed="false" customFormat="false" customHeight="false" hidden="false" ht="15" outlineLevel="0" r="113">
      <c r="A113" s="43"/>
      <c r="B113" s="43"/>
      <c r="C113" s="43"/>
      <c r="D113" s="49" t="s">
        <v>84</v>
      </c>
      <c r="E113" s="90" t="n">
        <f aca="false">Sorties_modele_tertiaire!$C$104</f>
        <v>0.038767665466425</v>
      </c>
      <c r="F113" s="90" t="n">
        <f aca="false">Sorties_modele_tertiaire!$D$104</f>
        <v>0.0611290469134923</v>
      </c>
      <c r="G113" s="90" t="n">
        <f aca="false">Sorties_modele_tertiaire!$E$104</f>
        <v>0.0759261061035422</v>
      </c>
      <c r="H113" s="90" t="n">
        <f aca="false">Sorties_modele_tertiaire!$F$104</f>
        <v>0.0849411591702939</v>
      </c>
      <c r="I113" s="90" t="n">
        <f aca="false">Sorties_modele_tertiaire!$G$104</f>
        <v>0.0953864450221602</v>
      </c>
      <c r="J113" s="90" t="n">
        <f aca="false">Sorties_modele_tertiaire!$H$104</f>
        <v>0.102275926071207</v>
      </c>
      <c r="K113" s="90" t="n">
        <f aca="false">Sorties_modele_tertiaire!$I$104</f>
        <v>0.0856747706616456</v>
      </c>
      <c r="L113" s="90" t="n">
        <f aca="false">Sorties_modele_tertiaire!$J$104</f>
        <v>0.0728236522640862</v>
      </c>
      <c r="M113" s="90" t="n">
        <f aca="false">Sorties_modele_tertiaire!$K$104</f>
        <v>0.0630742303583393</v>
      </c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collapsed="false" customFormat="false" customHeight="false" hidden="false" ht="15" outlineLevel="0" r="114">
      <c r="A114" s="43"/>
      <c r="B114" s="43"/>
      <c r="C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collapsed="false" customFormat="false" customHeight="false" hidden="false" ht="15" outlineLevel="0" r="115">
      <c r="A115" s="43"/>
      <c r="B115" s="43"/>
      <c r="C115" s="43"/>
      <c r="D115" s="91"/>
      <c r="E115" s="91"/>
      <c r="F115" s="91"/>
      <c r="G115" s="91"/>
      <c r="H115" s="91"/>
      <c r="I115" s="91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collapsed="false" customFormat="false" customHeight="false" hidden="false" ht="15" outlineLevel="0" r="116">
      <c r="A116" s="43"/>
      <c r="B116" s="43"/>
      <c r="C116" s="43"/>
      <c r="D116" s="88" t="s">
        <v>227</v>
      </c>
      <c r="E116" s="92"/>
      <c r="F116" s="92"/>
      <c r="G116" s="92"/>
      <c r="H116" s="92"/>
      <c r="I116" s="92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collapsed="false" customFormat="false" customHeight="true" hidden="false" ht="15.75" outlineLevel="0" r="117">
      <c r="A117" s="43"/>
      <c r="B117" s="43"/>
      <c r="C117" s="43"/>
      <c r="D117" s="93"/>
      <c r="E117" s="93"/>
      <c r="F117" s="93"/>
      <c r="G117" s="93"/>
      <c r="H117" s="93"/>
      <c r="I117" s="9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collapsed="false" customFormat="false" customHeight="false" hidden="false" ht="15" outlineLevel="0" r="118">
      <c r="A118" s="43"/>
      <c r="B118" s="43"/>
      <c r="C118" s="43"/>
      <c r="D118" s="93"/>
      <c r="E118" s="93"/>
      <c r="F118" s="93"/>
      <c r="G118" s="93"/>
      <c r="H118" s="93"/>
      <c r="I118" s="9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collapsed="false" customFormat="false" customHeight="false" hidden="false" ht="15" outlineLevel="0" r="119">
      <c r="C119" s="43"/>
      <c r="D119" s="46"/>
      <c r="E119" s="47" t="n">
        <v>2010</v>
      </c>
      <c r="F119" s="47" t="n">
        <v>2015</v>
      </c>
      <c r="G119" s="47" t="n">
        <v>2020</v>
      </c>
      <c r="H119" s="47" t="n">
        <v>2025</v>
      </c>
      <c r="I119" s="47" t="n">
        <v>2030</v>
      </c>
      <c r="J119" s="48" t="n">
        <v>2035</v>
      </c>
      <c r="K119" s="47" t="n">
        <v>2040</v>
      </c>
      <c r="L119" s="47" t="n">
        <v>2045</v>
      </c>
      <c r="M119" s="48" t="n">
        <v>2050</v>
      </c>
      <c r="N119" s="43"/>
      <c r="O119" s="43"/>
      <c r="P119" s="43"/>
      <c r="Q119" s="43"/>
      <c r="R119" s="43"/>
      <c r="S119" s="43"/>
      <c r="T119" s="43"/>
    </row>
    <row collapsed="false" customFormat="false" customHeight="false" hidden="false" ht="15" outlineLevel="0" r="120">
      <c r="C120" s="43"/>
      <c r="D120" s="49" t="s">
        <v>85</v>
      </c>
      <c r="E120" s="90" t="n">
        <f aca="false">Sorties_modele_tertiaire!$C$112</f>
        <v>0.234457034526856</v>
      </c>
      <c r="F120" s="90" t="n">
        <f aca="false">Sorties_modele_tertiaire!$D$112</f>
        <v>0.274321486071841</v>
      </c>
      <c r="G120" s="90" t="n">
        <f aca="false">Sorties_modele_tertiaire!$E$112</f>
        <v>0.323349507642734</v>
      </c>
      <c r="H120" s="90" t="n">
        <f aca="false">Sorties_modele_tertiaire!$F$112</f>
        <v>0.380945185618674</v>
      </c>
      <c r="I120" s="90" t="n">
        <f aca="false">Sorties_modele_tertiaire!$G$112</f>
        <v>0.458660475375019</v>
      </c>
      <c r="J120" s="90" t="n">
        <f aca="false">Sorties_modele_tertiaire!$H$112</f>
        <v>0.536083469787877</v>
      </c>
      <c r="K120" s="90" t="n">
        <f aca="false">Sorties_modele_tertiaire!$I$112</f>
        <v>0.578157155941974</v>
      </c>
      <c r="L120" s="90" t="n">
        <f aca="false">Sorties_modele_tertiaire!$J$112</f>
        <v>0.60411991426819</v>
      </c>
      <c r="M120" s="90" t="n">
        <f aca="false">Sorties_modele_tertiaire!$K$112</f>
        <v>0.608091215997531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43"/>
    </row>
    <row collapsed="false" customFormat="false" customHeight="false" hidden="false" ht="15" outlineLevel="0" r="121">
      <c r="A121" s="43"/>
      <c r="B121" s="43"/>
      <c r="C121" s="43"/>
      <c r="D121" s="49" t="s">
        <v>87</v>
      </c>
      <c r="E121" s="90" t="n">
        <f aca="false">Sorties_modele_tertiaire!$C$113</f>
        <v>0.444820693695977</v>
      </c>
      <c r="F121" s="90" t="n">
        <f aca="false">Sorties_modele_tertiaire!$D$113</f>
        <v>0.449442045924141</v>
      </c>
      <c r="G121" s="90" t="n">
        <f aca="false">Sorties_modele_tertiaire!$E$113</f>
        <v>0.439589137184383</v>
      </c>
      <c r="H121" s="90" t="n">
        <f aca="false">Sorties_modele_tertiaire!$F$113</f>
        <v>0.411774576905503</v>
      </c>
      <c r="I121" s="90" t="n">
        <f aca="false">Sorties_modele_tertiaire!$G$113</f>
        <v>0.354596250876432</v>
      </c>
      <c r="J121" s="90" t="n">
        <f aca="false">Sorties_modele_tertiaire!$H$113</f>
        <v>0.285746944137714</v>
      </c>
      <c r="K121" s="90" t="n">
        <f aca="false">Sorties_modele_tertiaire!$I$113</f>
        <v>0.209727590894339</v>
      </c>
      <c r="L121" s="90" t="n">
        <f aca="false">Sorties_modele_tertiaire!$J$113</f>
        <v>0.148193224226751</v>
      </c>
      <c r="M121" s="90" t="n">
        <f aca="false">Sorties_modele_tertiaire!$K$113</f>
        <v>0.107910064835188</v>
      </c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collapsed="false" customFormat="false" customHeight="false" hidden="false" ht="15" outlineLevel="0" r="122">
      <c r="A122" s="43"/>
      <c r="B122" s="43"/>
      <c r="C122" s="43"/>
      <c r="D122" s="49" t="s">
        <v>86</v>
      </c>
      <c r="E122" s="90" t="n">
        <f aca="false">Sorties_modele_tertiaire!$C$114</f>
        <v>0.21782633991874</v>
      </c>
      <c r="F122" s="90" t="n">
        <f aca="false">Sorties_modele_tertiaire!$D$114</f>
        <v>0.170639013839456</v>
      </c>
      <c r="G122" s="90" t="n">
        <f aca="false">Sorties_modele_tertiaire!$E$114</f>
        <v>0.1277030508563</v>
      </c>
      <c r="H122" s="90" t="n">
        <f aca="false">Sorties_modele_tertiaire!$F$114</f>
        <v>0.0911938766383869</v>
      </c>
      <c r="I122" s="90" t="n">
        <f aca="false">Sorties_modele_tertiaire!$G$114</f>
        <v>0.0548724100897652</v>
      </c>
      <c r="J122" s="90" t="n">
        <f aca="false">Sorties_modele_tertiaire!$H$114</f>
        <v>0.0161327557587735</v>
      </c>
      <c r="K122" s="90" t="n">
        <f aca="false">Sorties_modele_tertiaire!$I$114</f>
        <v>0.0138102139496215</v>
      </c>
      <c r="L122" s="90" t="n">
        <f aca="false">Sorties_modele_tertiaire!$J$114</f>
        <v>0.0121911874516642</v>
      </c>
      <c r="M122" s="90" t="n">
        <f aca="false">Sorties_modele_tertiaire!$K$114</f>
        <v>0.0106686970758889</v>
      </c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collapsed="false" customFormat="false" customHeight="false" hidden="false" ht="15" outlineLevel="0" r="123">
      <c r="A123" s="43"/>
      <c r="B123" s="43"/>
      <c r="C123" s="43"/>
      <c r="D123" s="49" t="s">
        <v>226</v>
      </c>
      <c r="E123" s="90" t="n">
        <f aca="false">Sorties_modele_tertiaire!$C$115</f>
        <v>0.05418229438056</v>
      </c>
      <c r="F123" s="90" t="n">
        <f aca="false">Sorties_modele_tertiaire!$D$115</f>
        <v>0.0458619966207164</v>
      </c>
      <c r="G123" s="90" t="n">
        <f aca="false">Sorties_modele_tertiaire!$E$115</f>
        <v>0.0384609587843987</v>
      </c>
      <c r="H123" s="90" t="n">
        <f aca="false">Sorties_modele_tertiaire!$F$115</f>
        <v>0.0337784451441824</v>
      </c>
      <c r="I123" s="90" t="n">
        <f aca="false">Sorties_modele_tertiaire!$G$115</f>
        <v>0.0339726708471134</v>
      </c>
      <c r="J123" s="90" t="n">
        <f aca="false">Sorties_modele_tertiaire!$H$115</f>
        <v>0.0442033624238681</v>
      </c>
      <c r="K123" s="90" t="n">
        <f aca="false">Sorties_modele_tertiaire!$I$115</f>
        <v>0.0758967262723114</v>
      </c>
      <c r="L123" s="90" t="n">
        <f aca="false">Sorties_modele_tertiaire!$J$115</f>
        <v>0.1129503218808</v>
      </c>
      <c r="M123" s="90" t="n">
        <f aca="false">Sorties_modele_tertiaire!$K$115</f>
        <v>0.153063812406383</v>
      </c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collapsed="false" customFormat="false" customHeight="false" hidden="false" ht="15" outlineLevel="0" r="124">
      <c r="A124" s="43"/>
      <c r="B124" s="43"/>
      <c r="D124" s="49" t="s">
        <v>84</v>
      </c>
      <c r="E124" s="90" t="n">
        <f aca="false">Sorties_modele_tertiaire!$C$116</f>
        <v>0.0487136374778673</v>
      </c>
      <c r="F124" s="90" t="n">
        <f aca="false">Sorties_modele_tertiaire!$D$116</f>
        <v>0.0597354575438458</v>
      </c>
      <c r="G124" s="90" t="n">
        <f aca="false">Sorties_modele_tertiaire!$E$116</f>
        <v>0.0708973455321848</v>
      </c>
      <c r="H124" s="90" t="n">
        <f aca="false">Sorties_modele_tertiaire!$F$116</f>
        <v>0.0823079156932535</v>
      </c>
      <c r="I124" s="90" t="n">
        <f aca="false">Sorties_modele_tertiaire!$G$116</f>
        <v>0.0978981928116699</v>
      </c>
      <c r="J124" s="90" t="n">
        <f aca="false">Sorties_modele_tertiaire!$H$116</f>
        <v>0.117833467891767</v>
      </c>
      <c r="K124" s="90" t="n">
        <f aca="false">Sorties_modele_tertiaire!$I$116</f>
        <v>0.122408312941754</v>
      </c>
      <c r="L124" s="90" t="n">
        <f aca="false">Sorties_modele_tertiaire!$J$116</f>
        <v>0.122545352172595</v>
      </c>
      <c r="M124" s="90" t="n">
        <f aca="false">Sorties_modele_tertiaire!$K$116</f>
        <v>0.120266209685009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collapsed="false" customFormat="false" customHeight="false" hidden="false" ht="15" outlineLevel="0" r="125">
      <c r="A125" s="43"/>
      <c r="B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collapsed="false" customFormat="false" customHeight="false" hidden="false" ht="21" outlineLevel="0" r="126">
      <c r="A126" s="43"/>
      <c r="B126" s="43"/>
      <c r="C126" s="52" t="s">
        <v>228</v>
      </c>
      <c r="D126" s="52"/>
      <c r="E126" s="52"/>
      <c r="F126" s="52"/>
      <c r="G126" s="52"/>
      <c r="H126" s="52"/>
      <c r="I126" s="52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collapsed="false" customFormat="false" customHeight="false" hidden="false" ht="15" outlineLevel="0"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collapsed="false" customFormat="false" customHeight="false" hidden="false" ht="15" outlineLevel="0" r="128">
      <c r="A128" s="43"/>
      <c r="B128" s="43"/>
      <c r="C128" s="43"/>
      <c r="D128" s="46" t="s">
        <v>204</v>
      </c>
      <c r="E128" s="47" t="n">
        <v>2015</v>
      </c>
      <c r="F128" s="47" t="n">
        <v>2020</v>
      </c>
      <c r="G128" s="47" t="n">
        <v>2025</v>
      </c>
      <c r="H128" s="47" t="n">
        <v>2030</v>
      </c>
      <c r="I128" s="48" t="n">
        <v>2050</v>
      </c>
      <c r="J128" s="43"/>
      <c r="K128" s="43"/>
      <c r="L128" s="43"/>
      <c r="M128" s="43"/>
      <c r="N128" s="43"/>
      <c r="O128" s="43"/>
      <c r="P128" s="43"/>
      <c r="Q128" s="43"/>
    </row>
    <row collapsed="false" customFormat="false" customHeight="false" hidden="false" ht="15" outlineLevel="0" r="129">
      <c r="A129" s="43"/>
      <c r="B129" s="43"/>
      <c r="C129" s="43"/>
      <c r="D129" s="77" t="s">
        <v>2</v>
      </c>
      <c r="E129" s="94" t="n">
        <f aca="false">Sorties_modele_tertiaire!$C$89</f>
        <v>0.425063272380516</v>
      </c>
      <c r="F129" s="94" t="n">
        <f aca="false">Sorties_modele_tertiaire!$D$89</f>
        <v>0.444777113426652</v>
      </c>
      <c r="G129" s="94" t="n">
        <f aca="false">Sorties_modele_tertiaire!$E$89</f>
        <v>0.45482829785856</v>
      </c>
      <c r="H129" s="94" t="n">
        <f aca="false">Sorties_modele_tertiaire!$F$89</f>
        <v>0.46512993083825</v>
      </c>
      <c r="I129" s="94" t="n">
        <f aca="false">Sorties_modele_tertiaire!$G$89</f>
        <v>0.482337407189338</v>
      </c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collapsed="false" customFormat="false" customHeight="false" hidden="false" ht="15" outlineLevel="0" r="130">
      <c r="C130" s="43"/>
      <c r="D130" s="77" t="s">
        <v>205</v>
      </c>
      <c r="E130" s="94" t="n">
        <f aca="false">Sorties_modele_tertiaire!$C$90</f>
        <v>0.307092485875606</v>
      </c>
      <c r="F130" s="94" t="n">
        <f aca="false">Sorties_modele_tertiaire!$D$90</f>
        <v>0.339007564904861</v>
      </c>
      <c r="G130" s="94" t="n">
        <f aca="false">Sorties_modele_tertiaire!$E$90</f>
        <v>0.354305591260545</v>
      </c>
      <c r="H130" s="94" t="n">
        <f aca="false">Sorties_modele_tertiaire!$F$90</f>
        <v>0.369166905366698</v>
      </c>
      <c r="I130" s="94" t="n">
        <f aca="false">Sorties_modele_tertiaire!$G$90</f>
        <v>0.392007064726326</v>
      </c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collapsed="false" customFormat="false" customHeight="false" hidden="false" ht="15" outlineLevel="0" r="131">
      <c r="C131" s="43"/>
      <c r="D131" s="77" t="s">
        <v>11</v>
      </c>
      <c r="E131" s="94" t="n">
        <f aca="false">Sorties_modele_tertiaire!$C$91</f>
        <v>0.243919650944449</v>
      </c>
      <c r="F131" s="94" t="n">
        <f aca="false">Sorties_modele_tertiaire!$D$91</f>
        <v>0.259001500994386</v>
      </c>
      <c r="G131" s="94" t="n">
        <f aca="false">Sorties_modele_tertiaire!$E$91</f>
        <v>0.266216370729306</v>
      </c>
      <c r="H131" s="94" t="n">
        <f aca="false">Sorties_modele_tertiaire!$F$91</f>
        <v>0.273232399496633</v>
      </c>
      <c r="I131" s="94" t="n">
        <f aca="false">Sorties_modele_tertiaire!$G$91</f>
        <v>0.284100599451572</v>
      </c>
      <c r="J131" s="43"/>
    </row>
    <row collapsed="false" customFormat="false" customHeight="false" hidden="false" ht="15" outlineLevel="0" r="132">
      <c r="A132" s="43"/>
      <c r="B132" s="43"/>
      <c r="C132" s="43"/>
      <c r="D132" s="77" t="s">
        <v>84</v>
      </c>
      <c r="E132" s="94" t="n">
        <f aca="false">Sorties_modele_tertiaire!$C$92</f>
        <v>0.266445322655673</v>
      </c>
      <c r="F132" s="94" t="n">
        <f aca="false">Sorties_modele_tertiaire!$D$92</f>
        <v>0.279101437821405</v>
      </c>
      <c r="G132" s="94" t="n">
        <f aca="false">Sorties_modele_tertiaire!$E$92</f>
        <v>0.285061071951197</v>
      </c>
      <c r="H132" s="94" t="n">
        <f aca="false">Sorties_modele_tertiaire!$F$92</f>
        <v>0.290818743921081</v>
      </c>
      <c r="I132" s="94" t="n">
        <f aca="false">Sorties_modele_tertiaire!$G$92</f>
        <v>0.29933722492995</v>
      </c>
      <c r="J132" s="43"/>
      <c r="K132" s="43"/>
    </row>
    <row collapsed="false" customFormat="false" customHeight="false" hidden="false" ht="15" outlineLevel="0" r="133">
      <c r="C133" s="43"/>
      <c r="D133" s="95"/>
      <c r="E133" s="96"/>
      <c r="F133" s="96"/>
      <c r="G133" s="96"/>
      <c r="H133" s="96"/>
      <c r="I133" s="96"/>
      <c r="J133" s="43"/>
    </row>
    <row collapsed="false" customFormat="false" customHeight="false" hidden="false" ht="15" outlineLevel="0" r="134">
      <c r="A134" s="43"/>
      <c r="B134" s="43"/>
      <c r="C134" s="43"/>
      <c r="D134" s="95"/>
      <c r="E134" s="43"/>
      <c r="F134" s="43"/>
      <c r="G134" s="43"/>
      <c r="H134" s="43"/>
      <c r="I134" s="43"/>
      <c r="J134" s="43"/>
      <c r="K134" s="43"/>
    </row>
    <row collapsed="false" customFormat="false" customHeight="false" hidden="false" ht="15" outlineLevel="0" r="135">
      <c r="A135" s="43"/>
      <c r="B135" s="43"/>
      <c r="J135" s="43"/>
    </row>
    <row collapsed="false" customFormat="false" customHeight="false" hidden="false" ht="15" outlineLevel="0" r="136">
      <c r="A136" s="43"/>
      <c r="B136" s="43"/>
      <c r="J136" s="43"/>
    </row>
    <row collapsed="false" customFormat="false" customHeight="false" hidden="false" ht="21" outlineLevel="0" r="137">
      <c r="C137" s="51" t="s">
        <v>229</v>
      </c>
      <c r="D137" s="51"/>
      <c r="E137" s="51"/>
      <c r="F137" s="51"/>
      <c r="G137" s="51"/>
      <c r="H137" s="51"/>
      <c r="I137" s="51"/>
      <c r="K137" s="51" t="s">
        <v>229</v>
      </c>
      <c r="L137" s="51"/>
      <c r="M137" s="51"/>
      <c r="N137" s="51"/>
      <c r="O137" s="51"/>
      <c r="P137" s="51"/>
      <c r="Q137" s="51"/>
      <c r="R137" s="51"/>
      <c r="S137" s="51"/>
      <c r="T137" s="43"/>
    </row>
    <row collapsed="false" customFormat="false" customHeight="false" hidden="false" ht="15.75" outlineLevel="0" r="138"/>
    <row collapsed="false" customFormat="false" customHeight="false" hidden="false" ht="15.75" outlineLevel="0" r="139">
      <c r="C139" s="43"/>
      <c r="D139" s="46"/>
      <c r="E139" s="47" t="n">
        <v>2000</v>
      </c>
      <c r="F139" s="47" t="n">
        <v>2015</v>
      </c>
      <c r="G139" s="47" t="n">
        <v>2020</v>
      </c>
      <c r="H139" s="47" t="n">
        <v>2025</v>
      </c>
      <c r="I139" s="47" t="n">
        <v>2030</v>
      </c>
      <c r="J139" s="48" t="n">
        <v>2050</v>
      </c>
      <c r="K139" s="43"/>
      <c r="L139" s="46"/>
      <c r="M139" s="47" t="n">
        <v>2010</v>
      </c>
      <c r="N139" s="47" t="n">
        <v>2020</v>
      </c>
      <c r="O139" s="47" t="n">
        <v>2030</v>
      </c>
      <c r="P139" s="47" t="n">
        <v>2040</v>
      </c>
      <c r="Q139" s="97" t="n">
        <v>2050</v>
      </c>
      <c r="R139" s="43"/>
    </row>
    <row collapsed="false" customFormat="false" customHeight="false" hidden="false" ht="15.75" outlineLevel="0" r="140">
      <c r="C140" s="43"/>
      <c r="D140" s="49" t="s">
        <v>230</v>
      </c>
      <c r="E140" s="98"/>
      <c r="F140" s="98"/>
      <c r="G140" s="99"/>
      <c r="H140" s="98"/>
      <c r="I140" s="100"/>
      <c r="K140" s="43"/>
      <c r="L140" s="49" t="s">
        <v>231</v>
      </c>
      <c r="M140" s="101"/>
      <c r="N140" s="101"/>
      <c r="O140" s="101"/>
      <c r="P140" s="101"/>
      <c r="Q140" s="101"/>
      <c r="R140" s="102"/>
      <c r="S140" s="43"/>
    </row>
    <row collapsed="false" customFormat="false" customHeight="false" hidden="false" ht="15.75" outlineLevel="0" r="141">
      <c r="C141" s="43"/>
      <c r="D141" s="49" t="s">
        <v>232</v>
      </c>
      <c r="E141" s="99" t="n">
        <f aca="false">'hypothèses hors modèles'!$C$11</f>
        <v>17.8</v>
      </c>
      <c r="F141" s="99" t="n">
        <f aca="false">'hypothèses hors modèles'!$D$11</f>
        <v>20.2</v>
      </c>
      <c r="G141" s="99" t="n">
        <f aca="false">'hypothèses hors modèles'!$E$11</f>
        <v>20.7</v>
      </c>
      <c r="H141" s="99" t="n">
        <f aca="false">'hypothèses hors modèles'!$F$11</f>
        <v>20.9</v>
      </c>
      <c r="I141" s="99" t="n">
        <f aca="false">'hypothèses hors modèles'!$G$11</f>
        <v>21.5</v>
      </c>
      <c r="J141" s="99" t="n">
        <f aca="false">'hypothèses hors modèles'!$H$11</f>
        <v>22.7</v>
      </c>
      <c r="K141" s="43"/>
      <c r="L141" s="49" t="s">
        <v>232</v>
      </c>
      <c r="M141" s="101"/>
      <c r="N141" s="101"/>
      <c r="O141" s="101"/>
      <c r="P141" s="101"/>
      <c r="Q141" s="101"/>
      <c r="R141" s="102"/>
      <c r="S141" s="43"/>
    </row>
    <row collapsed="false" customFormat="false" customHeight="false" hidden="false" ht="15" outlineLevel="0" r="142">
      <c r="E142" s="99"/>
      <c r="F142" s="99"/>
      <c r="G142" s="99"/>
      <c r="H142" s="99"/>
      <c r="I142" s="103"/>
    </row>
    <row collapsed="false" customFormat="false" customHeight="false" hidden="false" ht="21" outlineLevel="0" r="144">
      <c r="C144" s="51" t="s">
        <v>233</v>
      </c>
      <c r="D144" s="51"/>
      <c r="E144" s="51"/>
      <c r="F144" s="51"/>
      <c r="G144" s="51"/>
      <c r="H144" s="51"/>
      <c r="I144" s="51"/>
    </row>
    <row collapsed="false" customFormat="false" customHeight="false" hidden="false" ht="15" outlineLevel="0" r="146">
      <c r="C146" s="104" t="s">
        <v>234</v>
      </c>
    </row>
    <row collapsed="false" customFormat="false" customHeight="false" hidden="false" ht="15" outlineLevel="0" r="147">
      <c r="C147" s="46"/>
      <c r="D147" s="47" t="n">
        <v>2010</v>
      </c>
      <c r="E147" s="47" t="n">
        <v>2015</v>
      </c>
      <c r="F147" s="47" t="n">
        <v>2020</v>
      </c>
      <c r="G147" s="47" t="n">
        <v>2025</v>
      </c>
      <c r="H147" s="47" t="n">
        <v>2030</v>
      </c>
      <c r="I147" s="48" t="n">
        <v>2050</v>
      </c>
    </row>
    <row collapsed="false" customFormat="false" customHeight="false" hidden="false" ht="15" outlineLevel="0" r="148">
      <c r="C148" s="105" t="s">
        <v>235</v>
      </c>
      <c r="D148" s="106"/>
      <c r="E148" s="107" t="n">
        <f aca="false">Sorties_modele_tertiaire!$B$120/10^6</f>
        <v>2.739025497822</v>
      </c>
      <c r="F148" s="107" t="n">
        <f aca="false">Sorties_modele_tertiaire!$C$120/10^6</f>
        <v>2.5172691883293</v>
      </c>
      <c r="G148" s="107" t="n">
        <f aca="false">Sorties_modele_tertiaire!$D$120/10^6</f>
        <v>1.615075050632</v>
      </c>
      <c r="H148" s="107" t="n">
        <f aca="false">Sorties_modele_tertiaire!$E$120/10^6</f>
        <v>1.05450190519</v>
      </c>
      <c r="I148" s="107" t="n">
        <f aca="false">Sorties_modele_tertiaire!$J$120/10^6</f>
        <v>0</v>
      </c>
    </row>
    <row collapsed="false" customFormat="false" customHeight="true" hidden="false" ht="33.75" outlineLevel="0" r="149">
      <c r="C149" s="0" t="s">
        <v>236</v>
      </c>
    </row>
    <row collapsed="false" customFormat="false" customHeight="true" hidden="false" ht="15" outlineLevel="0" r="151">
      <c r="C151" s="108" t="s">
        <v>237</v>
      </c>
      <c r="D151" s="108"/>
      <c r="E151" s="0" t="s">
        <v>238</v>
      </c>
    </row>
    <row collapsed="false" customFormat="false" customHeight="true" hidden="false" ht="15" outlineLevel="0" r="152">
      <c r="K152" s="109"/>
    </row>
    <row collapsed="false" customFormat="false" customHeight="true" hidden="false" ht="33" outlineLevel="0" r="153">
      <c r="C153" s="52" t="s">
        <v>239</v>
      </c>
      <c r="D153" s="52"/>
      <c r="E153" s="52"/>
      <c r="F153" s="52"/>
      <c r="G153" s="52"/>
      <c r="H153" s="52"/>
      <c r="I153" s="52"/>
      <c r="J153" s="110"/>
      <c r="K153" s="111"/>
      <c r="L153" s="110"/>
      <c r="M153" s="110"/>
      <c r="N153" s="110"/>
      <c r="O153" s="110"/>
      <c r="P153" s="110"/>
      <c r="Q153" s="110"/>
    </row>
    <row collapsed="false" customFormat="false" customHeight="false" hidden="false" ht="15" outlineLevel="0" r="154">
      <c r="C154" s="110"/>
      <c r="Q154" s="110"/>
    </row>
    <row collapsed="false" customFormat="false" customHeight="false" hidden="false" ht="15" outlineLevel="0" r="155">
      <c r="C155" s="110"/>
      <c r="D155" s="104"/>
      <c r="G155" s="112"/>
      <c r="Q155" s="110"/>
    </row>
    <row collapsed="false" customFormat="false" customHeight="false" hidden="false" ht="15" outlineLevel="0" r="156">
      <c r="C156" s="110"/>
      <c r="D156" s="113"/>
      <c r="E156" s="114"/>
      <c r="F156" s="115"/>
      <c r="G156" s="116"/>
      <c r="Q156" s="110"/>
    </row>
    <row collapsed="false" customFormat="false" customHeight="false" hidden="false" ht="15" outlineLevel="0" r="157">
      <c r="C157" s="110"/>
      <c r="D157" s="117"/>
      <c r="E157" s="118"/>
      <c r="F157" s="119"/>
      <c r="Q157" s="110"/>
    </row>
    <row collapsed="false" customFormat="false" customHeight="false" hidden="false" ht="15" outlineLevel="0" r="158">
      <c r="C158" s="110"/>
      <c r="Q158" s="110"/>
    </row>
    <row collapsed="false" customFormat="false" customHeight="true" hidden="false" ht="15.75" outlineLevel="0" r="159">
      <c r="C159" s="52" t="s">
        <v>240</v>
      </c>
      <c r="D159" s="52"/>
      <c r="E159" s="52"/>
      <c r="F159" s="52"/>
      <c r="G159" s="52"/>
      <c r="H159" s="52"/>
      <c r="I159" s="52"/>
      <c r="Q159" s="110"/>
    </row>
    <row collapsed="false" customFormat="false" customHeight="true" hidden="false" ht="15" outlineLevel="0" r="160">
      <c r="C160" s="110"/>
      <c r="Q160" s="110"/>
    </row>
    <row collapsed="false" customFormat="false" customHeight="true" hidden="false" ht="15" outlineLevel="0" r="161">
      <c r="C161" s="120" t="s">
        <v>241</v>
      </c>
      <c r="D161" s="120"/>
      <c r="E161" s="120"/>
      <c r="F161" s="120"/>
      <c r="G161" s="120"/>
      <c r="H161" s="120"/>
      <c r="I161" s="120"/>
      <c r="J161" s="109"/>
      <c r="Q161" s="110"/>
    </row>
    <row collapsed="false" customFormat="false" customHeight="true" hidden="false" ht="21.75" outlineLevel="0" r="162">
      <c r="C162" s="120" t="s">
        <v>242</v>
      </c>
      <c r="D162" s="120"/>
      <c r="E162" s="120"/>
      <c r="F162" s="120"/>
      <c r="G162" s="120"/>
      <c r="H162" s="120"/>
      <c r="I162" s="120"/>
      <c r="J162" s="109"/>
      <c r="Q162" s="110"/>
    </row>
    <row collapsed="false" customFormat="false" customHeight="true" hidden="false" ht="21.75" outlineLevel="0" r="163">
      <c r="C163" s="120" t="s">
        <v>243</v>
      </c>
      <c r="D163" s="120"/>
      <c r="E163" s="120"/>
      <c r="F163" s="120"/>
      <c r="G163" s="120"/>
      <c r="H163" s="120"/>
      <c r="I163" s="120"/>
      <c r="J163" s="110"/>
      <c r="Q163" s="110"/>
    </row>
    <row collapsed="false" customFormat="false" customHeight="true" hidden="false" ht="58.9" outlineLevel="0" r="164">
      <c r="C164" s="46" t="s">
        <v>57</v>
      </c>
      <c r="D164" s="47"/>
      <c r="E164" s="47"/>
      <c r="O164" s="110"/>
    </row>
    <row collapsed="false" customFormat="false" customHeight="true" hidden="false" ht="21.75" outlineLevel="0" r="165">
      <c r="C165" s="121" t="s">
        <v>58</v>
      </c>
      <c r="D165" s="121"/>
      <c r="E165" s="122" t="n">
        <v>0.3</v>
      </c>
      <c r="O165" s="110"/>
    </row>
    <row collapsed="false" customFormat="false" customHeight="true" hidden="false" ht="21.75" outlineLevel="0" r="166">
      <c r="C166" s="121" t="s">
        <v>60</v>
      </c>
      <c r="D166" s="121"/>
      <c r="E166" s="122" t="n">
        <v>0.15</v>
      </c>
      <c r="O166" s="110"/>
    </row>
    <row collapsed="false" customFormat="false" customHeight="true" hidden="false" ht="21.75" outlineLevel="0" r="167">
      <c r="C167" s="121" t="s">
        <v>62</v>
      </c>
      <c r="D167" s="121"/>
      <c r="E167" s="122" t="n">
        <v>0.075</v>
      </c>
      <c r="O167" s="110"/>
    </row>
    <row collapsed="false" customFormat="false" customHeight="true" hidden="false" ht="21.75" outlineLevel="0" r="168">
      <c r="C168" s="123"/>
      <c r="D168" s="123"/>
      <c r="I168" s="120"/>
      <c r="J168" s="109"/>
      <c r="Q168" s="110"/>
    </row>
    <row collapsed="false" customFormat="false" customHeight="true" hidden="false" ht="21.75" outlineLevel="0" r="169">
      <c r="C169" s="123" t="s">
        <v>244</v>
      </c>
      <c r="D169" s="123"/>
      <c r="I169" s="120"/>
      <c r="J169" s="109"/>
      <c r="Q169" s="110"/>
    </row>
    <row collapsed="false" customFormat="false" customHeight="true" hidden="false" ht="21.75" outlineLevel="0" r="170">
      <c r="C170" s="124"/>
      <c r="D170" s="125"/>
      <c r="E170" s="47" t="n">
        <v>2016</v>
      </c>
      <c r="F170" s="47" t="n">
        <v>2017</v>
      </c>
      <c r="G170" s="48" t="n">
        <v>2018</v>
      </c>
      <c r="H170" s="48" t="n">
        <v>2019</v>
      </c>
      <c r="I170" s="120"/>
      <c r="J170" s="109"/>
      <c r="Q170" s="110"/>
    </row>
    <row collapsed="false" customFormat="false" customHeight="true" hidden="false" ht="21.75" outlineLevel="0" r="171">
      <c r="C171" s="121" t="s">
        <v>59</v>
      </c>
      <c r="D171" s="121"/>
      <c r="E171" s="94" t="n">
        <v>0</v>
      </c>
      <c r="F171" s="94" t="n">
        <f aca="false">1/3</f>
        <v>0.333333333333333</v>
      </c>
      <c r="G171" s="94" t="n">
        <f aca="false">2/3</f>
        <v>0.666666666666667</v>
      </c>
      <c r="H171" s="94" t="n">
        <v>1</v>
      </c>
      <c r="I171" s="120"/>
      <c r="J171" s="109"/>
      <c r="Q171" s="110"/>
    </row>
    <row collapsed="false" customFormat="false" customHeight="true" hidden="false" ht="21.75" outlineLevel="0" r="172">
      <c r="C172" s="121" t="s">
        <v>245</v>
      </c>
      <c r="D172" s="121"/>
      <c r="E172" s="122" t="n">
        <v>0</v>
      </c>
      <c r="F172" s="122" t="n">
        <f aca="false">E$165*(1-E$166)*$F$171</f>
        <v>0.0849999999999999</v>
      </c>
      <c r="G172" s="122" t="n">
        <f aca="false">E$165*(1-E$166)*$G$171</f>
        <v>0.17</v>
      </c>
      <c r="H172" s="122" t="n">
        <f aca="false">E$165*(1-E$166)*$H$171</f>
        <v>0.255</v>
      </c>
      <c r="I172" s="120"/>
      <c r="J172" s="109"/>
      <c r="Q172" s="110"/>
    </row>
    <row collapsed="false" customFormat="false" customHeight="true" hidden="false" ht="15" outlineLevel="0" r="173">
      <c r="C173" s="121" t="s">
        <v>63</v>
      </c>
      <c r="D173" s="121"/>
      <c r="E173" s="126" t="n">
        <v>1</v>
      </c>
      <c r="F173" s="127" t="n">
        <f aca="false">$F$172*(1-E167)*E173+ (1-$F$172)*E173</f>
        <v>0.993625</v>
      </c>
      <c r="G173" s="127" t="n">
        <f aca="false">$G$172*(1-E167)*E173+ (1-$G$172)*E173</f>
        <v>0.98725</v>
      </c>
      <c r="H173" s="127" t="n">
        <f aca="false">$H$172*(1-E167)*E173+ (1-$H$172)*E173</f>
        <v>0.980875</v>
      </c>
      <c r="I173" s="120"/>
      <c r="Q173" s="110"/>
    </row>
    <row collapsed="false" customFormat="false" customHeight="false" hidden="false" ht="15" outlineLevel="0" r="174">
      <c r="C174" s="128" t="s">
        <v>246</v>
      </c>
      <c r="Q174" s="128"/>
    </row>
    <row collapsed="false" customFormat="false" customHeight="true" hidden="false" ht="33.75" outlineLevel="0" r="175">
      <c r="C175" s="128"/>
      <c r="Q175" s="128"/>
    </row>
    <row collapsed="false" customFormat="false" customHeight="true" hidden="false" ht="15.75" outlineLevel="0" r="176">
      <c r="C176" s="52" t="s">
        <v>247</v>
      </c>
      <c r="D176" s="52"/>
      <c r="E176" s="52"/>
      <c r="F176" s="52"/>
      <c r="G176" s="52"/>
      <c r="H176" s="52"/>
      <c r="I176" s="52"/>
      <c r="Q176" s="128"/>
    </row>
    <row collapsed="false" customFormat="false" customHeight="true" hidden="false" ht="15.75" outlineLevel="0" r="177">
      <c r="C177" s="52" t="s">
        <v>248</v>
      </c>
      <c r="D177" s="52"/>
      <c r="E177" s="52"/>
      <c r="F177" s="52"/>
      <c r="G177" s="52"/>
      <c r="H177" s="52"/>
      <c r="I177" s="52"/>
      <c r="Q177" s="128"/>
    </row>
    <row collapsed="false" customFormat="false" customHeight="true" hidden="false" ht="15.75" outlineLevel="0" r="178">
      <c r="C178" s="129"/>
      <c r="D178" s="110"/>
      <c r="E178" s="110"/>
      <c r="F178" s="110"/>
      <c r="G178" s="110"/>
      <c r="H178" s="110"/>
      <c r="I178" s="110"/>
      <c r="Q178" s="128"/>
    </row>
    <row collapsed="false" customFormat="false" customHeight="true" hidden="false" ht="15.75" outlineLevel="0" r="179">
      <c r="C179" s="47"/>
      <c r="D179" s="47"/>
      <c r="E179" s="47" t="n">
        <v>2015</v>
      </c>
      <c r="F179" s="47" t="n">
        <v>2016</v>
      </c>
      <c r="G179" s="48" t="n">
        <v>2017</v>
      </c>
      <c r="H179" s="48" t="n">
        <v>2018</v>
      </c>
      <c r="I179" s="48" t="n">
        <v>2019</v>
      </c>
      <c r="J179" s="48" t="n">
        <v>2020</v>
      </c>
      <c r="R179" s="128"/>
    </row>
    <row collapsed="false" customFormat="false" customHeight="true" hidden="false" ht="15.75" outlineLevel="0" r="180">
      <c r="C180" s="94"/>
      <c r="D180" s="94"/>
      <c r="E180" s="94"/>
      <c r="F180" s="94"/>
      <c r="G180" s="94"/>
      <c r="H180" s="94"/>
      <c r="I180" s="94"/>
      <c r="J180" s="94"/>
      <c r="R180" s="128"/>
    </row>
    <row collapsed="false" customFormat="false" customHeight="true" hidden="false" ht="15.75" outlineLevel="0" r="181">
      <c r="C181" s="130" t="s">
        <v>65</v>
      </c>
      <c r="D181" s="130"/>
      <c r="E181" s="122"/>
      <c r="F181" s="122"/>
      <c r="G181" s="122"/>
      <c r="H181" s="94"/>
      <c r="I181" s="94"/>
      <c r="J181" s="94"/>
      <c r="R181" s="128"/>
    </row>
    <row collapsed="false" customFormat="false" customHeight="true" hidden="false" ht="15.75" outlineLevel="0" r="182">
      <c r="C182" s="94"/>
      <c r="D182" s="131"/>
      <c r="E182" s="131"/>
      <c r="F182" s="131"/>
      <c r="G182" s="131"/>
      <c r="H182" s="131"/>
      <c r="I182" s="131"/>
      <c r="J182" s="131"/>
      <c r="R182" s="128"/>
    </row>
    <row collapsed="false" customFormat="false" customHeight="true" hidden="false" ht="15.75" outlineLevel="0" r="183">
      <c r="C183" s="94"/>
      <c r="D183" s="131"/>
      <c r="E183" s="131"/>
      <c r="F183" s="131"/>
      <c r="G183" s="131"/>
      <c r="H183" s="131"/>
      <c r="I183" s="131"/>
      <c r="J183" s="131"/>
      <c r="R183" s="128"/>
    </row>
    <row collapsed="false" customFormat="false" customHeight="true" hidden="false" ht="15.75" outlineLevel="0" r="184">
      <c r="C184" s="94"/>
      <c r="D184" s="131"/>
      <c r="E184" s="131"/>
      <c r="F184" s="131"/>
      <c r="G184" s="131"/>
      <c r="H184" s="131"/>
      <c r="I184" s="131"/>
      <c r="J184" s="131"/>
      <c r="R184" s="128"/>
    </row>
    <row collapsed="false" customFormat="false" customHeight="true" hidden="false" ht="15.75" outlineLevel="0" r="185">
      <c r="C185" s="94"/>
      <c r="D185" s="131"/>
      <c r="E185" s="131"/>
      <c r="F185" s="131"/>
      <c r="G185" s="131"/>
      <c r="H185" s="131"/>
      <c r="I185" s="131"/>
      <c r="J185" s="131"/>
      <c r="R185" s="128"/>
    </row>
    <row collapsed="false" customFormat="false" customHeight="true" hidden="false" ht="15.75" outlineLevel="0" r="186">
      <c r="C186" s="130" t="s">
        <v>249</v>
      </c>
      <c r="D186" s="130"/>
      <c r="E186" s="131" t="n">
        <f aca="false">SUM($E$182:$E$184)</f>
        <v>0</v>
      </c>
      <c r="F186" s="131" t="n">
        <f aca="false">SUM($F$182:$F$184)</f>
        <v>0</v>
      </c>
      <c r="G186" s="131" t="n">
        <f aca="false">SUM($G$182:$G$184)</f>
        <v>0</v>
      </c>
      <c r="H186" s="131" t="n">
        <f aca="false">SUM($H$182:$H$184)</f>
        <v>0</v>
      </c>
      <c r="I186" s="131" t="n">
        <f aca="false">SUM($I$182:$I$184)</f>
        <v>0</v>
      </c>
      <c r="J186" s="131" t="n">
        <f aca="false">SUM($J$182:$J$184)</f>
        <v>0</v>
      </c>
      <c r="R186" s="128"/>
    </row>
    <row collapsed="false" customFormat="false" customHeight="true" hidden="false" ht="15.75" outlineLevel="0" r="187">
      <c r="C187" s="94"/>
      <c r="D187" s="131"/>
      <c r="E187" s="131"/>
      <c r="F187" s="131"/>
      <c r="G187" s="131"/>
      <c r="H187" s="131"/>
      <c r="I187" s="131"/>
      <c r="J187" s="131"/>
      <c r="R187" s="128"/>
    </row>
    <row collapsed="false" customFormat="false" customHeight="true" hidden="false" ht="15.75" outlineLevel="0" r="188">
      <c r="C188" s="94"/>
      <c r="D188" s="131"/>
      <c r="E188" s="131"/>
      <c r="F188" s="131"/>
      <c r="G188" s="131"/>
      <c r="H188" s="131"/>
      <c r="I188" s="131"/>
      <c r="J188" s="131"/>
      <c r="R188" s="128"/>
    </row>
    <row collapsed="false" customFormat="false" customHeight="true" hidden="false" ht="15.75" outlineLevel="0" r="189">
      <c r="C189" s="130" t="s">
        <v>250</v>
      </c>
      <c r="D189" s="130"/>
      <c r="E189" s="132"/>
      <c r="F189" s="132"/>
      <c r="G189" s="132"/>
      <c r="H189" s="132"/>
      <c r="I189" s="132"/>
      <c r="J189" s="132"/>
      <c r="R189" s="128"/>
    </row>
    <row collapsed="false" customFormat="false" customHeight="true" hidden="false" ht="15.75" outlineLevel="0" r="190">
      <c r="C190" s="133"/>
      <c r="D190" s="52"/>
      <c r="E190" s="134"/>
      <c r="F190" s="52"/>
      <c r="G190" s="52"/>
      <c r="H190" s="52"/>
      <c r="I190" s="52"/>
      <c r="Q190" s="128"/>
    </row>
    <row collapsed="false" customFormat="false" customHeight="true" hidden="false" ht="15.75" outlineLevel="0" r="191">
      <c r="C191" s="52"/>
      <c r="D191" s="52"/>
      <c r="E191" s="52"/>
      <c r="F191" s="52"/>
      <c r="G191" s="52"/>
      <c r="H191" s="52"/>
      <c r="I191" s="52"/>
      <c r="Q191" s="128"/>
    </row>
    <row collapsed="false" customFormat="false" customHeight="false" hidden="false" ht="15" outlineLevel="0" r="192">
      <c r="C192" s="128"/>
      <c r="D192" s="128"/>
      <c r="E192" s="128"/>
      <c r="F192" s="128"/>
      <c r="G192" s="128"/>
      <c r="H192" s="128"/>
      <c r="I192" s="128"/>
    </row>
    <row collapsed="false" customFormat="false" customHeight="false" hidden="false" ht="15" outlineLevel="0" r="193">
      <c r="N193" s="0" t="s">
        <v>251</v>
      </c>
    </row>
    <row collapsed="false" customFormat="false" customHeight="false" hidden="false" ht="21" outlineLevel="0" r="194">
      <c r="C194" s="52" t="s">
        <v>252</v>
      </c>
    </row>
    <row collapsed="false" customFormat="false" customHeight="false" hidden="false" ht="15" outlineLevel="0" r="196">
      <c r="C196" s="43"/>
      <c r="D196" s="46"/>
      <c r="E196" s="47"/>
      <c r="F196" s="47" t="n">
        <v>2015</v>
      </c>
      <c r="G196" s="47" t="n">
        <v>2020</v>
      </c>
      <c r="H196" s="47" t="n">
        <v>2025</v>
      </c>
      <c r="I196" s="47" t="n">
        <v>2030</v>
      </c>
      <c r="J196" s="48" t="n">
        <v>2050</v>
      </c>
    </row>
    <row collapsed="false" customFormat="false" customHeight="false" hidden="false" ht="15" outlineLevel="0" r="197">
      <c r="C197" s="43"/>
      <c r="D197" s="135" t="s">
        <v>253</v>
      </c>
      <c r="E197" s="136"/>
      <c r="F197" s="136" t="n">
        <f aca="false">Sorties_modele_tertiaire!$C$124*10^3/$E$141</f>
        <v>3369.03123552535</v>
      </c>
      <c r="G197" s="136" t="n">
        <f aca="false">Sorties_modele_tertiaire!$D$124*10^3/$F$141</f>
        <v>2954.0050538495</v>
      </c>
      <c r="H197" s="136" t="n">
        <f aca="false">Sorties_modele_tertiaire!$E$124*10^3/$G$141</f>
        <v>2647.26042427365</v>
      </c>
      <c r="I197" s="136" t="n">
        <f aca="false">Sorties_modele_tertiaire!$F$124*10^3/$H$141</f>
        <v>2384.55957094044</v>
      </c>
      <c r="J197" s="136" t="n">
        <f aca="false">Sorties_modele_tertiaire!$J$124*10^3/$I$141</f>
        <v>1905.37839008936</v>
      </c>
    </row>
    <row collapsed="false" customFormat="false" customHeight="false" hidden="false" ht="21" outlineLevel="0" r="201">
      <c r="C201" s="52" t="s">
        <v>254</v>
      </c>
    </row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21" outlineLevel="0" r="208">
      <c r="C208" s="52" t="s">
        <v>255</v>
      </c>
    </row>
    <row collapsed="false" customFormat="false" customHeight="false" hidden="false" ht="15" outlineLevel="0" r="210">
      <c r="C210" s="0" t="s">
        <v>256</v>
      </c>
    </row>
    <row collapsed="false" customFormat="false" customHeight="false" hidden="false" ht="15" outlineLevel="0" r="211">
      <c r="C211" s="0" t="s">
        <v>257</v>
      </c>
    </row>
    <row collapsed="false" customFormat="false" customHeight="false" hidden="false" ht="15" outlineLevel="0" r="212">
      <c r="C212" s="0" t="s">
        <v>258</v>
      </c>
    </row>
    <row collapsed="false" customFormat="false" customHeight="false" hidden="false" ht="21" outlineLevel="0" r="216">
      <c r="C216" s="51" t="s">
        <v>259</v>
      </c>
    </row>
    <row collapsed="false" customFormat="false" customHeight="false" hidden="false" ht="15" outlineLevel="0" r="218">
      <c r="C218" s="0" t="s">
        <v>260</v>
      </c>
    </row>
    <row collapsed="false" customFormat="false" customHeight="false" hidden="false" ht="15" outlineLevel="0" r="219">
      <c r="C219" s="46"/>
      <c r="D219" s="47" t="n">
        <v>2010</v>
      </c>
      <c r="E219" s="47" t="n">
        <v>2015</v>
      </c>
      <c r="F219" s="47" t="n">
        <v>2020</v>
      </c>
      <c r="G219" s="47" t="n">
        <v>2025</v>
      </c>
      <c r="H219" s="47" t="n">
        <v>2030</v>
      </c>
      <c r="I219" s="47" t="n">
        <v>2050</v>
      </c>
    </row>
    <row collapsed="false" customFormat="false" customHeight="false" hidden="false" ht="15" outlineLevel="0" r="220">
      <c r="C220" s="49" t="str">
        <f aca="false">Sorties_modele_tertiaire!$B$207</f>
        <v>Electricité</v>
      </c>
      <c r="D220" s="137" t="n">
        <f aca="false">Sorties_modele_tertiaire!$C$207</f>
        <v>8.69577640301457</v>
      </c>
      <c r="E220" s="137" t="n">
        <f aca="false">Sorties_modele_tertiaire!$D$207</f>
        <v>9.38060920478662</v>
      </c>
      <c r="F220" s="137" t="n">
        <f aca="false">Sorties_modele_tertiaire!$E$207</f>
        <v>9.60749733985692</v>
      </c>
      <c r="G220" s="137" t="n">
        <f aca="false">Sorties_modele_tertiaire!$F$207</f>
        <v>9.33465668986263</v>
      </c>
      <c r="H220" s="137" t="n">
        <f aca="false">Sorties_modele_tertiaire!$G$207</f>
        <v>9.06045321181474</v>
      </c>
      <c r="I220" s="137" t="n">
        <f aca="false">Sorties_modele_tertiaire!$I$207</f>
        <v>7.95384752159678</v>
      </c>
    </row>
    <row collapsed="false" customFormat="false" customHeight="false" hidden="false" ht="15" outlineLevel="0" r="221">
      <c r="C221" s="49" t="str">
        <f aca="false">Sorties_modele_tertiaire!$B$208</f>
        <v>Gaz</v>
      </c>
      <c r="D221" s="137" t="n">
        <f aca="false">Sorties_modele_tertiaire!$C$208</f>
        <v>6.19041247988435</v>
      </c>
      <c r="E221" s="137" t="n">
        <f aca="false">Sorties_modele_tertiaire!$D$208</f>
        <v>6.08795698655031</v>
      </c>
      <c r="F221" s="137" t="n">
        <f aca="false">Sorties_modele_tertiaire!$E$208</f>
        <v>5.36618379748005</v>
      </c>
      <c r="G221" s="137" t="n">
        <f aca="false">Sorties_modele_tertiaire!$F$208</f>
        <v>4.43727781109128</v>
      </c>
      <c r="H221" s="137" t="n">
        <f aca="false">Sorties_modele_tertiaire!$G$208</f>
        <v>3.28502102933262</v>
      </c>
      <c r="I221" s="137" t="n">
        <f aca="false">Sorties_modele_tertiaire!$I$208</f>
        <v>0.688122357570611</v>
      </c>
    </row>
    <row collapsed="false" customFormat="false" customHeight="false" hidden="false" ht="15" outlineLevel="0" r="222">
      <c r="C222" s="49" t="str">
        <f aca="false">Sorties_modele_tertiaire!$B$209</f>
        <v>Fioul</v>
      </c>
      <c r="D222" s="137" t="n">
        <f aca="false">Sorties_modele_tertiaire!$C$209</f>
        <v>3.0314122346163</v>
      </c>
      <c r="E222" s="137" t="n">
        <f aca="false">Sorties_modele_tertiaire!$D$209</f>
        <v>2.31140585511066</v>
      </c>
      <c r="F222" s="137" t="n">
        <f aca="false">Sorties_modele_tertiaire!$E$209</f>
        <v>1.55890577001772</v>
      </c>
      <c r="G222" s="137" t="n">
        <f aca="false">Sorties_modele_tertiaire!$F$209</f>
        <v>0.982704100762812</v>
      </c>
      <c r="H222" s="137" t="n">
        <f aca="false">Sorties_modele_tertiaire!$G$209</f>
        <v>0.508344407560748</v>
      </c>
      <c r="I222" s="137" t="n">
        <f aca="false">Sorties_modele_tertiaire!$I$209</f>
        <v>0.0680322914760533</v>
      </c>
    </row>
    <row collapsed="false" customFormat="false" customHeight="false" hidden="false" ht="15" outlineLevel="0" r="223">
      <c r="C223" s="49" t="str">
        <f aca="false">Sorties_modele_tertiaire!$B$210</f>
        <v>Urbain</v>
      </c>
      <c r="D223" s="137" t="n">
        <f aca="false">Sorties_modele_tertiaire!$C$210</f>
        <v>0.754035853267721</v>
      </c>
      <c r="E223" s="137" t="n">
        <f aca="false">Sorties_modele_tertiaire!$D$210</f>
        <v>0.621227731753792</v>
      </c>
      <c r="F223" s="137" t="n">
        <f aca="false">Sorties_modele_tertiaire!$E$210</f>
        <v>0.46950335303172</v>
      </c>
      <c r="G223" s="137" t="n">
        <f aca="false">Sorties_modele_tertiaire!$F$210</f>
        <v>0.363996112285099</v>
      </c>
      <c r="H223" s="137" t="n">
        <f aca="false">Sorties_modele_tertiaire!$G$210</f>
        <v>0.31472678540601</v>
      </c>
      <c r="I223" s="137" t="n">
        <f aca="false">Sorties_modele_tertiaire!$I$210</f>
        <v>0.976059384383577</v>
      </c>
    </row>
    <row collapsed="false" customFormat="false" customHeight="false" hidden="false" ht="15" outlineLevel="0" r="224">
      <c r="C224" s="49" t="str">
        <f aca="false">Sorties_modele_tertiaire!$B$211</f>
        <v>Autres</v>
      </c>
      <c r="D224" s="137" t="n">
        <f aca="false">Sorties_modele_tertiaire!$C$211</f>
        <v>0.67793048672699</v>
      </c>
      <c r="E224" s="137" t="n">
        <f aca="false">Sorties_modele_tertiaire!$D$211</f>
        <v>0.809151923806028</v>
      </c>
      <c r="F224" s="137" t="n">
        <f aca="false">Sorties_modele_tertiaire!$E$211</f>
        <v>0.865463121577498</v>
      </c>
      <c r="G224" s="137" t="n">
        <f aca="false">Sorties_modele_tertiaire!$F$211</f>
        <v>0.886949094156096</v>
      </c>
      <c r="H224" s="137" t="n">
        <f aca="false">Sorties_modele_tertiaire!$G$211</f>
        <v>0.906940277358048</v>
      </c>
      <c r="I224" s="137" t="n">
        <f aca="false">Sorties_modele_tertiaire!$I$211</f>
        <v>0.766915188781754</v>
      </c>
    </row>
    <row collapsed="false" customFormat="false" customHeight="false" hidden="false" ht="15" outlineLevel="0" r="225">
      <c r="C225" s="49" t="s">
        <v>73</v>
      </c>
      <c r="D225" s="137" t="n">
        <f aca="false">SUM($D$220:$D$224)</f>
        <v>19.3495674575099</v>
      </c>
      <c r="E225" s="137" t="n">
        <f aca="false">SUM($E$220:$E$224)</f>
        <v>19.2103517020074</v>
      </c>
      <c r="F225" s="137" t="n">
        <f aca="false">SUM($F$220:$F$224)</f>
        <v>17.8675533819639</v>
      </c>
      <c r="G225" s="137" t="n">
        <f aca="false">SUM($G$220:$G$224)</f>
        <v>16.0055838081579</v>
      </c>
      <c r="H225" s="137" t="n">
        <f aca="false">SUM($H$220:$H$224)</f>
        <v>14.0754857114722</v>
      </c>
      <c r="I225" s="137" t="n">
        <f aca="false">Sorties_modele_tertiaire!$I$212</f>
        <v>0</v>
      </c>
    </row>
    <row collapsed="false" customFormat="false" customHeight="false" hidden="false" ht="15" outlineLevel="0" r="227">
      <c r="C227" s="0" t="s">
        <v>261</v>
      </c>
    </row>
    <row collapsed="false" customFormat="false" customHeight="false" hidden="false" ht="15" outlineLevel="0" r="228">
      <c r="C228" s="46"/>
      <c r="D228" s="47" t="n">
        <v>2010</v>
      </c>
      <c r="E228" s="47" t="n">
        <v>2015</v>
      </c>
      <c r="F228" s="47" t="n">
        <v>2020</v>
      </c>
      <c r="G228" s="47" t="n">
        <v>2025</v>
      </c>
      <c r="H228" s="47" t="n">
        <v>2030</v>
      </c>
      <c r="I228" s="47" t="n">
        <v>2050</v>
      </c>
    </row>
    <row collapsed="false" customFormat="false" customHeight="false" hidden="false" ht="15" outlineLevel="0" r="229">
      <c r="C229" s="49" t="str">
        <f aca="false">Sorties_modele_tertiaire!$B$215</f>
        <v>Chauffage</v>
      </c>
      <c r="D229" s="137" t="n">
        <f aca="false">Sorties_modele_tertiaire!$C$215</f>
        <v>9.53230088869732</v>
      </c>
      <c r="E229" s="137" t="n">
        <f aca="false">Sorties_modele_tertiaire!$D$215</f>
        <v>9.02912401791168</v>
      </c>
      <c r="F229" s="137" t="n">
        <f aca="false">Sorties_modele_tertiaire!$E$215</f>
        <v>7.6580664814491</v>
      </c>
      <c r="G229" s="137" t="n">
        <f aca="false">Sorties_modele_tertiaire!$F$215</f>
        <v>6.39814103058262</v>
      </c>
      <c r="H229" s="137" t="n">
        <f aca="false">Sorties_modele_tertiaire!$G$215</f>
        <v>5.01902891116371</v>
      </c>
      <c r="I229" s="137" t="n">
        <f aca="false">Sorties_modele_tertiaire!$I$215</f>
        <v>2.79001179691781</v>
      </c>
    </row>
    <row collapsed="false" customFormat="false" customHeight="false" hidden="false" ht="15" outlineLevel="0" r="230">
      <c r="C230" s="49" t="str">
        <f aca="false">Sorties_modele_tertiaire!$B$216</f>
        <v>AU_ther</v>
      </c>
      <c r="D230" s="137" t="n">
        <f aca="false">Sorties_modele_tertiaire!$C$216</f>
        <v>4.38434590317906</v>
      </c>
      <c r="E230" s="137" t="n">
        <f aca="false">Sorties_modele_tertiaire!$D$216</f>
        <v>4.5164644328357</v>
      </c>
      <c r="F230" s="137" t="n">
        <f aca="false">Sorties_modele_tertiaire!$E$216</f>
        <v>4.54920468055244</v>
      </c>
      <c r="G230" s="137" t="n">
        <f aca="false">Sorties_modele_tertiaire!$F$216</f>
        <v>4.37784675486432</v>
      </c>
      <c r="H230" s="137" t="n">
        <f aca="false">Sorties_modele_tertiaire!$G$216</f>
        <v>4.24508773195717</v>
      </c>
      <c r="I230" s="137" t="n">
        <f aca="false">Sorties_modele_tertiaire!$I$216</f>
        <v>3.58680169700034</v>
      </c>
    </row>
    <row collapsed="false" customFormat="false" customHeight="false" hidden="false" ht="15" outlineLevel="0" r="231">
      <c r="C231" s="49" t="str">
        <f aca="false">Sorties_modele_tertiaire!$B$217</f>
        <v>Elec_spe</v>
      </c>
      <c r="D231" s="137" t="n">
        <f aca="false">Sorties_modele_tertiaire!$C$217</f>
        <v>4.95971796612863</v>
      </c>
      <c r="E231" s="137" t="n">
        <f aca="false">Sorties_modele_tertiaire!$D$217</f>
        <v>5.15638486606632</v>
      </c>
      <c r="F231" s="137" t="n">
        <f aca="false">Sorties_modele_tertiaire!$E$217</f>
        <v>5.13077404022012</v>
      </c>
      <c r="G231" s="137" t="n">
        <f aca="false">Sorties_modele_tertiaire!$F$217</f>
        <v>4.71180488241312</v>
      </c>
      <c r="H231" s="137" t="n">
        <f aca="false">Sorties_modele_tertiaire!$G$217</f>
        <v>4.28523603032288</v>
      </c>
      <c r="I231" s="137" t="n">
        <f aca="false">Sorties_modele_tertiaire!$I$217</f>
        <v>3.52241060936555</v>
      </c>
    </row>
    <row collapsed="false" customFormat="false" customHeight="false" hidden="false" ht="15" outlineLevel="0" r="232">
      <c r="C232" s="49" t="str">
        <f aca="false">Sorties_modele_tertiaire!$B$218</f>
        <v>Clim</v>
      </c>
      <c r="D232" s="137" t="n">
        <f aca="false">Sorties_modele_tertiaire!$C$218</f>
        <v>0.473202699504936</v>
      </c>
      <c r="E232" s="137" t="n">
        <f aca="false">Sorties_modele_tertiaire!$D$218</f>
        <v>0.508378385193715</v>
      </c>
      <c r="F232" s="137" t="n">
        <f aca="false">Sorties_modele_tertiaire!$E$218</f>
        <v>0.529508179742253</v>
      </c>
      <c r="G232" s="137" t="n">
        <f aca="false">Sorties_modele_tertiaire!$F$218</f>
        <v>0.517791140297859</v>
      </c>
      <c r="H232" s="137" t="n">
        <f aca="false">Sorties_modele_tertiaire!$G$218</f>
        <v>0.526133038028409</v>
      </c>
      <c r="I232" s="137" t="n">
        <f aca="false">Sorties_modele_tertiaire!$I$218</f>
        <v>0.55375264052509</v>
      </c>
    </row>
    <row collapsed="false" customFormat="false" customHeight="false" hidden="false" ht="15" outlineLevel="0" r="233">
      <c r="C233" s="49" t="str">
        <f aca="false">Sorties_modele_tertiaire!$B$219</f>
        <v>Total_RT</v>
      </c>
      <c r="D233" s="137" t="n">
        <f aca="false">Sorties_modele_tertiaire!$C$219</f>
        <v>15.0056117929874</v>
      </c>
      <c r="E233" s="137" t="n">
        <f aca="false">Sorties_modele_tertiaire!$D$219</f>
        <v>14.6524993905569</v>
      </c>
      <c r="F233" s="137" t="n">
        <f aca="false">Sorties_modele_tertiaire!$E$219</f>
        <v>13.1203254161246</v>
      </c>
      <c r="G233" s="137" t="n">
        <f aca="false">Sorties_modele_tertiaire!$F$219</f>
        <v>11.3846169779411</v>
      </c>
      <c r="H233" s="137" t="n">
        <f aca="false">Sorties_modele_tertiaire!$G$219</f>
        <v>9.56858943851847</v>
      </c>
      <c r="I233" s="137" t="n">
        <f aca="false">Sorties_modele_tertiaire!$I$219</f>
        <v>6.37453900205439</v>
      </c>
    </row>
    <row collapsed="false" customFormat="false" customHeight="false" hidden="false" ht="15" outlineLevel="0" r="234">
      <c r="C234" s="49" t="str">
        <f aca="false">Sorties_modele_tertiaire!$B$220</f>
        <v>Total</v>
      </c>
      <c r="D234" s="137" t="n">
        <f aca="false">Sorties_modele_tertiaire!$C$220</f>
        <v>19.3495674575099</v>
      </c>
      <c r="E234" s="137" t="n">
        <f aca="false">Sorties_modele_tertiaire!$D$220</f>
        <v>19.2103517020074</v>
      </c>
      <c r="F234" s="137" t="n">
        <f aca="false">Sorties_modele_tertiaire!$E$220</f>
        <v>17.8675533819639</v>
      </c>
      <c r="G234" s="137" t="n">
        <f aca="false">Sorties_modele_tertiaire!$F$220</f>
        <v>16.0055838081579</v>
      </c>
      <c r="H234" s="137" t="n">
        <f aca="false">Sorties_modele_tertiaire!$G$220</f>
        <v>14.0754857114722</v>
      </c>
      <c r="I234" s="137" t="n">
        <f aca="false">Sorties_modele_tertiaire!$I$220</f>
        <v>10.4529767438088</v>
      </c>
    </row>
    <row collapsed="false" customFormat="false" customHeight="false" hidden="false" ht="15" outlineLevel="0" r="235">
      <c r="C235" s="27"/>
      <c r="D235" s="138"/>
      <c r="E235" s="138"/>
      <c r="F235" s="138"/>
      <c r="G235" s="138"/>
      <c r="H235" s="138"/>
      <c r="I235" s="138"/>
      <c r="J235" s="138"/>
      <c r="K235" s="138"/>
      <c r="L235" s="138"/>
    </row>
    <row collapsed="false" customFormat="false" customHeight="false" hidden="false" ht="15" outlineLevel="0" r="236">
      <c r="C236" s="0" t="s">
        <v>262</v>
      </c>
      <c r="E236" s="66" t="n">
        <f aca="false">$E$234/D$234-1</f>
        <v>-0.00719477351668074</v>
      </c>
      <c r="F236" s="66" t="n">
        <f aca="false">$F$234/D$234-1</f>
        <v>-0.0765915868042222</v>
      </c>
      <c r="G236" s="66" t="n">
        <f aca="false">$G$234/D$234-1</f>
        <v>-0.172819555615139</v>
      </c>
      <c r="H236" s="66" t="n">
        <f aca="false">$H$234/D$234-1</f>
        <v>-0.272568457027229</v>
      </c>
      <c r="I236" s="66" t="n">
        <f aca="false">$I$234/D$234-1</f>
        <v>-0.459782407706908</v>
      </c>
      <c r="J236" s="66"/>
      <c r="K236" s="66"/>
      <c r="L236" s="66"/>
    </row>
    <row collapsed="false" customFormat="false" customHeight="false" hidden="false" ht="15" outlineLevel="0" r="237">
      <c r="C237" s="0" t="s">
        <v>263</v>
      </c>
      <c r="E237" s="66" t="n">
        <f aca="false">$E$229/D$229-1</f>
        <v>-0.0527865073355238</v>
      </c>
      <c r="F237" s="66" t="n">
        <f aca="false">$F$229/D$229-1</f>
        <v>-0.196619308300533</v>
      </c>
      <c r="G237" s="66" t="n">
        <f aca="false">$G$229/D$229-1</f>
        <v>-0.328793634895741</v>
      </c>
      <c r="H237" s="66" t="n">
        <f aca="false">$H$229/D$229-1</f>
        <v>-0.473471413694579</v>
      </c>
      <c r="I237" s="66" t="n">
        <f aca="false">$I$229/D$229-1</f>
        <v>-0.707309722018323</v>
      </c>
      <c r="J237" s="66"/>
      <c r="K237" s="66"/>
      <c r="L237" s="66"/>
    </row>
    <row collapsed="false" customFormat="false" customHeight="true" hidden="false" ht="56.65" outlineLevel="0" r="238">
      <c r="D238" s="139" t="s">
        <v>264</v>
      </c>
    </row>
    <row collapsed="false" customFormat="false" customHeight="true" hidden="false" ht="79.7" outlineLevel="0" r="239">
      <c r="D239" s="140" t="s">
        <v>265</v>
      </c>
    </row>
    <row collapsed="false" customFormat="false" customHeight="true" hidden="false" ht="102.4" outlineLevel="0" r="240">
      <c r="D240" s="141" t="s">
        <v>266</v>
      </c>
    </row>
    <row collapsed="false" customFormat="false" customHeight="false" hidden="false" ht="101.25" outlineLevel="0" r="241">
      <c r="D241" s="141" t="s">
        <v>267</v>
      </c>
    </row>
    <row collapsed="false" customFormat="false" customHeight="false" hidden="false" ht="30" outlineLevel="0" r="242">
      <c r="D242" s="141" t="s">
        <v>268</v>
      </c>
    </row>
    <row collapsed="false" customFormat="false" customHeight="false" hidden="false" ht="44.25" outlineLevel="0" r="243">
      <c r="D243" s="140" t="s">
        <v>269</v>
      </c>
    </row>
    <row collapsed="false" customFormat="false" customHeight="false" hidden="false" ht="32.25" outlineLevel="0" r="244">
      <c r="D244" s="141" t="s">
        <v>270</v>
      </c>
    </row>
    <row collapsed="false" customFormat="false" customHeight="false" hidden="false" ht="30" outlineLevel="0" r="245">
      <c r="D245" s="141" t="s">
        <v>271</v>
      </c>
    </row>
    <row collapsed="false" customFormat="false" customHeight="false" hidden="false" ht="30" outlineLevel="0" r="246">
      <c r="D246" s="141" t="s">
        <v>272</v>
      </c>
    </row>
    <row collapsed="false" customFormat="false" customHeight="false" hidden="false" ht="15.75" outlineLevel="0" r="247">
      <c r="D247" s="140" t="s">
        <v>273</v>
      </c>
    </row>
  </sheetData>
  <mergeCells count="24">
    <mergeCell ref="C3:I3"/>
    <mergeCell ref="D40:D44"/>
    <mergeCell ref="D47:D48"/>
    <mergeCell ref="D50:I50"/>
    <mergeCell ref="D52:I52"/>
    <mergeCell ref="D69:I69"/>
    <mergeCell ref="E92:E98"/>
    <mergeCell ref="F92:F98"/>
    <mergeCell ref="G92:G98"/>
    <mergeCell ref="H92:I98"/>
    <mergeCell ref="D102:I102"/>
    <mergeCell ref="D117:I118"/>
    <mergeCell ref="C161:I161"/>
    <mergeCell ref="C162:I162"/>
    <mergeCell ref="C163:I163"/>
    <mergeCell ref="C165:D165"/>
    <mergeCell ref="C166:D166"/>
    <mergeCell ref="C167:D167"/>
    <mergeCell ref="C171:D171"/>
    <mergeCell ref="C172:D172"/>
    <mergeCell ref="C173:D173"/>
    <mergeCell ref="C181:D181"/>
    <mergeCell ref="C186:D186"/>
    <mergeCell ref="C189:D189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F7" activeCellId="0" pane="topLeft" sqref="F7"/>
    </sheetView>
  </sheetViews>
  <sheetFormatPr defaultRowHeight="15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123" width="32.8571428571429" collapsed="true"/>
    <col min="11" max="11" hidden="false" style="123" width="54.4183673469388" collapsed="true"/>
    <col min="12" max="12" hidden="false" style="1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8.75" outlineLevel="0" r="1">
      <c r="J1" s="143" t="s">
        <v>274</v>
      </c>
      <c r="K1" s="143" t="s">
        <v>275</v>
      </c>
      <c r="L1" s="142" t="s">
        <v>276</v>
      </c>
    </row>
    <row collapsed="false" customFormat="false" customHeight="false" hidden="false" ht="18.75" outlineLevel="0" r="2">
      <c r="B2" s="144" t="s">
        <v>277</v>
      </c>
      <c r="C2" s="144"/>
      <c r="D2" s="144"/>
      <c r="E2" s="144"/>
      <c r="F2" s="144"/>
      <c r="G2" s="144"/>
      <c r="H2" s="23"/>
      <c r="J2" s="145"/>
      <c r="K2" s="145"/>
      <c r="L2" s="0"/>
    </row>
    <row collapsed="false" customFormat="false" customHeight="false" hidden="false" ht="15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145"/>
      <c r="K3" s="145"/>
      <c r="L3" s="0"/>
    </row>
    <row collapsed="false" customFormat="false" customHeight="false" hidden="false" ht="15" outlineLevel="0" r="4">
      <c r="J4" s="145"/>
      <c r="K4" s="145"/>
      <c r="L4" s="0"/>
    </row>
    <row collapsed="false" customFormat="false" customHeight="false" hidden="false" ht="18.75" outlineLevel="0" r="5">
      <c r="A5" s="146" t="s">
        <v>232</v>
      </c>
      <c r="B5" s="147"/>
      <c r="C5" s="147"/>
      <c r="D5" s="147"/>
      <c r="E5" s="147"/>
      <c r="F5" s="147"/>
      <c r="G5" s="147"/>
      <c r="H5" s="147"/>
      <c r="J5" s="145"/>
      <c r="K5" s="145"/>
      <c r="L5" s="0"/>
    </row>
    <row collapsed="false" customFormat="false" customHeight="false" hidden="false" ht="18.75" outlineLevel="0" r="6">
      <c r="A6" s="148"/>
      <c r="B6" s="149"/>
      <c r="F6" s="149"/>
      <c r="G6" s="149"/>
      <c r="H6" s="149"/>
      <c r="J6" s="145"/>
      <c r="K6" s="145"/>
      <c r="L6" s="0"/>
    </row>
    <row collapsed="false" customFormat="false" customHeight="true" hidden="false" ht="27.75" outlineLevel="0" r="7">
      <c r="A7" s="150" t="s">
        <v>278</v>
      </c>
      <c r="B7" s="151" t="n">
        <f aca="false">'hypothèses hors modèles'!$D$11</f>
        <v>20.2</v>
      </c>
      <c r="C7" s="151" t="n">
        <f aca="false">'hypothèses hors modèles'!$E$11</f>
        <v>20.7</v>
      </c>
      <c r="D7" s="151" t="n">
        <f aca="false">'hypothèses hors modèles'!$F$11</f>
        <v>20.9</v>
      </c>
      <c r="E7" s="151" t="n">
        <f aca="false">'hypothèses hors modèles'!$G$11</f>
        <v>21.5</v>
      </c>
      <c r="F7" s="151" t="n">
        <f aca="false">'hypothèses hors modèles'!$H$11</f>
        <v>22.7</v>
      </c>
      <c r="G7" s="152"/>
      <c r="H7" s="152" t="s">
        <v>279</v>
      </c>
      <c r="J7" s="0"/>
      <c r="K7" s="153" t="s">
        <v>280</v>
      </c>
      <c r="L7" s="154" t="s">
        <v>281</v>
      </c>
    </row>
    <row collapsed="false" customFormat="false" customHeight="true" hidden="false" ht="33" outlineLevel="0" r="8">
      <c r="A8" s="155" t="s">
        <v>282</v>
      </c>
      <c r="B8" s="156"/>
      <c r="C8" s="98"/>
      <c r="D8" s="99"/>
      <c r="E8" s="98"/>
      <c r="F8" s="156"/>
      <c r="G8" s="157"/>
      <c r="H8" s="157"/>
      <c r="J8" s="0"/>
      <c r="K8" s="153"/>
      <c r="L8" s="154"/>
    </row>
    <row collapsed="false" customFormat="false" customHeight="true" hidden="false" ht="33" outlineLevel="0" r="9">
      <c r="A9" s="43"/>
      <c r="B9" s="158"/>
      <c r="C9" s="96"/>
      <c r="D9" s="96"/>
      <c r="E9" s="96"/>
      <c r="F9" s="158"/>
      <c r="G9" s="96"/>
      <c r="H9" s="96"/>
      <c r="J9" s="145"/>
      <c r="K9" s="145"/>
      <c r="L9" s="0"/>
    </row>
    <row collapsed="false" customFormat="false" customHeight="false" hidden="false" ht="15" outlineLevel="0" r="10">
      <c r="A10" s="155" t="s">
        <v>283</v>
      </c>
      <c r="B10" s="159"/>
      <c r="C10" s="160"/>
      <c r="D10" s="160"/>
      <c r="E10" s="160"/>
      <c r="F10" s="159"/>
      <c r="G10" s="160"/>
      <c r="H10" s="160"/>
      <c r="J10" s="161" t="s">
        <v>284</v>
      </c>
      <c r="K10" s="0"/>
      <c r="L10" s="0"/>
    </row>
    <row collapsed="false" customFormat="false" customHeight="false" hidden="false" ht="15" outlineLevel="0" r="11">
      <c r="A11" s="43"/>
      <c r="B11" s="45"/>
      <c r="C11" s="43"/>
      <c r="D11" s="43"/>
      <c r="E11" s="43"/>
      <c r="F11" s="45"/>
      <c r="G11" s="43"/>
      <c r="H11" s="43"/>
      <c r="J11" s="162"/>
      <c r="K11" s="162"/>
      <c r="L11" s="0"/>
    </row>
    <row collapsed="false" customFormat="false" customHeight="false" hidden="false" ht="15" outlineLevel="0" r="12">
      <c r="A12" s="0" t="s">
        <v>285</v>
      </c>
      <c r="B12" s="45"/>
      <c r="C12" s="43"/>
      <c r="D12" s="43"/>
      <c r="E12" s="43"/>
      <c r="F12" s="45"/>
      <c r="G12" s="43"/>
      <c r="H12" s="43"/>
      <c r="J12" s="162"/>
      <c r="K12" s="162"/>
      <c r="L12" s="0"/>
    </row>
    <row collapsed="false" customFormat="false" customHeight="false" hidden="false" ht="15" outlineLevel="0" r="13">
      <c r="A13" s="163" t="s">
        <v>2</v>
      </c>
      <c r="B13" s="164" t="n">
        <f aca="false">'hypothèses hors modèles'!$D$3</f>
        <v>8.2</v>
      </c>
      <c r="C13" s="164" t="n">
        <f aca="false">'hypothèses hors modèles'!$E$3</f>
        <v>8.5</v>
      </c>
      <c r="D13" s="164" t="n">
        <f aca="false">'hypothèses hors modèles'!$F$3</f>
        <v>8.7</v>
      </c>
      <c r="E13" s="164" t="n">
        <f aca="false">'hypothèses hors modèles'!$G$3</f>
        <v>9</v>
      </c>
      <c r="F13" s="164" t="n">
        <f aca="false">'hypothèses hors modèles'!$H$3</f>
        <v>9.5</v>
      </c>
      <c r="G13" s="165"/>
      <c r="H13" s="165"/>
      <c r="J13" s="162"/>
      <c r="K13" s="162"/>
      <c r="L13" s="0"/>
    </row>
    <row collapsed="false" customFormat="false" customHeight="false" hidden="false" ht="15" outlineLevel="0" r="14">
      <c r="A14" s="163" t="s">
        <v>10</v>
      </c>
      <c r="B14" s="164" t="n">
        <f aca="false">'hypothèses hors modèles'!$D$4</f>
        <v>3.4</v>
      </c>
      <c r="C14" s="164" t="n">
        <f aca="false">'hypothèses hors modèles'!$E$4</f>
        <v>3.3</v>
      </c>
      <c r="D14" s="164" t="n">
        <f aca="false">'hypothèses hors modèles'!$F$4</f>
        <v>3.2</v>
      </c>
      <c r="E14" s="164" t="n">
        <f aca="false">'hypothèses hors modèles'!$G$4</f>
        <v>3.2</v>
      </c>
      <c r="F14" s="164" t="n">
        <f aca="false">'hypothèses hors modèles'!$H$4</f>
        <v>3.2</v>
      </c>
      <c r="G14" s="165"/>
      <c r="H14" s="165"/>
      <c r="J14" s="162"/>
      <c r="K14" s="162"/>
      <c r="L14" s="0"/>
    </row>
    <row collapsed="false" customFormat="false" customHeight="false" hidden="false" ht="15" outlineLevel="0" r="15">
      <c r="A15" s="163" t="s">
        <v>11</v>
      </c>
      <c r="B15" s="164" t="n">
        <f aca="false">'hypothèses hors modèles'!$D$5</f>
        <v>1.7</v>
      </c>
      <c r="C15" s="164" t="n">
        <f aca="false">'hypothèses hors modèles'!$E$5</f>
        <v>1.7</v>
      </c>
      <c r="D15" s="164" t="n">
        <f aca="false">'hypothèses hors modèles'!$F$5</f>
        <v>1.7</v>
      </c>
      <c r="E15" s="164" t="n">
        <f aca="false">'hypothèses hors modèles'!$G$5</f>
        <v>1.8</v>
      </c>
      <c r="F15" s="164" t="n">
        <f aca="false">'hypothèses hors modèles'!$H$5</f>
        <v>1.9</v>
      </c>
      <c r="G15" s="165"/>
      <c r="H15" s="165"/>
      <c r="J15" s="162"/>
      <c r="K15" s="162"/>
      <c r="L15" s="0"/>
    </row>
    <row collapsed="false" customFormat="false" customHeight="false" hidden="false" ht="15" outlineLevel="0" r="16">
      <c r="A16" s="163" t="s">
        <v>12</v>
      </c>
      <c r="B16" s="164" t="n">
        <f aca="false">'hypothèses hors modèles'!$D$6</f>
        <v>6.9</v>
      </c>
      <c r="C16" s="164" t="n">
        <f aca="false">'hypothèses hors modèles'!$E$6</f>
        <v>7.2</v>
      </c>
      <c r="D16" s="164" t="n">
        <f aca="false">'hypothèses hors modèles'!$F$6</f>
        <v>7.3</v>
      </c>
      <c r="E16" s="164" t="n">
        <f aca="false">'hypothèses hors modèles'!$G$6</f>
        <v>7.5</v>
      </c>
      <c r="F16" s="164" t="n">
        <f aca="false">'hypothèses hors modèles'!$H$6</f>
        <v>8.1</v>
      </c>
      <c r="G16" s="165"/>
      <c r="H16" s="165"/>
      <c r="J16" s="162"/>
      <c r="K16" s="162"/>
      <c r="L16" s="0"/>
    </row>
    <row collapsed="false" customFormat="false" customHeight="false" hidden="false" ht="15" outlineLevel="0" r="17">
      <c r="A17" s="163" t="s">
        <v>73</v>
      </c>
      <c r="B17" s="166" t="n">
        <f aca="false">SUM($B$13:$B$16)</f>
        <v>20.2</v>
      </c>
      <c r="C17" s="166" t="n">
        <f aca="false">SUM($C$13:$C$16)</f>
        <v>20.7</v>
      </c>
      <c r="D17" s="166" t="n">
        <f aca="false">SUM($D$13:$D$16)</f>
        <v>20.9</v>
      </c>
      <c r="E17" s="166" t="n">
        <f aca="false">SUM($E$13:$E$16)</f>
        <v>21.5</v>
      </c>
      <c r="F17" s="166" t="n">
        <f aca="false">SUM($F$13:$F$16)</f>
        <v>22.7</v>
      </c>
      <c r="G17" s="167"/>
      <c r="H17" s="167"/>
      <c r="J17" s="162"/>
      <c r="K17" s="162"/>
      <c r="L17" s="0"/>
    </row>
    <row collapsed="false" customFormat="false" customHeight="false" hidden="false" ht="15" outlineLevel="0" r="18">
      <c r="A18" s="43"/>
      <c r="B18" s="45"/>
      <c r="C18" s="43"/>
      <c r="D18" s="43"/>
      <c r="E18" s="43"/>
      <c r="F18" s="45"/>
      <c r="G18" s="43"/>
      <c r="H18" s="43"/>
      <c r="J18" s="162"/>
      <c r="K18" s="162"/>
      <c r="L18" s="0"/>
    </row>
    <row collapsed="false" customFormat="false" customHeight="false" hidden="false" ht="15" outlineLevel="0" r="19">
      <c r="A19" s="0" t="s">
        <v>286</v>
      </c>
      <c r="B19" s="45"/>
      <c r="C19" s="43"/>
      <c r="D19" s="43"/>
      <c r="E19" s="43"/>
      <c r="F19" s="45"/>
      <c r="G19" s="43"/>
      <c r="H19" s="43"/>
      <c r="J19" s="168"/>
      <c r="K19" s="168"/>
      <c r="L19" s="0"/>
    </row>
    <row collapsed="false" customFormat="false" customHeight="true" hidden="false" ht="13.9" outlineLevel="0" r="20">
      <c r="A20" s="163" t="s">
        <v>2</v>
      </c>
      <c r="B20" s="169" t="n">
        <f aca="false">$B$13/$B17</f>
        <v>0.405940594059406</v>
      </c>
      <c r="C20" s="169" t="n">
        <f aca="false">$C$13/$C17</f>
        <v>0.410628019323671</v>
      </c>
      <c r="D20" s="169" t="n">
        <f aca="false">$D$13/$D17</f>
        <v>0.416267942583732</v>
      </c>
      <c r="E20" s="169" t="n">
        <f aca="false">$E$13/$E17</f>
        <v>0.418604651162791</v>
      </c>
      <c r="F20" s="169" t="n">
        <f aca="false">$F$13/$F17</f>
        <v>0.418502202643172</v>
      </c>
      <c r="G20" s="165"/>
      <c r="H20" s="165"/>
      <c r="J20" s="170" t="s">
        <v>287</v>
      </c>
      <c r="K20" s="171"/>
      <c r="L20" s="172" t="s">
        <v>288</v>
      </c>
    </row>
    <row collapsed="false" customFormat="false" customHeight="false" hidden="false" ht="15" outlineLevel="0" r="21">
      <c r="A21" s="163" t="s">
        <v>10</v>
      </c>
      <c r="B21" s="169" t="n">
        <f aca="false">$B$14/$B17</f>
        <v>0.168316831683168</v>
      </c>
      <c r="C21" s="169" t="n">
        <f aca="false">$C$14/$C17</f>
        <v>0.159420289855072</v>
      </c>
      <c r="D21" s="169" t="n">
        <f aca="false">$D$14/$D17</f>
        <v>0.15311004784689</v>
      </c>
      <c r="E21" s="169" t="n">
        <f aca="false">$E$14/$E17</f>
        <v>0.148837209302326</v>
      </c>
      <c r="F21" s="169" t="n">
        <f aca="false">$F$14/$F17</f>
        <v>0.140969162995595</v>
      </c>
      <c r="G21" s="165"/>
      <c r="H21" s="165"/>
      <c r="J21" s="170"/>
      <c r="K21" s="171"/>
      <c r="L21" s="172"/>
    </row>
    <row collapsed="false" customFormat="false" customHeight="false" hidden="false" ht="15" outlineLevel="0" r="22">
      <c r="A22" s="163" t="s">
        <v>11</v>
      </c>
      <c r="B22" s="169" t="n">
        <f aca="false">$B$15/$B17</f>
        <v>0.0841584158415841</v>
      </c>
      <c r="C22" s="169" t="n">
        <f aca="false">$C$15/$C17</f>
        <v>0.0821256038647343</v>
      </c>
      <c r="D22" s="169" t="n">
        <f aca="false">$D$15/$D17</f>
        <v>0.0813397129186603</v>
      </c>
      <c r="E22" s="169" t="n">
        <f aca="false">$E$15/$E17</f>
        <v>0.0837209302325581</v>
      </c>
      <c r="F22" s="169" t="n">
        <f aca="false">$F$15/$F17</f>
        <v>0.0837004405286344</v>
      </c>
      <c r="G22" s="165"/>
      <c r="H22" s="165"/>
      <c r="J22" s="170"/>
      <c r="K22" s="171"/>
      <c r="L22" s="172"/>
    </row>
    <row collapsed="false" customFormat="false" customHeight="false" hidden="false" ht="15" outlineLevel="0" r="23">
      <c r="A23" s="163" t="s">
        <v>12</v>
      </c>
      <c r="B23" s="169" t="n">
        <f aca="false">$B$16/$B17</f>
        <v>0.341584158415842</v>
      </c>
      <c r="C23" s="169" t="n">
        <f aca="false">$C$16/$C17</f>
        <v>0.347826086956522</v>
      </c>
      <c r="D23" s="169" t="n">
        <f aca="false">$D$16/$D17</f>
        <v>0.349282296650718</v>
      </c>
      <c r="E23" s="169" t="n">
        <f aca="false">$E$16/$E17</f>
        <v>0.348837209302326</v>
      </c>
      <c r="F23" s="169" t="n">
        <f aca="false">$F$16/$F17</f>
        <v>0.356828193832599</v>
      </c>
      <c r="G23" s="165"/>
      <c r="H23" s="165"/>
      <c r="J23" s="170"/>
      <c r="K23" s="171"/>
      <c r="L23" s="172"/>
    </row>
    <row collapsed="false" customFormat="false" customHeight="false" hidden="false" ht="15" outlineLevel="0" r="24">
      <c r="A24" s="163" t="s">
        <v>73</v>
      </c>
      <c r="B24" s="173"/>
      <c r="C24" s="167"/>
      <c r="D24" s="167"/>
      <c r="E24" s="167"/>
      <c r="F24" s="173"/>
      <c r="G24" s="167"/>
      <c r="H24" s="167"/>
      <c r="J24" s="170"/>
      <c r="K24" s="171"/>
      <c r="L24" s="174"/>
    </row>
    <row collapsed="false" customFormat="false" customHeight="false" hidden="false" ht="15" outlineLevel="0" r="25">
      <c r="A25" s="43"/>
      <c r="B25" s="43"/>
      <c r="C25" s="43"/>
      <c r="D25" s="43"/>
      <c r="E25" s="43"/>
      <c r="F25" s="43"/>
      <c r="G25" s="43"/>
      <c r="H25" s="43"/>
      <c r="J25" s="171"/>
      <c r="K25" s="171"/>
      <c r="L25" s="174"/>
    </row>
    <row collapsed="false" customFormat="false" customHeight="false" hidden="false" ht="15" outlineLevel="0" r="26">
      <c r="A26" s="43" t="s">
        <v>289</v>
      </c>
      <c r="B26" s="43"/>
      <c r="C26" s="43"/>
      <c r="D26" s="43"/>
      <c r="E26" s="43"/>
      <c r="F26" s="43"/>
      <c r="G26" s="43"/>
      <c r="H26" s="43"/>
      <c r="J26" s="168"/>
      <c r="K26" s="168"/>
      <c r="L26" s="0"/>
    </row>
    <row collapsed="false" customFormat="false" customHeight="false" hidden="false" ht="15" outlineLevel="0" r="27">
      <c r="A27" s="155" t="s">
        <v>2</v>
      </c>
      <c r="B27" s="175" t="n">
        <f aca="false">'hypothèses hors modèles'!$D$17</f>
        <v>26.9512195121951</v>
      </c>
      <c r="C27" s="175" t="n">
        <f aca="false">'hypothèses hors modèles'!$E$17</f>
        <v>26.9411764705882</v>
      </c>
      <c r="D27" s="175" t="n">
        <f aca="false">'hypothèses hors modèles'!$F$17</f>
        <v>27.4712643678161</v>
      </c>
      <c r="E27" s="175" t="n">
        <f aca="false">'hypothèses hors modèles'!$G$17</f>
        <v>27.5555555555556</v>
      </c>
      <c r="F27" s="175" t="n">
        <f aca="false">'hypothèses hors modèles'!$H$17</f>
        <v>28.6315789473684</v>
      </c>
      <c r="G27" s="160"/>
      <c r="H27" s="160"/>
      <c r="J27" s="170" t="s">
        <v>290</v>
      </c>
      <c r="K27" s="0"/>
      <c r="L27" s="154" t="s">
        <v>291</v>
      </c>
    </row>
    <row collapsed="false" customFormat="false" customHeight="false" hidden="false" ht="15" outlineLevel="0" r="28">
      <c r="A28" s="155" t="s">
        <v>10</v>
      </c>
      <c r="B28" s="175" t="n">
        <f aca="false">'hypothèses hors modèles'!$D$18</f>
        <v>62.0588235294118</v>
      </c>
      <c r="C28" s="175" t="n">
        <f aca="false">'hypothèses hors modèles'!$E$18</f>
        <v>65.1515151515152</v>
      </c>
      <c r="D28" s="175" t="n">
        <f aca="false">'hypothèses hors modèles'!$F$18</f>
        <v>68.4375</v>
      </c>
      <c r="E28" s="175" t="n">
        <f aca="false">'hypothèses hors modèles'!$G$18</f>
        <v>69.6875</v>
      </c>
      <c r="F28" s="175" t="n">
        <f aca="false">'hypothèses hors modèles'!$H$18</f>
        <v>73.4375</v>
      </c>
      <c r="G28" s="160"/>
      <c r="H28" s="160"/>
      <c r="J28" s="170"/>
      <c r="K28" s="171"/>
      <c r="L28" s="154"/>
    </row>
    <row collapsed="false" customFormat="false" customHeight="false" hidden="false" ht="15" outlineLevel="0" r="29">
      <c r="A29" s="155" t="s">
        <v>11</v>
      </c>
      <c r="B29" s="175" t="n">
        <f aca="false">'hypothèses hors modèles'!$D$19</f>
        <v>67.0588235294118</v>
      </c>
      <c r="C29" s="175" t="n">
        <f aca="false">'hypothèses hors modèles'!$E$19</f>
        <v>71.7647058823529</v>
      </c>
      <c r="D29" s="175" t="n">
        <f aca="false">'hypothèses hors modèles'!$F$19</f>
        <v>76.4705882352941</v>
      </c>
      <c r="E29" s="175" t="n">
        <f aca="false">'hypothèses hors modèles'!$G$19</f>
        <v>76.6666666666667</v>
      </c>
      <c r="F29" s="175" t="n">
        <f aca="false">'hypothèses hors modèles'!$H$19</f>
        <v>91.0526315789474</v>
      </c>
      <c r="G29" s="160"/>
      <c r="H29" s="160"/>
      <c r="J29" s="170"/>
      <c r="K29" s="171"/>
      <c r="L29" s="154"/>
    </row>
    <row collapsed="false" customFormat="false" customHeight="false" hidden="false" ht="15" outlineLevel="0" r="30">
      <c r="A30" s="155" t="s">
        <v>12</v>
      </c>
      <c r="B30" s="175" t="n">
        <f aca="false">'hypothèses hors modèles'!$D$20</f>
        <v>60.8695652173913</v>
      </c>
      <c r="C30" s="175" t="n">
        <f aca="false">'hypothèses hors modèles'!$E$20</f>
        <v>60.8333333333333</v>
      </c>
      <c r="D30" s="175" t="n">
        <f aca="false">'hypothèses hors modèles'!$F$20</f>
        <v>61.3698630136986</v>
      </c>
      <c r="E30" s="175" t="n">
        <f aca="false">'hypothèses hors modèles'!$G$20</f>
        <v>60.9333333333333</v>
      </c>
      <c r="F30" s="175" t="n">
        <f aca="false">'hypothèses hors modèles'!$H$20</f>
        <v>60.8641975308642</v>
      </c>
      <c r="G30" s="160"/>
      <c r="H30" s="160"/>
      <c r="J30" s="170"/>
      <c r="K30" s="171"/>
      <c r="L30" s="154"/>
    </row>
    <row collapsed="false" customFormat="false" customHeight="false" hidden="false" ht="15" outlineLevel="0" r="31">
      <c r="J31" s="162"/>
      <c r="K31" s="162"/>
      <c r="L31" s="0"/>
    </row>
    <row collapsed="false" customFormat="false" customHeight="false" hidden="false" ht="15" outlineLevel="0" r="32">
      <c r="A32" s="43" t="s">
        <v>292</v>
      </c>
      <c r="B32" s="43"/>
      <c r="C32" s="43"/>
      <c r="D32" s="43"/>
      <c r="E32" s="43"/>
      <c r="F32" s="43"/>
      <c r="J32" s="162"/>
      <c r="K32" s="162"/>
      <c r="L32" s="0"/>
    </row>
    <row collapsed="false" customFormat="false" customHeight="false" hidden="false" ht="15" outlineLevel="0" r="33">
      <c r="A33" s="155" t="s">
        <v>2</v>
      </c>
      <c r="B33" s="176" t="n">
        <f aca="false">$B$27/B27</f>
        <v>1</v>
      </c>
      <c r="C33" s="176" t="n">
        <f aca="false">$C$27/B27</f>
        <v>0.99962736225712</v>
      </c>
      <c r="D33" s="176" t="n">
        <f aca="false">$D$27/B27</f>
        <v>1.01929578197327</v>
      </c>
      <c r="E33" s="176" t="n">
        <f aca="false">$E$27/B27</f>
        <v>1.02242332830568</v>
      </c>
      <c r="F33" s="176" t="n">
        <f aca="false">$F$27/B27</f>
        <v>1.06234817813765</v>
      </c>
      <c r="J33" s="162"/>
      <c r="K33" s="162"/>
      <c r="L33" s="0"/>
    </row>
    <row collapsed="false" customFormat="false" customHeight="false" hidden="false" ht="15" outlineLevel="0" r="34">
      <c r="A34" s="155" t="s">
        <v>10</v>
      </c>
      <c r="B34" s="176" t="n">
        <f aca="false">$B$28/B28</f>
        <v>1</v>
      </c>
      <c r="C34" s="176" t="n">
        <f aca="false">$C$28/B28</f>
        <v>1.04983484130404</v>
      </c>
      <c r="D34" s="176" t="n">
        <f aca="false">$D$28/B28</f>
        <v>1.10278436018957</v>
      </c>
      <c r="E34" s="176" t="n">
        <f aca="false">$E$28/B28</f>
        <v>1.12292654028436</v>
      </c>
      <c r="F34" s="176" t="n">
        <f aca="false">$F$28/B28</f>
        <v>1.18335308056872</v>
      </c>
      <c r="J34" s="162"/>
      <c r="K34" s="162"/>
      <c r="L34" s="0"/>
    </row>
    <row collapsed="false" customFormat="false" customHeight="false" hidden="false" ht="15" outlineLevel="0" r="35">
      <c r="A35" s="155" t="s">
        <v>11</v>
      </c>
      <c r="B35" s="176" t="n">
        <f aca="false">$B$29/B29</f>
        <v>1</v>
      </c>
      <c r="C35" s="176" t="n">
        <f aca="false">$C$29/B29</f>
        <v>1.07017543859649</v>
      </c>
      <c r="D35" s="176" t="n">
        <f aca="false">$D$29/B29</f>
        <v>1.14035087719298</v>
      </c>
      <c r="E35" s="176" t="n">
        <f aca="false">$E$29/B29</f>
        <v>1.14327485380117</v>
      </c>
      <c r="F35" s="176" t="n">
        <f aca="false">$F$29/B29</f>
        <v>1.35780240073869</v>
      </c>
      <c r="J35" s="162"/>
      <c r="K35" s="162"/>
      <c r="L35" s="0"/>
    </row>
    <row collapsed="false" customFormat="false" customHeight="false" hidden="false" ht="15" outlineLevel="0" r="36">
      <c r="A36" s="155" t="s">
        <v>12</v>
      </c>
      <c r="B36" s="176" t="n">
        <f aca="false">$B$30/B30</f>
        <v>1</v>
      </c>
      <c r="C36" s="176" t="n">
        <f aca="false">$C$30/B30</f>
        <v>0.999404761904761</v>
      </c>
      <c r="D36" s="176" t="n">
        <f aca="false">$D$30/B30</f>
        <v>1.00821917808219</v>
      </c>
      <c r="E36" s="176" t="n">
        <f aca="false">$E$30/B30</f>
        <v>1.00104761904762</v>
      </c>
      <c r="F36" s="176" t="n">
        <f aca="false">$F$30/B30</f>
        <v>0.999911816578483</v>
      </c>
      <c r="J36" s="162"/>
      <c r="K36" s="162"/>
      <c r="L36" s="0"/>
    </row>
    <row collapsed="false" customFormat="false" customHeight="false" hidden="false" ht="15" outlineLevel="0" r="37">
      <c r="J37" s="162"/>
      <c r="K37" s="162"/>
      <c r="L37" s="0"/>
    </row>
    <row collapsed="false" customFormat="false" customHeight="false" hidden="false" ht="15" outlineLevel="0" r="38">
      <c r="J38" s="162"/>
      <c r="K38" s="162"/>
      <c r="L38" s="0"/>
    </row>
    <row collapsed="false" customFormat="false" customHeight="false" hidden="false" ht="15" outlineLevel="0" r="39">
      <c r="J39" s="162"/>
      <c r="K39" s="162"/>
      <c r="L39" s="0"/>
    </row>
    <row collapsed="false" customFormat="false" customHeight="false" hidden="false" ht="15" outlineLevel="0" r="40">
      <c r="J40" s="162"/>
      <c r="K40" s="162"/>
      <c r="L40" s="0"/>
    </row>
    <row collapsed="false" customFormat="false" customHeight="false" hidden="false" ht="18.75" outlineLevel="0" r="41">
      <c r="A41" s="146" t="s">
        <v>293</v>
      </c>
      <c r="B41" s="147"/>
      <c r="C41" s="147"/>
      <c r="D41" s="147"/>
      <c r="E41" s="147"/>
      <c r="F41" s="147"/>
      <c r="G41" s="147"/>
      <c r="J41" s="0"/>
      <c r="K41" s="0"/>
      <c r="L41" s="0"/>
    </row>
    <row collapsed="false" customFormat="true" customHeight="false" hidden="false" ht="18.75" outlineLevel="0" r="42" s="178">
      <c r="A42" s="177"/>
      <c r="B42" s="149"/>
      <c r="C42" s="149"/>
      <c r="D42" s="149"/>
      <c r="E42" s="149"/>
      <c r="F42" s="149"/>
      <c r="G42" s="149"/>
      <c r="J42" s="161"/>
      <c r="K42" s="161"/>
      <c r="L42" s="179"/>
    </row>
    <row collapsed="false" customFormat="false" customHeight="false" hidden="false" ht="45.75" outlineLevel="0" r="43">
      <c r="A43" s="180" t="s">
        <v>294</v>
      </c>
      <c r="B43" s="149"/>
      <c r="C43" s="149"/>
      <c r="D43" s="149"/>
      <c r="E43" s="149"/>
      <c r="F43" s="149"/>
      <c r="G43" s="149"/>
      <c r="H43" s="0" t="s">
        <v>295</v>
      </c>
      <c r="J43" s="161"/>
      <c r="K43" s="161"/>
      <c r="L43" s="179" t="s">
        <v>296</v>
      </c>
    </row>
    <row collapsed="false" customFormat="false" customHeight="false" hidden="false" ht="18.75" outlineLevel="0" r="44">
      <c r="A44" s="181" t="s">
        <v>297</v>
      </c>
      <c r="B44" s="149"/>
      <c r="C44" s="149"/>
      <c r="D44" s="149"/>
      <c r="E44" s="149"/>
      <c r="F44" s="149"/>
      <c r="G44" s="149"/>
      <c r="J44" s="182" t="s">
        <v>298</v>
      </c>
      <c r="K44" s="183"/>
      <c r="L44" s="0"/>
    </row>
    <row collapsed="false" customFormat="false" customHeight="false" hidden="false" ht="15" outlineLevel="0" r="45">
      <c r="A45" s="155" t="s">
        <v>2</v>
      </c>
      <c r="B45" s="184" t="n">
        <f aca="false">Sorties_modele_tertiaire!$C$128</f>
        <v>0.395919414545291</v>
      </c>
      <c r="C45" s="184" t="n">
        <f aca="false">Sorties_modele_tertiaire!$D$128</f>
        <v>0.404478166312023</v>
      </c>
      <c r="D45" s="184" t="n">
        <f aca="false">Sorties_modele_tertiaire!$E$128</f>
        <v>0.382550593446365</v>
      </c>
      <c r="E45" s="184" t="n">
        <f aca="false">Sorties_modele_tertiaire!$F$128</f>
        <v>0.317664943009851</v>
      </c>
      <c r="F45" s="184" t="n">
        <f aca="false">Sorties_modele_tertiaire!$G$128</f>
        <v>0.0732248599314745</v>
      </c>
      <c r="G45" s="160"/>
      <c r="J45" s="182"/>
      <c r="K45" s="183"/>
      <c r="L45" s="0" t="s">
        <v>299</v>
      </c>
    </row>
    <row collapsed="false" customFormat="false" customHeight="false" hidden="false" ht="15" outlineLevel="0" r="46">
      <c r="A46" s="155" t="s">
        <v>10</v>
      </c>
      <c r="B46" s="184" t="n">
        <f aca="false">Sorties_modele_tertiaire!$C$129</f>
        <v>0.312555359163069</v>
      </c>
      <c r="C46" s="184" t="n">
        <f aca="false">Sorties_modele_tertiaire!$D$129</f>
        <v>0.261502583922562</v>
      </c>
      <c r="D46" s="184" t="n">
        <f aca="false">Sorties_modele_tertiaire!$E$129</f>
        <v>0.207323857580762</v>
      </c>
      <c r="E46" s="184" t="n">
        <f aca="false">Sorties_modele_tertiaire!$F$129</f>
        <v>0.15072114692272</v>
      </c>
      <c r="F46" s="184" t="n">
        <f aca="false">Sorties_modele_tertiaire!$G$129</f>
        <v>0.0386518869778688</v>
      </c>
      <c r="G46" s="160"/>
      <c r="J46" s="182"/>
      <c r="K46" s="183"/>
      <c r="L46" s="0"/>
    </row>
    <row collapsed="false" customFormat="false" customHeight="false" hidden="false" ht="15" outlineLevel="0" r="47">
      <c r="A47" s="155" t="s">
        <v>11</v>
      </c>
      <c r="B47" s="184" t="n">
        <f aca="false">Sorties_modele_tertiaire!$C$130</f>
        <v>0.54558920899322</v>
      </c>
      <c r="C47" s="184" t="n">
        <f aca="false">Sorties_modele_tertiaire!$D$130</f>
        <v>0.548724320645893</v>
      </c>
      <c r="D47" s="184" t="n">
        <f aca="false">Sorties_modele_tertiaire!$E$130</f>
        <v>0.512005935407386</v>
      </c>
      <c r="E47" s="184" t="n">
        <f aca="false">Sorties_modele_tertiaire!$F$130</f>
        <v>0.426025143848017</v>
      </c>
      <c r="F47" s="184" t="n">
        <f aca="false">Sorties_modele_tertiaire!$G$130</f>
        <v>0.126316055708273</v>
      </c>
      <c r="G47" s="160"/>
      <c r="J47" s="182"/>
      <c r="K47" s="183"/>
      <c r="L47" s="0"/>
    </row>
    <row collapsed="false" customFormat="false" customHeight="false" hidden="false" ht="15" outlineLevel="0" r="48">
      <c r="A48" s="155" t="s">
        <v>12</v>
      </c>
      <c r="B48" s="184" t="n">
        <f aca="false">Sorties_modele_tertiaire!$C$131</f>
        <v>0.419713851968391</v>
      </c>
      <c r="C48" s="184" t="n">
        <f aca="false">Sorties_modele_tertiaire!$D$131</f>
        <v>0.383353364077692</v>
      </c>
      <c r="D48" s="184" t="n">
        <f aca="false">Sorties_modele_tertiaire!$E$131</f>
        <v>0.333938226013132</v>
      </c>
      <c r="E48" s="184" t="n">
        <f aca="false">Sorties_modele_tertiaire!$F$131</f>
        <v>0.271299526937882</v>
      </c>
      <c r="F48" s="184" t="n">
        <f aca="false">Sorties_modele_tertiaire!$G$131</f>
        <v>0.0745780034546447</v>
      </c>
      <c r="G48" s="160"/>
      <c r="J48" s="182"/>
      <c r="K48" s="183"/>
      <c r="L48" s="0"/>
    </row>
    <row collapsed="false" customFormat="false" customHeight="false" hidden="false" ht="18.75" outlineLevel="0" r="49">
      <c r="A49" s="181" t="s">
        <v>300</v>
      </c>
      <c r="B49" s="185"/>
      <c r="C49" s="185"/>
      <c r="D49" s="185"/>
      <c r="E49" s="185"/>
      <c r="F49" s="185"/>
      <c r="G49" s="149"/>
      <c r="J49" s="182"/>
      <c r="K49" s="183"/>
      <c r="L49" s="0"/>
    </row>
    <row collapsed="false" customFormat="false" customHeight="false" hidden="false" ht="15" outlineLevel="0" r="50">
      <c r="A50" s="155" t="s">
        <v>2</v>
      </c>
      <c r="B50" s="184" t="n">
        <f aca="false">Sorties_modele_tertiaire!$C$135</f>
        <v>0.0519813218135354</v>
      </c>
      <c r="C50" s="184" t="n">
        <f aca="false">Sorties_modele_tertiaire!$D$135</f>
        <v>0.0390202876762432</v>
      </c>
      <c r="D50" s="184" t="n">
        <f aca="false">Sorties_modele_tertiaire!$E$135</f>
        <v>0.0274864458189926</v>
      </c>
      <c r="E50" s="184" t="n">
        <f aca="false">Sorties_modele_tertiaire!$F$135</f>
        <v>0.0201212664171951</v>
      </c>
      <c r="F50" s="184" t="n">
        <f aca="false">Sorties_modele_tertiaire!$G$135</f>
        <v>0.121940377321249</v>
      </c>
      <c r="G50" s="160"/>
      <c r="J50" s="182"/>
      <c r="K50" s="183"/>
      <c r="L50" s="0"/>
    </row>
    <row collapsed="false" customFormat="false" customHeight="false" hidden="false" ht="15" outlineLevel="0" r="51">
      <c r="A51" s="155" t="s">
        <v>10</v>
      </c>
      <c r="B51" s="184" t="n">
        <f aca="false">Sorties_modele_tertiaire!$C$136</f>
        <v>0.0230850541995804</v>
      </c>
      <c r="C51" s="184" t="n">
        <f aca="false">Sorties_modele_tertiaire!$D$136</f>
        <v>0.0198037686917855</v>
      </c>
      <c r="D51" s="184" t="n">
        <f aca="false">Sorties_modele_tertiaire!$E$136</f>
        <v>0.0239143517731562</v>
      </c>
      <c r="E51" s="184" t="n">
        <f aca="false">Sorties_modele_tertiaire!$F$136</f>
        <v>0.0396582588231148</v>
      </c>
      <c r="F51" s="184" t="n">
        <f aca="false">Sorties_modele_tertiaire!$G$136</f>
        <v>0.260418690818057</v>
      </c>
      <c r="G51" s="160"/>
      <c r="J51" s="182"/>
      <c r="K51" s="183"/>
      <c r="L51" s="0"/>
    </row>
    <row collapsed="false" customFormat="false" customHeight="false" hidden="false" ht="15" outlineLevel="0" r="52">
      <c r="A52" s="155" t="s">
        <v>11</v>
      </c>
      <c r="B52" s="184" t="n">
        <f aca="false">Sorties_modele_tertiaire!$C$137</f>
        <v>0.0541645993690201</v>
      </c>
      <c r="C52" s="184" t="n">
        <f aca="false">Sorties_modele_tertiaire!$D$137</f>
        <v>0.0398531209170232</v>
      </c>
      <c r="D52" s="184" t="n">
        <f aca="false">Sorties_modele_tertiaire!$E$137</f>
        <v>0.0298908108571086</v>
      </c>
      <c r="E52" s="184" t="n">
        <f aca="false">Sorties_modele_tertiaire!$F$137</f>
        <v>0.0232877136882501</v>
      </c>
      <c r="F52" s="184" t="n">
        <f aca="false">Sorties_modele_tertiaire!$G$137</f>
        <v>0.054614594666643</v>
      </c>
      <c r="G52" s="160"/>
      <c r="J52" s="182"/>
      <c r="K52" s="183"/>
      <c r="L52" s="0"/>
    </row>
    <row collapsed="false" customFormat="false" customHeight="false" hidden="false" ht="15" outlineLevel="0" r="53">
      <c r="A53" s="155" t="s">
        <v>12</v>
      </c>
      <c r="B53" s="184" t="n">
        <f aca="false">Sorties_modele_tertiaire!$C$138</f>
        <v>0.0398569204471608</v>
      </c>
      <c r="C53" s="184" t="n">
        <f aca="false">Sorties_modele_tertiaire!$D$138</f>
        <v>0.0349707911029867</v>
      </c>
      <c r="D53" s="184" t="n">
        <f aca="false">Sorties_modele_tertiaire!$E$138</f>
        <v>0.0335110653463927</v>
      </c>
      <c r="E53" s="184" t="n">
        <f aca="false">Sorties_modele_tertiaire!$F$138</f>
        <v>0.0363798908552948</v>
      </c>
      <c r="F53" s="184" t="n">
        <f aca="false">Sorties_modele_tertiaire!$G$138</f>
        <v>0.109702740931368</v>
      </c>
      <c r="G53" s="160"/>
      <c r="J53" s="182"/>
      <c r="K53" s="183"/>
      <c r="L53" s="0"/>
    </row>
    <row collapsed="false" customFormat="true" customHeight="false" hidden="false" ht="30" outlineLevel="0" r="54" s="178">
      <c r="A54" s="181" t="s">
        <v>301</v>
      </c>
      <c r="B54" s="186"/>
      <c r="C54" s="186"/>
      <c r="D54" s="186"/>
      <c r="E54" s="186"/>
      <c r="F54" s="186"/>
      <c r="H54" s="178" t="s">
        <v>302</v>
      </c>
      <c r="I54" s="178" t="n">
        <v>0.2</v>
      </c>
      <c r="J54" s="161"/>
      <c r="K54" s="161"/>
      <c r="L54" s="179" t="s">
        <v>303</v>
      </c>
    </row>
    <row collapsed="false" customFormat="false" customHeight="false" hidden="false" ht="15" outlineLevel="0" r="55">
      <c r="A55" s="155" t="s">
        <v>2</v>
      </c>
      <c r="B55" s="187" t="n">
        <f aca="false">Sorties_modele_tertiaire!$C$156*I$54</f>
        <v>0.00463976894374925</v>
      </c>
      <c r="C55" s="187" t="n">
        <f aca="false">Sorties_modele_tertiaire!$D$156*I$54</f>
        <v>0.00421769304311532</v>
      </c>
      <c r="D55" s="187" t="n">
        <f aca="false">Sorties_modele_tertiaire!$E$156*I$54</f>
        <v>0.0043229298681177</v>
      </c>
      <c r="E55" s="187" t="n">
        <f aca="false">Sorties_modele_tertiaire!$F$156*I$54</f>
        <v>0.00529341605477282</v>
      </c>
      <c r="F55" s="187" t="n">
        <f aca="false">Sorties_modele_tertiaire!$G$156*I$54</f>
        <v>0.0108698049322662</v>
      </c>
      <c r="G55" s="160"/>
      <c r="J55" s="188" t="s">
        <v>304</v>
      </c>
      <c r="K55" s="189"/>
      <c r="L55" s="0"/>
    </row>
    <row collapsed="false" customFormat="false" customHeight="false" hidden="false" ht="15" outlineLevel="0" r="56">
      <c r="A56" s="155" t="s">
        <v>10</v>
      </c>
      <c r="B56" s="187" t="n">
        <f aca="false">Sorties_modele_tertiaire!$C$157*I$54</f>
        <v>0.0220291177838389</v>
      </c>
      <c r="C56" s="187" t="n">
        <f aca="false">Sorties_modele_tertiaire!$D$157*I$54</f>
        <v>0.0280947093916352</v>
      </c>
      <c r="D56" s="187" t="n">
        <f aca="false">Sorties_modele_tertiaire!$E$157*I$54</f>
        <v>0.0324671128138116</v>
      </c>
      <c r="E56" s="187" t="n">
        <f aca="false">Sorties_modele_tertiaire!$F$157*I$54</f>
        <v>0.0366224893048437</v>
      </c>
      <c r="F56" s="187" t="n">
        <f aca="false">Sorties_modele_tertiaire!$G$157*I$54</f>
        <v>0.0215907158007745</v>
      </c>
      <c r="G56" s="160"/>
      <c r="J56" s="188"/>
      <c r="K56" s="189"/>
      <c r="L56" s="0"/>
    </row>
    <row collapsed="false" customFormat="false" customHeight="false" hidden="false" ht="15" outlineLevel="0" r="57">
      <c r="A57" s="155" t="s">
        <v>11</v>
      </c>
      <c r="B57" s="187" t="n">
        <f aca="false">Sorties_modele_tertiaire!$C$158*I$54</f>
        <v>0.00672432135511699</v>
      </c>
      <c r="C57" s="187" t="n">
        <f aca="false">Sorties_modele_tertiaire!$D$158*I$54</f>
        <v>0.00709150928707405</v>
      </c>
      <c r="D57" s="187" t="n">
        <f aca="false">Sorties_modele_tertiaire!$E$158*I$54</f>
        <v>0.0074700635443738</v>
      </c>
      <c r="E57" s="187" t="n">
        <f aca="false">Sorties_modele_tertiaire!$F$158*I$54</f>
        <v>0.00779488039871333</v>
      </c>
      <c r="F57" s="187" t="n">
        <f aca="false">Sorties_modele_tertiaire!$G$158*I$54</f>
        <v>0.0103591754681891</v>
      </c>
      <c r="G57" s="160"/>
      <c r="J57" s="188"/>
      <c r="K57" s="189"/>
      <c r="L57" s="0"/>
    </row>
    <row collapsed="false" customFormat="false" customHeight="false" hidden="false" ht="15" outlineLevel="0" r="58">
      <c r="A58" s="155" t="s">
        <v>12</v>
      </c>
      <c r="B58" s="187" t="n">
        <f aca="false">Sorties_modele_tertiaire!$C$159*I$54</f>
        <v>0.0164794956521944</v>
      </c>
      <c r="C58" s="187" t="n">
        <f aca="false">Sorties_modele_tertiaire!$D$159*I$54</f>
        <v>0.0180184867626791</v>
      </c>
      <c r="D58" s="187" t="n">
        <f aca="false">Sorties_modele_tertiaire!$E$159*I$54</f>
        <v>0.0184284363719712</v>
      </c>
      <c r="E58" s="187" t="n">
        <f aca="false">Sorties_modele_tertiaire!$F$159*I$54</f>
        <v>0.0193766999492741</v>
      </c>
      <c r="F58" s="187" t="n">
        <f aca="false">Sorties_modele_tertiaire!$G$159*I$54</f>
        <v>0.0200528570188293</v>
      </c>
      <c r="G58" s="160"/>
      <c r="J58" s="188"/>
      <c r="K58" s="189"/>
      <c r="L58" s="0"/>
    </row>
    <row collapsed="false" customFormat="false" customHeight="false" hidden="false" ht="15.75" outlineLevel="0" r="59">
      <c r="A59" s="181" t="s">
        <v>305</v>
      </c>
      <c r="B59" s="190"/>
      <c r="C59" s="190"/>
      <c r="D59" s="190"/>
      <c r="E59" s="190"/>
      <c r="F59" s="190"/>
      <c r="J59" s="0"/>
      <c r="K59" s="0"/>
      <c r="L59" s="0"/>
    </row>
    <row collapsed="false" customFormat="false" customHeight="false" hidden="false" ht="15" outlineLevel="0" r="60">
      <c r="A60" s="155" t="s">
        <v>2</v>
      </c>
      <c r="B60" s="184" t="n">
        <f aca="false">Sorties_modele_tertiaire!$C$142</f>
        <v>0.457955537188228</v>
      </c>
      <c r="C60" s="184" t="n">
        <f aca="false">Sorties_modele_tertiaire!$D$142</f>
        <v>0.485490850896282</v>
      </c>
      <c r="D60" s="184" t="n">
        <f aca="false">Sorties_modele_tertiaire!$E$142</f>
        <v>0.535444333969471</v>
      </c>
      <c r="E60" s="184" t="n">
        <f aca="false">Sorties_modele_tertiaire!$F$142</f>
        <v>0.619668238488755</v>
      </c>
      <c r="F60" s="184" t="n">
        <f aca="false">Sorties_modele_tertiaire!$G$142</f>
        <v>0.750151506542541</v>
      </c>
      <c r="G60" s="160"/>
      <c r="J60" s="188" t="s">
        <v>306</v>
      </c>
      <c r="K60" s="189"/>
      <c r="L60" s="0"/>
    </row>
    <row collapsed="false" customFormat="false" customHeight="false" hidden="false" ht="15" outlineLevel="0" r="61">
      <c r="A61" s="155" t="s">
        <v>10</v>
      </c>
      <c r="B61" s="184" t="n">
        <f aca="false">Sorties_modele_tertiaire!$C$143</f>
        <v>0.38067415795733</v>
      </c>
      <c r="C61" s="184" t="n">
        <f aca="false">Sorties_modele_tertiaire!$D$143</f>
        <v>0.451220691562009</v>
      </c>
      <c r="D61" s="184" t="n">
        <f aca="false">Sorties_modele_tertiaire!$E$143</f>
        <v>0.520180409468066</v>
      </c>
      <c r="E61" s="184" t="n">
        <f aca="false">Sorties_modele_tertiaire!$F$143</f>
        <v>0.576470637290531</v>
      </c>
      <c r="F61" s="184" t="n">
        <f aca="false">Sorties_modele_tertiaire!$G$143</f>
        <v>0.579890492424757</v>
      </c>
      <c r="G61" s="160"/>
      <c r="J61" s="188"/>
      <c r="K61" s="189"/>
      <c r="L61" s="0"/>
    </row>
    <row collapsed="false" customFormat="false" customHeight="false" hidden="false" ht="15" outlineLevel="0" r="62">
      <c r="A62" s="155" t="s">
        <v>11</v>
      </c>
      <c r="B62" s="184" t="n">
        <f aca="false">Sorties_modele_tertiaire!$C$144</f>
        <v>0.217968160399344</v>
      </c>
      <c r="C62" s="184" t="n">
        <f aca="false">Sorties_modele_tertiaire!$D$144</f>
        <v>0.266658261421596</v>
      </c>
      <c r="D62" s="184" t="n">
        <f aca="false">Sorties_modele_tertiaire!$E$144</f>
        <v>0.346178392255347</v>
      </c>
      <c r="E62" s="184" t="n">
        <f aca="false">Sorties_modele_tertiaire!$F$144</f>
        <v>0.465372590881667</v>
      </c>
      <c r="F62" s="184" t="n">
        <f aca="false">Sorties_modele_tertiaire!$G$144</f>
        <v>0.749312728073158</v>
      </c>
      <c r="G62" s="160"/>
      <c r="J62" s="188"/>
      <c r="K62" s="189"/>
      <c r="L62" s="0"/>
    </row>
    <row collapsed="false" customFormat="false" customHeight="false" hidden="false" ht="15" outlineLevel="0" r="63">
      <c r="A63" s="155" t="s">
        <v>12</v>
      </c>
      <c r="B63" s="184" t="n">
        <f aca="false">Sorties_modele_tertiaire!$C$145</f>
        <v>0.327219673710627</v>
      </c>
      <c r="C63" s="184" t="n">
        <f aca="false">Sorties_modele_tertiaire!$D$145</f>
        <v>0.399965674018229</v>
      </c>
      <c r="D63" s="184" t="n">
        <f aca="false">Sorties_modele_tertiaire!$E$145</f>
        <v>0.47842029600321</v>
      </c>
      <c r="E63" s="184" t="n">
        <f aca="false">Sorties_modele_tertiaire!$F$145</f>
        <v>0.560375833147084</v>
      </c>
      <c r="F63" s="184" t="n">
        <f aca="false">Sorties_modele_tertiaire!$G$145</f>
        <v>0.710306520455268</v>
      </c>
      <c r="G63" s="160"/>
      <c r="J63" s="188"/>
      <c r="K63" s="189"/>
      <c r="L63" s="0"/>
    </row>
    <row collapsed="false" customFormat="true" customHeight="false" hidden="false" ht="30" outlineLevel="0" r="64" s="178">
      <c r="A64" s="181" t="s">
        <v>307</v>
      </c>
      <c r="B64" s="186"/>
      <c r="C64" s="186"/>
      <c r="D64" s="186"/>
      <c r="E64" s="186"/>
      <c r="F64" s="186"/>
      <c r="H64" s="178" t="s">
        <v>308</v>
      </c>
      <c r="I64" s="178" t="n">
        <v>0.8</v>
      </c>
      <c r="J64" s="161"/>
      <c r="K64" s="161"/>
      <c r="L64" s="179" t="s">
        <v>309</v>
      </c>
    </row>
    <row collapsed="false" customFormat="false" customHeight="false" hidden="false" ht="15" outlineLevel="0" r="65">
      <c r="A65" s="155" t="s">
        <v>2</v>
      </c>
      <c r="B65" s="187" t="n">
        <f aca="false">Sorties_modele_tertiaire!$C$156*I$64</f>
        <v>0.018559075774997</v>
      </c>
      <c r="C65" s="187" t="n">
        <f aca="false">Sorties_modele_tertiaire!$D$156*I$64</f>
        <v>0.0168707721724613</v>
      </c>
      <c r="D65" s="187" t="n">
        <f aca="false">Sorties_modele_tertiaire!$E$156*I$64</f>
        <v>0.0172917194724708</v>
      </c>
      <c r="E65" s="187" t="n">
        <f aca="false">Sorties_modele_tertiaire!$F$156*I$64</f>
        <v>0.0211736642190913</v>
      </c>
      <c r="F65" s="187" t="n">
        <f aca="false">Sorties_modele_tertiaire!$G$156*I$64</f>
        <v>0.0434792197290648</v>
      </c>
      <c r="G65" s="160"/>
      <c r="J65" s="188" t="s">
        <v>310</v>
      </c>
      <c r="K65" s="189"/>
      <c r="L65" s="0"/>
    </row>
    <row collapsed="false" customFormat="false" customHeight="false" hidden="false" ht="15" outlineLevel="0" r="66">
      <c r="A66" s="155" t="s">
        <v>10</v>
      </c>
      <c r="B66" s="187" t="n">
        <f aca="false">Sorties_modele_tertiaire!$C$157*I$64</f>
        <v>0.0881164711353556</v>
      </c>
      <c r="C66" s="187" t="n">
        <f aca="false">Sorties_modele_tertiaire!$D$157*I$64</f>
        <v>0.112378837566541</v>
      </c>
      <c r="D66" s="187" t="n">
        <f aca="false">Sorties_modele_tertiaire!$E$157*I$64</f>
        <v>0.129868451255246</v>
      </c>
      <c r="E66" s="187" t="n">
        <f aca="false">Sorties_modele_tertiaire!$F$157*I$64</f>
        <v>0.146489957219375</v>
      </c>
      <c r="F66" s="187" t="n">
        <f aca="false">Sorties_modele_tertiaire!$G$157*I$64</f>
        <v>0.0863628632030982</v>
      </c>
      <c r="G66" s="160"/>
      <c r="J66" s="188"/>
      <c r="K66" s="189"/>
      <c r="L66" s="0"/>
    </row>
    <row collapsed="false" customFormat="false" customHeight="false" hidden="false" ht="15" outlineLevel="0" r="67">
      <c r="A67" s="155" t="s">
        <v>11</v>
      </c>
      <c r="B67" s="187" t="n">
        <f aca="false">Sorties_modele_tertiaire!$C$158*I$64</f>
        <v>0.0268972854204679</v>
      </c>
      <c r="C67" s="187" t="n">
        <f aca="false">Sorties_modele_tertiaire!$D$158*I$64</f>
        <v>0.0283660371482962</v>
      </c>
      <c r="D67" s="187" t="n">
        <f aca="false">Sorties_modele_tertiaire!$E$158*I$64</f>
        <v>0.0298802541774952</v>
      </c>
      <c r="E67" s="187" t="n">
        <f aca="false">Sorties_modele_tertiaire!$F$158*I$64</f>
        <v>0.0311795215948533</v>
      </c>
      <c r="F67" s="187" t="n">
        <f aca="false">Sorties_modele_tertiaire!$G$158*I$64</f>
        <v>0.0414367018727566</v>
      </c>
      <c r="G67" s="160"/>
      <c r="J67" s="188"/>
      <c r="K67" s="189"/>
      <c r="L67" s="0"/>
    </row>
    <row collapsed="false" customFormat="false" customHeight="false" hidden="false" ht="15" outlineLevel="0" r="68">
      <c r="A68" s="155" t="s">
        <v>12</v>
      </c>
      <c r="B68" s="187" t="n">
        <f aca="false">Sorties_modele_tertiaire!$C$159*I$64</f>
        <v>0.0659179826087776</v>
      </c>
      <c r="C68" s="187" t="n">
        <f aca="false">Sorties_modele_tertiaire!$D$159*I$64</f>
        <v>0.0720739470507163</v>
      </c>
      <c r="D68" s="187" t="n">
        <f aca="false">Sorties_modele_tertiaire!$E$159*I$64</f>
        <v>0.0737137454878847</v>
      </c>
      <c r="E68" s="187" t="n">
        <f aca="false">Sorties_modele_tertiaire!$F$159*I$64</f>
        <v>0.0775067997970965</v>
      </c>
      <c r="F68" s="187" t="n">
        <f aca="false">Sorties_modele_tertiaire!$G$159*I$64</f>
        <v>0.0802114280753171</v>
      </c>
      <c r="G68" s="160"/>
      <c r="J68" s="188"/>
      <c r="K68" s="189"/>
      <c r="L68" s="0"/>
    </row>
    <row collapsed="false" customFormat="false" customHeight="false" hidden="false" ht="15" outlineLevel="0" r="69">
      <c r="J69" s="188"/>
      <c r="K69" s="189"/>
      <c r="L69" s="0"/>
    </row>
    <row collapsed="false" customFormat="false" customHeight="false" hidden="false" ht="15.75" outlineLevel="0" r="70">
      <c r="A70" s="181" t="s">
        <v>311</v>
      </c>
      <c r="B70" s="186"/>
      <c r="C70" s="186"/>
      <c r="D70" s="186"/>
      <c r="E70" s="186"/>
      <c r="F70" s="186"/>
      <c r="G70" s="178"/>
      <c r="J70" s="188"/>
      <c r="K70" s="189"/>
      <c r="L70" s="0"/>
    </row>
    <row collapsed="false" customFormat="false" customHeight="false" hidden="false" ht="15" outlineLevel="0" r="71">
      <c r="A71" s="155" t="s">
        <v>2</v>
      </c>
      <c r="B71" s="184" t="n">
        <f aca="false">Sorties_modele_tertiaire!$C$149</f>
        <v>0.0709448817342001</v>
      </c>
      <c r="C71" s="184" t="n">
        <f aca="false">Sorties_modele_tertiaire!$D$149</f>
        <v>0.0499222298998755</v>
      </c>
      <c r="D71" s="184" t="n">
        <f aca="false">Sorties_modele_tertiaire!$E$149</f>
        <v>0.0329039774245832</v>
      </c>
      <c r="E71" s="184" t="n">
        <f aca="false">Sorties_modele_tertiaire!$F$149</f>
        <v>0.0160784718103346</v>
      </c>
      <c r="F71" s="184" t="n">
        <f aca="false">Sorties_modele_tertiaire!$G$149</f>
        <v>0.000334231543404963</v>
      </c>
      <c r="G71" s="160"/>
      <c r="J71" s="188"/>
      <c r="K71" s="189"/>
      <c r="L71" s="0"/>
    </row>
    <row collapsed="false" customFormat="false" customHeight="false" hidden="false" ht="15" outlineLevel="0" r="72">
      <c r="A72" s="155" t="s">
        <v>10</v>
      </c>
      <c r="B72" s="184" t="n">
        <f aca="false">Sorties_modele_tertiaire!$C$150</f>
        <v>0.173539839760826</v>
      </c>
      <c r="C72" s="184" t="n">
        <f aca="false">Sorties_modele_tertiaire!$D$150</f>
        <v>0.126999408865468</v>
      </c>
      <c r="D72" s="184" t="n">
        <f aca="false">Sorties_modele_tertiaire!$E$150</f>
        <v>0.0862458171089589</v>
      </c>
      <c r="E72" s="184" t="n">
        <f aca="false">Sorties_modele_tertiaire!$F$150</f>
        <v>0.0500375104394159</v>
      </c>
      <c r="F72" s="184" t="n">
        <f aca="false">Sorties_modele_tertiaire!$G$150</f>
        <v>0.013085350775445</v>
      </c>
      <c r="G72" s="160"/>
      <c r="J72" s="188"/>
      <c r="K72" s="189"/>
      <c r="L72" s="0"/>
    </row>
    <row collapsed="false" customFormat="false" customHeight="false" hidden="false" ht="15" outlineLevel="0" r="73">
      <c r="A73" s="155" t="s">
        <v>11</v>
      </c>
      <c r="B73" s="184" t="n">
        <f aca="false">Sorties_modele_tertiaire!$C$151</f>
        <v>0.148656424462831</v>
      </c>
      <c r="C73" s="184" t="n">
        <f aca="false">Sorties_modele_tertiaire!$D$151</f>
        <v>0.109306750580118</v>
      </c>
      <c r="D73" s="184" t="n">
        <f aca="false">Sorties_modele_tertiaire!$E$151</f>
        <v>0.0745745437582892</v>
      </c>
      <c r="E73" s="184" t="n">
        <f aca="false">Sorties_modele_tertiaire!$F$151</f>
        <v>0.0463401495884991</v>
      </c>
      <c r="F73" s="184" t="n">
        <f aca="false">Sorties_modele_tertiaire!$G$151</f>
        <v>0.0179607442109798</v>
      </c>
      <c r="G73" s="160"/>
      <c r="J73" s="188"/>
      <c r="K73" s="189"/>
      <c r="L73" s="0"/>
    </row>
    <row collapsed="false" customFormat="false" customHeight="false" hidden="false" ht="15" outlineLevel="0" r="74">
      <c r="A74" s="155" t="s">
        <v>12</v>
      </c>
      <c r="B74" s="184" t="n">
        <f aca="false">Sorties_modele_tertiaire!$C$152</f>
        <v>0.13081207561285</v>
      </c>
      <c r="C74" s="184" t="n">
        <f aca="false">Sorties_modele_tertiaire!$D$152</f>
        <v>0.0916177369876962</v>
      </c>
      <c r="D74" s="184" t="n">
        <f aca="false">Sorties_modele_tertiaire!$E$152</f>
        <v>0.0619882307774091</v>
      </c>
      <c r="E74" s="184" t="n">
        <f aca="false">Sorties_modele_tertiaire!$F$152</f>
        <v>0.0350612493133683</v>
      </c>
      <c r="F74" s="184" t="n">
        <f aca="false">Sorties_modele_tertiaire!$G$152</f>
        <v>0.00514845006457231</v>
      </c>
      <c r="G74" s="160"/>
      <c r="J74" s="188"/>
      <c r="K74" s="189"/>
      <c r="L74" s="0"/>
    </row>
    <row collapsed="false" customFormat="false" customHeight="true" hidden="false" ht="16.5" outlineLevel="0" r="75">
      <c r="J75" s="188"/>
      <c r="K75" s="189"/>
      <c r="L75" s="0"/>
    </row>
    <row collapsed="false" customFormat="false" customHeight="false" hidden="false" ht="15" outlineLevel="0" r="76">
      <c r="J76" s="188"/>
      <c r="K76" s="189"/>
      <c r="L76" s="0"/>
    </row>
    <row collapsed="false" customFormat="true" customHeight="false" hidden="false" ht="18.75" outlineLevel="0" r="77" s="178">
      <c r="A77" s="181" t="s">
        <v>312</v>
      </c>
      <c r="B77" s="185"/>
      <c r="C77" s="185"/>
      <c r="D77" s="185"/>
      <c r="E77" s="185"/>
      <c r="F77" s="185"/>
      <c r="G77" s="149"/>
      <c r="J77" s="161"/>
      <c r="K77" s="161"/>
      <c r="L77" s="191" t="s">
        <v>313</v>
      </c>
    </row>
    <row collapsed="false" customFormat="false" customHeight="false" hidden="false" ht="15" outlineLevel="0" r="78">
      <c r="A78" s="155" t="s">
        <v>2</v>
      </c>
      <c r="B78" s="184" t="n">
        <f aca="false">$B$45+$B$50+$B$55+$B$60+$B$65+$B$71</f>
        <v>1</v>
      </c>
      <c r="C78" s="184" t="n">
        <f aca="false">$C$45+$C$50+$C$55+$C$60+$C$65+$C$71</f>
        <v>1</v>
      </c>
      <c r="D78" s="184" t="n">
        <f aca="false">$D$45+$D$50+$D$55+$D$60+$D$65+$D$71</f>
        <v>1</v>
      </c>
      <c r="E78" s="184" t="n">
        <f aca="false">$E$45+$E$50+$E$55+$E$60+$E$65+$E$71</f>
        <v>1</v>
      </c>
      <c r="F78" s="184" t="n">
        <f aca="false">$F$45+$F$50+$F$55+$F$60+$F$65+$F$71</f>
        <v>1</v>
      </c>
      <c r="G78" s="160"/>
      <c r="J78" s="0"/>
      <c r="K78" s="0"/>
      <c r="L78" s="191"/>
    </row>
    <row collapsed="false" customFormat="false" customHeight="false" hidden="false" ht="15" outlineLevel="0" r="79">
      <c r="A79" s="155" t="s">
        <v>10</v>
      </c>
      <c r="B79" s="184" t="n">
        <f aca="false">$B$46+$B$51+$B$56+$B$61+$B$66+$B$72</f>
        <v>1</v>
      </c>
      <c r="C79" s="184" t="n">
        <f aca="false">$C$46+$C$51+$C$56+$C$61+$C$66+$C$72</f>
        <v>1</v>
      </c>
      <c r="D79" s="184" t="n">
        <f aca="false">$D$46+$D$51+$D$56+$D$61+$D$66+$D$72</f>
        <v>1</v>
      </c>
      <c r="E79" s="184" t="n">
        <f aca="false">$E$46+$E$51+$E$56+$E$61+$E$66+$E$72</f>
        <v>1</v>
      </c>
      <c r="F79" s="184" t="n">
        <f aca="false">$F$46+$F$51+$F$56+$F$61+$F$66+$F$72</f>
        <v>1</v>
      </c>
      <c r="G79" s="160"/>
      <c r="J79" s="0"/>
      <c r="K79" s="0"/>
      <c r="L79" s="191"/>
    </row>
    <row collapsed="false" customFormat="false" customHeight="false" hidden="false" ht="15" outlineLevel="0" r="80">
      <c r="A80" s="155" t="s">
        <v>11</v>
      </c>
      <c r="B80" s="184" t="n">
        <f aca="false">$B$47+$B$52+$B$57+$B$62+$B$67+$B$73</f>
        <v>1</v>
      </c>
      <c r="C80" s="184" t="n">
        <f aca="false">$C$47+$C$52+$C$57+$C$62+$C$67+$C$73</f>
        <v>1</v>
      </c>
      <c r="D80" s="184" t="n">
        <f aca="false">$D$47+$D$52+$D$57+$D$62+$D$67+$D$73</f>
        <v>1</v>
      </c>
      <c r="E80" s="184" t="n">
        <f aca="false">$E$47+$E$52+$E$57+$E$62+$E$67+$E$73</f>
        <v>1</v>
      </c>
      <c r="F80" s="184" t="n">
        <f aca="false">$F$47+$F$52+$F$57+$F$62+$F$67+$F$73</f>
        <v>1</v>
      </c>
      <c r="G80" s="160"/>
      <c r="J80" s="162"/>
      <c r="K80" s="162"/>
      <c r="L80" s="191"/>
    </row>
    <row collapsed="false" customFormat="false" customHeight="false" hidden="false" ht="15" outlineLevel="0" r="81">
      <c r="A81" s="155" t="s">
        <v>12</v>
      </c>
      <c r="B81" s="184" t="n">
        <f aca="false">$B$48+$B$53+$B$58+$B$63+$B$68+$B$74</f>
        <v>1</v>
      </c>
      <c r="C81" s="184" t="n">
        <f aca="false">$C$48+$C$53+$C$58+$C$63+$C$68+$C$74</f>
        <v>1</v>
      </c>
      <c r="D81" s="184" t="n">
        <f aca="false">$D$48+$D$53+$D$58+$D$63+$D$68+$D$74</f>
        <v>1</v>
      </c>
      <c r="E81" s="184" t="n">
        <f aca="false">$E$48+$E$53+$E$58+$E$63+$E$68+$E$74</f>
        <v>1</v>
      </c>
      <c r="F81" s="184" t="n">
        <f aca="false">$F$48+$F$53+$F$58+$F$63+$F$68+$F$74</f>
        <v>1</v>
      </c>
      <c r="G81" s="160"/>
      <c r="J81" s="145"/>
      <c r="K81" s="145"/>
      <c r="L81" s="191"/>
    </row>
    <row collapsed="false" customFormat="false" customHeight="false" hidden="false" ht="15" outlineLevel="0" r="82">
      <c r="J82" s="145"/>
      <c r="K82" s="145"/>
      <c r="L82" s="0"/>
    </row>
    <row collapsed="false" customFormat="false" customHeight="false" hidden="false" ht="18.75" outlineLevel="0" r="83">
      <c r="A83" s="146" t="s">
        <v>314</v>
      </c>
      <c r="B83" s="147"/>
      <c r="C83" s="147"/>
      <c r="D83" s="147"/>
      <c r="E83" s="147"/>
      <c r="F83" s="147"/>
      <c r="G83" s="147"/>
      <c r="J83" s="0"/>
      <c r="K83" s="0"/>
      <c r="L83" s="0"/>
    </row>
    <row collapsed="false" customFormat="false" customHeight="false" hidden="false" ht="15" outlineLevel="0" r="84">
      <c r="J84" s="145"/>
      <c r="K84" s="145"/>
      <c r="L84" s="0"/>
    </row>
    <row collapsed="false" customFormat="false" customHeight="false" hidden="false" ht="30" outlineLevel="0" r="85">
      <c r="A85" s="56" t="s">
        <v>315</v>
      </c>
      <c r="J85" s="145"/>
      <c r="K85" s="145"/>
      <c r="L85" s="142" t="s">
        <v>316</v>
      </c>
    </row>
    <row collapsed="false" customFormat="false" customHeight="true" hidden="false" ht="14.85" outlineLevel="0" r="86">
      <c r="A86" s="192" t="s">
        <v>317</v>
      </c>
      <c r="B86" s="160" t="n">
        <f aca="false">Sorties_modele_tertiaire!$D$163</f>
        <v>1</v>
      </c>
      <c r="C86" s="160" t="n">
        <f aca="false">Sorties_modele_tertiaire!$E$163</f>
        <v>0.92</v>
      </c>
      <c r="D86" s="160" t="n">
        <f aca="false">Sorties_modele_tertiaire!$F$163</f>
        <v>0.85</v>
      </c>
      <c r="E86" s="160" t="n">
        <f aca="false">Sorties_modele_tertiaire!$G$163</f>
        <v>0.77</v>
      </c>
      <c r="F86" s="160" t="n">
        <f aca="false">Sorties_modele_tertiaire!$H$163</f>
        <v>0.56</v>
      </c>
      <c r="G86" s="160"/>
      <c r="J86" s="145" t="s">
        <v>318</v>
      </c>
      <c r="K86" s="70" t="s">
        <v>319</v>
      </c>
      <c r="L86" s="0"/>
    </row>
    <row collapsed="false" customFormat="false" customHeight="false" hidden="false" ht="15" outlineLevel="0" r="87">
      <c r="A87" s="192" t="s">
        <v>320</v>
      </c>
      <c r="B87" s="160" t="n">
        <f aca="false">Sorties_modele_tertiaire!$D$164</f>
        <v>1</v>
      </c>
      <c r="C87" s="160" t="n">
        <f aca="false">Sorties_modele_tertiaire!$E$164</f>
        <v>1.03</v>
      </c>
      <c r="D87" s="160" t="n">
        <f aca="false">Sorties_modele_tertiaire!$F$164</f>
        <v>1.01</v>
      </c>
      <c r="E87" s="160" t="n">
        <f aca="false">Sorties_modele_tertiaire!$G$164</f>
        <v>1</v>
      </c>
      <c r="F87" s="160" t="n">
        <f aca="false">Sorties_modele_tertiaire!$H$164</f>
        <v>0.84</v>
      </c>
      <c r="G87" s="160"/>
      <c r="J87" s="145" t="s">
        <v>321</v>
      </c>
      <c r="K87" s="70"/>
      <c r="L87" s="0"/>
    </row>
    <row collapsed="false" customFormat="false" customHeight="false" hidden="false" ht="15" outlineLevel="0" r="88">
      <c r="E88" s="71"/>
      <c r="F88" s="71"/>
      <c r="G88" s="71"/>
      <c r="J88" s="145"/>
      <c r="K88" s="70"/>
      <c r="L88" s="0"/>
    </row>
    <row collapsed="false" customFormat="false" customHeight="false" hidden="false" ht="18.75" outlineLevel="0" r="89">
      <c r="A89" s="146" t="s">
        <v>322</v>
      </c>
      <c r="B89" s="147"/>
      <c r="C89" s="147"/>
      <c r="D89" s="147"/>
      <c r="E89" s="193"/>
      <c r="F89" s="193"/>
      <c r="G89" s="193"/>
      <c r="J89" s="145"/>
      <c r="K89" s="70"/>
      <c r="L89" s="0"/>
    </row>
    <row collapsed="false" customFormat="false" customHeight="false" hidden="false" ht="15" outlineLevel="0" r="90">
      <c r="E90" s="71"/>
      <c r="F90" s="71"/>
      <c r="G90" s="71"/>
      <c r="J90" s="145"/>
      <c r="K90" s="70"/>
      <c r="L90" s="0"/>
    </row>
    <row collapsed="false" customFormat="false" customHeight="false" hidden="false" ht="15" outlineLevel="0" r="91">
      <c r="A91" s="194" t="s">
        <v>323</v>
      </c>
      <c r="B91" s="43"/>
      <c r="C91" s="43"/>
      <c r="D91" s="43"/>
      <c r="E91" s="43"/>
      <c r="F91" s="43"/>
      <c r="G91" s="43"/>
      <c r="H91" s="0" t="s">
        <v>324</v>
      </c>
      <c r="J91" s="195" t="s">
        <v>325</v>
      </c>
      <c r="K91" s="70"/>
      <c r="L91" s="0"/>
    </row>
    <row collapsed="false" customFormat="false" customHeight="false" hidden="false" ht="15" outlineLevel="0" r="92">
      <c r="A92" s="155" t="s">
        <v>2</v>
      </c>
      <c r="B92" s="160" t="n">
        <f aca="false">Sorties_modele_tertiaire!$C$168</f>
        <v>1</v>
      </c>
      <c r="C92" s="160" t="n">
        <f aca="false">Sorties_modele_tertiaire!$D$168</f>
        <v>0.99</v>
      </c>
      <c r="D92" s="160" t="n">
        <f aca="false">Sorties_modele_tertiaire!$E$168</f>
        <v>0.95</v>
      </c>
      <c r="E92" s="160" t="n">
        <f aca="false">Sorties_modele_tertiaire!$F$168</f>
        <v>0.92</v>
      </c>
      <c r="F92" s="160" t="n">
        <f aca="false">Sorties_modele_tertiaire!$G$168</f>
        <v>0.79</v>
      </c>
      <c r="G92" s="160"/>
      <c r="J92" s="195"/>
      <c r="K92" s="70"/>
      <c r="L92" s="0"/>
    </row>
    <row collapsed="false" customFormat="false" customHeight="false" hidden="false" ht="15" outlineLevel="0" r="93">
      <c r="A93" s="155" t="s">
        <v>10</v>
      </c>
      <c r="B93" s="160" t="n">
        <f aca="false">Sorties_modele_tertiaire!$C$169</f>
        <v>1</v>
      </c>
      <c r="C93" s="160" t="n">
        <f aca="false">Sorties_modele_tertiaire!$D$169</f>
        <v>0.99</v>
      </c>
      <c r="D93" s="160" t="n">
        <f aca="false">Sorties_modele_tertiaire!$E$169</f>
        <v>0.96</v>
      </c>
      <c r="E93" s="160" t="n">
        <f aca="false">Sorties_modele_tertiaire!$F$169</f>
        <v>0.92</v>
      </c>
      <c r="F93" s="160" t="n">
        <f aca="false">Sorties_modele_tertiaire!$G$169</f>
        <v>0.79</v>
      </c>
      <c r="G93" s="160"/>
      <c r="J93" s="195"/>
      <c r="K93" s="70"/>
      <c r="L93" s="0"/>
    </row>
    <row collapsed="false" customFormat="false" customHeight="false" hidden="false" ht="15" outlineLevel="0" r="94">
      <c r="A94" s="155" t="s">
        <v>11</v>
      </c>
      <c r="B94" s="160" t="n">
        <f aca="false">Sorties_modele_tertiaire!$C$170</f>
        <v>1</v>
      </c>
      <c r="C94" s="160" t="n">
        <f aca="false">Sorties_modele_tertiaire!$D$170</f>
        <v>0.97</v>
      </c>
      <c r="D94" s="160" t="n">
        <f aca="false">Sorties_modele_tertiaire!$E$170</f>
        <v>0.93</v>
      </c>
      <c r="E94" s="160" t="n">
        <f aca="false">Sorties_modele_tertiaire!$F$170</f>
        <v>0.9</v>
      </c>
      <c r="F94" s="160" t="n">
        <f aca="false">Sorties_modele_tertiaire!$G$170</f>
        <v>0.75</v>
      </c>
      <c r="G94" s="160"/>
      <c r="J94" s="195"/>
      <c r="K94" s="70"/>
      <c r="L94" s="0"/>
    </row>
    <row collapsed="false" customFormat="false" customHeight="false" hidden="false" ht="15" outlineLevel="0" r="95">
      <c r="A95" s="155" t="s">
        <v>12</v>
      </c>
      <c r="B95" s="160" t="n">
        <f aca="false">Sorties_modele_tertiaire!$C$171</f>
        <v>1</v>
      </c>
      <c r="C95" s="160" t="n">
        <f aca="false">Sorties_modele_tertiaire!$D$171</f>
        <v>1</v>
      </c>
      <c r="D95" s="160" t="n">
        <f aca="false">Sorties_modele_tertiaire!$E$171</f>
        <v>0.97</v>
      </c>
      <c r="E95" s="160" t="n">
        <f aca="false">Sorties_modele_tertiaire!$F$171</f>
        <v>0.95</v>
      </c>
      <c r="F95" s="160" t="n">
        <f aca="false">Sorties_modele_tertiaire!$G$171</f>
        <v>0.83</v>
      </c>
      <c r="G95" s="160"/>
      <c r="J95" s="195"/>
      <c r="K95" s="70"/>
      <c r="L95" s="0"/>
    </row>
    <row collapsed="false" customFormat="false" customHeight="false" hidden="false" ht="15" outlineLevel="0" r="96">
      <c r="E96" s="71"/>
      <c r="F96" s="71"/>
      <c r="G96" s="71"/>
      <c r="J96" s="0"/>
      <c r="K96" s="0"/>
      <c r="L96" s="0"/>
    </row>
    <row collapsed="false" customFormat="false" customHeight="false" hidden="false" ht="18.75" outlineLevel="0" r="97">
      <c r="A97" s="146" t="s">
        <v>326</v>
      </c>
      <c r="B97" s="147"/>
      <c r="C97" s="147"/>
      <c r="D97" s="147"/>
      <c r="E97" s="193"/>
      <c r="F97" s="193"/>
      <c r="G97" s="193"/>
      <c r="J97" s="145"/>
      <c r="K97" s="145"/>
      <c r="L97" s="0"/>
    </row>
    <row collapsed="false" customFormat="false" customHeight="false" hidden="false" ht="15" outlineLevel="0" r="98">
      <c r="J98" s="145"/>
      <c r="K98" s="145"/>
      <c r="L98" s="0"/>
    </row>
    <row collapsed="false" customFormat="false" customHeight="false" hidden="false" ht="15" outlineLevel="0" r="99">
      <c r="A99" s="194" t="s">
        <v>327</v>
      </c>
      <c r="B99" s="43"/>
      <c r="C99" s="43"/>
      <c r="D99" s="43"/>
      <c r="E99" s="43"/>
      <c r="F99" s="43"/>
      <c r="G99" s="43"/>
      <c r="H99" s="0" t="s">
        <v>324</v>
      </c>
      <c r="J99" s="171" t="s">
        <v>328</v>
      </c>
      <c r="K99" s="171"/>
      <c r="L99" s="0"/>
    </row>
    <row collapsed="false" customFormat="false" customHeight="false" hidden="false" ht="15" outlineLevel="0" r="100">
      <c r="A100" s="155" t="s">
        <v>2</v>
      </c>
      <c r="B100" s="160" t="n">
        <f aca="false">Sorties_modele_tertiaire!$C$175</f>
        <v>1</v>
      </c>
      <c r="C100" s="160" t="n">
        <f aca="false">Sorties_modele_tertiaire!$D$175</f>
        <v>0.99</v>
      </c>
      <c r="D100" s="160" t="n">
        <f aca="false">Sorties_modele_tertiaire!$E$175</f>
        <v>0.86</v>
      </c>
      <c r="E100" s="160" t="n">
        <f aca="false">Sorties_modele_tertiaire!$F$175</f>
        <v>0.74</v>
      </c>
      <c r="F100" s="160" t="n">
        <f aca="false">Sorties_modele_tertiaire!$G$175</f>
        <v>0.54</v>
      </c>
      <c r="G100" s="160"/>
      <c r="J100" s="171"/>
      <c r="K100" s="171"/>
      <c r="L100" s="0"/>
    </row>
    <row collapsed="false" customFormat="false" customHeight="false" hidden="false" ht="15" outlineLevel="0" r="101">
      <c r="A101" s="155" t="s">
        <v>10</v>
      </c>
      <c r="B101" s="160" t="n">
        <f aca="false">Sorties_modele_tertiaire!$C$176</f>
        <v>1</v>
      </c>
      <c r="C101" s="160" t="n">
        <f aca="false">Sorties_modele_tertiaire!$D$176</f>
        <v>0.95</v>
      </c>
      <c r="D101" s="160" t="n">
        <f aca="false">Sorties_modele_tertiaire!$E$176</f>
        <v>0.85</v>
      </c>
      <c r="E101" s="160" t="n">
        <f aca="false">Sorties_modele_tertiaire!$F$176</f>
        <v>0.74</v>
      </c>
      <c r="F101" s="160" t="n">
        <f aca="false">Sorties_modele_tertiaire!$G$176</f>
        <v>0.53</v>
      </c>
      <c r="G101" s="160"/>
      <c r="J101" s="171"/>
      <c r="K101" s="171"/>
      <c r="L101" s="0"/>
    </row>
    <row collapsed="false" customFormat="false" customHeight="false" hidden="false" ht="15" outlineLevel="0" r="102">
      <c r="A102" s="155" t="s">
        <v>11</v>
      </c>
      <c r="B102" s="160" t="n">
        <f aca="false">Sorties_modele_tertiaire!$C$177</f>
        <v>1</v>
      </c>
      <c r="C102" s="160" t="n">
        <f aca="false">Sorties_modele_tertiaire!$D$177</f>
        <v>0.93</v>
      </c>
      <c r="D102" s="160" t="n">
        <f aca="false">Sorties_modele_tertiaire!$E$177</f>
        <v>0.85</v>
      </c>
      <c r="E102" s="160" t="n">
        <f aca="false">Sorties_modele_tertiaire!$F$177</f>
        <v>0.77</v>
      </c>
      <c r="F102" s="160" t="n">
        <f aca="false">Sorties_modele_tertiaire!$G$177</f>
        <v>0.62</v>
      </c>
      <c r="G102" s="160"/>
      <c r="J102" s="171"/>
      <c r="K102" s="171"/>
      <c r="L102" s="0"/>
    </row>
    <row collapsed="false" customFormat="false" customHeight="false" hidden="false" ht="15" outlineLevel="0" r="103">
      <c r="A103" s="155" t="s">
        <v>12</v>
      </c>
      <c r="B103" s="160" t="n">
        <f aca="false">Sorties_modele_tertiaire!$C$178</f>
        <v>1</v>
      </c>
      <c r="C103" s="160" t="n">
        <f aca="false">Sorties_modele_tertiaire!$D$178</f>
        <v>0.95</v>
      </c>
      <c r="D103" s="160" t="n">
        <f aca="false">Sorties_modele_tertiaire!$E$178</f>
        <v>0.86</v>
      </c>
      <c r="E103" s="160" t="n">
        <f aca="false">Sorties_modele_tertiaire!$F$178</f>
        <v>0.77</v>
      </c>
      <c r="F103" s="160" t="n">
        <f aca="false">Sorties_modele_tertiaire!$G$178</f>
        <v>0.58</v>
      </c>
      <c r="G103" s="160"/>
      <c r="J103" s="171"/>
      <c r="K103" s="171"/>
      <c r="L103" s="0"/>
    </row>
    <row collapsed="false" customFormat="false" customHeight="false" hidden="false" ht="15" outlineLevel="0" r="104">
      <c r="E104" s="71"/>
      <c r="F104" s="71"/>
      <c r="G104" s="71"/>
      <c r="J104" s="145"/>
      <c r="K104" s="145"/>
      <c r="L104" s="0"/>
    </row>
    <row collapsed="false" customFormat="false" customHeight="false" hidden="false" ht="18.75" outlineLevel="0" r="105">
      <c r="A105" s="146" t="s">
        <v>329</v>
      </c>
      <c r="B105" s="147"/>
      <c r="C105" s="147"/>
      <c r="D105" s="147"/>
      <c r="E105" s="193"/>
      <c r="F105" s="193"/>
      <c r="G105" s="193"/>
      <c r="J105" s="145"/>
      <c r="K105" s="145"/>
      <c r="L105" s="0"/>
    </row>
    <row collapsed="false" customFormat="false" customHeight="false" hidden="false" ht="18.75" outlineLevel="0" r="106">
      <c r="A106" s="196"/>
      <c r="B106" s="197"/>
      <c r="C106" s="197"/>
      <c r="D106" s="197"/>
      <c r="E106" s="198"/>
      <c r="F106" s="198"/>
      <c r="G106" s="198"/>
      <c r="J106" s="162"/>
      <c r="K106" s="162"/>
      <c r="L106" s="0"/>
    </row>
    <row collapsed="false" customFormat="false" customHeight="true" hidden="false" ht="21.75" outlineLevel="0" r="107">
      <c r="A107" s="56" t="s">
        <v>330</v>
      </c>
      <c r="E107" s="71"/>
      <c r="F107" s="71"/>
      <c r="G107" s="71"/>
      <c r="J107" s="145"/>
      <c r="K107" s="145"/>
      <c r="L107" s="0"/>
    </row>
    <row collapsed="false" customFormat="false" customHeight="false" hidden="false" ht="15" outlineLevel="0" r="108">
      <c r="A108" s="155" t="s">
        <v>2</v>
      </c>
      <c r="B108" s="199" t="n">
        <f aca="false">Sorties_modele_tertiaire!$C$189</f>
        <v>0.429622527641727</v>
      </c>
      <c r="C108" s="199" t="n">
        <f aca="false">Sorties_modele_tertiaire!$D$189</f>
        <v>0.453638402666962</v>
      </c>
      <c r="D108" s="199" t="n">
        <f aca="false">Sorties_modele_tertiaire!$E$189</f>
        <v>0.468399550510258</v>
      </c>
      <c r="E108" s="199" t="n">
        <f aca="false">Sorties_modele_tertiaire!$F$189</f>
        <v>0.482731433379629</v>
      </c>
      <c r="F108" s="199" t="n">
        <f aca="false">Sorties_modele_tertiaire!$G$189</f>
        <v>0.511235335884038</v>
      </c>
      <c r="G108" s="160"/>
      <c r="J108" s="170" t="s">
        <v>331</v>
      </c>
      <c r="K108" s="171"/>
      <c r="L108" s="172"/>
    </row>
    <row collapsed="false" customFormat="false" customHeight="false" hidden="false" ht="15" outlineLevel="0" r="109">
      <c r="A109" s="155" t="s">
        <v>10</v>
      </c>
      <c r="B109" s="199" t="n">
        <f aca="false">Sorties_modele_tertiaire!$C$190</f>
        <v>0.30789874577085</v>
      </c>
      <c r="C109" s="199" t="n">
        <f aca="false">Sorties_modele_tertiaire!$D$190</f>
        <v>0.340618670134906</v>
      </c>
      <c r="D109" s="199" t="n">
        <f aca="false">Sorties_modele_tertiaire!$E$190</f>
        <v>0.356797667219688</v>
      </c>
      <c r="E109" s="199" t="n">
        <f aca="false">Sorties_modele_tertiaire!$F$190</f>
        <v>0.372000777898808</v>
      </c>
      <c r="F109" s="199" t="n">
        <f aca="false">Sorties_modele_tertiaire!$G$190</f>
        <v>0.39551820218273</v>
      </c>
      <c r="G109" s="160"/>
      <c r="J109" s="170"/>
      <c r="K109" s="171"/>
      <c r="L109" s="172"/>
    </row>
    <row collapsed="false" customFormat="false" customHeight="false" hidden="false" ht="15" outlineLevel="0" r="110">
      <c r="A110" s="155" t="s">
        <v>11</v>
      </c>
      <c r="B110" s="199" t="n">
        <f aca="false">Sorties_modele_tertiaire!$C$191</f>
        <v>0.246772650260835</v>
      </c>
      <c r="C110" s="199" t="n">
        <f aca="false">Sorties_modele_tertiaire!$D$191</f>
        <v>0.266764327422866</v>
      </c>
      <c r="D110" s="199" t="n">
        <f aca="false">Sorties_modele_tertiaire!$E$191</f>
        <v>0.27862744870288</v>
      </c>
      <c r="E110" s="199" t="n">
        <f aca="false">Sorties_modele_tertiaire!$F$191</f>
        <v>0.290057966348488</v>
      </c>
      <c r="F110" s="199" t="n">
        <f aca="false">Sorties_modele_tertiaire!$G$191</f>
        <v>0.313460401175856</v>
      </c>
      <c r="G110" s="160"/>
      <c r="J110" s="170"/>
      <c r="K110" s="171"/>
      <c r="L110" s="172"/>
    </row>
    <row collapsed="false" customFormat="false" customHeight="false" hidden="false" ht="15" outlineLevel="0" r="111">
      <c r="A111" s="155" t="s">
        <v>12</v>
      </c>
      <c r="B111" s="199" t="n">
        <f aca="false">Sorties_modele_tertiaire!$C$192</f>
        <v>0.265247165778744</v>
      </c>
      <c r="C111" s="199" t="n">
        <f aca="false">Sorties_modele_tertiaire!$D$192</f>
        <v>0.278505801710938</v>
      </c>
      <c r="D111" s="199" t="n">
        <f aca="false">Sorties_modele_tertiaire!$E$192</f>
        <v>0.285543886305004</v>
      </c>
      <c r="E111" s="199" t="n">
        <f aca="false">Sorties_modele_tertiaire!$F$192</f>
        <v>0.292490063447558</v>
      </c>
      <c r="F111" s="199" t="n">
        <f aca="false">Sorties_modele_tertiaire!$G$192</f>
        <v>0.303395713308654</v>
      </c>
      <c r="G111" s="160"/>
      <c r="J111" s="170"/>
      <c r="K111" s="171"/>
      <c r="L111" s="172"/>
    </row>
    <row collapsed="false" customFormat="false" customHeight="false" hidden="false" ht="15" outlineLevel="0" r="112">
      <c r="E112" s="71"/>
      <c r="F112" s="71"/>
      <c r="G112" s="71"/>
      <c r="J112" s="168"/>
      <c r="K112" s="168"/>
      <c r="L112" s="0"/>
    </row>
    <row collapsed="false" customFormat="false" customHeight="true" hidden="false" ht="21.75" outlineLevel="0" r="113">
      <c r="A113" s="56" t="s">
        <v>332</v>
      </c>
      <c r="E113" s="71"/>
      <c r="F113" s="71"/>
      <c r="G113" s="71"/>
      <c r="H113" s="0" t="s">
        <v>333</v>
      </c>
      <c r="J113" s="168"/>
      <c r="K113" s="168"/>
      <c r="L113" s="0"/>
    </row>
    <row collapsed="false" customFormat="false" customHeight="false" hidden="false" ht="15" outlineLevel="0" r="114">
      <c r="A114" s="155" t="s">
        <v>2</v>
      </c>
      <c r="B114" s="160" t="n">
        <f aca="false">Sorties_modele_tertiaire!$C$197/($B7*10^6*$B$20*$B$108)*10^9</f>
        <v>943.446753585038</v>
      </c>
      <c r="C114" s="160" t="n">
        <f aca="false">Sorties_modele_tertiaire!$D$196/($C7*10^6*$C$20*$C$108)*10^9</f>
        <v>2306.50833456089</v>
      </c>
      <c r="D114" s="160" t="n">
        <f aca="false">Sorties_modele_tertiaire!$E$196/($D7*10^6*$D$20*$D$108)*10^9</f>
        <v>2354.4987967553</v>
      </c>
      <c r="E114" s="160" t="n">
        <f aca="false">Sorties_modele_tertiaire!$F$196/($E7*10^6*$E$20*$E$108)*10^9</f>
        <v>2379.76571066812</v>
      </c>
      <c r="F114" s="160" t="n">
        <f aca="false">Sorties_modele_tertiaire!$F$197/($F7*10^6*$F$20*$F$108)*10^9</f>
        <v>912.466562521642</v>
      </c>
      <c r="G114" s="160"/>
      <c r="J114" s="170" t="s">
        <v>334</v>
      </c>
      <c r="K114" s="0"/>
      <c r="L114" s="154" t="s">
        <v>335</v>
      </c>
    </row>
    <row collapsed="false" customFormat="false" customHeight="false" hidden="false" ht="15" outlineLevel="0" r="115">
      <c r="A115" s="155" t="s">
        <v>10</v>
      </c>
      <c r="B115" s="160" t="n">
        <f aca="false">Sorties_modele_tertiaire!$C$198/($B7*10^6*$B$21*$B$109)*10^9</f>
        <v>1390.74980402166</v>
      </c>
      <c r="C115" s="160" t="n">
        <f aca="false">Sorties_modele_tertiaire!$D$197/($C7*10^6*$C$21*$C$109)*10^9</f>
        <v>3387.44403615432</v>
      </c>
      <c r="D115" s="160" t="n">
        <f aca="false">Sorties_modele_tertiaire!$E$197/($D7*10^6*$D$21*$D$109)*10^9</f>
        <v>3599.54955647525</v>
      </c>
      <c r="E115" s="160" t="n">
        <f aca="false">Sorties_modele_tertiaire!$F$197/($E7*10^6*$E$21*$E$109)*10^9</f>
        <v>3722.78196733678</v>
      </c>
      <c r="F115" s="160" t="n">
        <f aca="false">Sorties_modele_tertiaire!$F$198/($F7*10^6*$F$21*$F$109)*10^9</f>
        <v>1532.37559765072</v>
      </c>
      <c r="G115" s="160"/>
      <c r="J115" s="170"/>
      <c r="K115" s="171"/>
      <c r="L115" s="154"/>
    </row>
    <row collapsed="false" customFormat="false" customHeight="false" hidden="false" ht="15" outlineLevel="0" r="116">
      <c r="A116" s="155" t="s">
        <v>11</v>
      </c>
      <c r="B116" s="160" t="n">
        <f aca="false">Sorties_modele_tertiaire!$C$199/($B7*10^6*$B$22*$B$110)*10^9</f>
        <v>14403.293557585</v>
      </c>
      <c r="C116" s="160" t="n">
        <f aca="false">Sorties_modele_tertiaire!$D$198/($C7*10^6*$C$22*$C$110)*10^9</f>
        <v>3666.6189022655</v>
      </c>
      <c r="D116" s="160" t="n">
        <f aca="false">Sorties_modele_tertiaire!$E$198/($D7*10^6*$D$22*$D$110)*10^9</f>
        <v>3789.25653930788</v>
      </c>
      <c r="E116" s="160" t="n">
        <f aca="false">Sorties_modele_tertiaire!$F$198/($E7*10^6*$E$22*$E$110)*10^9</f>
        <v>3714.70540691596</v>
      </c>
      <c r="F116" s="160" t="n">
        <f aca="false">Sorties_modele_tertiaire!$F$199/($F7*10^6*$F$22*$F$110)*10^9</f>
        <v>13926.3268031871</v>
      </c>
      <c r="G116" s="160"/>
      <c r="J116" s="170"/>
      <c r="K116" s="171"/>
      <c r="L116" s="154"/>
    </row>
    <row collapsed="false" customFormat="false" customHeight="false" hidden="false" ht="15" outlineLevel="0" r="117">
      <c r="A117" s="155" t="s">
        <v>12</v>
      </c>
      <c r="B117" s="160" t="n">
        <f aca="false">Sorties_modele_tertiaire!$C$196/($B7*10^6*$B$23*$B$111)*10^9</f>
        <v>4431.32102351118</v>
      </c>
      <c r="C117" s="160" t="n">
        <f aca="false">Sorties_modele_tertiaire!$D$199/($C7*10^6*$C$23*$C$111)*10^9</f>
        <v>3510.57439804171</v>
      </c>
      <c r="D117" s="160" t="n">
        <f aca="false">Sorties_modele_tertiaire!$E$199/($D7*10^6*$D$23*$D$111)*10^9</f>
        <v>3672.10168403113</v>
      </c>
      <c r="E117" s="160" t="n">
        <f aca="false">Sorties_modele_tertiaire!$F$199/($E7*10^6*$E$23*$E$111)*10^9</f>
        <v>3780.9461180049</v>
      </c>
      <c r="F117" s="160" t="n">
        <f aca="false">Sorties_modele_tertiaire!$F$196/($F7*10^6*$F$23*$F$111)*10^9</f>
        <v>4207.14840654256</v>
      </c>
      <c r="G117" s="160"/>
      <c r="J117" s="170"/>
      <c r="K117" s="171"/>
      <c r="L117" s="154"/>
    </row>
    <row collapsed="false" customFormat="false" customHeight="false" hidden="false" ht="15" outlineLevel="0" r="118">
      <c r="E118" s="71"/>
      <c r="F118" s="71"/>
      <c r="G118" s="71"/>
      <c r="J118" s="145"/>
      <c r="K118" s="145"/>
      <c r="L118" s="154"/>
    </row>
    <row collapsed="false" customFormat="false" customHeight="false" hidden="false" ht="15" outlineLevel="0" r="119">
      <c r="E119" s="71"/>
      <c r="F119" s="71"/>
      <c r="G119" s="71"/>
      <c r="H119" s="0" t="s">
        <v>324</v>
      </c>
      <c r="J119" s="145"/>
      <c r="K119" s="145"/>
      <c r="L119" s="154"/>
    </row>
    <row collapsed="false" customFormat="false" customHeight="false" hidden="false" ht="15" outlineLevel="0" r="120">
      <c r="A120" s="194" t="s">
        <v>336</v>
      </c>
      <c r="B120" s="200" t="n">
        <f aca="false">Sorties_modele_tertiaire!$B$203</f>
        <v>1</v>
      </c>
      <c r="C120" s="200" t="n">
        <f aca="false">Sorties_modele_tertiaire!$C$203</f>
        <v>1.09</v>
      </c>
      <c r="D120" s="200" t="n">
        <f aca="false">Sorties_modele_tertiaire!$D$203</f>
        <v>1.22</v>
      </c>
      <c r="E120" s="200" t="n">
        <f aca="false">Sorties_modele_tertiaire!$E$203</f>
        <v>1.28</v>
      </c>
      <c r="F120" s="200" t="n">
        <f aca="false">Sorties_modele_tertiaire!$F$203</f>
        <v>1.41</v>
      </c>
      <c r="G120" s="200"/>
      <c r="J120" s="145" t="s">
        <v>337</v>
      </c>
      <c r="K120" s="145"/>
      <c r="L120" s="154"/>
    </row>
    <row collapsed="false" customFormat="false" customHeight="false" hidden="false" ht="15" outlineLevel="0" r="121">
      <c r="E121" s="71"/>
      <c r="F121" s="71"/>
      <c r="G121" s="71"/>
      <c r="J121" s="145"/>
      <c r="K121" s="145"/>
      <c r="L121" s="154"/>
    </row>
    <row collapsed="false" customFormat="false" customHeight="false" hidden="false" ht="18.75" outlineLevel="0" r="122">
      <c r="A122" s="146" t="s">
        <v>338</v>
      </c>
      <c r="B122" s="147"/>
      <c r="C122" s="147"/>
      <c r="D122" s="147"/>
      <c r="E122" s="193"/>
      <c r="F122" s="193"/>
      <c r="G122" s="193"/>
      <c r="J122" s="145"/>
      <c r="K122" s="145"/>
      <c r="L122" s="0"/>
    </row>
    <row collapsed="false" customFormat="false" customHeight="false" hidden="false" ht="15" outlineLevel="0" r="123">
      <c r="B123" s="201"/>
      <c r="C123" s="201"/>
      <c r="D123" s="201"/>
      <c r="E123" s="71"/>
      <c r="F123" s="71"/>
      <c r="G123" s="71"/>
      <c r="J123" s="145"/>
      <c r="K123" s="145"/>
      <c r="L123" s="0"/>
    </row>
    <row collapsed="false" customFormat="false" customHeight="false" hidden="false" ht="15" outlineLevel="0" r="124">
      <c r="A124" s="194" t="s">
        <v>336</v>
      </c>
      <c r="B124" s="202"/>
      <c r="C124" s="202"/>
      <c r="D124" s="202"/>
      <c r="E124" s="202"/>
      <c r="F124" s="202"/>
      <c r="G124" s="200"/>
      <c r="H124" s="0" t="s">
        <v>339</v>
      </c>
      <c r="J124" s="145" t="s">
        <v>340</v>
      </c>
      <c r="K124" s="145"/>
      <c r="L124" s="142" t="s">
        <v>341</v>
      </c>
    </row>
    <row collapsed="false" customFormat="false" customHeight="false" hidden="false" ht="15" outlineLevel="0" r="125">
      <c r="J125" s="145"/>
      <c r="K125" s="145"/>
    </row>
    <row collapsed="false" customFormat="false" customHeight="false" hidden="false" ht="15" outlineLevel="0" r="126">
      <c r="J126" s="145"/>
      <c r="K126" s="145"/>
    </row>
    <row collapsed="false" customFormat="false" customHeight="false" hidden="false" ht="15" outlineLevel="0" r="127">
      <c r="J127" s="145"/>
      <c r="K127" s="145"/>
    </row>
    <row collapsed="false" customFormat="false" customHeight="false" hidden="false" ht="15" outlineLevel="0" r="128">
      <c r="J128" s="145"/>
      <c r="K128" s="145"/>
    </row>
    <row collapsed="false" customFormat="false" customHeight="false" hidden="false" ht="15" outlineLevel="0" r="129">
      <c r="J129" s="145"/>
      <c r="K129" s="145"/>
    </row>
    <row collapsed="false" customFormat="false" customHeight="false" hidden="false" ht="15" outlineLevel="0" r="130">
      <c r="J130" s="145"/>
      <c r="K130" s="145"/>
    </row>
    <row collapsed="false" customFormat="false" customHeight="false" hidden="false" ht="15" outlineLevel="0" r="131">
      <c r="J131" s="145"/>
      <c r="K131" s="145"/>
    </row>
    <row collapsed="false" customFormat="false" customHeight="false" hidden="false" ht="15" outlineLevel="0" r="132">
      <c r="J132" s="145"/>
      <c r="K132" s="145"/>
    </row>
    <row collapsed="false" customFormat="false" customHeight="false" hidden="false" ht="15" outlineLevel="0" r="133">
      <c r="J133" s="145"/>
      <c r="K133" s="145"/>
    </row>
    <row collapsed="false" customFormat="false" customHeight="false" hidden="false" ht="15" outlineLevel="0" r="134">
      <c r="J134" s="145"/>
      <c r="K134" s="145"/>
    </row>
    <row collapsed="false" customFormat="false" customHeight="false" hidden="false" ht="15" outlineLevel="0" r="135">
      <c r="J135" s="145"/>
      <c r="K135" s="145"/>
    </row>
    <row collapsed="false" customFormat="false" customHeight="false" hidden="false" ht="15" outlineLevel="0" r="136">
      <c r="J136" s="145"/>
      <c r="K136" s="145"/>
    </row>
    <row collapsed="false" customFormat="false" customHeight="false" hidden="false" ht="15" outlineLevel="0" r="137">
      <c r="J137" s="145"/>
      <c r="K137" s="145"/>
    </row>
    <row collapsed="false" customFormat="false" customHeight="false" hidden="false" ht="15" outlineLevel="0" r="138">
      <c r="J138" s="145"/>
      <c r="K138" s="145"/>
    </row>
    <row collapsed="false" customFormat="false" customHeight="false" hidden="false" ht="15" outlineLevel="0" r="139">
      <c r="J139" s="145"/>
      <c r="K139" s="145"/>
    </row>
    <row collapsed="false" customFormat="false" customHeight="false" hidden="false" ht="15" outlineLevel="0" r="140">
      <c r="J140" s="145"/>
      <c r="K140" s="145"/>
    </row>
    <row collapsed="false" customFormat="false" customHeight="false" hidden="false" ht="15" outlineLevel="0" r="141">
      <c r="J141" s="145"/>
      <c r="K141" s="145"/>
    </row>
    <row collapsed="false" customFormat="false" customHeight="false" hidden="false" ht="15" outlineLevel="0" r="142">
      <c r="J142" s="145"/>
      <c r="K142" s="145"/>
    </row>
    <row collapsed="false" customFormat="false" customHeight="false" hidden="false" ht="15" outlineLevel="0" r="143">
      <c r="J143" s="145"/>
      <c r="K143" s="145"/>
    </row>
    <row collapsed="false" customFormat="false" customHeight="false" hidden="false" ht="15" outlineLevel="0" r="144">
      <c r="J144" s="145"/>
      <c r="K144" s="145"/>
    </row>
    <row collapsed="false" customFormat="false" customHeight="false" hidden="false" ht="15" outlineLevel="0" r="145">
      <c r="J145" s="145"/>
      <c r="K145" s="145"/>
    </row>
    <row collapsed="false" customFormat="false" customHeight="false" hidden="false" ht="15" outlineLevel="0" r="146">
      <c r="J146" s="145"/>
      <c r="K146" s="145"/>
    </row>
    <row collapsed="false" customFormat="false" customHeight="false" hidden="false" ht="15" outlineLevel="0" r="147">
      <c r="J147" s="145"/>
      <c r="K147" s="145"/>
    </row>
    <row collapsed="false" customFormat="false" customHeight="false" hidden="false" ht="15" outlineLevel="0" r="148">
      <c r="J148" s="145"/>
      <c r="K148" s="145"/>
    </row>
    <row collapsed="false" customFormat="false" customHeight="false" hidden="false" ht="15" outlineLevel="0" r="149">
      <c r="J149" s="145"/>
      <c r="K149" s="145"/>
    </row>
    <row collapsed="false" customFormat="false" customHeight="false" hidden="false" ht="15" outlineLevel="0" r="150">
      <c r="J150" s="145"/>
      <c r="K150" s="145"/>
    </row>
    <row collapsed="false" customFormat="false" customHeight="false" hidden="false" ht="15" outlineLevel="0" r="151">
      <c r="J151" s="0"/>
      <c r="K151" s="0"/>
    </row>
    <row collapsed="false" customFormat="false" customHeight="false" hidden="false" ht="15" outlineLevel="0" r="152">
      <c r="J152" s="0"/>
      <c r="K152" s="0"/>
    </row>
    <row collapsed="false" customFormat="false" customHeight="false" hidden="false" ht="15" outlineLevel="0" r="153">
      <c r="J153" s="145"/>
      <c r="K153" s="145"/>
    </row>
    <row collapsed="false" customFormat="false" customHeight="false" hidden="false" ht="15" outlineLevel="0" r="154">
      <c r="J154" s="145"/>
      <c r="K154" s="145"/>
    </row>
    <row collapsed="false" customFormat="false" customHeight="false" hidden="false" ht="15" outlineLevel="0" r="155">
      <c r="J155" s="145"/>
      <c r="K155" s="145"/>
    </row>
    <row collapsed="false" customFormat="false" customHeight="false" hidden="false" ht="15" outlineLevel="0" r="156">
      <c r="J156" s="145"/>
      <c r="K156" s="145"/>
    </row>
    <row collapsed="false" customFormat="false" customHeight="false" hidden="false" ht="15" outlineLevel="0" r="157">
      <c r="J157" s="145"/>
      <c r="K157" s="145"/>
    </row>
    <row collapsed="false" customFormat="false" customHeight="false" hidden="false" ht="15" outlineLevel="0" r="158">
      <c r="J158" s="145"/>
      <c r="K158" s="145"/>
    </row>
    <row collapsed="false" customFormat="false" customHeight="false" hidden="false" ht="15" outlineLevel="0" r="159">
      <c r="J159" s="145"/>
      <c r="K159" s="145"/>
    </row>
    <row collapsed="false" customFormat="false" customHeight="false" hidden="false" ht="15" outlineLevel="0" r="160">
      <c r="J160" s="145"/>
      <c r="K160" s="145"/>
    </row>
    <row collapsed="false" customFormat="false" customHeight="false" hidden="false" ht="15" outlineLevel="0" r="161">
      <c r="J161" s="145"/>
      <c r="K161" s="145"/>
    </row>
    <row collapsed="false" customFormat="false" customHeight="false" hidden="false" ht="15" outlineLevel="0" r="162">
      <c r="J162" s="145"/>
      <c r="K162" s="145"/>
    </row>
    <row collapsed="false" customFormat="false" customHeight="false" hidden="false" ht="15" outlineLevel="0" r="163">
      <c r="J163" s="145"/>
      <c r="K163" s="145"/>
    </row>
    <row collapsed="false" customFormat="false" customHeight="false" hidden="false" ht="15" outlineLevel="0" r="164">
      <c r="J164" s="145"/>
      <c r="K164" s="145"/>
    </row>
    <row collapsed="false" customFormat="false" customHeight="false" hidden="false" ht="15" outlineLevel="0" r="165">
      <c r="J165" s="145"/>
      <c r="K165" s="145"/>
    </row>
    <row collapsed="false" customFormat="false" customHeight="false" hidden="false" ht="15" outlineLevel="0" r="166">
      <c r="J166" s="145"/>
      <c r="K166" s="145"/>
    </row>
    <row collapsed="false" customFormat="false" customHeight="false" hidden="false" ht="15" outlineLevel="0" r="167">
      <c r="J167" s="145"/>
      <c r="K167" s="145"/>
    </row>
    <row collapsed="false" customFormat="false" customHeight="false" hidden="false" ht="15" outlineLevel="0" r="168">
      <c r="J168" s="145"/>
      <c r="K168" s="145"/>
    </row>
    <row collapsed="false" customFormat="false" customHeight="false" hidden="false" ht="15" outlineLevel="0" r="169">
      <c r="J169" s="145"/>
      <c r="K169" s="145"/>
    </row>
    <row collapsed="false" customFormat="false" customHeight="false" hidden="false" ht="15" outlineLevel="0" r="170">
      <c r="J170" s="145"/>
      <c r="K170" s="145"/>
    </row>
    <row collapsed="false" customFormat="false" customHeight="false" hidden="false" ht="15" outlineLevel="0" r="171">
      <c r="J171" s="145"/>
      <c r="K171" s="145"/>
    </row>
    <row collapsed="false" customFormat="false" customHeight="false" hidden="false" ht="15" outlineLevel="0" r="172">
      <c r="J172" s="145"/>
      <c r="K172" s="145"/>
    </row>
    <row collapsed="false" customFormat="false" customHeight="false" hidden="false" ht="15" outlineLevel="0" r="173">
      <c r="J173" s="145"/>
      <c r="K173" s="145"/>
    </row>
    <row collapsed="false" customFormat="false" customHeight="false" hidden="false" ht="15" outlineLevel="0" r="174">
      <c r="J174" s="145"/>
      <c r="K174" s="145"/>
    </row>
    <row collapsed="false" customFormat="false" customHeight="false" hidden="false" ht="15" outlineLevel="0" r="175">
      <c r="J175" s="145"/>
      <c r="K175" s="145"/>
    </row>
    <row collapsed="false" customFormat="false" customHeight="false" hidden="false" ht="15" outlineLevel="0" r="176">
      <c r="J176" s="145"/>
      <c r="K176" s="145"/>
    </row>
    <row collapsed="false" customFormat="false" customHeight="false" hidden="false" ht="15" outlineLevel="0" r="177">
      <c r="J177" s="145"/>
      <c r="K177" s="145"/>
    </row>
    <row collapsed="false" customFormat="false" customHeight="false" hidden="false" ht="15" outlineLevel="0" r="178">
      <c r="J178" s="145"/>
      <c r="K178" s="145"/>
    </row>
    <row collapsed="false" customFormat="false" customHeight="false" hidden="false" ht="15" outlineLevel="0" r="179">
      <c r="J179" s="145"/>
      <c r="K179" s="145"/>
    </row>
    <row collapsed="false" customFormat="false" customHeight="false" hidden="false" ht="15" outlineLevel="0" r="180">
      <c r="J180" s="145"/>
      <c r="K180" s="145"/>
    </row>
    <row collapsed="false" customFormat="false" customHeight="false" hidden="false" ht="15" outlineLevel="0" r="181">
      <c r="J181" s="145"/>
      <c r="K181" s="145"/>
    </row>
    <row collapsed="false" customFormat="false" customHeight="false" hidden="false" ht="15" outlineLevel="0" r="182">
      <c r="J182" s="145"/>
      <c r="K182" s="145"/>
    </row>
    <row collapsed="false" customFormat="false" customHeight="false" hidden="false" ht="15" outlineLevel="0" r="183">
      <c r="J183" s="145"/>
      <c r="K183" s="145"/>
    </row>
    <row collapsed="false" customFormat="false" customHeight="false" hidden="false" ht="15" outlineLevel="0" r="184">
      <c r="J184" s="145"/>
      <c r="K184" s="145"/>
    </row>
    <row collapsed="false" customFormat="false" customHeight="false" hidden="false" ht="15" outlineLevel="0" r="185">
      <c r="J185" s="145"/>
      <c r="K185" s="145"/>
    </row>
    <row collapsed="false" customFormat="false" customHeight="false" hidden="false" ht="15" outlineLevel="0" r="186">
      <c r="J186" s="145"/>
      <c r="K186" s="145"/>
    </row>
    <row collapsed="false" customFormat="false" customHeight="false" hidden="false" ht="15" outlineLevel="0" r="187">
      <c r="J187" s="145"/>
      <c r="K187" s="145"/>
    </row>
    <row collapsed="false" customFormat="false" customHeight="false" hidden="false" ht="15" outlineLevel="0" r="188">
      <c r="J188" s="145"/>
      <c r="K188" s="145"/>
    </row>
    <row collapsed="false" customFormat="false" customHeight="false" hidden="false" ht="15" outlineLevel="0" r="189">
      <c r="J189" s="0"/>
      <c r="K189" s="0"/>
    </row>
    <row collapsed="false" customFormat="false" customHeight="false" hidden="false" ht="15" outlineLevel="0" r="190">
      <c r="J190" s="0"/>
      <c r="K190" s="0"/>
    </row>
    <row collapsed="false" customFormat="false" customHeight="false" hidden="false" ht="15" outlineLevel="0" r="191">
      <c r="J191" s="145"/>
      <c r="K191" s="145"/>
    </row>
    <row collapsed="false" customFormat="false" customHeight="false" hidden="false" ht="15" outlineLevel="0" r="192">
      <c r="J192" s="145"/>
      <c r="K192" s="145"/>
    </row>
    <row collapsed="false" customFormat="false" customHeight="false" hidden="false" ht="15" outlineLevel="0" r="193">
      <c r="J193" s="145"/>
      <c r="K193" s="145"/>
    </row>
    <row collapsed="false" customFormat="false" customHeight="false" hidden="false" ht="15" outlineLevel="0" r="194">
      <c r="J194" s="145"/>
      <c r="K194" s="145"/>
    </row>
    <row collapsed="false" customFormat="false" customHeight="false" hidden="false" ht="15" outlineLevel="0" r="195">
      <c r="J195" s="145"/>
      <c r="K195" s="145"/>
    </row>
    <row collapsed="false" customFormat="false" customHeight="false" hidden="false" ht="15" outlineLevel="0" r="196">
      <c r="J196" s="145"/>
      <c r="K196" s="145"/>
    </row>
    <row collapsed="false" customFormat="false" customHeight="false" hidden="false" ht="15" outlineLevel="0" r="197">
      <c r="J197" s="145"/>
      <c r="K197" s="145"/>
    </row>
    <row collapsed="false" customFormat="false" customHeight="false" hidden="false" ht="15" outlineLevel="0" r="198">
      <c r="J198" s="145"/>
      <c r="K198" s="145"/>
    </row>
    <row collapsed="false" customFormat="false" customHeight="false" hidden="false" ht="15" outlineLevel="0" r="199">
      <c r="J199" s="145"/>
      <c r="K199" s="145"/>
    </row>
    <row collapsed="false" customFormat="false" customHeight="false" hidden="false" ht="15" outlineLevel="0" r="200">
      <c r="J200" s="0"/>
      <c r="K200" s="0"/>
    </row>
    <row collapsed="false" customFormat="false" customHeight="false" hidden="false" ht="15" outlineLevel="0" r="201">
      <c r="J201" s="0"/>
      <c r="K201" s="0"/>
    </row>
    <row collapsed="false" customFormat="false" customHeight="false" hidden="false" ht="15" outlineLevel="0" r="202">
      <c r="J202" s="145"/>
      <c r="K202" s="145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2018-05-11T14:29:05Z</dcterms:modified>
  <cp:revision>104</cp:revision>
</cp:coreProperties>
</file>