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6" firstSheet="0" showHorizontalScroll="true" showSheetTabs="true" showVerticalScroll="true" tabRatio="474" windowHeight="8192" windowWidth="16384" xWindow="0" yWindow="0"/>
  </bookViews>
  <sheets>
    <sheet name="Conso_energie_usage" r:id="rId2" sheetId="1" state="visible"/>
    <sheet name="Conso_energie" r:id="rId3" sheetId="2" state="visible"/>
    <sheet name="Conso_branche_energie_usage" r:id="rId4" sheetId="3" state="visible"/>
    <sheet name="Conso_chauff_syst_energie" r:id="rId5" sheetId="4" state="visible"/>
    <sheet name="RDT_CLIM" r:id="rId6" sheetId="5" state="visible"/>
    <sheet name="RDT_ECS" r:id="rId7" sheetId="6" state="visible"/>
    <sheet name="Sorties pour Quentin" r:id="rId8" sheetId="7" state="visible"/>
    <sheet name="Feuille8" r:id="rId9" sheetId="8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<sst xmlns="http://schemas.openxmlformats.org/spreadsheetml/2006/main" count="14479" uniqueCount="142">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</sst>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2935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27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27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5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0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2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3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1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71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4" numFmtId="164" xfId="0">
      <alignment horizontal="general" indent="0" shrinkToFit="false" textRotation="0" vertical="bottom" wrapText="fals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XLConnect.Boolean" xfId="20"/>
    <cellStyle builtinId="54" customBuiltin="true" name="XLConnect.DateTime" xfId="21"/>
    <cellStyle builtinId="54" customBuiltin="true" name="XLConnect.Header" xfId="22"/>
    <cellStyle builtinId="54" customBuiltin="true" name="XLConnect.Numeric" xfId="23"/>
    <cellStyle builtinId="54" customBuiltin="true" name="XLConnect.String" xfId="24"/>
    <cellStyle builtinId="54" customBuiltin="true" name="Excel Built-in Excel Built-in Excel Built-in Excel Built-in Excel Built-in Excel Built-in Excel Built-in Excel Built-in Excel Built-in Excel Built-in Excel Built-in XLConnect.String" xfId="25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TableStyleLight1" xfId="26"/>
    <cellStyle builtinId="54" customBuiltin="true" name="Excel Built-in Excel Built-in Excel Built-in Excel Built-in Excel Built-in Excel Built-in Excel Built-in Excel Built-in Excel Built-in Excel Built-in Excel Built-in XLConnect.Header" xfId="27"/>
    <cellStyle builtinId="54" customBuiltin="true" name="Excel Built-in Excel Built-in Excel Built-in Excel Built-in Excel Built-in Excel Built-in Excel Built-in Excel Built-in Excel Built-in Excel Built-in Excel Built-in Excel Built-in Excel Built-in XLConnect.Numeric" xfId="28"/>
    <cellStyle builtinId="54" customBuiltin="true" name="Excel Built-in Excel Built-in Excel Built-in Excel Built-in Excel Built-in Excel Built-in Excel Built-in Excel Built-in Excel Built-in Excel Built-in Excel Built-in XLConnect.Numeric" xfId="29"/>
    <cellStyle builtinId="54" customBuiltin="true" name="Excel Built-in Excel Built-in Excel Built-in Excel Built-in Excel Built-in Excel Built-in Excel Built-in XLConnect.Header" xfId="30"/>
    <cellStyle builtinId="54" customBuiltin="true" name="Excel Built-in Excel Built-in Excel Built-in Excel Built-in Excel Built-in Excel Built-in Excel Built-in XLConnect.String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30</xdr:row>
      <xdr:rowOff>36000</xdr:rowOff>
    </xdr:to>
    <xdr:sp>
      <xdr:nvSpPr>
        <xdr:cNvPr id="0" name="Line 1"/>
        <xdr:cNvSpPr/>
      </xdr:nvSpPr>
      <xdr:spPr>
        <a:xfrm>
          <a:off x="8571600" y="8766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32</xdr:row>
      <xdr:rowOff>36000</xdr:rowOff>
    </xdr:to>
    <xdr:sp>
      <xdr:nvSpPr>
        <xdr:cNvPr id="1" name="Line 1"/>
        <xdr:cNvSpPr/>
      </xdr:nvSpPr>
      <xdr:spPr>
        <a:xfrm>
          <a:off x="8571600" y="8766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28</xdr:row>
      <xdr:rowOff>36360</xdr:rowOff>
    </xdr:to>
    <xdr:sp>
      <xdr:nvSpPr>
        <xdr:cNvPr id="2" name="Line 1"/>
        <xdr:cNvSpPr/>
      </xdr:nvSpPr>
      <xdr:spPr>
        <a:xfrm>
          <a:off x="8571600" y="8766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26</xdr:row>
      <xdr:rowOff>16560</xdr:rowOff>
    </xdr:from>
    <xdr:to>
      <xdr:col>8</xdr:col>
      <xdr:colOff>699120</xdr:colOff>
      <xdr:row>28</xdr:row>
      <xdr:rowOff>36360</xdr:rowOff>
    </xdr:to>
    <xdr:sp>
      <xdr:nvSpPr>
        <xdr:cNvPr id="3" name="Line 1"/>
        <xdr:cNvSpPr/>
      </xdr:nvSpPr>
      <xdr:spPr>
        <a:xfrm flipV="1">
          <a:off x="8571600" y="8406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36000</xdr:rowOff>
    </xdr:from>
    <xdr:to>
      <xdr:col>28</xdr:col>
      <xdr:colOff>338760</xdr:colOff>
      <xdr:row>30</xdr:row>
      <xdr:rowOff>36000</xdr:rowOff>
    </xdr:to>
    <xdr:sp>
      <xdr:nvSpPr>
        <xdr:cNvPr id="4" name="Line 1"/>
        <xdr:cNvSpPr/>
      </xdr:nvSpPr>
      <xdr:spPr>
        <a:xfrm>
          <a:off x="8571600" y="9091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1440</xdr:rowOff>
    </xdr:from>
    <xdr:to>
      <xdr:col>8</xdr:col>
      <xdr:colOff>699120</xdr:colOff>
      <xdr:row>30</xdr:row>
      <xdr:rowOff>36000</xdr:rowOff>
    </xdr:to>
    <xdr:sp>
      <xdr:nvSpPr>
        <xdr:cNvPr id="5" name="Line 1"/>
        <xdr:cNvSpPr/>
      </xdr:nvSpPr>
      <xdr:spPr>
        <a:xfrm flipV="1">
          <a:off x="8571600" y="8731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1080</xdr:rowOff>
    </xdr:from>
    <xdr:to>
      <xdr:col>8</xdr:col>
      <xdr:colOff>699120</xdr:colOff>
      <xdr:row>32</xdr:row>
      <xdr:rowOff>36000</xdr:rowOff>
    </xdr:to>
    <xdr:sp>
      <xdr:nvSpPr>
        <xdr:cNvPr id="6" name="Line 1"/>
        <xdr:cNvSpPr/>
      </xdr:nvSpPr>
      <xdr:spPr>
        <a:xfrm flipV="1">
          <a:off x="8571600" y="9056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32</xdr:row>
      <xdr:rowOff>36000</xdr:rowOff>
    </xdr:to>
    <xdr:sp>
      <xdr:nvSpPr>
        <xdr:cNvPr id="7" name="Line 1"/>
        <xdr:cNvSpPr/>
      </xdr:nvSpPr>
      <xdr:spPr>
        <a:xfrm flipH="1">
          <a:off x="8571600" y="8766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M11" activeCellId="0" pane="topLeft" sqref="M11"/>
    </sheetView>
  </sheetViews>
  <sheetFormatPr defaultRowHeight="12.75"/>
  <cols>
    <col min="1" max="1" hidden="false" style="0" width="33.7142857142857" collapsed="true"/>
    <col min="2" max="2" hidden="false" style="0" width="19.7091836734694" collapsed="true"/>
    <col min="3" max="10" hidden="false" style="0" width="11.5714285714286" collapsed="true"/>
    <col min="11" max="11" hidden="false" style="0" width="17.469387755102" collapsed="true"/>
    <col min="12" max="12" hidden="false" style="0" width="11.5714285714286" collapsed="true"/>
    <col min="13" max="13" hidden="false" style="0" width="16.7040816326531" collapsed="true"/>
    <col min="14" max="1025" hidden="false" style="0" width="11.5714285714286" collapsed="true"/>
  </cols>
  <sheetData>
    <row collapsed="false" customFormat="false" customHeight="false" hidden="false" ht="12.8" outlineLevel="0" r="1">
      <c r="A1" s="23546" t="s">
        <v>0</v>
      </c>
      <c r="B1" s="23547" t="s">
        <v>1</v>
      </c>
      <c r="C1" s="23548" t="s">
        <v>2</v>
      </c>
      <c r="D1" s="23549" t="s">
        <v>3</v>
      </c>
      <c r="E1" s="23550" t="s">
        <v>4</v>
      </c>
      <c r="F1" s="23551" t="s">
        <v>5</v>
      </c>
      <c r="G1" s="23552" t="s">
        <v>6</v>
      </c>
      <c r="H1" s="23553" t="s">
        <v>7</v>
      </c>
      <c r="I1" s="23554" t="s">
        <v>8</v>
      </c>
      <c r="L1" s="0" t="s">
        <v>9</v>
      </c>
      <c r="M1" s="0" t="s">
        <v>10</v>
      </c>
    </row>
    <row collapsed="false" customFormat="false" customHeight="false" hidden="false" ht="12.8" outlineLevel="0" r="2">
      <c r="A2" s="23555" t="s">
        <v>11</v>
      </c>
      <c r="B2" s="23610" t="s">
        <v>12</v>
      </c>
      <c r="C2" s="23665" t="s">
        <v>13</v>
      </c>
      <c r="D2" s="23720" t="n">
        <v>6.0791570898897</v>
      </c>
      <c r="E2" s="23775" t="n">
        <v>8.878988151737701</v>
      </c>
      <c r="F2" s="23830" t="n">
        <v>10.6077627199754</v>
      </c>
      <c r="G2" s="23885" t="n">
        <v>11.479392913387102</v>
      </c>
      <c r="H2" s="23940" t="n">
        <v>12.145627539952901</v>
      </c>
      <c r="I2" s="23995" t="n">
        <v>12.9803058211596</v>
      </c>
      <c r="K2" s="4" t="s">
        <v>12</v>
      </c>
      <c r="L2" s="0" t="n">
        <f aca="false">SUMIFS(I$2:I$56,B$2:B$56,$K$2)/SUMIFS(E$2:E$56,B$2:B$56,$K$2)</f>
        <v>0.959779840077078</v>
      </c>
      <c r="M2" s="0" t="n">
        <v>1.14961863087029</v>
      </c>
    </row>
    <row collapsed="false" customFormat="false" customHeight="false" hidden="false" ht="12.8" outlineLevel="0" r="3">
      <c r="A3" s="23556" t="s">
        <v>11</v>
      </c>
      <c r="B3" s="23611" t="s">
        <v>12</v>
      </c>
      <c r="C3" s="23666" t="s">
        <v>14</v>
      </c>
      <c r="D3" s="23721" t="n">
        <v>3.0083180403482</v>
      </c>
      <c r="E3" s="23776" t="n">
        <v>2.5572921097845</v>
      </c>
      <c r="F3" s="23831" t="n">
        <v>2.2363979079805</v>
      </c>
      <c r="G3" s="23886" t="n">
        <v>1.9118451143951</v>
      </c>
      <c r="H3" s="23941" t="n">
        <v>1.6393653426933001</v>
      </c>
      <c r="I3" s="23996" t="n">
        <v>0.9522940450488</v>
      </c>
      <c r="K3" s="4" t="s">
        <v>15</v>
      </c>
      <c r="L3" s="0" t="n">
        <f aca="false">SUMIFS(I$2:I$56,B$2:B$56,$K$3)/SUMIFS(E$2:E$56,B$2:B$56,$K$3)</f>
        <v>0.773774092527204</v>
      </c>
      <c r="M3" s="0" t="n">
        <v>0.812458613680636</v>
      </c>
    </row>
    <row collapsed="false" customFormat="false" customHeight="false" hidden="false" ht="12.8" outlineLevel="0" r="4">
      <c r="A4" s="23557" t="s">
        <v>11</v>
      </c>
      <c r="B4" s="23612" t="s">
        <v>12</v>
      </c>
      <c r="C4" s="23667" t="s">
        <v>16</v>
      </c>
      <c r="D4" s="23722" t="n">
        <v>4.7065148885455</v>
      </c>
      <c r="E4" s="23777" t="n">
        <v>3.4061092111070996</v>
      </c>
      <c r="F4" s="23832" t="n">
        <v>2.6453667523914</v>
      </c>
      <c r="G4" s="23887" t="n">
        <v>2.0369228665677</v>
      </c>
      <c r="H4" s="23942" t="n">
        <v>1.5762324582384</v>
      </c>
      <c r="I4" s="23997" t="n">
        <v>0.7011299016298</v>
      </c>
      <c r="K4" s="4" t="s">
        <v>17</v>
      </c>
      <c r="L4" s="0" t="n">
        <f aca="false">SUMIFS(I$2:I$56,B$2:B$56,$K$4)/SUMIFS(E$2:E$56,B$2:B$56,$K$4)</f>
        <v>0.773777561045082</v>
      </c>
      <c r="M4" s="0" t="n">
        <v>1.2993730370403</v>
      </c>
    </row>
    <row collapsed="false" customFormat="false" customHeight="false" hidden="false" ht="12.8" outlineLevel="0" r="5">
      <c r="A5" s="23558" t="s">
        <v>11</v>
      </c>
      <c r="B5" s="23613" t="s">
        <v>12</v>
      </c>
      <c r="C5" s="23668" t="s">
        <v>18</v>
      </c>
      <c r="D5" s="23723" t="n">
        <v>0.0</v>
      </c>
      <c r="E5" s="23778" t="n">
        <v>0.0</v>
      </c>
      <c r="F5" s="23833" t="n">
        <v>0.0</v>
      </c>
      <c r="G5" s="23888" t="n">
        <v>0.0</v>
      </c>
      <c r="H5" s="23943" t="n">
        <v>0.0</v>
      </c>
      <c r="I5" s="23998" t="n">
        <v>0.0</v>
      </c>
      <c r="K5" s="4" t="s">
        <v>19</v>
      </c>
      <c r="L5" s="0" t="n">
        <f aca="false">SUMIFS($I2:$I56,$B2:$B56,K$5)/SUMIFS($E2:$E56,$B2:$B56,K$5)</f>
        <v>0.30900138168255</v>
      </c>
      <c r="M5" s="0" t="n">
        <v>0.399919831671957</v>
      </c>
    </row>
    <row collapsed="false" customFormat="false" customHeight="false" hidden="false" ht="12.8" outlineLevel="0" r="6">
      <c r="A6" s="23559" t="s">
        <v>11</v>
      </c>
      <c r="B6" s="23614" t="s">
        <v>12</v>
      </c>
      <c r="C6" s="23669" t="s">
        <v>20</v>
      </c>
      <c r="D6" s="23724" t="n">
        <v>1.5091894714376</v>
      </c>
      <c r="E6" s="23779" t="n">
        <v>1.2866889215937</v>
      </c>
      <c r="F6" s="23834" t="n">
        <v>1.1251676688917</v>
      </c>
      <c r="G6" s="23889" t="n">
        <v>0.9592329767015</v>
      </c>
      <c r="H6" s="23944" t="n">
        <v>0.8198833734528</v>
      </c>
      <c r="I6" s="23999" t="n">
        <v>0.4612626779608999</v>
      </c>
      <c r="K6" s="4" t="s">
        <v>21</v>
      </c>
      <c r="L6" s="0" t="n">
        <f aca="false">SUMIFS(I$2:I$56,B$2:B$56,$K$6)/SUMIFS(E$2:E$56,B$2:B$56,$K$6)</f>
        <v>1.0892529199763</v>
      </c>
      <c r="M6" s="0" t="n">
        <v>1.05304851834969</v>
      </c>
    </row>
    <row collapsed="false" customFormat="false" customHeight="false" hidden="false" ht="12.8" outlineLevel="0" r="7">
      <c r="A7" s="23560" t="s">
        <v>11</v>
      </c>
      <c r="B7" s="23615" t="s">
        <v>15</v>
      </c>
      <c r="C7" s="23670" t="s">
        <v>13</v>
      </c>
      <c r="D7" s="23725" t="n">
        <v>4.9206550760368994</v>
      </c>
      <c r="E7" s="23780" t="n">
        <v>5.658271912456801</v>
      </c>
      <c r="F7" s="23835" t="n">
        <v>5.625640681994399</v>
      </c>
      <c r="G7" s="23890" t="n">
        <v>5.5637746341318</v>
      </c>
      <c r="H7" s="23945" t="n">
        <v>5.355026156601499</v>
      </c>
      <c r="I7" s="24000" t="n">
        <v>3.9234371782600004</v>
      </c>
      <c r="K7" s="4" t="s">
        <v>22</v>
      </c>
      <c r="L7" s="0" t="n">
        <f aca="false">SUMIFS(I$2:I$56,B$2:B$56,$K$7)/SUMIFS(E$2:E$56,B$2:B$56,$K$7)</f>
        <v>0.976513811815406</v>
      </c>
      <c r="M7" s="0" t="n">
        <v>1.1877860635126</v>
      </c>
    </row>
    <row collapsed="false" customFormat="false" customHeight="false" hidden="false" ht="12.8" outlineLevel="0" r="8">
      <c r="A8" s="23561" t="s">
        <v>11</v>
      </c>
      <c r="B8" s="23616" t="s">
        <v>15</v>
      </c>
      <c r="C8" s="23671" t="s">
        <v>14</v>
      </c>
      <c r="D8" s="23726" t="n">
        <v>0.0</v>
      </c>
      <c r="E8" s="23781" t="n">
        <v>0.0</v>
      </c>
      <c r="F8" s="23836" t="n">
        <v>0.0</v>
      </c>
      <c r="G8" s="23891" t="n">
        <v>0.0</v>
      </c>
      <c r="H8" s="23946" t="n">
        <v>0.0</v>
      </c>
      <c r="I8" s="24001" t="n">
        <v>0.0</v>
      </c>
      <c r="K8" s="4" t="s">
        <v>23</v>
      </c>
      <c r="L8" s="0" t="n">
        <f aca="false">SUMIFS(I$2:I$56,B$2:B$56,$K$8)/SUMIFS(E$2:E$56,B$2:B$56,$K$8)</f>
        <v>0.405680026379805</v>
      </c>
      <c r="M8" s="0" t="n">
        <v>0.604174618033936</v>
      </c>
    </row>
    <row collapsed="false" customFormat="false" customHeight="false" hidden="false" ht="12.8" outlineLevel="0" r="9">
      <c r="A9" s="23562" t="s">
        <v>11</v>
      </c>
      <c r="B9" s="23617" t="s">
        <v>15</v>
      </c>
      <c r="C9" s="23672" t="s">
        <v>16</v>
      </c>
      <c r="D9" s="23727" t="n">
        <v>0.0</v>
      </c>
      <c r="E9" s="23782" t="n">
        <v>0.0</v>
      </c>
      <c r="F9" s="23837" t="n">
        <v>0.0</v>
      </c>
      <c r="G9" s="23892" t="n">
        <v>0.0</v>
      </c>
      <c r="H9" s="23947" t="n">
        <v>0.0</v>
      </c>
      <c r="I9" s="24002" t="n">
        <v>0.0</v>
      </c>
      <c r="K9" s="4" t="s">
        <v>24</v>
      </c>
      <c r="L9" s="0" t="n">
        <f aca="false">SUMIFS(I$2:I$56,B$2:B$56,$K$9)/SUMIFS(E$2:E$56,B$2:B$56,$K$9)</f>
        <v>0.551443785085079</v>
      </c>
      <c r="M9" s="0" t="n">
        <v>0.688063861191926</v>
      </c>
    </row>
    <row collapsed="false" customFormat="false" customHeight="false" hidden="false" ht="12.8" outlineLevel="0" r="10">
      <c r="A10" s="23563" t="s">
        <v>11</v>
      </c>
      <c r="B10" s="23618" t="s">
        <v>15</v>
      </c>
      <c r="C10" s="23673" t="s">
        <v>18</v>
      </c>
      <c r="D10" s="23728" t="n">
        <v>0.0</v>
      </c>
      <c r="E10" s="23783" t="n">
        <v>0.0</v>
      </c>
      <c r="F10" s="23838" t="n">
        <v>0.0</v>
      </c>
      <c r="G10" s="23893" t="n">
        <v>0.0</v>
      </c>
      <c r="H10" s="23948" t="n">
        <v>0.0</v>
      </c>
      <c r="I10" s="24003" t="n">
        <v>0.0</v>
      </c>
      <c r="K10" s="4" t="s">
        <v>25</v>
      </c>
      <c r="L10" s="0" t="n">
        <f aca="false">SUMIFS(I$2:I$56,B$2:B$56,$K$10)/SUMIFS(E$2:E$56,B$2:B$56,$K$10)</f>
        <v>0.742860599313651</v>
      </c>
      <c r="M10" s="0" t="n">
        <v>0.822680775929275</v>
      </c>
    </row>
    <row collapsed="false" customFormat="false" customHeight="false" hidden="false" ht="14.9" outlineLevel="0" r="11">
      <c r="A11" s="23564" t="s">
        <v>11</v>
      </c>
      <c r="B11" s="23619" t="s">
        <v>15</v>
      </c>
      <c r="C11" s="23674" t="s">
        <v>20</v>
      </c>
      <c r="D11" s="23729" t="n">
        <v>0.0</v>
      </c>
      <c r="E11" s="23784" t="n">
        <v>0.0</v>
      </c>
      <c r="F11" s="23839" t="n">
        <v>0.0</v>
      </c>
      <c r="G11" s="23894" t="n">
        <v>0.0</v>
      </c>
      <c r="H11" s="23949" t="n">
        <v>0.0</v>
      </c>
      <c r="I11" s="24004" t="n">
        <v>0.0</v>
      </c>
      <c r="K11" s="4" t="s">
        <v>26</v>
      </c>
      <c r="L11" s="0" t="n">
        <f aca="false">SUMIFS(I$2:I$56,B$2:B$56,$K$11)/SUMIFS(E$2:E$56,B$2:B$56,$K$11)</f>
        <v>0.941977025170445</v>
      </c>
      <c r="M11" s="0" t="n">
        <v>1.07226000494801</v>
      </c>
    </row>
    <row collapsed="false" customFormat="false" customHeight="false" hidden="false" ht="14.9" outlineLevel="0" r="12">
      <c r="A12" s="23565" t="s">
        <v>11</v>
      </c>
      <c r="B12" s="23620" t="s">
        <v>17</v>
      </c>
      <c r="C12" s="23675" t="s">
        <v>13</v>
      </c>
      <c r="D12" s="23730" t="n">
        <v>9.168408383380699</v>
      </c>
      <c r="E12" s="23785" t="n">
        <v>10.5406316064033</v>
      </c>
      <c r="F12" s="23840" t="n">
        <v>11.474689667983998</v>
      </c>
      <c r="G12" s="23895" t="n">
        <v>10.6625291695103</v>
      </c>
      <c r="H12" s="23950" t="n">
        <v>9.9237876300034</v>
      </c>
      <c r="I12" s="24005" t="n">
        <v>8.0880272721935</v>
      </c>
      <c r="K12" s="4" t="s">
        <v>27</v>
      </c>
      <c r="L12" s="0" t="n">
        <f aca="false">SUMIFS(I$2:I$56,B$2:B$56,$K$12)/SUMIFS(E$2:E$56,B$2:B$56,$K$12)</f>
        <v>1.24293682995434</v>
      </c>
      <c r="M12" s="0" t="n">
        <v>1.22936766026793</v>
      </c>
    </row>
    <row collapsed="false" customFormat="false" customHeight="false" hidden="false" ht="12.75" outlineLevel="0" r="13">
      <c r="A13" s="23566" t="s">
        <v>11</v>
      </c>
      <c r="B13" s="23621" t="s">
        <v>17</v>
      </c>
      <c r="C13" s="23676" t="s">
        <v>14</v>
      </c>
      <c r="D13" s="23731" t="n">
        <v>0.0</v>
      </c>
      <c r="E13" s="23786" t="n">
        <v>0.0</v>
      </c>
      <c r="F13" s="23841" t="n">
        <v>0.0</v>
      </c>
      <c r="G13" s="23896" t="n">
        <v>0.0</v>
      </c>
      <c r="H13" s="23951" t="n">
        <v>0.0</v>
      </c>
      <c r="I13" s="24006" t="n">
        <v>0.0</v>
      </c>
    </row>
    <row collapsed="false" customFormat="false" customHeight="false" hidden="false" ht="12.75" outlineLevel="0" r="14">
      <c r="A14" s="23567" t="s">
        <v>11</v>
      </c>
      <c r="B14" s="23622" t="s">
        <v>17</v>
      </c>
      <c r="C14" s="23677" t="s">
        <v>16</v>
      </c>
      <c r="D14" s="23732" t="n">
        <v>0.0</v>
      </c>
      <c r="E14" s="23787" t="n">
        <v>0.0</v>
      </c>
      <c r="F14" s="23842" t="n">
        <v>0.0</v>
      </c>
      <c r="G14" s="23897" t="n">
        <v>0.0</v>
      </c>
      <c r="H14" s="23952" t="n">
        <v>0.0</v>
      </c>
      <c r="I14" s="24007" t="n">
        <v>0.0</v>
      </c>
    </row>
    <row collapsed="false" customFormat="false" customHeight="false" hidden="false" ht="12.75" outlineLevel="0" r="15">
      <c r="A15" s="23568" t="s">
        <v>11</v>
      </c>
      <c r="B15" s="23623" t="s">
        <v>17</v>
      </c>
      <c r="C15" s="23678" t="s">
        <v>18</v>
      </c>
      <c r="D15" s="23733" t="n">
        <v>0.0</v>
      </c>
      <c r="E15" s="23788" t="n">
        <v>0.0</v>
      </c>
      <c r="F15" s="23843" t="n">
        <v>0.0</v>
      </c>
      <c r="G15" s="23898" t="n">
        <v>0.0</v>
      </c>
      <c r="H15" s="23953" t="n">
        <v>0.0</v>
      </c>
      <c r="I15" s="24008" t="n">
        <v>0.0</v>
      </c>
    </row>
    <row collapsed="false" customFormat="false" customHeight="false" hidden="false" ht="12.75" outlineLevel="0" r="16">
      <c r="A16" s="23569" t="s">
        <v>11</v>
      </c>
      <c r="B16" s="23624" t="s">
        <v>17</v>
      </c>
      <c r="C16" s="23679" t="s">
        <v>20</v>
      </c>
      <c r="D16" s="23734" t="n">
        <v>0.0</v>
      </c>
      <c r="E16" s="23789" t="n">
        <v>0.0</v>
      </c>
      <c r="F16" s="23844" t="n">
        <v>0.0</v>
      </c>
      <c r="G16" s="23899" t="n">
        <v>0.0</v>
      </c>
      <c r="H16" s="23954" t="n">
        <v>0.0</v>
      </c>
      <c r="I16" s="24009" t="n">
        <v>0.0</v>
      </c>
    </row>
    <row collapsed="false" customFormat="false" customHeight="false" hidden="false" ht="12.75" outlineLevel="0" r="17">
      <c r="A17" s="23570" t="s">
        <v>11</v>
      </c>
      <c r="B17" s="23625" t="s">
        <v>19</v>
      </c>
      <c r="C17" s="23680" t="s">
        <v>13</v>
      </c>
      <c r="D17" s="23735" t="n">
        <v>18.123121851906397</v>
      </c>
      <c r="E17" s="23790" t="n">
        <v>17.8389696950335</v>
      </c>
      <c r="F17" s="23845" t="n">
        <v>16.2034348482266</v>
      </c>
      <c r="G17" s="23900" t="n">
        <v>15.8777764670437</v>
      </c>
      <c r="H17" s="23955" t="n">
        <v>15.7491565955579</v>
      </c>
      <c r="I17" s="24010" t="n">
        <v>11.436165725067799</v>
      </c>
    </row>
    <row collapsed="false" customFormat="false" customHeight="false" hidden="false" ht="12.75" outlineLevel="0" r="18">
      <c r="A18" s="23571" t="s">
        <v>11</v>
      </c>
      <c r="B18" s="23626" t="s">
        <v>19</v>
      </c>
      <c r="C18" s="23681" t="s">
        <v>14</v>
      </c>
      <c r="D18" s="23736" t="n">
        <v>53.814126684670995</v>
      </c>
      <c r="E18" s="23791" t="n">
        <v>55.1774071232783</v>
      </c>
      <c r="F18" s="23846" t="n">
        <v>47.5481214290228</v>
      </c>
      <c r="G18" s="23901" t="n">
        <v>38.042613656143004</v>
      </c>
      <c r="H18" s="23956" t="n">
        <v>25.8847815097591</v>
      </c>
      <c r="I18" s="24011" t="n">
        <v>1.8311596718015002</v>
      </c>
    </row>
    <row collapsed="false" customFormat="false" customHeight="false" hidden="false" ht="12.75" outlineLevel="0" r="19">
      <c r="A19" s="23572" t="s">
        <v>11</v>
      </c>
      <c r="B19" s="23627" t="s">
        <v>19</v>
      </c>
      <c r="C19" s="23682" t="s">
        <v>16</v>
      </c>
      <c r="D19" s="23737" t="n">
        <v>28.560264679199</v>
      </c>
      <c r="E19" s="23792" t="n">
        <v>21.1062959004395</v>
      </c>
      <c r="F19" s="23847" t="n">
        <v>14.083172652745901</v>
      </c>
      <c r="G19" s="23902" t="n">
        <v>8.685594846006001</v>
      </c>
      <c r="H19" s="23957" t="n">
        <v>3.794299382846</v>
      </c>
      <c r="I19" s="24012" t="n">
        <v>0.010021702780700002</v>
      </c>
    </row>
    <row collapsed="false" customFormat="false" customHeight="false" hidden="false" ht="12.75" outlineLevel="0" r="20">
      <c r="A20" s="23573" t="s">
        <v>11</v>
      </c>
      <c r="B20" s="23628" t="s">
        <v>19</v>
      </c>
      <c r="C20" s="23683" t="s">
        <v>18</v>
      </c>
      <c r="D20" s="23738" t="n">
        <v>7.898782779317</v>
      </c>
      <c r="E20" s="23793" t="n">
        <v>6.044091305163899</v>
      </c>
      <c r="F20" s="23848" t="n">
        <v>4.9352435046691</v>
      </c>
      <c r="G20" s="23903" t="n">
        <v>4.7751621985277</v>
      </c>
      <c r="H20" s="23958" t="n">
        <v>5.5888493493756</v>
      </c>
      <c r="I20" s="24013" t="n">
        <v>16.277454645629</v>
      </c>
    </row>
    <row collapsed="false" customFormat="false" customHeight="false" hidden="false" ht="12.8" outlineLevel="0" r="21">
      <c r="A21" s="23574" t="s">
        <v>11</v>
      </c>
      <c r="B21" s="23629" t="s">
        <v>19</v>
      </c>
      <c r="C21" s="23684" t="s">
        <v>20</v>
      </c>
      <c r="D21" s="23739" t="n">
        <v>3.313894141357</v>
      </c>
      <c r="E21" s="23794" t="n">
        <v>4.9001842180532</v>
      </c>
      <c r="F21" s="23849" t="n">
        <v>5.3124003125509</v>
      </c>
      <c r="G21" s="23904" t="n">
        <v>5.385977685660001</v>
      </c>
      <c r="H21" s="23959" t="n">
        <v>5.664952735490999</v>
      </c>
      <c r="I21" s="24014" t="n">
        <v>3.2042534411822</v>
      </c>
      <c r="J21" s="0" t="n">
        <f aca="false">SUM(E17:E21)</f>
        <v>105.008712328313</v>
      </c>
      <c r="K21" s="0" t="n">
        <f aca="false">SUM(I17:I21)</f>
        <v>32.4478371981541</v>
      </c>
    </row>
    <row collapsed="false" customFormat="false" customHeight="false" hidden="false" ht="12.8" outlineLevel="0" r="22">
      <c r="A22" s="23575" t="s">
        <v>11</v>
      </c>
      <c r="B22" s="23630" t="s">
        <v>21</v>
      </c>
      <c r="C22" s="23685" t="s">
        <v>13</v>
      </c>
      <c r="D22" s="23740" t="n">
        <v>5.4238186881371</v>
      </c>
      <c r="E22" s="23795" t="n">
        <v>5.912441047031301</v>
      </c>
      <c r="F22" s="23850" t="n">
        <v>6.148263069195299</v>
      </c>
      <c r="G22" s="23905" t="n">
        <v>6.001476725878399</v>
      </c>
      <c r="H22" s="23960" t="n">
        <v>6.0872043497952</v>
      </c>
      <c r="I22" s="24015" t="n">
        <v>6.3653460192455</v>
      </c>
    </row>
    <row collapsed="false" customFormat="false" customHeight="false" hidden="false" ht="12.75" outlineLevel="0" r="23">
      <c r="A23" s="23576" t="s">
        <v>11</v>
      </c>
      <c r="B23" s="23631" t="s">
        <v>21</v>
      </c>
      <c r="C23" s="23686" t="s">
        <v>14</v>
      </c>
      <c r="D23" s="23741" t="n">
        <v>0.0</v>
      </c>
      <c r="E23" s="23796" t="n">
        <v>0.0</v>
      </c>
      <c r="F23" s="23851" t="n">
        <v>0.0</v>
      </c>
      <c r="G23" s="23906" t="n">
        <v>0.0</v>
      </c>
      <c r="H23" s="23961" t="n">
        <v>0.0</v>
      </c>
      <c r="I23" s="24016" t="n">
        <v>0.0</v>
      </c>
    </row>
    <row collapsed="false" customFormat="false" customHeight="false" hidden="false" ht="12.75" outlineLevel="0" r="24">
      <c r="A24" s="23577" t="s">
        <v>11</v>
      </c>
      <c r="B24" s="23632" t="s">
        <v>21</v>
      </c>
      <c r="C24" s="23687" t="s">
        <v>16</v>
      </c>
      <c r="D24" s="23742" t="n">
        <v>0.0</v>
      </c>
      <c r="E24" s="23797" t="n">
        <v>0.0</v>
      </c>
      <c r="F24" s="23852" t="n">
        <v>0.0</v>
      </c>
      <c r="G24" s="23907" t="n">
        <v>0.0</v>
      </c>
      <c r="H24" s="23962" t="n">
        <v>0.0</v>
      </c>
      <c r="I24" s="24017" t="n">
        <v>0.0</v>
      </c>
    </row>
    <row collapsed="false" customFormat="false" customHeight="false" hidden="false" ht="12.75" outlineLevel="0" r="25">
      <c r="A25" s="23578" t="s">
        <v>11</v>
      </c>
      <c r="B25" s="23633" t="s">
        <v>21</v>
      </c>
      <c r="C25" s="23688" t="s">
        <v>18</v>
      </c>
      <c r="D25" s="23743" t="n">
        <v>0.0</v>
      </c>
      <c r="E25" s="23798" t="n">
        <v>0.0</v>
      </c>
      <c r="F25" s="23853" t="n">
        <v>0.0</v>
      </c>
      <c r="G25" s="23908" t="n">
        <v>0.0</v>
      </c>
      <c r="H25" s="23963" t="n">
        <v>0.0</v>
      </c>
      <c r="I25" s="24018" t="n">
        <v>0.0</v>
      </c>
    </row>
    <row collapsed="false" customFormat="false" customHeight="false" hidden="false" ht="12.75" outlineLevel="0" r="26">
      <c r="A26" s="23579" t="s">
        <v>11</v>
      </c>
      <c r="B26" s="23634" t="s">
        <v>21</v>
      </c>
      <c r="C26" s="23689" t="s">
        <v>20</v>
      </c>
      <c r="D26" s="23744" t="n">
        <v>0.0</v>
      </c>
      <c r="E26" s="23799" t="n">
        <v>0.0</v>
      </c>
      <c r="F26" s="23854" t="n">
        <v>0.0</v>
      </c>
      <c r="G26" s="23909" t="n">
        <v>0.0</v>
      </c>
      <c r="H26" s="23964" t="n">
        <v>0.0</v>
      </c>
      <c r="I26" s="24019" t="n">
        <v>0.0</v>
      </c>
    </row>
    <row collapsed="false" customFormat="false" customHeight="false" hidden="false" ht="12.75" outlineLevel="0" r="27">
      <c r="A27" s="23580" t="s">
        <v>11</v>
      </c>
      <c r="B27" s="23635" t="s">
        <v>22</v>
      </c>
      <c r="C27" s="23690" t="s">
        <v>13</v>
      </c>
      <c r="D27" s="23745" t="n">
        <v>6.651089238429</v>
      </c>
      <c r="E27" s="23800" t="n">
        <v>8.9358473663911</v>
      </c>
      <c r="F27" s="23855" t="n">
        <v>10.5272388274995</v>
      </c>
      <c r="G27" s="23910" t="n">
        <v>11.2851008647375</v>
      </c>
      <c r="H27" s="23965" t="n">
        <v>11.8721852743281</v>
      </c>
      <c r="I27" s="24020" t="n">
        <v>12.134143001141002</v>
      </c>
    </row>
    <row collapsed="false" customFormat="false" customHeight="false" hidden="false" ht="12.75" outlineLevel="0" r="28">
      <c r="A28" s="23581" t="s">
        <v>11</v>
      </c>
      <c r="B28" s="23636" t="s">
        <v>22</v>
      </c>
      <c r="C28" s="23691" t="s">
        <v>14</v>
      </c>
      <c r="D28" s="23746" t="n">
        <v>4.9291756450348005</v>
      </c>
      <c r="E28" s="23801" t="n">
        <v>4.1110437237771</v>
      </c>
      <c r="F28" s="23856" t="n">
        <v>3.6096074825076996</v>
      </c>
      <c r="G28" s="23911" t="n">
        <v>3.0165702022733005</v>
      </c>
      <c r="H28" s="23966" t="n">
        <v>2.5273926513916</v>
      </c>
      <c r="I28" s="24021" t="n">
        <v>1.3503071793594001</v>
      </c>
    </row>
    <row collapsed="false" customFormat="false" customHeight="false" hidden="false" ht="12.75" outlineLevel="0" r="29">
      <c r="A29" s="23582" t="s">
        <v>11</v>
      </c>
      <c r="B29" s="23637" t="s">
        <v>22</v>
      </c>
      <c r="C29" s="23692" t="s">
        <v>16</v>
      </c>
      <c r="D29" s="23747" t="n">
        <v>0.1311633673827</v>
      </c>
      <c r="E29" s="23802" t="n">
        <v>0.0</v>
      </c>
      <c r="F29" s="23857" t="n">
        <v>0.0</v>
      </c>
      <c r="G29" s="23912" t="n">
        <v>0.0</v>
      </c>
      <c r="H29" s="23967" t="n">
        <v>0.0</v>
      </c>
      <c r="I29" s="24022" t="n">
        <v>0.0</v>
      </c>
    </row>
    <row collapsed="false" customFormat="false" customHeight="false" hidden="false" ht="12.75" outlineLevel="0" r="30">
      <c r="A30" s="23583" t="s">
        <v>11</v>
      </c>
      <c r="B30" s="23638" t="s">
        <v>22</v>
      </c>
      <c r="C30" s="23693" t="s">
        <v>18</v>
      </c>
      <c r="D30" s="23748" t="n">
        <v>0.0</v>
      </c>
      <c r="E30" s="23803" t="n">
        <v>0.0</v>
      </c>
      <c r="F30" s="23858" t="n">
        <v>0.0</v>
      </c>
      <c r="G30" s="23913" t="n">
        <v>0.0</v>
      </c>
      <c r="H30" s="23968" t="n">
        <v>0.0</v>
      </c>
      <c r="I30" s="24023" t="n">
        <v>0.0</v>
      </c>
    </row>
    <row collapsed="false" customFormat="false" customHeight="false" hidden="false" ht="12.75" outlineLevel="0" r="31">
      <c r="A31" s="23584" t="s">
        <v>11</v>
      </c>
      <c r="B31" s="23639" t="s">
        <v>22</v>
      </c>
      <c r="C31" s="23694" t="s">
        <v>20</v>
      </c>
      <c r="D31" s="23749" t="n">
        <v>2.0805247307703</v>
      </c>
      <c r="E31" s="23804" t="n">
        <v>1.4519374850925</v>
      </c>
      <c r="F31" s="23859" t="n">
        <v>1.1084110529891</v>
      </c>
      <c r="G31" s="23914" t="n">
        <v>0.8214761176964</v>
      </c>
      <c r="H31" s="23969" t="n">
        <v>0.6116654827409</v>
      </c>
      <c r="I31" s="24024" t="n">
        <v>0.23833575997700002</v>
      </c>
    </row>
    <row collapsed="false" customFormat="false" customHeight="false" hidden="false" ht="12.75" outlineLevel="0" r="32">
      <c r="A32" s="23585" t="s">
        <v>11</v>
      </c>
      <c r="B32" s="23640" t="s">
        <v>23</v>
      </c>
      <c r="C32" s="23695" t="s">
        <v>13</v>
      </c>
      <c r="D32" s="23750" t="n">
        <v>24.6721905629085</v>
      </c>
      <c r="E32" s="23805" t="n">
        <v>24.9401523606955</v>
      </c>
      <c r="F32" s="23860" t="n">
        <v>23.2958091387551</v>
      </c>
      <c r="G32" s="23915" t="n">
        <v>19.2473091118896</v>
      </c>
      <c r="H32" s="23970" t="n">
        <v>15.13210097619</v>
      </c>
      <c r="I32" s="24025" t="n">
        <v>9.8162037800846</v>
      </c>
    </row>
    <row collapsed="false" customFormat="false" customHeight="false" hidden="false" ht="12.75" outlineLevel="0" r="33">
      <c r="A33" s="23586" t="s">
        <v>11</v>
      </c>
      <c r="B33" s="23641" t="s">
        <v>23</v>
      </c>
      <c r="C33" s="23696" t="s">
        <v>14</v>
      </c>
      <c r="D33" s="23751" t="n">
        <v>0.0</v>
      </c>
      <c r="E33" s="23806" t="n">
        <v>0.0</v>
      </c>
      <c r="F33" s="23861" t="n">
        <v>0.0</v>
      </c>
      <c r="G33" s="23916" t="n">
        <v>0.0</v>
      </c>
      <c r="H33" s="23971" t="n">
        <v>0.0</v>
      </c>
      <c r="I33" s="24026" t="n">
        <v>0.0</v>
      </c>
    </row>
    <row collapsed="false" customFormat="false" customHeight="false" hidden="false" ht="12.75" outlineLevel="0" r="34">
      <c r="A34" s="23587" t="s">
        <v>11</v>
      </c>
      <c r="B34" s="23642" t="s">
        <v>23</v>
      </c>
      <c r="C34" s="23697" t="s">
        <v>16</v>
      </c>
      <c r="D34" s="23752" t="n">
        <v>0.0</v>
      </c>
      <c r="E34" s="23807" t="n">
        <v>0.0</v>
      </c>
      <c r="F34" s="23862" t="n">
        <v>0.0</v>
      </c>
      <c r="G34" s="23917" t="n">
        <v>0.0</v>
      </c>
      <c r="H34" s="23972" t="n">
        <v>0.0</v>
      </c>
      <c r="I34" s="24027" t="n">
        <v>0.0</v>
      </c>
    </row>
    <row collapsed="false" customFormat="false" customHeight="false" hidden="false" ht="12.75" outlineLevel="0" r="35">
      <c r="A35" s="23588" t="s">
        <v>11</v>
      </c>
      <c r="B35" s="23643" t="s">
        <v>23</v>
      </c>
      <c r="C35" s="23698" t="s">
        <v>18</v>
      </c>
      <c r="D35" s="23753" t="n">
        <v>0.0</v>
      </c>
      <c r="E35" s="23808" t="n">
        <v>0.0</v>
      </c>
      <c r="F35" s="23863" t="n">
        <v>0.0</v>
      </c>
      <c r="G35" s="23918" t="n">
        <v>0.0</v>
      </c>
      <c r="H35" s="23973" t="n">
        <v>0.0</v>
      </c>
      <c r="I35" s="24028" t="n">
        <v>0.0</v>
      </c>
    </row>
    <row collapsed="false" customFormat="false" customHeight="false" hidden="false" ht="12.75" outlineLevel="0" r="36">
      <c r="A36" s="23589" t="s">
        <v>11</v>
      </c>
      <c r="B36" s="23644" t="s">
        <v>23</v>
      </c>
      <c r="C36" s="23699" t="s">
        <v>20</v>
      </c>
      <c r="D36" s="23754" t="n">
        <v>0.0</v>
      </c>
      <c r="E36" s="23809" t="n">
        <v>0.0</v>
      </c>
      <c r="F36" s="23864" t="n">
        <v>0.0</v>
      </c>
      <c r="G36" s="23919" t="n">
        <v>0.0</v>
      </c>
      <c r="H36" s="23974" t="n">
        <v>0.0</v>
      </c>
      <c r="I36" s="24029" t="n">
        <v>0.0</v>
      </c>
    </row>
    <row collapsed="false" customFormat="false" customHeight="false" hidden="false" ht="12.75" outlineLevel="0" r="37">
      <c r="A37" s="23590" t="s">
        <v>11</v>
      </c>
      <c r="B37" s="23645" t="s">
        <v>24</v>
      </c>
      <c r="C37" s="23700" t="s">
        <v>13</v>
      </c>
      <c r="D37" s="23755" t="n">
        <v>6.0209807896891006</v>
      </c>
      <c r="E37" s="23810" t="n">
        <v>7.9811704777701005</v>
      </c>
      <c r="F37" s="23865" t="n">
        <v>8.870471695307899</v>
      </c>
      <c r="G37" s="23920" t="n">
        <v>8.6697370808118</v>
      </c>
      <c r="H37" s="23975" t="n">
        <v>8.1541924968043</v>
      </c>
      <c r="I37" s="24030" t="n">
        <v>4.751467835456701</v>
      </c>
    </row>
    <row collapsed="false" customFormat="false" customHeight="false" hidden="false" ht="12.75" outlineLevel="0" r="38">
      <c r="A38" s="23591" t="s">
        <v>11</v>
      </c>
      <c r="B38" s="23646" t="s">
        <v>24</v>
      </c>
      <c r="C38" s="23701" t="s">
        <v>14</v>
      </c>
      <c r="D38" s="23756" t="n">
        <v>10.0079276468595</v>
      </c>
      <c r="E38" s="23811" t="n">
        <v>8.0421226086564</v>
      </c>
      <c r="F38" s="23866" t="n">
        <v>6.261622610791401</v>
      </c>
      <c r="G38" s="23921" t="n">
        <v>4.672164000662</v>
      </c>
      <c r="H38" s="23976" t="n">
        <v>3.8528775265921</v>
      </c>
      <c r="I38" s="24031" t="n">
        <v>1.9143609844996001</v>
      </c>
    </row>
    <row collapsed="false" customFormat="false" customHeight="false" hidden="false" ht="12.75" outlineLevel="0" r="39">
      <c r="A39" s="23592" t="s">
        <v>11</v>
      </c>
      <c r="B39" s="23647" t="s">
        <v>24</v>
      </c>
      <c r="C39" s="23702" t="s">
        <v>16</v>
      </c>
      <c r="D39" s="23757" t="n">
        <v>3.7356450938281003</v>
      </c>
      <c r="E39" s="23812" t="n">
        <v>2.3840661307587</v>
      </c>
      <c r="F39" s="23867" t="n">
        <v>1.1877838033291002</v>
      </c>
      <c r="G39" s="23922" t="n">
        <v>0.29861730290509997</v>
      </c>
      <c r="H39" s="23977" t="n">
        <v>0.1848234820517</v>
      </c>
      <c r="I39" s="24032" t="n">
        <v>0.0057681532099</v>
      </c>
    </row>
    <row collapsed="false" customFormat="false" customHeight="false" hidden="false" ht="12.75" outlineLevel="0" r="40">
      <c r="A40" s="23593" t="s">
        <v>11</v>
      </c>
      <c r="B40" s="23648" t="s">
        <v>24</v>
      </c>
      <c r="C40" s="23703" t="s">
        <v>18</v>
      </c>
      <c r="D40" s="23758" t="n">
        <v>1.1816864709462</v>
      </c>
      <c r="E40" s="23813" t="n">
        <v>1.2370323236909002</v>
      </c>
      <c r="F40" s="23868" t="n">
        <v>1.212865121873</v>
      </c>
      <c r="G40" s="23923" t="n">
        <v>1.1659995191052</v>
      </c>
      <c r="H40" s="23978" t="n">
        <v>1.1036530231329</v>
      </c>
      <c r="I40" s="24033" t="n">
        <v>0.874918107891</v>
      </c>
    </row>
    <row collapsed="false" customFormat="false" customHeight="false" hidden="false" ht="12.75" outlineLevel="0" r="41">
      <c r="A41" s="23594" t="s">
        <v>11</v>
      </c>
      <c r="B41" s="23649" t="s">
        <v>24</v>
      </c>
      <c r="C41" s="23704" t="s">
        <v>20</v>
      </c>
      <c r="D41" s="23759" t="n">
        <v>0.7709914297352001</v>
      </c>
      <c r="E41" s="23814" t="n">
        <v>2.0656268324679</v>
      </c>
      <c r="F41" s="23869" t="n">
        <v>2.9661975702959</v>
      </c>
      <c r="G41" s="23924" t="n">
        <v>3.5945916588401996</v>
      </c>
      <c r="H41" s="23979" t="n">
        <v>3.618652513891</v>
      </c>
      <c r="I41" s="24034" t="n">
        <v>3.2215516282540997</v>
      </c>
    </row>
    <row collapsed="false" customFormat="false" customHeight="false" hidden="false" ht="12.75" outlineLevel="0" r="42">
      <c r="A42" s="23595" t="s">
        <v>11</v>
      </c>
      <c r="B42" s="23650" t="s">
        <v>25</v>
      </c>
      <c r="C42" s="23705" t="s">
        <v>13</v>
      </c>
      <c r="D42" s="23760" t="n">
        <v>7.8370158116684</v>
      </c>
      <c r="E42" s="23815" t="n">
        <v>7.6079977446449005</v>
      </c>
      <c r="F42" s="23870" t="n">
        <v>7.3344480123436</v>
      </c>
      <c r="G42" s="23925" t="n">
        <v>6.9438467363642</v>
      </c>
      <c r="H42" s="23980" t="n">
        <v>6.5873135467253</v>
      </c>
      <c r="I42" s="24035" t="n">
        <v>5.4799555498838</v>
      </c>
    </row>
    <row collapsed="false" customFormat="false" customHeight="false" hidden="false" ht="12.75" outlineLevel="0" r="43">
      <c r="A43" s="23596" t="s">
        <v>11</v>
      </c>
      <c r="B43" s="23651" t="s">
        <v>25</v>
      </c>
      <c r="C43" s="23706" t="s">
        <v>14</v>
      </c>
      <c r="D43" s="23761" t="n">
        <v>0.0</v>
      </c>
      <c r="E43" s="23816" t="n">
        <v>0.0</v>
      </c>
      <c r="F43" s="23871" t="n">
        <v>0.0</v>
      </c>
      <c r="G43" s="23926" t="n">
        <v>0.0</v>
      </c>
      <c r="H43" s="23981" t="n">
        <v>0.0</v>
      </c>
      <c r="I43" s="24036" t="n">
        <v>0.0</v>
      </c>
    </row>
    <row collapsed="false" customFormat="false" customHeight="false" hidden="false" ht="12.75" outlineLevel="0" r="44">
      <c r="A44" s="23597" t="s">
        <v>11</v>
      </c>
      <c r="B44" s="23652" t="s">
        <v>25</v>
      </c>
      <c r="C44" s="23707" t="s">
        <v>16</v>
      </c>
      <c r="D44" s="23762" t="n">
        <v>0.0</v>
      </c>
      <c r="E44" s="23817" t="n">
        <v>0.0</v>
      </c>
      <c r="F44" s="23872" t="n">
        <v>0.0</v>
      </c>
      <c r="G44" s="23927" t="n">
        <v>0.0</v>
      </c>
      <c r="H44" s="23982" t="n">
        <v>0.0</v>
      </c>
      <c r="I44" s="24037" t="n">
        <v>0.0</v>
      </c>
    </row>
    <row collapsed="false" customFormat="false" customHeight="false" hidden="false" ht="12.75" outlineLevel="0" r="45">
      <c r="A45" s="23598" t="s">
        <v>11</v>
      </c>
      <c r="B45" s="23653" t="s">
        <v>25</v>
      </c>
      <c r="C45" s="23708" t="s">
        <v>18</v>
      </c>
      <c r="D45" s="23763" t="n">
        <v>0.0</v>
      </c>
      <c r="E45" s="23818" t="n">
        <v>0.0</v>
      </c>
      <c r="F45" s="23873" t="n">
        <v>0.0</v>
      </c>
      <c r="G45" s="23928" t="n">
        <v>0.0</v>
      </c>
      <c r="H45" s="23983" t="n">
        <v>0.0</v>
      </c>
      <c r="I45" s="24038" t="n">
        <v>0.0</v>
      </c>
    </row>
    <row collapsed="false" customFormat="false" customHeight="false" hidden="false" ht="12.75" outlineLevel="0" r="46">
      <c r="A46" s="23599" t="s">
        <v>11</v>
      </c>
      <c r="B46" s="23654" t="s">
        <v>25</v>
      </c>
      <c r="C46" s="23709" t="s">
        <v>20</v>
      </c>
      <c r="D46" s="23764" t="n">
        <v>0.0</v>
      </c>
      <c r="E46" s="23819" t="n">
        <v>0.0</v>
      </c>
      <c r="F46" s="23874" t="n">
        <v>0.0</v>
      </c>
      <c r="G46" s="23929" t="n">
        <v>0.0</v>
      </c>
      <c r="H46" s="23984" t="n">
        <v>0.0</v>
      </c>
      <c r="I46" s="24039" t="n">
        <v>0.0</v>
      </c>
    </row>
    <row collapsed="false" customFormat="false" customHeight="false" hidden="false" ht="12.75" outlineLevel="0" r="47">
      <c r="A47" s="23600" t="s">
        <v>11</v>
      </c>
      <c r="B47" s="23655" t="s">
        <v>26</v>
      </c>
      <c r="C47" s="23710" t="s">
        <v>13</v>
      </c>
      <c r="D47" s="23765" t="n">
        <v>4.0699795790205</v>
      </c>
      <c r="E47" s="23820" t="n">
        <v>4.2312854683671</v>
      </c>
      <c r="F47" s="23875" t="n">
        <v>4.3512099897051</v>
      </c>
      <c r="G47" s="23930" t="n">
        <v>4.2659995113608</v>
      </c>
      <c r="H47" s="23985" t="n">
        <v>4.1864267060637</v>
      </c>
      <c r="I47" s="24040" t="n">
        <v>3.8549391567195</v>
      </c>
    </row>
    <row collapsed="false" customFormat="false" customHeight="false" hidden="false" ht="12.75" outlineLevel="0" r="48">
      <c r="A48" s="23601" t="s">
        <v>11</v>
      </c>
      <c r="B48" s="23656" t="s">
        <v>26</v>
      </c>
      <c r="C48" s="23711" t="s">
        <v>14</v>
      </c>
      <c r="D48" s="23766" t="n">
        <v>0.0</v>
      </c>
      <c r="E48" s="23821" t="n">
        <v>0.0</v>
      </c>
      <c r="F48" s="23876" t="n">
        <v>0.0</v>
      </c>
      <c r="G48" s="23931" t="n">
        <v>0.0</v>
      </c>
      <c r="H48" s="23986" t="n">
        <v>0.0</v>
      </c>
      <c r="I48" s="24041" t="n">
        <v>0.0</v>
      </c>
    </row>
    <row collapsed="false" customFormat="false" customHeight="false" hidden="false" ht="12.75" outlineLevel="0" r="49">
      <c r="A49" s="23602" t="s">
        <v>11</v>
      </c>
      <c r="B49" s="23657" t="s">
        <v>26</v>
      </c>
      <c r="C49" s="23712" t="s">
        <v>16</v>
      </c>
      <c r="D49" s="23767" t="n">
        <v>0.0</v>
      </c>
      <c r="E49" s="23822" t="n">
        <v>0.0</v>
      </c>
      <c r="F49" s="23877" t="n">
        <v>0.0</v>
      </c>
      <c r="G49" s="23932" t="n">
        <v>0.0</v>
      </c>
      <c r="H49" s="23987" t="n">
        <v>0.0</v>
      </c>
      <c r="I49" s="24042" t="n">
        <v>0.0</v>
      </c>
    </row>
    <row collapsed="false" customFormat="false" customHeight="false" hidden="false" ht="12.75" outlineLevel="0" r="50">
      <c r="A50" s="23603" t="s">
        <v>11</v>
      </c>
      <c r="B50" s="23658" t="s">
        <v>26</v>
      </c>
      <c r="C50" s="23713" t="s">
        <v>18</v>
      </c>
      <c r="D50" s="23768" t="n">
        <v>0.0</v>
      </c>
      <c r="E50" s="23823" t="n">
        <v>0.0</v>
      </c>
      <c r="F50" s="23878" t="n">
        <v>0.0</v>
      </c>
      <c r="G50" s="23933" t="n">
        <v>0.0</v>
      </c>
      <c r="H50" s="23988" t="n">
        <v>0.0</v>
      </c>
      <c r="I50" s="24043" t="n">
        <v>0.0</v>
      </c>
    </row>
    <row collapsed="false" customFormat="false" customHeight="false" hidden="false" ht="12.75" outlineLevel="0" r="51">
      <c r="A51" s="23604" t="s">
        <v>11</v>
      </c>
      <c r="B51" s="23659" t="s">
        <v>26</v>
      </c>
      <c r="C51" s="23714" t="s">
        <v>20</v>
      </c>
      <c r="D51" s="23769" t="n">
        <v>0.0</v>
      </c>
      <c r="E51" s="23824" t="n">
        <v>0.0</v>
      </c>
      <c r="F51" s="23879" t="n">
        <v>0.0</v>
      </c>
      <c r="G51" s="23934" t="n">
        <v>0.0</v>
      </c>
      <c r="H51" s="23989" t="n">
        <v>0.0</v>
      </c>
      <c r="I51" s="24044" t="n">
        <v>0.0</v>
      </c>
    </row>
    <row collapsed="false" customFormat="false" customHeight="false" hidden="false" ht="12.75" outlineLevel="0" r="52">
      <c r="A52" s="23605" t="s">
        <v>11</v>
      </c>
      <c r="B52" s="23660" t="s">
        <v>27</v>
      </c>
      <c r="C52" s="23715" t="s">
        <v>13</v>
      </c>
      <c r="D52" s="23770" t="n">
        <v>6.5991087150315</v>
      </c>
      <c r="E52" s="23825" t="n">
        <v>6.9632758327638005</v>
      </c>
      <c r="F52" s="23880" t="n">
        <v>7.252916159349</v>
      </c>
      <c r="G52" s="23935" t="n">
        <v>7.471318887363399</v>
      </c>
      <c r="H52" s="23990" t="n">
        <v>7.7553321717163</v>
      </c>
      <c r="I52" s="24045" t="n">
        <v>8.4254057357742</v>
      </c>
    </row>
    <row collapsed="false" customFormat="false" customHeight="false" hidden="false" ht="12.75" outlineLevel="0" r="53">
      <c r="A53" s="23606" t="s">
        <v>11</v>
      </c>
      <c r="B53" s="23661" t="s">
        <v>27</v>
      </c>
      <c r="C53" s="23716" t="s">
        <v>14</v>
      </c>
      <c r="D53" s="23771" t="n">
        <v>0.0</v>
      </c>
      <c r="E53" s="23826" t="n">
        <v>0.0</v>
      </c>
      <c r="F53" s="23881" t="n">
        <v>0.0</v>
      </c>
      <c r="G53" s="23936" t="n">
        <v>0.0</v>
      </c>
      <c r="H53" s="23991" t="n">
        <v>0.0</v>
      </c>
      <c r="I53" s="24046" t="n">
        <v>0.0</v>
      </c>
    </row>
    <row collapsed="false" customFormat="false" customHeight="false" hidden="false" ht="12.75" outlineLevel="0" r="54">
      <c r="A54" s="23607" t="s">
        <v>11</v>
      </c>
      <c r="B54" s="23662" t="s">
        <v>27</v>
      </c>
      <c r="C54" s="23717" t="s">
        <v>16</v>
      </c>
      <c r="D54" s="23772" t="n">
        <v>0.0</v>
      </c>
      <c r="E54" s="23827" t="n">
        <v>0.0</v>
      </c>
      <c r="F54" s="23882" t="n">
        <v>0.0</v>
      </c>
      <c r="G54" s="23937" t="n">
        <v>0.0</v>
      </c>
      <c r="H54" s="23992" t="n">
        <v>0.0</v>
      </c>
      <c r="I54" s="24047" t="n">
        <v>0.0</v>
      </c>
    </row>
    <row collapsed="false" customFormat="false" customHeight="false" hidden="false" ht="12.75" outlineLevel="0" r="55">
      <c r="A55" s="23608" t="s">
        <v>11</v>
      </c>
      <c r="B55" s="23663" t="s">
        <v>27</v>
      </c>
      <c r="C55" s="23718" t="s">
        <v>18</v>
      </c>
      <c r="D55" s="23773" t="n">
        <v>0.0</v>
      </c>
      <c r="E55" s="23828" t="n">
        <v>0.0</v>
      </c>
      <c r="F55" s="23883" t="n">
        <v>0.0</v>
      </c>
      <c r="G55" s="23938" t="n">
        <v>0.0</v>
      </c>
      <c r="H55" s="23993" t="n">
        <v>0.0</v>
      </c>
      <c r="I55" s="24048" t="n">
        <v>0.0</v>
      </c>
    </row>
    <row collapsed="false" customFormat="false" customHeight="false" hidden="false" ht="12.75" outlineLevel="0" r="56">
      <c r="A56" s="23609" t="s">
        <v>11</v>
      </c>
      <c r="B56" s="23664" t="s">
        <v>27</v>
      </c>
      <c r="C56" s="23719" t="s">
        <v>20</v>
      </c>
      <c r="D56" s="23774" t="n">
        <v>0.0</v>
      </c>
      <c r="E56" s="23829" t="n">
        <v>0.0</v>
      </c>
      <c r="F56" s="23884" t="n">
        <v>0.0</v>
      </c>
      <c r="G56" s="23939" t="n">
        <v>0.0</v>
      </c>
      <c r="H56" s="23994" t="n">
        <v>0.0</v>
      </c>
      <c r="I56" s="24049" t="n">
        <v>0.0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13" activeCellId="0" pane="topLeft" sqref="H13"/>
    </sheetView>
  </sheetViews>
  <sheetFormatPr defaultRowHeight="12.75"/>
  <cols>
    <col min="1" max="1" hidden="false" style="0" width="26.2857142857143" collapsed="true"/>
    <col min="2" max="2" hidden="false" style="0" width="16.2908163265306" collapsed="true"/>
    <col min="3" max="1025" hidden="false" style="0" width="11.5714285714286" collapsed="true"/>
  </cols>
  <sheetData>
    <row collapsed="false" customFormat="false" customHeight="false" hidden="false" ht="12.75" outlineLevel="0" r="1">
      <c r="A1" s="23498" t="s">
        <v>0</v>
      </c>
      <c r="B1" s="23499" t="s">
        <v>2</v>
      </c>
      <c r="C1" s="23500" t="s">
        <v>3</v>
      </c>
      <c r="D1" s="23501" t="s">
        <v>4</v>
      </c>
      <c r="E1" s="23502" t="s">
        <v>5</v>
      </c>
      <c r="F1" s="23503" t="s">
        <v>6</v>
      </c>
      <c r="G1" s="23504" t="s">
        <v>7</v>
      </c>
      <c r="H1" s="23505" t="s">
        <v>8</v>
      </c>
    </row>
    <row collapsed="false" customFormat="false" customHeight="false" hidden="false" ht="25.5" outlineLevel="0" r="2">
      <c r="A2" s="23506" t="s">
        <v>11</v>
      </c>
      <c r="B2" s="23511" t="s">
        <v>13</v>
      </c>
      <c r="C2" s="23516" t="n">
        <v>8.561094220644694</v>
      </c>
      <c r="D2" s="23521" t="n">
        <v>9.414362137858564</v>
      </c>
      <c r="E2" s="23526" t="n">
        <v>9.60377341447428</v>
      </c>
      <c r="F2" s="23531" t="n">
        <v>9.240607231511488</v>
      </c>
      <c r="G2" s="23536" t="n">
        <v>8.851965042453877</v>
      </c>
      <c r="H2" s="23541" t="n">
        <v>7.502613677986776</v>
      </c>
    </row>
    <row collapsed="false" customFormat="false" customHeight="false" hidden="false" ht="25.5" outlineLevel="0" r="3">
      <c r="A3" s="23507" t="s">
        <v>11</v>
      </c>
      <c r="B3" s="23512" t="s">
        <v>14</v>
      </c>
      <c r="C3" s="23517" t="n">
        <v>6.1702104915660785</v>
      </c>
      <c r="D3" s="23522" t="n">
        <v>6.009274769174229</v>
      </c>
      <c r="E3" s="23527" t="n">
        <v>5.12947114619969</v>
      </c>
      <c r="F3" s="23532" t="n">
        <v>4.096577211820585</v>
      </c>
      <c r="G3" s="23537" t="n">
        <v>2.915255118696139</v>
      </c>
      <c r="H3" s="23542" t="n">
        <v>0.5200448736637403</v>
      </c>
    </row>
    <row collapsed="false" customFormat="false" customHeight="false" hidden="false" ht="25.5" outlineLevel="0" r="4">
      <c r="A4" s="23508" t="s">
        <v>11</v>
      </c>
      <c r="B4" s="23513" t="s">
        <v>16</v>
      </c>
      <c r="C4" s="23518" t="n">
        <v>3.192913845997876</v>
      </c>
      <c r="D4" s="23523" t="n">
        <v>2.3126802443942647</v>
      </c>
      <c r="E4" s="23528" t="n">
        <v>1.540526501157902</v>
      </c>
      <c r="F4" s="23533" t="n">
        <v>0.9476470348649012</v>
      </c>
      <c r="G4" s="23538" t="n">
        <v>0.4776745763659587</v>
      </c>
      <c r="H4" s="23543" t="n">
        <v>0.06164400323477215</v>
      </c>
    </row>
    <row collapsed="false" customFormat="false" customHeight="false" hidden="false" ht="25.5" outlineLevel="0" r="5">
      <c r="A5" s="23509" t="s">
        <v>11</v>
      </c>
      <c r="B5" s="23514" t="s">
        <v>18</v>
      </c>
      <c r="C5" s="23519" t="n">
        <v>0.780779815155907</v>
      </c>
      <c r="D5" s="23524" t="n">
        <v>0.6260639405722097</v>
      </c>
      <c r="E5" s="23529" t="n">
        <v>0.5286421862890887</v>
      </c>
      <c r="F5" s="23534" t="n">
        <v>0.5108479550845142</v>
      </c>
      <c r="G5" s="23539" t="n">
        <v>0.5754516227436371</v>
      </c>
      <c r="H5" s="23544" t="n">
        <v>1.4748385858572655</v>
      </c>
    </row>
    <row collapsed="false" customFormat="false" customHeight="false" hidden="false" ht="25.5" outlineLevel="0" r="6">
      <c r="A6" s="23510" t="s">
        <v>11</v>
      </c>
      <c r="B6" s="23515" t="s">
        <v>20</v>
      </c>
      <c r="C6" s="23520" t="n">
        <v>0.6598967990799741</v>
      </c>
      <c r="D6" s="23525" t="n">
        <v>0.8344314236635683</v>
      </c>
      <c r="E6" s="23530" t="n">
        <v>0.9038844887985898</v>
      </c>
      <c r="F6" s="23535" t="n">
        <v>0.9253033911348325</v>
      </c>
      <c r="G6" s="23540" t="n">
        <v>0.9213374123452879</v>
      </c>
      <c r="H6" s="23545" t="n">
        <v>0.6126744202385382</v>
      </c>
    </row>
    <row collapsed="false" customFormat="false" customHeight="false" hidden="false" ht="12.75" outlineLevel="0" r="8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collapsed="false" customFormat="false" customHeight="false" hidden="false" ht="12.8" outlineLevel="0" r="9">
      <c r="A9" s="6"/>
      <c r="B9" s="6" t="s">
        <v>13</v>
      </c>
      <c r="C9" s="7" t="n">
        <f aca="false">$C$2/SUM($C2:$C6)</f>
        <v>0.44209349673252</v>
      </c>
      <c r="D9" s="7" t="n">
        <f aca="false">$D$2/SUM($D2:$D6)</f>
        <v>0.490412777130438</v>
      </c>
      <c r="E9" s="7" t="n">
        <f aca="false">$E$2/SUM($E2:$E6)</f>
        <v>0.542278023265631</v>
      </c>
      <c r="F9" s="7" t="n">
        <f aca="false">$F$2/SUM($F2:$F6)</f>
        <v>0.586573740123248</v>
      </c>
      <c r="G9" s="7" t="n">
        <f aca="false">$G$2/SUM($G2:$G6)</f>
        <v>0.639804161716501</v>
      </c>
      <c r="H9" s="7" t="n">
        <f aca="false">$H$2/SUM($H2:$H6)</f>
        <v>0.720968385927275</v>
      </c>
    </row>
    <row collapsed="false" customFormat="false" customHeight="false" hidden="false" ht="12.8" outlineLevel="0" r="10">
      <c r="A10" s="6"/>
      <c r="B10" s="6" t="s">
        <v>14</v>
      </c>
      <c r="C10" s="7" t="n">
        <f aca="false">$C$3/SUM($C2:$C6)</f>
        <v>0.318628654408935</v>
      </c>
      <c r="D10" s="7" t="n">
        <f aca="false">$D$3/SUM($D2:$D6)</f>
        <v>0.313035029345169</v>
      </c>
      <c r="E10" s="7" t="n">
        <f aca="false">$E$3/SUM($E2:$E6)</f>
        <v>0.289652001752436</v>
      </c>
      <c r="F10" s="7" t="n">
        <f aca="false">$F$3/SUM($F2:$F6)</f>
        <v>0.260102453451973</v>
      </c>
      <c r="G10" s="7" t="n">
        <f aca="false">$G$3/SUM($G2:$G6)</f>
        <v>0.210755434917035</v>
      </c>
      <c r="H10" s="7" t="n">
        <f aca="false">$H$3/SUM($H2:$H6)</f>
        <v>0.049305567209908</v>
      </c>
    </row>
    <row collapsed="false" customFormat="false" customHeight="false" hidden="false" ht="12.8" outlineLevel="0" r="11">
      <c r="A11" s="6"/>
      <c r="B11" s="6" t="s">
        <v>16</v>
      </c>
      <c r="C11" s="7" t="n">
        <f aca="false">$C$4/SUM($C2:$C6)</f>
        <v>0.164881545578479</v>
      </c>
      <c r="D11" s="7" t="n">
        <f aca="false">$D$4/SUM($D2:$D6)</f>
        <v>0.120472096214272</v>
      </c>
      <c r="E11" s="7" t="n">
        <f aca="false">$E$4/SUM($E2:$E6)</f>
        <v>0.0870026550357334</v>
      </c>
      <c r="F11" s="7" t="n">
        <f aca="false">$F$4/SUM($F2:$F6)</f>
        <v>0.0602543589715429</v>
      </c>
      <c r="G11" s="7" t="n">
        <f aca="false">$G$4/SUM($G2:$G6)</f>
        <v>0.0347069793620641</v>
      </c>
      <c r="H11" s="7" t="n">
        <f aca="false">$H$4/SUM($H2:$H6)</f>
        <v>0.00602008308632227</v>
      </c>
    </row>
    <row collapsed="false" customFormat="false" customHeight="false" hidden="false" ht="12.8" outlineLevel="0" r="12">
      <c r="A12" s="6"/>
      <c r="B12" s="6" t="s">
        <v>18</v>
      </c>
      <c r="C12" s="7" t="n">
        <f aca="false">$C$5/SUM($C2:$C6)</f>
        <v>0.0403193411688035</v>
      </c>
      <c r="D12" s="7" t="n">
        <f aca="false">$D$5/SUM($D2:$D6)</f>
        <v>0.0326129111310224</v>
      </c>
      <c r="E12" s="7" t="n">
        <f aca="false">$E$5/SUM($E2:$E6)</f>
        <v>0.0299751551043138</v>
      </c>
      <c r="F12" s="7" t="n">
        <f aca="false">$F$5/SUM($F2:$F6)</f>
        <v>0.0338198857756737</v>
      </c>
      <c r="G12" s="7" t="n">
        <f aca="false">$G$5/SUM($G2:$G6)</f>
        <v>0.0467437161316902</v>
      </c>
      <c r="H12" s="7" t="n">
        <f aca="false">$H$5/SUM($H2:$H6)</f>
        <v>0.162168324119781</v>
      </c>
    </row>
    <row collapsed="false" customFormat="false" customHeight="false" hidden="false" ht="12.8" outlineLevel="0" r="13">
      <c r="A13" s="6"/>
      <c r="B13" s="6" t="s">
        <v>20</v>
      </c>
      <c r="C13" s="7" t="n">
        <f aca="false">$C$6/SUM($C2:$C6)</f>
        <v>0.0340769621112631</v>
      </c>
      <c r="D13" s="7" t="n">
        <f aca="false">$D$6/SUM($D2:$D6)</f>
        <v>0.0434671861790987</v>
      </c>
      <c r="E13" s="7" t="n">
        <f aca="false">$E$6/SUM($E2:$E6)</f>
        <v>0.0510921648418864</v>
      </c>
      <c r="F13" s="7" t="n">
        <f aca="false">$F$6/SUM($F2:$F6)</f>
        <v>0.0592495616775629</v>
      </c>
      <c r="G13" s="7" t="n">
        <f aca="false">$G$6/SUM($G2:$G6)</f>
        <v>0.0679897078727091</v>
      </c>
      <c r="H13" s="7" t="n">
        <f aca="false">$H$6/SUM($H2:$H6)</f>
        <v>0.0615376396567132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1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80" zoomScaleNormal="80" zoomScalePageLayoutView="100">
      <selection activeCell="B130" activeCellId="0" pane="topLeft" sqref="B130"/>
    </sheetView>
  </sheetViews>
  <sheetFormatPr defaultRowHeight="12.75"/>
  <cols>
    <col min="1" max="1" hidden="false" style="0" width="42.1428571428571" collapsed="true"/>
    <col min="2" max="2" hidden="false" style="0" width="44.1428571428571" collapsed="true"/>
    <col min="3" max="3" hidden="false" style="0" width="29.1377551020408" collapsed="true"/>
    <col min="4" max="4" hidden="false" style="0" width="16.4234693877551" collapsed="true"/>
    <col min="5" max="5" hidden="false" style="0" width="19.7091836734694" collapsed="true"/>
    <col min="6" max="6" hidden="false" style="0" width="11.5714285714286" collapsed="true"/>
    <col min="7" max="7" hidden="false" style="0" width="13.7040816326531" collapsed="true"/>
    <col min="8" max="8" hidden="false" style="0" width="17.4234693877551" collapsed="true"/>
    <col min="9" max="1025" hidden="false" style="0" width="11.5714285714286" collapsed="true"/>
  </cols>
  <sheetData>
    <row collapsed="false" customFormat="false" customHeight="false" hidden="false" ht="12.75" outlineLevel="0" r="1">
      <c r="A1" s="24050" t="s">
        <v>0</v>
      </c>
      <c r="B1" s="24051" t="s">
        <v>28</v>
      </c>
      <c r="C1" s="24052" t="s">
        <v>1</v>
      </c>
      <c r="D1" s="24053" t="s">
        <v>2</v>
      </c>
      <c r="E1" s="24054" t="s">
        <v>3</v>
      </c>
      <c r="F1" s="24055" t="s">
        <v>4</v>
      </c>
      <c r="G1" s="24056" t="s">
        <v>5</v>
      </c>
      <c r="H1" s="24057" t="s">
        <v>6</v>
      </c>
      <c r="I1" s="24058" t="s">
        <v>7</v>
      </c>
      <c r="J1" s="24059" t="s">
        <v>8</v>
      </c>
    </row>
    <row collapsed="false" customFormat="false" customHeight="false" hidden="false" ht="12.75" outlineLevel="0" r="2">
      <c r="A2" s="24060" t="s">
        <v>11</v>
      </c>
      <c r="B2" s="24490" t="s">
        <v>29</v>
      </c>
      <c r="C2" s="24920" t="s">
        <v>12</v>
      </c>
      <c r="D2" s="25350" t="s">
        <v>20</v>
      </c>
      <c r="E2" s="25780" t="n">
        <v>0.19541298861519998</v>
      </c>
      <c r="F2" s="26210" t="n">
        <v>0.17416513484090002</v>
      </c>
      <c r="G2" s="26640" t="n">
        <v>0.1544252800968</v>
      </c>
      <c r="H2" s="27070" t="n">
        <v>0.1347200122811</v>
      </c>
      <c r="I2" s="27500" t="n">
        <v>0.1178274653944</v>
      </c>
      <c r="J2" s="27930" t="n">
        <v>0.06944044082089999</v>
      </c>
    </row>
    <row collapsed="false" customFormat="false" customHeight="false" hidden="false" ht="12.75" outlineLevel="0" r="3">
      <c r="A3" s="24061" t="s">
        <v>11</v>
      </c>
      <c r="B3" s="24491" t="s">
        <v>29</v>
      </c>
      <c r="C3" s="24921" t="s">
        <v>12</v>
      </c>
      <c r="D3" s="25351" t="s">
        <v>13</v>
      </c>
      <c r="E3" s="25781" t="n">
        <v>4.840271614020001</v>
      </c>
      <c r="F3" s="26211" t="n">
        <v>5.288767857291</v>
      </c>
      <c r="G3" s="26641" t="n">
        <v>5.507672756589</v>
      </c>
      <c r="H3" s="27071" t="n">
        <v>5.5096695182460005</v>
      </c>
      <c r="I3" s="27501" t="n">
        <v>5.51388552763</v>
      </c>
      <c r="J3" s="27931" t="n">
        <v>5.262941230038</v>
      </c>
    </row>
    <row collapsed="false" customFormat="false" customHeight="false" hidden="false" ht="12.75" outlineLevel="0" r="4">
      <c r="A4" s="24062" t="s">
        <v>11</v>
      </c>
      <c r="B4" s="24492" t="s">
        <v>29</v>
      </c>
      <c r="C4" s="24922" t="s">
        <v>12</v>
      </c>
      <c r="D4" s="25352" t="s">
        <v>16</v>
      </c>
      <c r="E4" s="25782" t="n">
        <v>0.0</v>
      </c>
      <c r="F4" s="26212" t="n">
        <v>0.0</v>
      </c>
      <c r="G4" s="26642" t="n">
        <v>0.0</v>
      </c>
      <c r="H4" s="27072" t="n">
        <v>0.0</v>
      </c>
      <c r="I4" s="27502" t="n">
        <v>0.0</v>
      </c>
      <c r="J4" s="27932" t="n">
        <v>0.0</v>
      </c>
    </row>
    <row collapsed="false" customFormat="false" customHeight="false" hidden="false" ht="12.75" outlineLevel="0" r="5">
      <c r="A5" s="24063" t="s">
        <v>11</v>
      </c>
      <c r="B5" s="24493" t="s">
        <v>29</v>
      </c>
      <c r="C5" s="24923" t="s">
        <v>12</v>
      </c>
      <c r="D5" s="25353" t="s">
        <v>14</v>
      </c>
      <c r="E5" s="25783" t="n">
        <v>0.0114311520028</v>
      </c>
      <c r="F5" s="26213" t="n">
        <v>0.0101882093818</v>
      </c>
      <c r="G5" s="26643" t="n">
        <v>0.0090334780894</v>
      </c>
      <c r="H5" s="27073" t="n">
        <v>0.007880771467199999</v>
      </c>
      <c r="I5" s="27503" t="n">
        <v>0.0068926010029</v>
      </c>
      <c r="J5" s="27933" t="n">
        <v>0.0040621607327</v>
      </c>
    </row>
    <row collapsed="false" customFormat="false" customHeight="false" hidden="false" ht="12.75" outlineLevel="0" r="6">
      <c r="A6" s="24064" t="s">
        <v>11</v>
      </c>
      <c r="B6" s="24494" t="s">
        <v>29</v>
      </c>
      <c r="C6" s="24924" t="s">
        <v>12</v>
      </c>
      <c r="D6" s="25354" t="s">
        <v>18</v>
      </c>
      <c r="E6" s="25784" t="n">
        <v>0.0</v>
      </c>
      <c r="F6" s="26214" t="n">
        <v>0.0</v>
      </c>
      <c r="G6" s="26644" t="n">
        <v>0.0</v>
      </c>
      <c r="H6" s="27074" t="n">
        <v>0.0</v>
      </c>
      <c r="I6" s="27504" t="n">
        <v>0.0</v>
      </c>
      <c r="J6" s="27934" t="n">
        <v>0.0</v>
      </c>
    </row>
    <row collapsed="false" customFormat="false" customHeight="false" hidden="false" ht="12.75" outlineLevel="0" r="7">
      <c r="A7" s="24065" t="s">
        <v>11</v>
      </c>
      <c r="B7" s="24495" t="s">
        <v>29</v>
      </c>
      <c r="C7" s="24925" t="s">
        <v>15</v>
      </c>
      <c r="D7" s="25355" t="s">
        <v>20</v>
      </c>
      <c r="E7" s="25785" t="n">
        <v>0.0</v>
      </c>
      <c r="F7" s="26215" t="n">
        <v>0.0</v>
      </c>
      <c r="G7" s="26645" t="n">
        <v>0.0</v>
      </c>
      <c r="H7" s="27075" t="n">
        <v>0.0</v>
      </c>
      <c r="I7" s="27505" t="n">
        <v>0.0</v>
      </c>
      <c r="J7" s="27935" t="n">
        <v>0.0</v>
      </c>
    </row>
    <row collapsed="false" customFormat="false" customHeight="false" hidden="false" ht="12.75" outlineLevel="0" r="8">
      <c r="A8" s="24066" t="s">
        <v>11</v>
      </c>
      <c r="B8" s="24496" t="s">
        <v>29</v>
      </c>
      <c r="C8" s="24926" t="s">
        <v>15</v>
      </c>
      <c r="D8" s="25356" t="s">
        <v>13</v>
      </c>
      <c r="E8" s="25786" t="n">
        <v>0.9861219655937</v>
      </c>
      <c r="F8" s="26216" t="n">
        <v>1.0078790359868002</v>
      </c>
      <c r="G8" s="26646" t="n">
        <v>0.8726755260176</v>
      </c>
      <c r="H8" s="27076" t="n">
        <v>0.7166929363344</v>
      </c>
      <c r="I8" s="27506" t="n">
        <v>0.5163034073131</v>
      </c>
      <c r="J8" s="27936" t="n">
        <v>0.30026955089679996</v>
      </c>
    </row>
    <row collapsed="false" customFormat="false" customHeight="false" hidden="false" ht="12.75" outlineLevel="0" r="9">
      <c r="A9" s="24067" t="s">
        <v>11</v>
      </c>
      <c r="B9" s="24497" t="s">
        <v>29</v>
      </c>
      <c r="C9" s="24927" t="s">
        <v>15</v>
      </c>
      <c r="D9" s="25357" t="s">
        <v>16</v>
      </c>
      <c r="E9" s="25787" t="n">
        <v>0.0</v>
      </c>
      <c r="F9" s="26217" t="n">
        <v>0.0</v>
      </c>
      <c r="G9" s="26647" t="n">
        <v>0.0</v>
      </c>
      <c r="H9" s="27077" t="n">
        <v>0.0</v>
      </c>
      <c r="I9" s="27507" t="n">
        <v>0.0</v>
      </c>
      <c r="J9" s="27937" t="n">
        <v>0.0</v>
      </c>
    </row>
    <row collapsed="false" customFormat="false" customHeight="false" hidden="false" ht="12.75" outlineLevel="0" r="10">
      <c r="A10" s="24068" t="s">
        <v>11</v>
      </c>
      <c r="B10" s="24498" t="s">
        <v>29</v>
      </c>
      <c r="C10" s="24928" t="s">
        <v>15</v>
      </c>
      <c r="D10" s="25358" t="s">
        <v>14</v>
      </c>
      <c r="E10" s="25788" t="n">
        <v>0.0</v>
      </c>
      <c r="F10" s="26218" t="n">
        <v>0.0</v>
      </c>
      <c r="G10" s="26648" t="n">
        <v>0.0</v>
      </c>
      <c r="H10" s="27078" t="n">
        <v>0.0</v>
      </c>
      <c r="I10" s="27508" t="n">
        <v>0.0</v>
      </c>
      <c r="J10" s="27938" t="n">
        <v>0.0</v>
      </c>
    </row>
    <row collapsed="false" customFormat="false" customHeight="false" hidden="false" ht="12.75" outlineLevel="0" r="11">
      <c r="A11" s="24069" t="s">
        <v>11</v>
      </c>
      <c r="B11" s="24499" t="s">
        <v>29</v>
      </c>
      <c r="C11" s="24929" t="s">
        <v>15</v>
      </c>
      <c r="D11" s="25359" t="s">
        <v>18</v>
      </c>
      <c r="E11" s="25789" t="n">
        <v>0.0</v>
      </c>
      <c r="F11" s="26219" t="n">
        <v>0.0</v>
      </c>
      <c r="G11" s="26649" t="n">
        <v>0.0</v>
      </c>
      <c r="H11" s="27079" t="n">
        <v>0.0</v>
      </c>
      <c r="I11" s="27509" t="n">
        <v>0.0</v>
      </c>
      <c r="J11" s="27939" t="n">
        <v>0.0</v>
      </c>
    </row>
    <row collapsed="false" customFormat="false" customHeight="false" hidden="false" ht="12.75" outlineLevel="0" r="12">
      <c r="A12" s="24070" t="s">
        <v>11</v>
      </c>
      <c r="B12" s="24500" t="s">
        <v>29</v>
      </c>
      <c r="C12" s="24930" t="s">
        <v>17</v>
      </c>
      <c r="D12" s="25360" t="s">
        <v>20</v>
      </c>
      <c r="E12" s="25790" t="n">
        <v>0.0</v>
      </c>
      <c r="F12" s="26220" t="n">
        <v>0.0</v>
      </c>
      <c r="G12" s="26650" t="n">
        <v>0.0</v>
      </c>
      <c r="H12" s="27080" t="n">
        <v>0.0</v>
      </c>
      <c r="I12" s="27510" t="n">
        <v>0.0</v>
      </c>
      <c r="J12" s="27940" t="n">
        <v>0.0</v>
      </c>
    </row>
    <row collapsed="false" customFormat="false" customHeight="false" hidden="false" ht="12.75" outlineLevel="0" r="13">
      <c r="A13" s="24071" t="s">
        <v>11</v>
      </c>
      <c r="B13" s="24501" t="s">
        <v>29</v>
      </c>
      <c r="C13" s="24931" t="s">
        <v>17</v>
      </c>
      <c r="D13" s="25361" t="s">
        <v>13</v>
      </c>
      <c r="E13" s="25791" t="n">
        <v>7.46208576647</v>
      </c>
      <c r="F13" s="26221" t="n">
        <v>8.65239467471</v>
      </c>
      <c r="G13" s="26651" t="n">
        <v>9.430851956721</v>
      </c>
      <c r="H13" s="27081" t="n">
        <v>8.791426743139</v>
      </c>
      <c r="I13" s="27511" t="n">
        <v>8.208590959819</v>
      </c>
      <c r="J13" s="27941" t="n">
        <v>6.730647391023</v>
      </c>
    </row>
    <row collapsed="false" customFormat="false" customHeight="false" hidden="false" ht="12.75" outlineLevel="0" r="14">
      <c r="A14" s="24072" t="s">
        <v>11</v>
      </c>
      <c r="B14" s="24502" t="s">
        <v>29</v>
      </c>
      <c r="C14" s="24932" t="s">
        <v>17</v>
      </c>
      <c r="D14" s="25362" t="s">
        <v>16</v>
      </c>
      <c r="E14" s="25792" t="n">
        <v>0.0</v>
      </c>
      <c r="F14" s="26222" t="n">
        <v>0.0</v>
      </c>
      <c r="G14" s="26652" t="n">
        <v>0.0</v>
      </c>
      <c r="H14" s="27082" t="n">
        <v>0.0</v>
      </c>
      <c r="I14" s="27512" t="n">
        <v>0.0</v>
      </c>
      <c r="J14" s="27942" t="n">
        <v>0.0</v>
      </c>
    </row>
    <row collapsed="false" customFormat="false" customHeight="false" hidden="false" ht="12.75" outlineLevel="0" r="15">
      <c r="A15" s="24073" t="s">
        <v>11</v>
      </c>
      <c r="B15" s="24503" t="s">
        <v>29</v>
      </c>
      <c r="C15" s="24933" t="s">
        <v>17</v>
      </c>
      <c r="D15" s="25363" t="s">
        <v>14</v>
      </c>
      <c r="E15" s="25793" t="n">
        <v>0.0</v>
      </c>
      <c r="F15" s="26223" t="n">
        <v>0.0</v>
      </c>
      <c r="G15" s="26653" t="n">
        <v>0.0</v>
      </c>
      <c r="H15" s="27083" t="n">
        <v>0.0</v>
      </c>
      <c r="I15" s="27513" t="n">
        <v>0.0</v>
      </c>
      <c r="J15" s="27943" t="n">
        <v>0.0</v>
      </c>
    </row>
    <row collapsed="false" customFormat="false" customHeight="false" hidden="false" ht="12.75" outlineLevel="0" r="16">
      <c r="A16" s="24074" t="s">
        <v>11</v>
      </c>
      <c r="B16" s="24504" t="s">
        <v>29</v>
      </c>
      <c r="C16" s="24934" t="s">
        <v>17</v>
      </c>
      <c r="D16" s="25364" t="s">
        <v>18</v>
      </c>
      <c r="E16" s="25794" t="n">
        <v>0.0</v>
      </c>
      <c r="F16" s="26224" t="n">
        <v>0.0</v>
      </c>
      <c r="G16" s="26654" t="n">
        <v>0.0</v>
      </c>
      <c r="H16" s="27084" t="n">
        <v>0.0</v>
      </c>
      <c r="I16" s="27514" t="n">
        <v>0.0</v>
      </c>
      <c r="J16" s="27944" t="n">
        <v>0.0</v>
      </c>
    </row>
    <row collapsed="false" customFormat="false" customHeight="false" hidden="false" ht="12.75" outlineLevel="0" r="17">
      <c r="A17" s="24075" t="s">
        <v>11</v>
      </c>
      <c r="B17" s="24505" t="s">
        <v>29</v>
      </c>
      <c r="C17" s="24935" t="s">
        <v>19</v>
      </c>
      <c r="D17" s="25365" t="s">
        <v>20</v>
      </c>
      <c r="E17" s="25795" t="n">
        <v>0.7751672924480001</v>
      </c>
      <c r="F17" s="26225" t="n">
        <v>0.6906250364843001</v>
      </c>
      <c r="G17" s="26655" t="n">
        <v>0.5322141459867</v>
      </c>
      <c r="H17" s="27085" t="n">
        <v>0.5076636018766</v>
      </c>
      <c r="I17" s="27515" t="n">
        <v>0.5530840553673999</v>
      </c>
      <c r="J17" s="27945" t="n">
        <v>0.6652595738805</v>
      </c>
    </row>
    <row collapsed="false" customFormat="false" customHeight="false" hidden="false" ht="12.75" outlineLevel="0" r="18">
      <c r="A18" s="24076" t="s">
        <v>11</v>
      </c>
      <c r="B18" s="24506" t="s">
        <v>29</v>
      </c>
      <c r="C18" s="24936" t="s">
        <v>19</v>
      </c>
      <c r="D18" s="25366" t="s">
        <v>13</v>
      </c>
      <c r="E18" s="25796" t="n">
        <v>6.697607459559</v>
      </c>
      <c r="F18" s="26226" t="n">
        <v>6.785610490937099</v>
      </c>
      <c r="G18" s="26656" t="n">
        <v>6.2848466562514</v>
      </c>
      <c r="H18" s="27086" t="n">
        <v>6.0138858095634005</v>
      </c>
      <c r="I18" s="27516" t="n">
        <v>5.6060970881825</v>
      </c>
      <c r="J18" s="27946" t="n">
        <v>2.5752393329734</v>
      </c>
    </row>
    <row collapsed="false" customFormat="false" customHeight="false" hidden="false" ht="12.75" outlineLevel="0" r="19">
      <c r="A19" s="24077" t="s">
        <v>11</v>
      </c>
      <c r="B19" s="24507" t="s">
        <v>29</v>
      </c>
      <c r="C19" s="24937" t="s">
        <v>19</v>
      </c>
      <c r="D19" s="25367" t="s">
        <v>16</v>
      </c>
      <c r="E19" s="25797" t="n">
        <v>5.316036825378999</v>
      </c>
      <c r="F19" s="26227" t="n">
        <v>3.9803818114303997</v>
      </c>
      <c r="G19" s="26657" t="n">
        <v>2.6019335699814</v>
      </c>
      <c r="H19" s="27087" t="n">
        <v>1.5498469344625</v>
      </c>
      <c r="I19" s="27517" t="n">
        <v>0.6286124992513</v>
      </c>
      <c r="J19" s="27947" t="n">
        <v>0.007902184349300002</v>
      </c>
    </row>
    <row collapsed="false" customFormat="false" customHeight="false" hidden="false" ht="12.75" outlineLevel="0" r="20">
      <c r="A20" s="24078" t="s">
        <v>11</v>
      </c>
      <c r="B20" s="24508" t="s">
        <v>29</v>
      </c>
      <c r="C20" s="24938" t="s">
        <v>19</v>
      </c>
      <c r="D20" s="25368" t="s">
        <v>14</v>
      </c>
      <c r="E20" s="25798" t="n">
        <v>13.865997065935</v>
      </c>
      <c r="F20" s="26228" t="n">
        <v>16.310147770816897</v>
      </c>
      <c r="G20" s="26658" t="n">
        <v>14.760303868938001</v>
      </c>
      <c r="H20" s="27088" t="n">
        <v>12.112659038566097</v>
      </c>
      <c r="I20" s="27518" t="n">
        <v>8.1974977554682</v>
      </c>
      <c r="J20" s="27948" t="n">
        <v>0.9453581242021001</v>
      </c>
    </row>
    <row collapsed="false" customFormat="false" customHeight="false" hidden="false" ht="12.75" outlineLevel="0" r="21">
      <c r="A21" s="24079" t="s">
        <v>11</v>
      </c>
      <c r="B21" s="24509" t="s">
        <v>29</v>
      </c>
      <c r="C21" s="24939" t="s">
        <v>19</v>
      </c>
      <c r="D21" s="25369" t="s">
        <v>18</v>
      </c>
      <c r="E21" s="25799" t="n">
        <v>3.0832109828189997</v>
      </c>
      <c r="F21" s="26229" t="n">
        <v>2.3675569808617998</v>
      </c>
      <c r="G21" s="26659" t="n">
        <v>1.6335477772123002</v>
      </c>
      <c r="H21" s="27089" t="n">
        <v>1.1953422857321</v>
      </c>
      <c r="I21" s="27519" t="n">
        <v>1.1716957847916998</v>
      </c>
      <c r="J21" s="27949" t="n">
        <v>4.5575573059248</v>
      </c>
    </row>
    <row collapsed="false" customFormat="false" customHeight="false" hidden="false" ht="12.75" outlineLevel="0" r="22">
      <c r="A22" s="24080" t="s">
        <v>11</v>
      </c>
      <c r="B22" s="24510" t="s">
        <v>29</v>
      </c>
      <c r="C22" s="24940" t="s">
        <v>21</v>
      </c>
      <c r="D22" s="25370" t="s">
        <v>20</v>
      </c>
      <c r="E22" s="25800" t="n">
        <v>0.0</v>
      </c>
      <c r="F22" s="26230" t="n">
        <v>0.0</v>
      </c>
      <c r="G22" s="26660" t="n">
        <v>0.0</v>
      </c>
      <c r="H22" s="27090" t="n">
        <v>0.0</v>
      </c>
      <c r="I22" s="27520" t="n">
        <v>0.0</v>
      </c>
      <c r="J22" s="27950" t="n">
        <v>0.0</v>
      </c>
    </row>
    <row collapsed="false" customFormat="false" customHeight="false" hidden="false" ht="12.75" outlineLevel="0" r="23">
      <c r="A23" s="24081" t="s">
        <v>11</v>
      </c>
      <c r="B23" s="24511" t="s">
        <v>29</v>
      </c>
      <c r="C23" s="24941" t="s">
        <v>21</v>
      </c>
      <c r="D23" s="25371" t="s">
        <v>13</v>
      </c>
      <c r="E23" s="25801" t="n">
        <v>2.40952624102</v>
      </c>
      <c r="F23" s="26231" t="n">
        <v>2.5533827742505997</v>
      </c>
      <c r="G23" s="26661" t="n">
        <v>2.5849433686593</v>
      </c>
      <c r="H23" s="27091" t="n">
        <v>2.5132483726151</v>
      </c>
      <c r="I23" s="27521" t="n">
        <v>2.5488095758485</v>
      </c>
      <c r="J23" s="27951" t="n">
        <v>2.6798054937798</v>
      </c>
    </row>
    <row collapsed="false" customFormat="false" customHeight="false" hidden="false" ht="12.75" outlineLevel="0" r="24">
      <c r="A24" s="24082" t="s">
        <v>11</v>
      </c>
      <c r="B24" s="24512" t="s">
        <v>29</v>
      </c>
      <c r="C24" s="24942" t="s">
        <v>21</v>
      </c>
      <c r="D24" s="25372" t="s">
        <v>16</v>
      </c>
      <c r="E24" s="25802" t="n">
        <v>0.0</v>
      </c>
      <c r="F24" s="26232" t="n">
        <v>0.0</v>
      </c>
      <c r="G24" s="26662" t="n">
        <v>0.0</v>
      </c>
      <c r="H24" s="27092" t="n">
        <v>0.0</v>
      </c>
      <c r="I24" s="27522" t="n">
        <v>0.0</v>
      </c>
      <c r="J24" s="27952" t="n">
        <v>0.0</v>
      </c>
    </row>
    <row collapsed="false" customFormat="false" customHeight="false" hidden="false" ht="12.75" outlineLevel="0" r="25">
      <c r="A25" s="24083" t="s">
        <v>11</v>
      </c>
      <c r="B25" s="24513" t="s">
        <v>29</v>
      </c>
      <c r="C25" s="24943" t="s">
        <v>21</v>
      </c>
      <c r="D25" s="25373" t="s">
        <v>14</v>
      </c>
      <c r="E25" s="25803" t="n">
        <v>0.0</v>
      </c>
      <c r="F25" s="26233" t="n">
        <v>0.0</v>
      </c>
      <c r="G25" s="26663" t="n">
        <v>0.0</v>
      </c>
      <c r="H25" s="27093" t="n">
        <v>0.0</v>
      </c>
      <c r="I25" s="27523" t="n">
        <v>0.0</v>
      </c>
      <c r="J25" s="27953" t="n">
        <v>0.0</v>
      </c>
    </row>
    <row collapsed="false" customFormat="false" customHeight="false" hidden="false" ht="12.75" outlineLevel="0" r="26">
      <c r="A26" s="24084" t="s">
        <v>11</v>
      </c>
      <c r="B26" s="24514" t="s">
        <v>29</v>
      </c>
      <c r="C26" s="24944" t="s">
        <v>21</v>
      </c>
      <c r="D26" s="25374" t="s">
        <v>18</v>
      </c>
      <c r="E26" s="25804" t="n">
        <v>0.0</v>
      </c>
      <c r="F26" s="26234" t="n">
        <v>0.0</v>
      </c>
      <c r="G26" s="26664" t="n">
        <v>0.0</v>
      </c>
      <c r="H26" s="27094" t="n">
        <v>0.0</v>
      </c>
      <c r="I26" s="27524" t="n">
        <v>0.0</v>
      </c>
      <c r="J26" s="27954" t="n">
        <v>0.0</v>
      </c>
    </row>
    <row collapsed="false" customFormat="false" customHeight="false" hidden="false" ht="12.75" outlineLevel="0" r="27">
      <c r="A27" s="24085" t="s">
        <v>11</v>
      </c>
      <c r="B27" s="24515" t="s">
        <v>29</v>
      </c>
      <c r="C27" s="24945" t="s">
        <v>22</v>
      </c>
      <c r="D27" s="25375" t="s">
        <v>20</v>
      </c>
      <c r="E27" s="25805" t="n">
        <v>0.0729975126262</v>
      </c>
      <c r="F27" s="26235" t="n">
        <v>0.0508356053839</v>
      </c>
      <c r="G27" s="26665" t="n">
        <v>0.0373314366587</v>
      </c>
      <c r="H27" s="27095" t="n">
        <v>0.0275224149514</v>
      </c>
      <c r="I27" s="27525" t="n">
        <v>0.0203964777332</v>
      </c>
      <c r="J27" s="27955" t="n">
        <v>0.0070535747797</v>
      </c>
    </row>
    <row collapsed="false" customFormat="false" customHeight="false" hidden="false" ht="12.75" outlineLevel="0" r="28">
      <c r="A28" s="24086" t="s">
        <v>11</v>
      </c>
      <c r="B28" s="24516" t="s">
        <v>29</v>
      </c>
      <c r="C28" s="24946" t="s">
        <v>22</v>
      </c>
      <c r="D28" s="25376" t="s">
        <v>13</v>
      </c>
      <c r="E28" s="25806" t="n">
        <v>0.49682350872299996</v>
      </c>
      <c r="F28" s="26236" t="n">
        <v>0.6091698121742</v>
      </c>
      <c r="G28" s="26666" t="n">
        <v>0.6759322891399</v>
      </c>
      <c r="H28" s="27096" t="n">
        <v>0.7056718557364</v>
      </c>
      <c r="I28" s="27526" t="n">
        <v>0.7273267509781001</v>
      </c>
      <c r="J28" s="27956" t="n">
        <v>0.6997366244859</v>
      </c>
    </row>
    <row collapsed="false" customFormat="false" customHeight="false" hidden="false" ht="12.75" outlineLevel="0" r="29">
      <c r="A29" s="24087" t="s">
        <v>11</v>
      </c>
      <c r="B29" s="24517" t="s">
        <v>29</v>
      </c>
      <c r="C29" s="24947" t="s">
        <v>22</v>
      </c>
      <c r="D29" s="25377" t="s">
        <v>16</v>
      </c>
      <c r="E29" s="25807" t="n">
        <v>0.017743697171999997</v>
      </c>
      <c r="F29" s="26237" t="n">
        <v>0.0</v>
      </c>
      <c r="G29" s="26667" t="n">
        <v>0.0</v>
      </c>
      <c r="H29" s="27097" t="n">
        <v>0.0</v>
      </c>
      <c r="I29" s="27527" t="n">
        <v>0.0</v>
      </c>
      <c r="J29" s="27957" t="n">
        <v>0.0</v>
      </c>
    </row>
    <row collapsed="false" customFormat="false" customHeight="false" hidden="false" ht="12.75" outlineLevel="0" r="30">
      <c r="A30" s="24088" t="s">
        <v>11</v>
      </c>
      <c r="B30" s="24518" t="s">
        <v>29</v>
      </c>
      <c r="C30" s="24948" t="s">
        <v>22</v>
      </c>
      <c r="D30" s="25378" t="s">
        <v>14</v>
      </c>
      <c r="E30" s="25808" t="n">
        <v>0.2777014350164</v>
      </c>
      <c r="F30" s="26238" t="n">
        <v>0.2264010344524</v>
      </c>
      <c r="G30" s="26668" t="n">
        <v>0.1880746365389</v>
      </c>
      <c r="H30" s="27098" t="n">
        <v>0.1543644109393</v>
      </c>
      <c r="I30" s="27528" t="n">
        <v>0.1270844805096</v>
      </c>
      <c r="J30" s="27958" t="n">
        <v>0.0591079895835</v>
      </c>
    </row>
    <row collapsed="false" customFormat="false" customHeight="false" hidden="false" ht="12.75" outlineLevel="0" r="31">
      <c r="A31" s="24089" t="s">
        <v>11</v>
      </c>
      <c r="B31" s="24519" t="s">
        <v>29</v>
      </c>
      <c r="C31" s="24949" t="s">
        <v>22</v>
      </c>
      <c r="D31" s="25379" t="s">
        <v>18</v>
      </c>
      <c r="E31" s="25809" t="n">
        <v>0.0</v>
      </c>
      <c r="F31" s="26239" t="n">
        <v>0.0</v>
      </c>
      <c r="G31" s="26669" t="n">
        <v>0.0</v>
      </c>
      <c r="H31" s="27099" t="n">
        <v>0.0</v>
      </c>
      <c r="I31" s="27529" t="n">
        <v>0.0</v>
      </c>
      <c r="J31" s="27959" t="n">
        <v>0.0</v>
      </c>
    </row>
    <row collapsed="false" customFormat="false" customHeight="false" hidden="false" ht="12.75" outlineLevel="0" r="32">
      <c r="A32" s="24090" t="s">
        <v>11</v>
      </c>
      <c r="B32" s="24520" t="s">
        <v>29</v>
      </c>
      <c r="C32" s="24950" t="s">
        <v>23</v>
      </c>
      <c r="D32" s="25380" t="s">
        <v>20</v>
      </c>
      <c r="E32" s="25810" t="n">
        <v>0.0</v>
      </c>
      <c r="F32" s="26240" t="n">
        <v>0.0</v>
      </c>
      <c r="G32" s="26670" t="n">
        <v>0.0</v>
      </c>
      <c r="H32" s="27100" t="n">
        <v>0.0</v>
      </c>
      <c r="I32" s="27530" t="n">
        <v>0.0</v>
      </c>
      <c r="J32" s="27960" t="n">
        <v>0.0</v>
      </c>
    </row>
    <row collapsed="false" customFormat="false" customHeight="false" hidden="false" ht="12.75" outlineLevel="0" r="33">
      <c r="A33" s="24091" t="s">
        <v>11</v>
      </c>
      <c r="B33" s="24521" t="s">
        <v>29</v>
      </c>
      <c r="C33" s="24951" t="s">
        <v>23</v>
      </c>
      <c r="D33" s="25381" t="s">
        <v>13</v>
      </c>
      <c r="E33" s="25811" t="n">
        <v>4.199692135318</v>
      </c>
      <c r="F33" s="26241" t="n">
        <v>4.3625898830129</v>
      </c>
      <c r="G33" s="26671" t="n">
        <v>4.0794009375376</v>
      </c>
      <c r="H33" s="27101" t="n">
        <v>3.3770768703694</v>
      </c>
      <c r="I33" s="27531" t="n">
        <v>2.6143160271581003</v>
      </c>
      <c r="J33" s="27961" t="n">
        <v>1.7765258249614</v>
      </c>
    </row>
    <row collapsed="false" customFormat="false" customHeight="false" hidden="false" ht="12.75" outlineLevel="0" r="34">
      <c r="A34" s="24092" t="s">
        <v>11</v>
      </c>
      <c r="B34" s="24522" t="s">
        <v>29</v>
      </c>
      <c r="C34" s="24952" t="s">
        <v>23</v>
      </c>
      <c r="D34" s="25382" t="s">
        <v>16</v>
      </c>
      <c r="E34" s="25812" t="n">
        <v>0.0</v>
      </c>
      <c r="F34" s="26242" t="n">
        <v>0.0</v>
      </c>
      <c r="G34" s="26672" t="n">
        <v>0.0</v>
      </c>
      <c r="H34" s="27102" t="n">
        <v>0.0</v>
      </c>
      <c r="I34" s="27532" t="n">
        <v>0.0</v>
      </c>
      <c r="J34" s="27962" t="n">
        <v>0.0</v>
      </c>
    </row>
    <row collapsed="false" customFormat="false" customHeight="false" hidden="false" ht="12.75" outlineLevel="0" r="35">
      <c r="A35" s="24093" t="s">
        <v>11</v>
      </c>
      <c r="B35" s="24523" t="s">
        <v>29</v>
      </c>
      <c r="C35" s="24953" t="s">
        <v>23</v>
      </c>
      <c r="D35" s="25383" t="s">
        <v>14</v>
      </c>
      <c r="E35" s="25813" t="n">
        <v>0.0</v>
      </c>
      <c r="F35" s="26243" t="n">
        <v>0.0</v>
      </c>
      <c r="G35" s="26673" t="n">
        <v>0.0</v>
      </c>
      <c r="H35" s="27103" t="n">
        <v>0.0</v>
      </c>
      <c r="I35" s="27533" t="n">
        <v>0.0</v>
      </c>
      <c r="J35" s="27963" t="n">
        <v>0.0</v>
      </c>
    </row>
    <row collapsed="false" customFormat="false" customHeight="false" hidden="false" ht="12.75" outlineLevel="0" r="36">
      <c r="A36" s="24094" t="s">
        <v>11</v>
      </c>
      <c r="B36" s="24524" t="s">
        <v>29</v>
      </c>
      <c r="C36" s="24954" t="s">
        <v>23</v>
      </c>
      <c r="D36" s="25384" t="s">
        <v>18</v>
      </c>
      <c r="E36" s="25814" t="n">
        <v>0.0</v>
      </c>
      <c r="F36" s="26244" t="n">
        <v>0.0</v>
      </c>
      <c r="G36" s="26674" t="n">
        <v>0.0</v>
      </c>
      <c r="H36" s="27104" t="n">
        <v>0.0</v>
      </c>
      <c r="I36" s="27534" t="n">
        <v>0.0</v>
      </c>
      <c r="J36" s="27964" t="n">
        <v>0.0</v>
      </c>
    </row>
    <row collapsed="false" customFormat="false" customHeight="false" hidden="false" ht="12.75" outlineLevel="0" r="37">
      <c r="A37" s="24095" t="s">
        <v>11</v>
      </c>
      <c r="B37" s="24525" t="s">
        <v>29</v>
      </c>
      <c r="C37" s="24955" t="s">
        <v>24</v>
      </c>
      <c r="D37" s="25385" t="s">
        <v>20</v>
      </c>
      <c r="E37" s="25815" t="n">
        <v>0.0324689188127</v>
      </c>
      <c r="F37" s="26245" t="n">
        <v>0.1059643443533</v>
      </c>
      <c r="G37" s="26675" t="n">
        <v>0.1562408466232</v>
      </c>
      <c r="H37" s="27105" t="n">
        <v>0.18818808029339998</v>
      </c>
      <c r="I37" s="27535" t="n">
        <v>0.17855826065510003</v>
      </c>
      <c r="J37" s="27965" t="n">
        <v>0.15621779101879998</v>
      </c>
    </row>
    <row collapsed="false" customFormat="false" customHeight="false" hidden="false" ht="12.75" outlineLevel="0" r="38">
      <c r="A38" s="24096" t="s">
        <v>11</v>
      </c>
      <c r="B38" s="24526" t="s">
        <v>29</v>
      </c>
      <c r="C38" s="24956" t="s">
        <v>24</v>
      </c>
      <c r="D38" s="25386" t="s">
        <v>13</v>
      </c>
      <c r="E38" s="25816" t="n">
        <v>0.5954285999848999</v>
      </c>
      <c r="F38" s="26246" t="n">
        <v>0.7226104846989</v>
      </c>
      <c r="G38" s="26676" t="n">
        <v>0.7495482697304999</v>
      </c>
      <c r="H38" s="27106" t="n">
        <v>0.7004071446582</v>
      </c>
      <c r="I38" s="27536" t="n">
        <v>0.6361981704062001</v>
      </c>
      <c r="J38" s="27966" t="n">
        <v>0.37401374673000004</v>
      </c>
    </row>
    <row collapsed="false" customFormat="false" customHeight="false" hidden="false" ht="12.75" outlineLevel="0" r="39">
      <c r="A39" s="24097" t="s">
        <v>11</v>
      </c>
      <c r="B39" s="24527" t="s">
        <v>29</v>
      </c>
      <c r="C39" s="24957" t="s">
        <v>24</v>
      </c>
      <c r="D39" s="25387" t="s">
        <v>16</v>
      </c>
      <c r="E39" s="25817" t="n">
        <v>0.23813680188599998</v>
      </c>
      <c r="F39" s="26247" t="n">
        <v>0.15219331651069998</v>
      </c>
      <c r="G39" s="26677" t="n">
        <v>0.075511319166</v>
      </c>
      <c r="H39" s="27107" t="n">
        <v>0.018434947921399998</v>
      </c>
      <c r="I39" s="27537" t="n">
        <v>0.0102691927568</v>
      </c>
      <c r="J39" s="27967" t="n">
        <v>2.630576224E-4</v>
      </c>
    </row>
    <row collapsed="false" customFormat="false" customHeight="false" hidden="false" ht="12.75" outlineLevel="0" r="40">
      <c r="A40" s="24098" t="s">
        <v>11</v>
      </c>
      <c r="B40" s="24528" t="s">
        <v>29</v>
      </c>
      <c r="C40" s="24958" t="s">
        <v>24</v>
      </c>
      <c r="D40" s="25388" t="s">
        <v>14</v>
      </c>
      <c r="E40" s="25818" t="n">
        <v>0.5395217728971</v>
      </c>
      <c r="F40" s="26248" t="n">
        <v>0.4529275969839</v>
      </c>
      <c r="G40" s="26678" t="n">
        <v>0.3577231637802</v>
      </c>
      <c r="H40" s="27108" t="n">
        <v>0.27806239610249994</v>
      </c>
      <c r="I40" s="27538" t="n">
        <v>0.24716851014660002</v>
      </c>
      <c r="J40" s="27968" t="n">
        <v>0.13496117760620002</v>
      </c>
    </row>
    <row collapsed="false" customFormat="false" customHeight="false" hidden="false" ht="12.75" outlineLevel="0" r="41">
      <c r="A41" s="24099" t="s">
        <v>11</v>
      </c>
      <c r="B41" s="24529" t="s">
        <v>29</v>
      </c>
      <c r="C41" s="24959" t="s">
        <v>24</v>
      </c>
      <c r="D41" s="25389" t="s">
        <v>18</v>
      </c>
      <c r="E41" s="25819" t="n">
        <v>0.1205084795549</v>
      </c>
      <c r="F41" s="26249" t="n">
        <v>0.1293459771996</v>
      </c>
      <c r="G41" s="26679" t="n">
        <v>0.1284092032475</v>
      </c>
      <c r="H41" s="27109" t="n">
        <v>0.12342810165460001</v>
      </c>
      <c r="I41" s="27539" t="n">
        <v>0.1153818987092</v>
      </c>
      <c r="J41" s="27969" t="n">
        <v>0.0932810455503</v>
      </c>
    </row>
    <row collapsed="false" customFormat="false" customHeight="false" hidden="false" ht="12.75" outlineLevel="0" r="42">
      <c r="A42" s="24100" t="s">
        <v>11</v>
      </c>
      <c r="B42" s="24530" t="s">
        <v>29</v>
      </c>
      <c r="C42" s="24960" t="s">
        <v>25</v>
      </c>
      <c r="D42" s="25390" t="s">
        <v>20</v>
      </c>
      <c r="E42" s="25820" t="n">
        <v>0.0</v>
      </c>
      <c r="F42" s="26250" t="n">
        <v>0.0</v>
      </c>
      <c r="G42" s="26680" t="n">
        <v>0.0</v>
      </c>
      <c r="H42" s="27110" t="n">
        <v>0.0</v>
      </c>
      <c r="I42" s="27540" t="n">
        <v>0.0</v>
      </c>
      <c r="J42" s="27970" t="n">
        <v>0.0</v>
      </c>
    </row>
    <row collapsed="false" customFormat="false" customHeight="false" hidden="false" ht="12.75" outlineLevel="0" r="43">
      <c r="A43" s="24101" t="s">
        <v>11</v>
      </c>
      <c r="B43" s="24531" t="s">
        <v>29</v>
      </c>
      <c r="C43" s="24961" t="s">
        <v>25</v>
      </c>
      <c r="D43" s="25391" t="s">
        <v>13</v>
      </c>
      <c r="E43" s="25821" t="n">
        <v>0.1331074749559</v>
      </c>
      <c r="F43" s="26251" t="n">
        <v>0.1361684656147</v>
      </c>
      <c r="G43" s="26681" t="n">
        <v>0.1344206762842</v>
      </c>
      <c r="H43" s="27111" t="n">
        <v>0.13233142321070002</v>
      </c>
      <c r="I43" s="27541" t="n">
        <v>0.1304040794296</v>
      </c>
      <c r="J43" s="27971" t="n">
        <v>0.11935889944240001</v>
      </c>
    </row>
    <row collapsed="false" customFormat="false" customHeight="false" hidden="false" ht="12.75" outlineLevel="0" r="44">
      <c r="A44" s="24102" t="s">
        <v>11</v>
      </c>
      <c r="B44" s="24532" t="s">
        <v>29</v>
      </c>
      <c r="C44" s="24962" t="s">
        <v>25</v>
      </c>
      <c r="D44" s="25392" t="s">
        <v>16</v>
      </c>
      <c r="E44" s="25822" t="n">
        <v>0.0</v>
      </c>
      <c r="F44" s="26252" t="n">
        <v>0.0</v>
      </c>
      <c r="G44" s="26682" t="n">
        <v>0.0</v>
      </c>
      <c r="H44" s="27112" t="n">
        <v>0.0</v>
      </c>
      <c r="I44" s="27542" t="n">
        <v>0.0</v>
      </c>
      <c r="J44" s="27972" t="n">
        <v>0.0</v>
      </c>
    </row>
    <row collapsed="false" customFormat="false" customHeight="false" hidden="false" ht="12.75" outlineLevel="0" r="45">
      <c r="A45" s="24103" t="s">
        <v>11</v>
      </c>
      <c r="B45" s="24533" t="s">
        <v>29</v>
      </c>
      <c r="C45" s="24963" t="s">
        <v>25</v>
      </c>
      <c r="D45" s="25393" t="s">
        <v>14</v>
      </c>
      <c r="E45" s="25823" t="n">
        <v>0.0</v>
      </c>
      <c r="F45" s="26253" t="n">
        <v>0.0</v>
      </c>
      <c r="G45" s="26683" t="n">
        <v>0.0</v>
      </c>
      <c r="H45" s="27113" t="n">
        <v>0.0</v>
      </c>
      <c r="I45" s="27543" t="n">
        <v>0.0</v>
      </c>
      <c r="J45" s="27973" t="n">
        <v>0.0</v>
      </c>
    </row>
    <row collapsed="false" customFormat="false" customHeight="false" hidden="false" ht="12.75" outlineLevel="0" r="46">
      <c r="A46" s="24104" t="s">
        <v>11</v>
      </c>
      <c r="B46" s="24534" t="s">
        <v>29</v>
      </c>
      <c r="C46" s="24964" t="s">
        <v>25</v>
      </c>
      <c r="D46" s="25394" t="s">
        <v>18</v>
      </c>
      <c r="E46" s="25824" t="n">
        <v>0.0</v>
      </c>
      <c r="F46" s="26254" t="n">
        <v>0.0</v>
      </c>
      <c r="G46" s="26684" t="n">
        <v>0.0</v>
      </c>
      <c r="H46" s="27114" t="n">
        <v>0.0</v>
      </c>
      <c r="I46" s="27544" t="n">
        <v>0.0</v>
      </c>
      <c r="J46" s="27974" t="n">
        <v>0.0</v>
      </c>
    </row>
    <row collapsed="false" customFormat="false" customHeight="false" hidden="false" ht="12.75" outlineLevel="0" r="47">
      <c r="A47" s="24105" t="s">
        <v>11</v>
      </c>
      <c r="B47" s="24535" t="s">
        <v>29</v>
      </c>
      <c r="C47" s="24965" t="s">
        <v>26</v>
      </c>
      <c r="D47" s="25395" t="s">
        <v>20</v>
      </c>
      <c r="E47" s="25825" t="n">
        <v>0.0</v>
      </c>
      <c r="F47" s="26255" t="n">
        <v>0.0</v>
      </c>
      <c r="G47" s="26685" t="n">
        <v>0.0</v>
      </c>
      <c r="H47" s="27115" t="n">
        <v>0.0</v>
      </c>
      <c r="I47" s="27545" t="n">
        <v>0.0</v>
      </c>
      <c r="J47" s="27975" t="n">
        <v>0.0</v>
      </c>
    </row>
    <row collapsed="false" customFormat="false" customHeight="false" hidden="false" ht="12.75" outlineLevel="0" r="48">
      <c r="A48" s="24106" t="s">
        <v>11</v>
      </c>
      <c r="B48" s="24536" t="s">
        <v>29</v>
      </c>
      <c r="C48" s="24966" t="s">
        <v>26</v>
      </c>
      <c r="D48" s="25396" t="s">
        <v>13</v>
      </c>
      <c r="E48" s="25826" t="n">
        <v>0.1068893276492</v>
      </c>
      <c r="F48" s="26256" t="n">
        <v>0.11591141058429999</v>
      </c>
      <c r="G48" s="26686" t="n">
        <v>0.1201049610532</v>
      </c>
      <c r="H48" s="27116" t="n">
        <v>0.11970549770910001</v>
      </c>
      <c r="I48" s="27546" t="n">
        <v>0.1194161079602</v>
      </c>
      <c r="J48" s="27976" t="n">
        <v>0.1130168418351</v>
      </c>
    </row>
    <row collapsed="false" customFormat="false" customHeight="false" hidden="false" ht="12.75" outlineLevel="0" r="49">
      <c r="A49" s="24107" t="s">
        <v>11</v>
      </c>
      <c r="B49" s="24537" t="s">
        <v>29</v>
      </c>
      <c r="C49" s="24967" t="s">
        <v>26</v>
      </c>
      <c r="D49" s="25397" t="s">
        <v>16</v>
      </c>
      <c r="E49" s="25827" t="n">
        <v>0.0</v>
      </c>
      <c r="F49" s="26257" t="n">
        <v>0.0</v>
      </c>
      <c r="G49" s="26687" t="n">
        <v>0.0</v>
      </c>
      <c r="H49" s="27117" t="n">
        <v>0.0</v>
      </c>
      <c r="I49" s="27547" t="n">
        <v>0.0</v>
      </c>
      <c r="J49" s="27977" t="n">
        <v>0.0</v>
      </c>
    </row>
    <row collapsed="false" customFormat="false" customHeight="false" hidden="false" ht="12.75" outlineLevel="0" r="50">
      <c r="A50" s="24108" t="s">
        <v>11</v>
      </c>
      <c r="B50" s="24538" t="s">
        <v>29</v>
      </c>
      <c r="C50" s="24968" t="s">
        <v>26</v>
      </c>
      <c r="D50" s="25398" t="s">
        <v>14</v>
      </c>
      <c r="E50" s="25828" t="n">
        <v>0.0</v>
      </c>
      <c r="F50" s="26258" t="n">
        <v>0.0</v>
      </c>
      <c r="G50" s="26688" t="n">
        <v>0.0</v>
      </c>
      <c r="H50" s="27118" t="n">
        <v>0.0</v>
      </c>
      <c r="I50" s="27548" t="n">
        <v>0.0</v>
      </c>
      <c r="J50" s="27978" t="n">
        <v>0.0</v>
      </c>
    </row>
    <row collapsed="false" customFormat="false" customHeight="false" hidden="false" ht="12.75" outlineLevel="0" r="51">
      <c r="A51" s="24109" t="s">
        <v>11</v>
      </c>
      <c r="B51" s="24539" t="s">
        <v>29</v>
      </c>
      <c r="C51" s="24969" t="s">
        <v>26</v>
      </c>
      <c r="D51" s="25399" t="s">
        <v>18</v>
      </c>
      <c r="E51" s="25829" t="n">
        <v>0.0</v>
      </c>
      <c r="F51" s="26259" t="n">
        <v>0.0</v>
      </c>
      <c r="G51" s="26689" t="n">
        <v>0.0</v>
      </c>
      <c r="H51" s="27119" t="n">
        <v>0.0</v>
      </c>
      <c r="I51" s="27549" t="n">
        <v>0.0</v>
      </c>
      <c r="J51" s="27979" t="n">
        <v>0.0</v>
      </c>
    </row>
    <row collapsed="false" customFormat="false" customHeight="false" hidden="false" ht="12.75" outlineLevel="0" r="52">
      <c r="A52" s="24110" t="s">
        <v>11</v>
      </c>
      <c r="B52" s="24540" t="s">
        <v>29</v>
      </c>
      <c r="C52" s="24970" t="s">
        <v>27</v>
      </c>
      <c r="D52" s="25400" t="s">
        <v>20</v>
      </c>
      <c r="E52" s="25830" t="n">
        <v>0.0</v>
      </c>
      <c r="F52" s="26260" t="n">
        <v>0.0</v>
      </c>
      <c r="G52" s="26690" t="n">
        <v>0.0</v>
      </c>
      <c r="H52" s="27120" t="n">
        <v>0.0</v>
      </c>
      <c r="I52" s="27550" t="n">
        <v>0.0</v>
      </c>
      <c r="J52" s="27980" t="n">
        <v>0.0</v>
      </c>
    </row>
    <row collapsed="false" customFormat="false" customHeight="false" hidden="false" ht="12.75" outlineLevel="0" r="53">
      <c r="A53" s="24111" t="s">
        <v>11</v>
      </c>
      <c r="B53" s="24541" t="s">
        <v>29</v>
      </c>
      <c r="C53" s="24971" t="s">
        <v>27</v>
      </c>
      <c r="D53" s="25401" t="s">
        <v>13</v>
      </c>
      <c r="E53" s="25831" t="n">
        <v>0.8106169291562999</v>
      </c>
      <c r="F53" s="26261" t="n">
        <v>0.8914559157791999</v>
      </c>
      <c r="G53" s="26691" t="n">
        <v>0.9330116834347</v>
      </c>
      <c r="H53" s="27121" t="n">
        <v>0.972802201656</v>
      </c>
      <c r="I53" s="27551" t="n">
        <v>1.027790928231</v>
      </c>
      <c r="J53" s="27981" t="n">
        <v>1.1102418394644</v>
      </c>
    </row>
    <row collapsed="false" customFormat="false" customHeight="false" hidden="false" ht="12.75" outlineLevel="0" r="54">
      <c r="A54" s="24112" t="s">
        <v>11</v>
      </c>
      <c r="B54" s="24542" t="s">
        <v>29</v>
      </c>
      <c r="C54" s="24972" t="s">
        <v>27</v>
      </c>
      <c r="D54" s="25402" t="s">
        <v>16</v>
      </c>
      <c r="E54" s="25832" t="n">
        <v>0.0</v>
      </c>
      <c r="F54" s="26262" t="n">
        <v>0.0</v>
      </c>
      <c r="G54" s="26692" t="n">
        <v>0.0</v>
      </c>
      <c r="H54" s="27122" t="n">
        <v>0.0</v>
      </c>
      <c r="I54" s="27552" t="n">
        <v>0.0</v>
      </c>
      <c r="J54" s="27982" t="n">
        <v>0.0</v>
      </c>
    </row>
    <row collapsed="false" customFormat="false" customHeight="false" hidden="false" ht="12.75" outlineLevel="0" r="55">
      <c r="A55" s="24113" t="s">
        <v>11</v>
      </c>
      <c r="B55" s="24543" t="s">
        <v>29</v>
      </c>
      <c r="C55" s="24973" t="s">
        <v>27</v>
      </c>
      <c r="D55" s="25403" t="s">
        <v>14</v>
      </c>
      <c r="E55" s="25833" t="n">
        <v>0.0</v>
      </c>
      <c r="F55" s="26263" t="n">
        <v>0.0</v>
      </c>
      <c r="G55" s="26693" t="n">
        <v>0.0</v>
      </c>
      <c r="H55" s="27123" t="n">
        <v>0.0</v>
      </c>
      <c r="I55" s="27553" t="n">
        <v>0.0</v>
      </c>
      <c r="J55" s="27983" t="n">
        <v>0.0</v>
      </c>
    </row>
    <row collapsed="false" customFormat="false" customHeight="false" hidden="false" ht="12.75" outlineLevel="0" r="56">
      <c r="A56" s="24114" t="s">
        <v>11</v>
      </c>
      <c r="B56" s="24544" t="s">
        <v>29</v>
      </c>
      <c r="C56" s="24974" t="s">
        <v>27</v>
      </c>
      <c r="D56" s="25404" t="s">
        <v>18</v>
      </c>
      <c r="E56" s="25834" t="n">
        <v>0.0</v>
      </c>
      <c r="F56" s="26264" t="n">
        <v>0.0</v>
      </c>
      <c r="G56" s="26694" t="n">
        <v>0.0</v>
      </c>
      <c r="H56" s="27124" t="n">
        <v>0.0</v>
      </c>
      <c r="I56" s="27554" t="n">
        <v>0.0</v>
      </c>
      <c r="J56" s="27984" t="n">
        <v>0.0</v>
      </c>
    </row>
    <row collapsed="false" customFormat="false" customHeight="false" hidden="false" ht="12.75" outlineLevel="0" r="57">
      <c r="A57" s="24115" t="s">
        <v>11</v>
      </c>
      <c r="B57" s="24545" t="s">
        <v>30</v>
      </c>
      <c r="C57" s="24975" t="s">
        <v>12</v>
      </c>
      <c r="D57" s="25405" t="s">
        <v>20</v>
      </c>
      <c r="E57" s="25835" t="n">
        <v>0.060036682051200004</v>
      </c>
      <c r="F57" s="26265" t="n">
        <v>0.051127905891500014</v>
      </c>
      <c r="G57" s="26695" t="n">
        <v>0.045300500640400004</v>
      </c>
      <c r="H57" s="27125" t="n">
        <v>0.0385055102936</v>
      </c>
      <c r="I57" s="27555" t="n">
        <v>0.0327941828774</v>
      </c>
      <c r="J57" s="27985" t="n">
        <v>0.018302293645899997</v>
      </c>
    </row>
    <row collapsed="false" customFormat="false" customHeight="false" hidden="false" ht="12.75" outlineLevel="0" r="58">
      <c r="A58" s="24116" t="s">
        <v>11</v>
      </c>
      <c r="B58" s="24546" t="s">
        <v>30</v>
      </c>
      <c r="C58" s="24976" t="s">
        <v>12</v>
      </c>
      <c r="D58" s="25406" t="s">
        <v>13</v>
      </c>
      <c r="E58" s="25836" t="n">
        <v>0.0637322835495</v>
      </c>
      <c r="F58" s="26266" t="n">
        <v>0.16271040346340002</v>
      </c>
      <c r="G58" s="26696" t="n">
        <v>0.2288837595262</v>
      </c>
      <c r="H58" s="27126" t="n">
        <v>0.2678997788714</v>
      </c>
      <c r="I58" s="27556" t="n">
        <v>0.29775982151770003</v>
      </c>
      <c r="J58" s="27986" t="n">
        <v>0.34924478357890004</v>
      </c>
    </row>
    <row collapsed="false" customFormat="false" customHeight="false" hidden="false" ht="12.75" outlineLevel="0" r="59">
      <c r="A59" s="24117" t="s">
        <v>11</v>
      </c>
      <c r="B59" s="24547" t="s">
        <v>30</v>
      </c>
      <c r="C59" s="24977" t="s">
        <v>12</v>
      </c>
      <c r="D59" s="25407" t="s">
        <v>16</v>
      </c>
      <c r="E59" s="25837" t="n">
        <v>0.1417118962855</v>
      </c>
      <c r="F59" s="26267" t="n">
        <v>0.1023980838795</v>
      </c>
      <c r="G59" s="26697" t="n">
        <v>0.08009429161729999</v>
      </c>
      <c r="H59" s="27127" t="n">
        <v>0.0609274431095</v>
      </c>
      <c r="I59" s="27557" t="n">
        <v>0.04651916021349999</v>
      </c>
      <c r="J59" s="27987" t="n">
        <v>0.0189325598478</v>
      </c>
    </row>
    <row collapsed="false" customFormat="false" customHeight="false" hidden="false" ht="12.75" outlineLevel="0" r="60">
      <c r="A60" s="24118" t="s">
        <v>11</v>
      </c>
      <c r="B60" s="24548" t="s">
        <v>30</v>
      </c>
      <c r="C60" s="24978" t="s">
        <v>12</v>
      </c>
      <c r="D60" s="25408" t="s">
        <v>14</v>
      </c>
      <c r="E60" s="25838" t="n">
        <v>0.21400911471970002</v>
      </c>
      <c r="F60" s="26268" t="n">
        <v>0.1822514064638</v>
      </c>
      <c r="G60" s="26698" t="n">
        <v>0.1614779154851</v>
      </c>
      <c r="H60" s="27128" t="n">
        <v>0.13725637998440002</v>
      </c>
      <c r="I60" s="27558" t="n">
        <v>0.1168981261003</v>
      </c>
      <c r="J60" s="27988" t="n">
        <v>0.06522805023259999</v>
      </c>
    </row>
    <row collapsed="false" customFormat="false" customHeight="false" hidden="false" ht="12.75" outlineLevel="0" r="61">
      <c r="A61" s="24119" t="s">
        <v>11</v>
      </c>
      <c r="B61" s="24549" t="s">
        <v>30</v>
      </c>
      <c r="C61" s="24979" t="s">
        <v>12</v>
      </c>
      <c r="D61" s="25409" t="s">
        <v>18</v>
      </c>
      <c r="E61" s="25839" t="n">
        <v>0.0</v>
      </c>
      <c r="F61" s="26269" t="n">
        <v>0.0</v>
      </c>
      <c r="G61" s="26699" t="n">
        <v>0.0</v>
      </c>
      <c r="H61" s="27129" t="n">
        <v>0.0</v>
      </c>
      <c r="I61" s="27559" t="n">
        <v>0.0</v>
      </c>
      <c r="J61" s="27989" t="n">
        <v>0.0</v>
      </c>
    </row>
    <row collapsed="false" customFormat="false" customHeight="false" hidden="false" ht="12.75" outlineLevel="0" r="62">
      <c r="A62" s="24120" t="s">
        <v>11</v>
      </c>
      <c r="B62" s="24550" t="s">
        <v>30</v>
      </c>
      <c r="C62" s="24980" t="s">
        <v>15</v>
      </c>
      <c r="D62" s="25410" t="s">
        <v>20</v>
      </c>
      <c r="E62" s="25840" t="n">
        <v>0.0</v>
      </c>
      <c r="F62" s="26270" t="n">
        <v>0.0</v>
      </c>
      <c r="G62" s="26700" t="n">
        <v>0.0</v>
      </c>
      <c r="H62" s="27130" t="n">
        <v>0.0</v>
      </c>
      <c r="I62" s="27560" t="n">
        <v>0.0</v>
      </c>
      <c r="J62" s="27990" t="n">
        <v>0.0</v>
      </c>
    </row>
    <row collapsed="false" customFormat="false" customHeight="false" hidden="false" ht="12.75" outlineLevel="0" r="63">
      <c r="A63" s="24121" t="s">
        <v>11</v>
      </c>
      <c r="B63" s="24551" t="s">
        <v>30</v>
      </c>
      <c r="C63" s="24981" t="s">
        <v>15</v>
      </c>
      <c r="D63" s="25411" t="s">
        <v>13</v>
      </c>
      <c r="E63" s="25841" t="n">
        <v>0.5133213970354</v>
      </c>
      <c r="F63" s="26271" t="n">
        <v>0.8106153327654002</v>
      </c>
      <c r="G63" s="26701" t="n">
        <v>0.9811514049960002</v>
      </c>
      <c r="H63" s="27131" t="n">
        <v>1.1246791133544</v>
      </c>
      <c r="I63" s="27561" t="n">
        <v>1.2284559670347</v>
      </c>
      <c r="J63" s="27991" t="n">
        <v>1.0315765360703002</v>
      </c>
    </row>
    <row collapsed="false" customFormat="false" customHeight="false" hidden="false" ht="12.75" outlineLevel="0" r="64">
      <c r="A64" s="24122" t="s">
        <v>11</v>
      </c>
      <c r="B64" s="24552" t="s">
        <v>30</v>
      </c>
      <c r="C64" s="24982" t="s">
        <v>15</v>
      </c>
      <c r="D64" s="25412" t="s">
        <v>16</v>
      </c>
      <c r="E64" s="25842" t="n">
        <v>0.0</v>
      </c>
      <c r="F64" s="26272" t="n">
        <v>0.0</v>
      </c>
      <c r="G64" s="26702" t="n">
        <v>0.0</v>
      </c>
      <c r="H64" s="27132" t="n">
        <v>0.0</v>
      </c>
      <c r="I64" s="27562" t="n">
        <v>0.0</v>
      </c>
      <c r="J64" s="27992" t="n">
        <v>0.0</v>
      </c>
    </row>
    <row collapsed="false" customFormat="false" customHeight="false" hidden="false" ht="12.75" outlineLevel="0" r="65">
      <c r="A65" s="24123" t="s">
        <v>11</v>
      </c>
      <c r="B65" s="24553" t="s">
        <v>30</v>
      </c>
      <c r="C65" s="24983" t="s">
        <v>15</v>
      </c>
      <c r="D65" s="25413" t="s">
        <v>14</v>
      </c>
      <c r="E65" s="25843" t="n">
        <v>0.0</v>
      </c>
      <c r="F65" s="26273" t="n">
        <v>0.0</v>
      </c>
      <c r="G65" s="26703" t="n">
        <v>0.0</v>
      </c>
      <c r="H65" s="27133" t="n">
        <v>0.0</v>
      </c>
      <c r="I65" s="27563" t="n">
        <v>0.0</v>
      </c>
      <c r="J65" s="27993" t="n">
        <v>0.0</v>
      </c>
    </row>
    <row collapsed="false" customFormat="false" customHeight="false" hidden="false" ht="12.75" outlineLevel="0" r="66">
      <c r="A66" s="24124" t="s">
        <v>11</v>
      </c>
      <c r="B66" s="24554" t="s">
        <v>30</v>
      </c>
      <c r="C66" s="24984" t="s">
        <v>15</v>
      </c>
      <c r="D66" s="25414" t="s">
        <v>18</v>
      </c>
      <c r="E66" s="25844" t="n">
        <v>0.0</v>
      </c>
      <c r="F66" s="26274" t="n">
        <v>0.0</v>
      </c>
      <c r="G66" s="26704" t="n">
        <v>0.0</v>
      </c>
      <c r="H66" s="27134" t="n">
        <v>0.0</v>
      </c>
      <c r="I66" s="27564" t="n">
        <v>0.0</v>
      </c>
      <c r="J66" s="27994" t="n">
        <v>0.0</v>
      </c>
    </row>
    <row collapsed="false" customFormat="false" customHeight="false" hidden="false" ht="12.75" outlineLevel="0" r="67">
      <c r="A67" s="24125" t="s">
        <v>11</v>
      </c>
      <c r="B67" s="24555" t="s">
        <v>30</v>
      </c>
      <c r="C67" s="24985" t="s">
        <v>17</v>
      </c>
      <c r="D67" s="25415" t="s">
        <v>20</v>
      </c>
      <c r="E67" s="25845" t="n">
        <v>0.0</v>
      </c>
      <c r="F67" s="26275" t="n">
        <v>0.0</v>
      </c>
      <c r="G67" s="26705" t="n">
        <v>0.0</v>
      </c>
      <c r="H67" s="27135" t="n">
        <v>0.0</v>
      </c>
      <c r="I67" s="27565" t="n">
        <v>0.0</v>
      </c>
      <c r="J67" s="27995" t="n">
        <v>0.0</v>
      </c>
    </row>
    <row collapsed="false" customFormat="false" customHeight="false" hidden="false" ht="12.75" outlineLevel="0" r="68">
      <c r="A68" s="24126" t="s">
        <v>11</v>
      </c>
      <c r="B68" s="24556" t="s">
        <v>30</v>
      </c>
      <c r="C68" s="24986" t="s">
        <v>17</v>
      </c>
      <c r="D68" s="25416" t="s">
        <v>13</v>
      </c>
      <c r="E68" s="25846" t="n">
        <v>0.1911968519089</v>
      </c>
      <c r="F68" s="26276" t="n">
        <v>0.2118973656152</v>
      </c>
      <c r="G68" s="26706" t="n">
        <v>0.230665652032</v>
      </c>
      <c r="H68" s="27136" t="n">
        <v>0.2110164029377</v>
      </c>
      <c r="I68" s="27566" t="n">
        <v>0.19324878607049997</v>
      </c>
      <c r="J68" s="27996" t="n">
        <v>0.1524604723523</v>
      </c>
    </row>
    <row collapsed="false" customFormat="false" customHeight="false" hidden="false" ht="12.75" outlineLevel="0" r="69">
      <c r="A69" s="24127" t="s">
        <v>11</v>
      </c>
      <c r="B69" s="24557" t="s">
        <v>30</v>
      </c>
      <c r="C69" s="24987" t="s">
        <v>17</v>
      </c>
      <c r="D69" s="25417" t="s">
        <v>16</v>
      </c>
      <c r="E69" s="25847" t="n">
        <v>0.0</v>
      </c>
      <c r="F69" s="26277" t="n">
        <v>0.0</v>
      </c>
      <c r="G69" s="26707" t="n">
        <v>0.0</v>
      </c>
      <c r="H69" s="27137" t="n">
        <v>0.0</v>
      </c>
      <c r="I69" s="27567" t="n">
        <v>0.0</v>
      </c>
      <c r="J69" s="27997" t="n">
        <v>0.0</v>
      </c>
    </row>
    <row collapsed="false" customFormat="false" customHeight="false" hidden="false" ht="12.75" outlineLevel="0" r="70">
      <c r="A70" s="24128" t="s">
        <v>11</v>
      </c>
      <c r="B70" s="24558" t="s">
        <v>30</v>
      </c>
      <c r="C70" s="24988" t="s">
        <v>17</v>
      </c>
      <c r="D70" s="25418" t="s">
        <v>14</v>
      </c>
      <c r="E70" s="25848" t="n">
        <v>0.0</v>
      </c>
      <c r="F70" s="26278" t="n">
        <v>0.0</v>
      </c>
      <c r="G70" s="26708" t="n">
        <v>0.0</v>
      </c>
      <c r="H70" s="27138" t="n">
        <v>0.0</v>
      </c>
      <c r="I70" s="27568" t="n">
        <v>0.0</v>
      </c>
      <c r="J70" s="27998" t="n">
        <v>0.0</v>
      </c>
    </row>
    <row collapsed="false" customFormat="false" customHeight="false" hidden="false" ht="12.75" outlineLevel="0" r="71">
      <c r="A71" s="24129" t="s">
        <v>11</v>
      </c>
      <c r="B71" s="24559" t="s">
        <v>30</v>
      </c>
      <c r="C71" s="24989" t="s">
        <v>17</v>
      </c>
      <c r="D71" s="25419" t="s">
        <v>18</v>
      </c>
      <c r="E71" s="25849" t="n">
        <v>0.0</v>
      </c>
      <c r="F71" s="26279" t="n">
        <v>0.0</v>
      </c>
      <c r="G71" s="26709" t="n">
        <v>0.0</v>
      </c>
      <c r="H71" s="27139" t="n">
        <v>0.0</v>
      </c>
      <c r="I71" s="27569" t="n">
        <v>0.0</v>
      </c>
      <c r="J71" s="27999" t="n">
        <v>0.0</v>
      </c>
    </row>
    <row collapsed="false" customFormat="false" customHeight="false" hidden="false" ht="12.75" outlineLevel="0" r="72">
      <c r="A72" s="24130" t="s">
        <v>11</v>
      </c>
      <c r="B72" s="24560" t="s">
        <v>30</v>
      </c>
      <c r="C72" s="24990" t="s">
        <v>19</v>
      </c>
      <c r="D72" s="25420" t="s">
        <v>20</v>
      </c>
      <c r="E72" s="25850" t="n">
        <v>0.29208012805</v>
      </c>
      <c r="F72" s="26280" t="n">
        <v>0.22050032396019997</v>
      </c>
      <c r="G72" s="26710" t="n">
        <v>0.15959152857730005</v>
      </c>
      <c r="H72" s="27140" t="n">
        <v>0.10529982189870003</v>
      </c>
      <c r="I72" s="27570" t="n">
        <v>0.05690083037069999</v>
      </c>
      <c r="J72" s="28000" t="n">
        <v>0.020190826980700002</v>
      </c>
    </row>
    <row collapsed="false" customFormat="false" customHeight="false" hidden="false" ht="12.75" outlineLevel="0" r="73">
      <c r="A73" s="24131" t="s">
        <v>11</v>
      </c>
      <c r="B73" s="24561" t="s">
        <v>30</v>
      </c>
      <c r="C73" s="24991" t="s">
        <v>19</v>
      </c>
      <c r="D73" s="25421" t="s">
        <v>13</v>
      </c>
      <c r="E73" s="25851" t="n">
        <v>1.7572538221360001</v>
      </c>
      <c r="F73" s="26281" t="n">
        <v>2.091852448294</v>
      </c>
      <c r="G73" s="26711" t="n">
        <v>2.2215742456578003</v>
      </c>
      <c r="H73" s="27141" t="n">
        <v>2.3335153287346</v>
      </c>
      <c r="I73" s="27571" t="n">
        <v>2.4194780988607993</v>
      </c>
      <c r="J73" s="28001" t="n">
        <v>1.9799557183731993</v>
      </c>
    </row>
    <row collapsed="false" customFormat="false" customHeight="false" hidden="false" ht="12.75" outlineLevel="0" r="74">
      <c r="A74" s="24132" t="s">
        <v>11</v>
      </c>
      <c r="B74" s="24562" t="s">
        <v>30</v>
      </c>
      <c r="C74" s="24992" t="s">
        <v>19</v>
      </c>
      <c r="D74" s="25422" t="s">
        <v>16</v>
      </c>
      <c r="E74" s="25852" t="n">
        <v>2.57952133524</v>
      </c>
      <c r="F74" s="26282" t="n">
        <v>1.9228857675161</v>
      </c>
      <c r="G74" s="26712" t="n">
        <v>1.3129020204805002</v>
      </c>
      <c r="H74" s="27142" t="n">
        <v>0.8033021491715998</v>
      </c>
      <c r="I74" s="27572" t="n">
        <v>0.3382345780541</v>
      </c>
      <c r="J74" s="28002" t="n">
        <v>0.0</v>
      </c>
    </row>
    <row collapsed="false" customFormat="false" customHeight="false" hidden="false" ht="12.75" outlineLevel="0" r="75">
      <c r="A75" s="24133" t="s">
        <v>11</v>
      </c>
      <c r="B75" s="24563" t="s">
        <v>30</v>
      </c>
      <c r="C75" s="24993" t="s">
        <v>19</v>
      </c>
      <c r="D75" s="25423" t="s">
        <v>14</v>
      </c>
      <c r="E75" s="25853" t="n">
        <v>4.00066497451</v>
      </c>
      <c r="F75" s="26283" t="n">
        <v>2.9590841737858993</v>
      </c>
      <c r="G75" s="26713" t="n">
        <v>2.0021493280181</v>
      </c>
      <c r="H75" s="27143" t="n">
        <v>1.2166922573154002</v>
      </c>
      <c r="I75" s="27573" t="n">
        <v>0.5284215729916999</v>
      </c>
      <c r="J75" s="28003" t="n">
        <v>0.0017057034367</v>
      </c>
    </row>
    <row collapsed="false" customFormat="false" customHeight="false" hidden="false" ht="12.75" outlineLevel="0" r="76">
      <c r="A76" s="24134" t="s">
        <v>11</v>
      </c>
      <c r="B76" s="24564" t="s">
        <v>30</v>
      </c>
      <c r="C76" s="24994" t="s">
        <v>19</v>
      </c>
      <c r="D76" s="25424" t="s">
        <v>18</v>
      </c>
      <c r="E76" s="25854" t="n">
        <v>0.7265571455900001</v>
      </c>
      <c r="F76" s="26284" t="n">
        <v>0.5420557261297001</v>
      </c>
      <c r="G76" s="26714" t="n">
        <v>0.3812274161404</v>
      </c>
      <c r="H76" s="27144" t="n">
        <v>0.23780091714400003</v>
      </c>
      <c r="I76" s="27574" t="n">
        <v>0.10569538629660001</v>
      </c>
      <c r="J76" s="28004" t="n">
        <v>0.0335719182385</v>
      </c>
    </row>
    <row collapsed="false" customFormat="false" customHeight="false" hidden="false" ht="12.75" outlineLevel="0" r="77">
      <c r="A77" s="24135" t="s">
        <v>11</v>
      </c>
      <c r="B77" s="24565" t="s">
        <v>30</v>
      </c>
      <c r="C77" s="24995" t="s">
        <v>21</v>
      </c>
      <c r="D77" s="25425" t="s">
        <v>20</v>
      </c>
      <c r="E77" s="25855" t="n">
        <v>0.0</v>
      </c>
      <c r="F77" s="26285" t="n">
        <v>0.0</v>
      </c>
      <c r="G77" s="26715" t="n">
        <v>0.0</v>
      </c>
      <c r="H77" s="27145" t="n">
        <v>0.0</v>
      </c>
      <c r="I77" s="27575" t="n">
        <v>0.0</v>
      </c>
      <c r="J77" s="28005" t="n">
        <v>0.0</v>
      </c>
    </row>
    <row collapsed="false" customFormat="false" customHeight="false" hidden="false" ht="12.75" outlineLevel="0" r="78">
      <c r="A78" s="24136" t="s">
        <v>11</v>
      </c>
      <c r="B78" s="24566" t="s">
        <v>30</v>
      </c>
      <c r="C78" s="24996" t="s">
        <v>21</v>
      </c>
      <c r="D78" s="25426" t="s">
        <v>13</v>
      </c>
      <c r="E78" s="25856" t="n">
        <v>0.539782183582</v>
      </c>
      <c r="F78" s="26286" t="n">
        <v>0.5815396680197</v>
      </c>
      <c r="G78" s="26716" t="n">
        <v>0.6057193053522</v>
      </c>
      <c r="H78" s="27146" t="n">
        <v>0.5817729169088999</v>
      </c>
      <c r="I78" s="27576" t="n">
        <v>0.5793391768278</v>
      </c>
      <c r="J78" s="28006" t="n">
        <v>0.5991642883908</v>
      </c>
    </row>
    <row collapsed="false" customFormat="false" customHeight="false" hidden="false" ht="12.75" outlineLevel="0" r="79">
      <c r="A79" s="24137" t="s">
        <v>11</v>
      </c>
      <c r="B79" s="24567" t="s">
        <v>30</v>
      </c>
      <c r="C79" s="24997" t="s">
        <v>21</v>
      </c>
      <c r="D79" s="25427" t="s">
        <v>16</v>
      </c>
      <c r="E79" s="25857" t="n">
        <v>0.0</v>
      </c>
      <c r="F79" s="26287" t="n">
        <v>0.0</v>
      </c>
      <c r="G79" s="26717" t="n">
        <v>0.0</v>
      </c>
      <c r="H79" s="27147" t="n">
        <v>0.0</v>
      </c>
      <c r="I79" s="27577" t="n">
        <v>0.0</v>
      </c>
      <c r="J79" s="28007" t="n">
        <v>0.0</v>
      </c>
    </row>
    <row collapsed="false" customFormat="false" customHeight="false" hidden="false" ht="12.75" outlineLevel="0" r="80">
      <c r="A80" s="24138" t="s">
        <v>11</v>
      </c>
      <c r="B80" s="24568" t="s">
        <v>30</v>
      </c>
      <c r="C80" s="24998" t="s">
        <v>21</v>
      </c>
      <c r="D80" s="25428" t="s">
        <v>14</v>
      </c>
      <c r="E80" s="25858" t="n">
        <v>0.0</v>
      </c>
      <c r="F80" s="26288" t="n">
        <v>0.0</v>
      </c>
      <c r="G80" s="26718" t="n">
        <v>0.0</v>
      </c>
      <c r="H80" s="27148" t="n">
        <v>0.0</v>
      </c>
      <c r="I80" s="27578" t="n">
        <v>0.0</v>
      </c>
      <c r="J80" s="28008" t="n">
        <v>0.0</v>
      </c>
    </row>
    <row collapsed="false" customFormat="false" customHeight="false" hidden="false" ht="12.75" outlineLevel="0" r="81">
      <c r="A81" s="24139" t="s">
        <v>11</v>
      </c>
      <c r="B81" s="24569" t="s">
        <v>30</v>
      </c>
      <c r="C81" s="24999" t="s">
        <v>21</v>
      </c>
      <c r="D81" s="25429" t="s">
        <v>18</v>
      </c>
      <c r="E81" s="25859" t="n">
        <v>0.0</v>
      </c>
      <c r="F81" s="26289" t="n">
        <v>0.0</v>
      </c>
      <c r="G81" s="26719" t="n">
        <v>0.0</v>
      </c>
      <c r="H81" s="27149" t="n">
        <v>0.0</v>
      </c>
      <c r="I81" s="27579" t="n">
        <v>0.0</v>
      </c>
      <c r="J81" s="28009" t="n">
        <v>0.0</v>
      </c>
    </row>
    <row collapsed="false" customFormat="false" customHeight="false" hidden="false" ht="12.75" outlineLevel="0" r="82">
      <c r="A82" s="24140" t="s">
        <v>11</v>
      </c>
      <c r="B82" s="24570" t="s">
        <v>30</v>
      </c>
      <c r="C82" s="25000" t="s">
        <v>22</v>
      </c>
      <c r="D82" s="25430" t="s">
        <v>20</v>
      </c>
      <c r="E82" s="25860" t="n">
        <v>1.0322847997265001</v>
      </c>
      <c r="F82" s="26290" t="n">
        <v>0.6972940615058</v>
      </c>
      <c r="G82" s="26720" t="n">
        <v>0.5107622368811</v>
      </c>
      <c r="H82" s="27150" t="n">
        <v>0.36698842517460006</v>
      </c>
      <c r="I82" s="27580" t="n">
        <v>0.2646262923267</v>
      </c>
      <c r="J82" s="28010" t="n">
        <v>0.08446725178740001</v>
      </c>
    </row>
    <row collapsed="false" customFormat="false" customHeight="false" hidden="false" ht="12.75" outlineLevel="0" r="83">
      <c r="A83" s="24141" t="s">
        <v>11</v>
      </c>
      <c r="B83" s="24571" t="s">
        <v>30</v>
      </c>
      <c r="C83" s="25001" t="s">
        <v>22</v>
      </c>
      <c r="D83" s="25431" t="s">
        <v>13</v>
      </c>
      <c r="E83" s="25861" t="n">
        <v>3.2405986834982</v>
      </c>
      <c r="F83" s="26291" t="n">
        <v>4.1488545788118</v>
      </c>
      <c r="G83" s="26721" t="n">
        <v>4.7229085460358</v>
      </c>
      <c r="H83" s="27151" t="n">
        <v>4.959530838778001</v>
      </c>
      <c r="I83" s="27581" t="n">
        <v>5.1068408025823</v>
      </c>
      <c r="J83" s="28011" t="n">
        <v>4.865352221500801</v>
      </c>
    </row>
    <row collapsed="false" customFormat="false" customHeight="false" hidden="false" ht="12.75" outlineLevel="0" r="84">
      <c r="A84" s="24142" t="s">
        <v>11</v>
      </c>
      <c r="B84" s="24572" t="s">
        <v>30</v>
      </c>
      <c r="C84" s="25002" t="s">
        <v>22</v>
      </c>
      <c r="D84" s="25432" t="s">
        <v>16</v>
      </c>
      <c r="E84" s="25862" t="n">
        <v>0.0562680246503</v>
      </c>
      <c r="F84" s="26292" t="n">
        <v>0.0</v>
      </c>
      <c r="G84" s="26722" t="n">
        <v>0.0</v>
      </c>
      <c r="H84" s="27152" t="n">
        <v>0.0</v>
      </c>
      <c r="I84" s="27582" t="n">
        <v>0.0</v>
      </c>
      <c r="J84" s="28012" t="n">
        <v>0.0</v>
      </c>
    </row>
    <row collapsed="false" customFormat="false" customHeight="false" hidden="false" ht="12.75" outlineLevel="0" r="85">
      <c r="A85" s="24143" t="s">
        <v>11</v>
      </c>
      <c r="B85" s="24573" t="s">
        <v>30</v>
      </c>
      <c r="C85" s="25003" t="s">
        <v>22</v>
      </c>
      <c r="D85" s="25433" t="s">
        <v>14</v>
      </c>
      <c r="E85" s="25863" t="n">
        <v>2.186427108742</v>
      </c>
      <c r="F85" s="26293" t="n">
        <v>1.7294214568023</v>
      </c>
      <c r="G85" s="26723" t="n">
        <v>1.4327433823467</v>
      </c>
      <c r="H85" s="27153" t="n">
        <v>1.1531319891227998</v>
      </c>
      <c r="I85" s="27583" t="n">
        <v>0.9299141276666</v>
      </c>
      <c r="J85" s="28013" t="n">
        <v>0.4097461706226</v>
      </c>
    </row>
    <row collapsed="false" customFormat="false" customHeight="false" hidden="false" ht="12.75" outlineLevel="0" r="86">
      <c r="A86" s="24144" t="s">
        <v>11</v>
      </c>
      <c r="B86" s="24574" t="s">
        <v>30</v>
      </c>
      <c r="C86" s="25004" t="s">
        <v>22</v>
      </c>
      <c r="D86" s="25434" t="s">
        <v>18</v>
      </c>
      <c r="E86" s="25864" t="n">
        <v>0.0</v>
      </c>
      <c r="F86" s="26294" t="n">
        <v>0.0</v>
      </c>
      <c r="G86" s="26724" t="n">
        <v>0.0</v>
      </c>
      <c r="H86" s="27154" t="n">
        <v>0.0</v>
      </c>
      <c r="I86" s="27584" t="n">
        <v>0.0</v>
      </c>
      <c r="J86" s="28014" t="n">
        <v>0.0</v>
      </c>
    </row>
    <row collapsed="false" customFormat="false" customHeight="false" hidden="false" ht="12.75" outlineLevel="0" r="87">
      <c r="A87" s="24145" t="s">
        <v>11</v>
      </c>
      <c r="B87" s="24575" t="s">
        <v>30</v>
      </c>
      <c r="C87" s="25005" t="s">
        <v>23</v>
      </c>
      <c r="D87" s="25435" t="s">
        <v>20</v>
      </c>
      <c r="E87" s="25865" t="n">
        <v>0.0</v>
      </c>
      <c r="F87" s="26295" t="n">
        <v>0.0</v>
      </c>
      <c r="G87" s="26725" t="n">
        <v>0.0</v>
      </c>
      <c r="H87" s="27155" t="n">
        <v>0.0</v>
      </c>
      <c r="I87" s="27585" t="n">
        <v>0.0</v>
      </c>
      <c r="J87" s="28015" t="n">
        <v>0.0</v>
      </c>
    </row>
    <row collapsed="false" customFormat="false" customHeight="false" hidden="false" ht="12.75" outlineLevel="0" r="88">
      <c r="A88" s="24146" t="s">
        <v>11</v>
      </c>
      <c r="B88" s="24576" t="s">
        <v>30</v>
      </c>
      <c r="C88" s="25006" t="s">
        <v>23</v>
      </c>
      <c r="D88" s="25436" t="s">
        <v>13</v>
      </c>
      <c r="E88" s="25866" t="n">
        <v>1.5573356726090002</v>
      </c>
      <c r="F88" s="26296" t="n">
        <v>1.5701270015128999</v>
      </c>
      <c r="G88" s="26726" t="n">
        <v>1.4834486932375</v>
      </c>
      <c r="H88" s="27156" t="n">
        <v>1.2315420250694</v>
      </c>
      <c r="I88" s="27586" t="n">
        <v>0.9758356039005</v>
      </c>
      <c r="J88" s="28016" t="n">
        <v>0.6250177564106999</v>
      </c>
    </row>
    <row collapsed="false" customFormat="false" customHeight="false" hidden="false" ht="12.75" outlineLevel="0" r="89">
      <c r="A89" s="24147" t="s">
        <v>11</v>
      </c>
      <c r="B89" s="24577" t="s">
        <v>30</v>
      </c>
      <c r="C89" s="25007" t="s">
        <v>23</v>
      </c>
      <c r="D89" s="25437" t="s">
        <v>16</v>
      </c>
      <c r="E89" s="25867" t="n">
        <v>0.0</v>
      </c>
      <c r="F89" s="26297" t="n">
        <v>0.0</v>
      </c>
      <c r="G89" s="26727" t="n">
        <v>0.0</v>
      </c>
      <c r="H89" s="27157" t="n">
        <v>0.0</v>
      </c>
      <c r="I89" s="27587" t="n">
        <v>0.0</v>
      </c>
      <c r="J89" s="28017" t="n">
        <v>0.0</v>
      </c>
    </row>
    <row collapsed="false" customFormat="false" customHeight="false" hidden="false" ht="12.75" outlineLevel="0" r="90">
      <c r="A90" s="24148" t="s">
        <v>11</v>
      </c>
      <c r="B90" s="24578" t="s">
        <v>30</v>
      </c>
      <c r="C90" s="25008" t="s">
        <v>23</v>
      </c>
      <c r="D90" s="25438" t="s">
        <v>14</v>
      </c>
      <c r="E90" s="25868" t="n">
        <v>0.0</v>
      </c>
      <c r="F90" s="26298" t="n">
        <v>0.0</v>
      </c>
      <c r="G90" s="26728" t="n">
        <v>0.0</v>
      </c>
      <c r="H90" s="27158" t="n">
        <v>0.0</v>
      </c>
      <c r="I90" s="27588" t="n">
        <v>0.0</v>
      </c>
      <c r="J90" s="28018" t="n">
        <v>0.0</v>
      </c>
    </row>
    <row collapsed="false" customFormat="false" customHeight="false" hidden="false" ht="12.75" outlineLevel="0" r="91">
      <c r="A91" s="24149" t="s">
        <v>11</v>
      </c>
      <c r="B91" s="24579" t="s">
        <v>30</v>
      </c>
      <c r="C91" s="25009" t="s">
        <v>23</v>
      </c>
      <c r="D91" s="25439" t="s">
        <v>18</v>
      </c>
      <c r="E91" s="25869" t="n">
        <v>0.0</v>
      </c>
      <c r="F91" s="26299" t="n">
        <v>0.0</v>
      </c>
      <c r="G91" s="26729" t="n">
        <v>0.0</v>
      </c>
      <c r="H91" s="27159" t="n">
        <v>0.0</v>
      </c>
      <c r="I91" s="27589" t="n">
        <v>0.0</v>
      </c>
      <c r="J91" s="28019" t="n">
        <v>0.0</v>
      </c>
    </row>
    <row collapsed="false" customFormat="false" customHeight="false" hidden="false" ht="12.75" outlineLevel="0" r="92">
      <c r="A92" s="24150" t="s">
        <v>11</v>
      </c>
      <c r="B92" s="24580" t="s">
        <v>30</v>
      </c>
      <c r="C92" s="25010" t="s">
        <v>24</v>
      </c>
      <c r="D92" s="25440" t="s">
        <v>20</v>
      </c>
      <c r="E92" s="25870" t="n">
        <v>0.2076796638602</v>
      </c>
      <c r="F92" s="26300" t="n">
        <v>0.3744927777372</v>
      </c>
      <c r="G92" s="26730" t="n">
        <v>0.49149365246410004</v>
      </c>
      <c r="H92" s="27160" t="n">
        <v>0.5724917570552</v>
      </c>
      <c r="I92" s="27590" t="n">
        <v>0.574057673341</v>
      </c>
      <c r="J92" s="28020" t="n">
        <v>0.4996889987312</v>
      </c>
    </row>
    <row collapsed="false" customFormat="false" customHeight="false" hidden="false" ht="12.75" outlineLevel="0" r="93">
      <c r="A93" s="24151" t="s">
        <v>11</v>
      </c>
      <c r="B93" s="24581" t="s">
        <v>30</v>
      </c>
      <c r="C93" s="25011" t="s">
        <v>24</v>
      </c>
      <c r="D93" s="25441" t="s">
        <v>13</v>
      </c>
      <c r="E93" s="25871" t="n">
        <v>0.8040362068342001</v>
      </c>
      <c r="F93" s="26301" t="n">
        <v>1.03893060559</v>
      </c>
      <c r="G93" s="26731" t="n">
        <v>1.1515724076641998</v>
      </c>
      <c r="H93" s="27161" t="n">
        <v>1.1232592096562999</v>
      </c>
      <c r="I93" s="27591" t="n">
        <v>1.0566871759265999</v>
      </c>
      <c r="J93" s="28021" t="n">
        <v>0.5982680062206001</v>
      </c>
    </row>
    <row collapsed="false" customFormat="false" customHeight="false" hidden="false" ht="12.75" outlineLevel="0" r="94">
      <c r="A94" s="24152" t="s">
        <v>11</v>
      </c>
      <c r="B94" s="24582" t="s">
        <v>30</v>
      </c>
      <c r="C94" s="25012" t="s">
        <v>24</v>
      </c>
      <c r="D94" s="25442" t="s">
        <v>16</v>
      </c>
      <c r="E94" s="25872" t="n">
        <v>0.5366302065380001</v>
      </c>
      <c r="F94" s="26302" t="n">
        <v>0.3430389377931001</v>
      </c>
      <c r="G94" s="26732" t="n">
        <v>0.17534668045990004</v>
      </c>
      <c r="H94" s="27162" t="n">
        <v>0.04465439732049999</v>
      </c>
      <c r="I94" s="27592" t="n">
        <v>0.028450023118599996</v>
      </c>
      <c r="J94" s="28022" t="n">
        <v>9.726984485999998E-4</v>
      </c>
    </row>
    <row collapsed="false" customFormat="false" customHeight="false" hidden="false" ht="12.75" outlineLevel="0" r="95">
      <c r="A95" s="24153" t="s">
        <v>11</v>
      </c>
      <c r="B95" s="24583" t="s">
        <v>30</v>
      </c>
      <c r="C95" s="25013" t="s">
        <v>24</v>
      </c>
      <c r="D95" s="25443" t="s">
        <v>14</v>
      </c>
      <c r="E95" s="25873" t="n">
        <v>1.208884719786</v>
      </c>
      <c r="F95" s="26303" t="n">
        <v>0.9652354587746999</v>
      </c>
      <c r="G95" s="26733" t="n">
        <v>0.7461509657894</v>
      </c>
      <c r="H95" s="27163" t="n">
        <v>0.5367486114601999</v>
      </c>
      <c r="I95" s="27593" t="n">
        <v>0.41441330206730004</v>
      </c>
      <c r="J95" s="28023" t="n">
        <v>0.1298740906217</v>
      </c>
    </row>
    <row collapsed="false" customFormat="false" customHeight="false" hidden="false" ht="12.75" outlineLevel="0" r="96">
      <c r="A96" s="24154" t="s">
        <v>11</v>
      </c>
      <c r="B96" s="24584" t="s">
        <v>30</v>
      </c>
      <c r="C96" s="25014" t="s">
        <v>24</v>
      </c>
      <c r="D96" s="25444" t="s">
        <v>18</v>
      </c>
      <c r="E96" s="25874" t="n">
        <v>0.21096660354</v>
      </c>
      <c r="F96" s="26304" t="n">
        <v>0.2183035782326</v>
      </c>
      <c r="G96" s="26734" t="n">
        <v>0.2167976946887</v>
      </c>
      <c r="H96" s="27164" t="n">
        <v>0.20875923225829998</v>
      </c>
      <c r="I96" s="27594" t="n">
        <v>0.19717071576490003</v>
      </c>
      <c r="J96" s="28024" t="n">
        <v>0.15088649655650005</v>
      </c>
    </row>
    <row collapsed="false" customFormat="false" customHeight="false" hidden="false" ht="12.75" outlineLevel="0" r="97">
      <c r="A97" s="24155" t="s">
        <v>11</v>
      </c>
      <c r="B97" s="24585" t="s">
        <v>30</v>
      </c>
      <c r="C97" s="25015" t="s">
        <v>25</v>
      </c>
      <c r="D97" s="25445" t="s">
        <v>20</v>
      </c>
      <c r="E97" s="25875" t="n">
        <v>0.0</v>
      </c>
      <c r="F97" s="26305" t="n">
        <v>0.0</v>
      </c>
      <c r="G97" s="26735" t="n">
        <v>0.0</v>
      </c>
      <c r="H97" s="27165" t="n">
        <v>0.0</v>
      </c>
      <c r="I97" s="27595" t="n">
        <v>0.0</v>
      </c>
      <c r="J97" s="28025" t="n">
        <v>0.0</v>
      </c>
    </row>
    <row collapsed="false" customFormat="false" customHeight="false" hidden="false" ht="12.75" outlineLevel="0" r="98">
      <c r="A98" s="24156" t="s">
        <v>11</v>
      </c>
      <c r="B98" s="24586" t="s">
        <v>30</v>
      </c>
      <c r="C98" s="25016" t="s">
        <v>25</v>
      </c>
      <c r="D98" s="25446" t="s">
        <v>13</v>
      </c>
      <c r="E98" s="25876" t="n">
        <v>0.955984259906</v>
      </c>
      <c r="F98" s="26306" t="n">
        <v>0.9448742983819999</v>
      </c>
      <c r="G98" s="26736" t="n">
        <v>0.9304478616186999</v>
      </c>
      <c r="H98" s="27166" t="n">
        <v>0.9030502496452999</v>
      </c>
      <c r="I98" s="27596" t="n">
        <v>0.8769628351891999</v>
      </c>
      <c r="J98" s="28026" t="n">
        <v>0.7791248461325999</v>
      </c>
    </row>
    <row collapsed="false" customFormat="false" customHeight="false" hidden="false" ht="12.75" outlineLevel="0" r="99">
      <c r="A99" s="24157" t="s">
        <v>11</v>
      </c>
      <c r="B99" s="24587" t="s">
        <v>30</v>
      </c>
      <c r="C99" s="25017" t="s">
        <v>25</v>
      </c>
      <c r="D99" s="25447" t="s">
        <v>16</v>
      </c>
      <c r="E99" s="25877" t="n">
        <v>0.0</v>
      </c>
      <c r="F99" s="26307" t="n">
        <v>0.0</v>
      </c>
      <c r="G99" s="26737" t="n">
        <v>0.0</v>
      </c>
      <c r="H99" s="27167" t="n">
        <v>0.0</v>
      </c>
      <c r="I99" s="27597" t="n">
        <v>0.0</v>
      </c>
      <c r="J99" s="28027" t="n">
        <v>0.0</v>
      </c>
    </row>
    <row collapsed="false" customFormat="false" customHeight="false" hidden="false" ht="12.75" outlineLevel="0" r="100">
      <c r="A100" s="24158" t="s">
        <v>11</v>
      </c>
      <c r="B100" s="24588" t="s">
        <v>30</v>
      </c>
      <c r="C100" s="25018" t="s">
        <v>25</v>
      </c>
      <c r="D100" s="25448" t="s">
        <v>14</v>
      </c>
      <c r="E100" s="25878" t="n">
        <v>0.0</v>
      </c>
      <c r="F100" s="26308" t="n">
        <v>0.0</v>
      </c>
      <c r="G100" s="26738" t="n">
        <v>0.0</v>
      </c>
      <c r="H100" s="27168" t="n">
        <v>0.0</v>
      </c>
      <c r="I100" s="27598" t="n">
        <v>0.0</v>
      </c>
      <c r="J100" s="28028" t="n">
        <v>0.0</v>
      </c>
    </row>
    <row collapsed="false" customFormat="false" customHeight="false" hidden="false" ht="12.75" outlineLevel="0" r="101">
      <c r="A101" s="24159" t="s">
        <v>11</v>
      </c>
      <c r="B101" s="24589" t="s">
        <v>30</v>
      </c>
      <c r="C101" s="25019" t="s">
        <v>25</v>
      </c>
      <c r="D101" s="25449" t="s">
        <v>18</v>
      </c>
      <c r="E101" s="25879" t="n">
        <v>0.0</v>
      </c>
      <c r="F101" s="26309" t="n">
        <v>0.0</v>
      </c>
      <c r="G101" s="26739" t="n">
        <v>0.0</v>
      </c>
      <c r="H101" s="27169" t="n">
        <v>0.0</v>
      </c>
      <c r="I101" s="27599" t="n">
        <v>0.0</v>
      </c>
      <c r="J101" s="28029" t="n">
        <v>0.0</v>
      </c>
    </row>
    <row collapsed="false" customFormat="false" customHeight="false" hidden="false" ht="12.75" outlineLevel="0" r="102">
      <c r="A102" s="24160" t="s">
        <v>11</v>
      </c>
      <c r="B102" s="24590" t="s">
        <v>30</v>
      </c>
      <c r="C102" s="25020" t="s">
        <v>26</v>
      </c>
      <c r="D102" s="25450" t="s">
        <v>20</v>
      </c>
      <c r="E102" s="25880" t="n">
        <v>0.0</v>
      </c>
      <c r="F102" s="26310" t="n">
        <v>0.0</v>
      </c>
      <c r="G102" s="26740" t="n">
        <v>0.0</v>
      </c>
      <c r="H102" s="27170" t="n">
        <v>0.0</v>
      </c>
      <c r="I102" s="27600" t="n">
        <v>0.0</v>
      </c>
      <c r="J102" s="28030" t="n">
        <v>0.0</v>
      </c>
    </row>
    <row collapsed="false" customFormat="false" customHeight="false" hidden="false" ht="12.75" outlineLevel="0" r="103">
      <c r="A103" s="24161" t="s">
        <v>11</v>
      </c>
      <c r="B103" s="24591" t="s">
        <v>30</v>
      </c>
      <c r="C103" s="25021" t="s">
        <v>26</v>
      </c>
      <c r="D103" s="25451" t="s">
        <v>13</v>
      </c>
      <c r="E103" s="25881" t="n">
        <v>0.1274645675943</v>
      </c>
      <c r="F103" s="26311" t="n">
        <v>0.1325148487028</v>
      </c>
      <c r="G103" s="26741" t="n">
        <v>0.1371054448511</v>
      </c>
      <c r="H103" s="27171" t="n">
        <v>0.1341367709828</v>
      </c>
      <c r="I103" s="27601" t="n">
        <v>0.13131419084419998</v>
      </c>
      <c r="J103" s="28031" t="n">
        <v>0.1200791239388</v>
      </c>
    </row>
    <row collapsed="false" customFormat="false" customHeight="false" hidden="false" ht="12.75" outlineLevel="0" r="104">
      <c r="A104" s="24162" t="s">
        <v>11</v>
      </c>
      <c r="B104" s="24592" t="s">
        <v>30</v>
      </c>
      <c r="C104" s="25022" t="s">
        <v>26</v>
      </c>
      <c r="D104" s="25452" t="s">
        <v>16</v>
      </c>
      <c r="E104" s="25882" t="n">
        <v>0.0</v>
      </c>
      <c r="F104" s="26312" t="n">
        <v>0.0</v>
      </c>
      <c r="G104" s="26742" t="n">
        <v>0.0</v>
      </c>
      <c r="H104" s="27172" t="n">
        <v>0.0</v>
      </c>
      <c r="I104" s="27602" t="n">
        <v>0.0</v>
      </c>
      <c r="J104" s="28032" t="n">
        <v>0.0</v>
      </c>
    </row>
    <row collapsed="false" customFormat="false" customHeight="false" hidden="false" ht="12.75" outlineLevel="0" r="105">
      <c r="A105" s="24163" t="s">
        <v>11</v>
      </c>
      <c r="B105" s="24593" t="s">
        <v>30</v>
      </c>
      <c r="C105" s="25023" t="s">
        <v>26</v>
      </c>
      <c r="D105" s="25453" t="s">
        <v>14</v>
      </c>
      <c r="E105" s="25883" t="n">
        <v>0.0</v>
      </c>
      <c r="F105" s="26313" t="n">
        <v>0.0</v>
      </c>
      <c r="G105" s="26743" t="n">
        <v>0.0</v>
      </c>
      <c r="H105" s="27173" t="n">
        <v>0.0</v>
      </c>
      <c r="I105" s="27603" t="n">
        <v>0.0</v>
      </c>
      <c r="J105" s="28033" t="n">
        <v>0.0</v>
      </c>
    </row>
    <row collapsed="false" customFormat="false" customHeight="false" hidden="false" ht="12.75" outlineLevel="0" r="106">
      <c r="A106" s="24164" t="s">
        <v>11</v>
      </c>
      <c r="B106" s="24594" t="s">
        <v>30</v>
      </c>
      <c r="C106" s="25024" t="s">
        <v>26</v>
      </c>
      <c r="D106" s="25454" t="s">
        <v>18</v>
      </c>
      <c r="E106" s="25884" t="n">
        <v>0.0</v>
      </c>
      <c r="F106" s="26314" t="n">
        <v>0.0</v>
      </c>
      <c r="G106" s="26744" t="n">
        <v>0.0</v>
      </c>
      <c r="H106" s="27174" t="n">
        <v>0.0</v>
      </c>
      <c r="I106" s="27604" t="n">
        <v>0.0</v>
      </c>
      <c r="J106" s="28034" t="n">
        <v>0.0</v>
      </c>
    </row>
    <row collapsed="false" customFormat="false" customHeight="false" hidden="false" ht="12.75" outlineLevel="0" r="107">
      <c r="A107" s="24165" t="s">
        <v>11</v>
      </c>
      <c r="B107" s="24595" t="s">
        <v>30</v>
      </c>
      <c r="C107" s="25025" t="s">
        <v>27</v>
      </c>
      <c r="D107" s="25455" t="s">
        <v>20</v>
      </c>
      <c r="E107" s="25885" t="n">
        <v>0.0</v>
      </c>
      <c r="F107" s="26315" t="n">
        <v>0.0</v>
      </c>
      <c r="G107" s="26745" t="n">
        <v>0.0</v>
      </c>
      <c r="H107" s="27175" t="n">
        <v>0.0</v>
      </c>
      <c r="I107" s="27605" t="n">
        <v>0.0</v>
      </c>
      <c r="J107" s="28035" t="n">
        <v>0.0</v>
      </c>
    </row>
    <row collapsed="false" customFormat="false" customHeight="false" hidden="false" ht="12.75" outlineLevel="0" r="108">
      <c r="A108" s="24166" t="s">
        <v>11</v>
      </c>
      <c r="B108" s="24596" t="s">
        <v>30</v>
      </c>
      <c r="C108" s="25026" t="s">
        <v>27</v>
      </c>
      <c r="D108" s="25456" t="s">
        <v>13</v>
      </c>
      <c r="E108" s="25886" t="n">
        <v>0.6633882761077</v>
      </c>
      <c r="F108" s="26316" t="n">
        <v>0.6938884215555999</v>
      </c>
      <c r="G108" s="26746" t="n">
        <v>0.7218707779276999</v>
      </c>
      <c r="H108" s="27176" t="n">
        <v>0.7321943687036999</v>
      </c>
      <c r="I108" s="27606" t="n">
        <v>0.7435725230305</v>
      </c>
      <c r="J108" s="28036" t="n">
        <v>0.7771696006101999</v>
      </c>
    </row>
    <row collapsed="false" customFormat="false" customHeight="false" hidden="false" ht="12.75" outlineLevel="0" r="109">
      <c r="A109" s="24167" t="s">
        <v>11</v>
      </c>
      <c r="B109" s="24597" t="s">
        <v>30</v>
      </c>
      <c r="C109" s="25027" t="s">
        <v>27</v>
      </c>
      <c r="D109" s="25457" t="s">
        <v>16</v>
      </c>
      <c r="E109" s="25887" t="n">
        <v>0.0</v>
      </c>
      <c r="F109" s="26317" t="n">
        <v>0.0</v>
      </c>
      <c r="G109" s="26747" t="n">
        <v>0.0</v>
      </c>
      <c r="H109" s="27177" t="n">
        <v>0.0</v>
      </c>
      <c r="I109" s="27607" t="n">
        <v>0.0</v>
      </c>
      <c r="J109" s="28037" t="n">
        <v>0.0</v>
      </c>
    </row>
    <row collapsed="false" customFormat="false" customHeight="false" hidden="false" ht="12.75" outlineLevel="0" r="110">
      <c r="A110" s="24168" t="s">
        <v>11</v>
      </c>
      <c r="B110" s="24598" t="s">
        <v>30</v>
      </c>
      <c r="C110" s="25028" t="s">
        <v>27</v>
      </c>
      <c r="D110" s="25458" t="s">
        <v>14</v>
      </c>
      <c r="E110" s="25888" t="n">
        <v>0.0</v>
      </c>
      <c r="F110" s="26318" t="n">
        <v>0.0</v>
      </c>
      <c r="G110" s="26748" t="n">
        <v>0.0</v>
      </c>
      <c r="H110" s="27178" t="n">
        <v>0.0</v>
      </c>
      <c r="I110" s="27608" t="n">
        <v>0.0</v>
      </c>
      <c r="J110" s="28038" t="n">
        <v>0.0</v>
      </c>
    </row>
    <row collapsed="false" customFormat="false" customHeight="false" hidden="false" ht="12.75" outlineLevel="0" r="111">
      <c r="A111" s="24169" t="s">
        <v>11</v>
      </c>
      <c r="B111" s="24599" t="s">
        <v>30</v>
      </c>
      <c r="C111" s="25029" t="s">
        <v>27</v>
      </c>
      <c r="D111" s="25459" t="s">
        <v>18</v>
      </c>
      <c r="E111" s="25889" t="n">
        <v>0.0</v>
      </c>
      <c r="F111" s="26319" t="n">
        <v>0.0</v>
      </c>
      <c r="G111" s="26749" t="n">
        <v>0.0</v>
      </c>
      <c r="H111" s="27179" t="n">
        <v>0.0</v>
      </c>
      <c r="I111" s="27609" t="n">
        <v>0.0</v>
      </c>
      <c r="J111" s="28039" t="n">
        <v>0.0</v>
      </c>
    </row>
    <row collapsed="false" customFormat="false" customHeight="false" hidden="false" ht="12.75" outlineLevel="0" r="112">
      <c r="A112" s="24170" t="s">
        <v>11</v>
      </c>
      <c r="B112" s="24600" t="s">
        <v>31</v>
      </c>
      <c r="C112" s="25030" t="s">
        <v>12</v>
      </c>
      <c r="D112" s="25460" t="s">
        <v>20</v>
      </c>
      <c r="E112" s="25890" t="n">
        <v>0.81864345955</v>
      </c>
      <c r="F112" s="26320" t="n">
        <v>0.6887452890355</v>
      </c>
      <c r="G112" s="26750" t="n">
        <v>0.5936307531776001</v>
      </c>
      <c r="H112" s="27180" t="n">
        <v>0.50134791917</v>
      </c>
      <c r="I112" s="27610" t="n">
        <v>0.42445152624779997</v>
      </c>
      <c r="J112" s="28040" t="n">
        <v>0.2297872254661</v>
      </c>
    </row>
    <row collapsed="false" customFormat="false" customHeight="false" hidden="false" ht="12.75" outlineLevel="0" r="113">
      <c r="A113" s="24171" t="s">
        <v>11</v>
      </c>
      <c r="B113" s="24601" t="s">
        <v>31</v>
      </c>
      <c r="C113" s="25031" t="s">
        <v>12</v>
      </c>
      <c r="D113" s="25461" t="s">
        <v>13</v>
      </c>
      <c r="E113" s="25891" t="n">
        <v>0.1914704677394</v>
      </c>
      <c r="F113" s="26321" t="n">
        <v>1.3855935699247</v>
      </c>
      <c r="G113" s="26751" t="n">
        <v>2.1381206408982</v>
      </c>
      <c r="H113" s="27181" t="n">
        <v>2.5822117266911</v>
      </c>
      <c r="I113" s="27611" t="n">
        <v>2.9119049046099</v>
      </c>
      <c r="J113" s="28041" t="n">
        <v>3.4159235784247</v>
      </c>
    </row>
    <row collapsed="false" customFormat="false" customHeight="false" hidden="false" ht="12.75" outlineLevel="0" r="114">
      <c r="A114" s="24172" t="s">
        <v>11</v>
      </c>
      <c r="B114" s="24602" t="s">
        <v>31</v>
      </c>
      <c r="C114" s="25032" t="s">
        <v>12</v>
      </c>
      <c r="D114" s="25462" t="s">
        <v>16</v>
      </c>
      <c r="E114" s="25892" t="n">
        <v>2.08940795947</v>
      </c>
      <c r="F114" s="26322" t="n">
        <v>1.4907334410462</v>
      </c>
      <c r="G114" s="26752" t="n">
        <v>1.1289171808663</v>
      </c>
      <c r="H114" s="27182" t="n">
        <v>0.8541074445722999</v>
      </c>
      <c r="I114" s="27612" t="n">
        <v>0.6490314998705999</v>
      </c>
      <c r="J114" s="28042" t="n">
        <v>0.2563118100135</v>
      </c>
    </row>
    <row collapsed="false" customFormat="false" customHeight="false" hidden="false" ht="12.75" outlineLevel="0" r="115">
      <c r="A115" s="24173" t="s">
        <v>11</v>
      </c>
      <c r="B115" s="24603" t="s">
        <v>31</v>
      </c>
      <c r="C115" s="25033" t="s">
        <v>12</v>
      </c>
      <c r="D115" s="25463" t="s">
        <v>14</v>
      </c>
      <c r="E115" s="25893" t="n">
        <v>2.03733251352</v>
      </c>
      <c r="F115" s="26323" t="n">
        <v>1.7140567537688</v>
      </c>
      <c r="G115" s="26753" t="n">
        <v>1.4773457370756002</v>
      </c>
      <c r="H115" s="27183" t="n">
        <v>1.2476810110529999</v>
      </c>
      <c r="I115" s="27613" t="n">
        <v>1.0563064737077</v>
      </c>
      <c r="J115" s="28043" t="n">
        <v>0.5718326629925999</v>
      </c>
    </row>
    <row collapsed="false" customFormat="false" customHeight="false" hidden="false" ht="12.75" outlineLevel="0" r="116">
      <c r="A116" s="24174" t="s">
        <v>11</v>
      </c>
      <c r="B116" s="24604" t="s">
        <v>31</v>
      </c>
      <c r="C116" s="25034" t="s">
        <v>12</v>
      </c>
      <c r="D116" s="25464" t="s">
        <v>18</v>
      </c>
      <c r="E116" s="25894" t="n">
        <v>0.0</v>
      </c>
      <c r="F116" s="26324" t="n">
        <v>0.0</v>
      </c>
      <c r="G116" s="26754" t="n">
        <v>0.0</v>
      </c>
      <c r="H116" s="27184" t="n">
        <v>0.0</v>
      </c>
      <c r="I116" s="27614" t="n">
        <v>0.0</v>
      </c>
      <c r="J116" s="28044" t="n">
        <v>0.0</v>
      </c>
    </row>
    <row collapsed="false" customFormat="false" customHeight="false" hidden="false" ht="12.75" outlineLevel="0" r="117">
      <c r="A117" s="24175" t="s">
        <v>11</v>
      </c>
      <c r="B117" s="24605" t="s">
        <v>31</v>
      </c>
      <c r="C117" s="25035" t="s">
        <v>15</v>
      </c>
      <c r="D117" s="25465" t="s">
        <v>20</v>
      </c>
      <c r="E117" s="25895" t="n">
        <v>0.0</v>
      </c>
      <c r="F117" s="26325" t="n">
        <v>0.0</v>
      </c>
      <c r="G117" s="26755" t="n">
        <v>0.0</v>
      </c>
      <c r="H117" s="27185" t="n">
        <v>0.0</v>
      </c>
      <c r="I117" s="27615" t="n">
        <v>0.0</v>
      </c>
      <c r="J117" s="28045" t="n">
        <v>0.0</v>
      </c>
    </row>
    <row collapsed="false" customFormat="false" customHeight="false" hidden="false" ht="12.75" outlineLevel="0" r="118">
      <c r="A118" s="24176" t="s">
        <v>11</v>
      </c>
      <c r="B118" s="24606" t="s">
        <v>31</v>
      </c>
      <c r="C118" s="25036" t="s">
        <v>15</v>
      </c>
      <c r="D118" s="25466" t="s">
        <v>13</v>
      </c>
      <c r="E118" s="25896" t="n">
        <v>1.3745723504693996</v>
      </c>
      <c r="F118" s="26326" t="n">
        <v>1.6488119414225002</v>
      </c>
      <c r="G118" s="26756" t="n">
        <v>1.7141910306425001</v>
      </c>
      <c r="H118" s="27186" t="n">
        <v>1.8112872576858</v>
      </c>
      <c r="I118" s="27616" t="n">
        <v>1.89753663608</v>
      </c>
      <c r="J118" s="28046" t="n">
        <v>1.4814359898323</v>
      </c>
    </row>
    <row collapsed="false" customFormat="false" customHeight="false" hidden="false" ht="12.75" outlineLevel="0" r="119">
      <c r="A119" s="24177" t="s">
        <v>11</v>
      </c>
      <c r="B119" s="24607" t="s">
        <v>31</v>
      </c>
      <c r="C119" s="25037" t="s">
        <v>15</v>
      </c>
      <c r="D119" s="25467" t="s">
        <v>16</v>
      </c>
      <c r="E119" s="25897" t="n">
        <v>0.0</v>
      </c>
      <c r="F119" s="26327" t="n">
        <v>0.0</v>
      </c>
      <c r="G119" s="26757" t="n">
        <v>0.0</v>
      </c>
      <c r="H119" s="27187" t="n">
        <v>0.0</v>
      </c>
      <c r="I119" s="27617" t="n">
        <v>0.0</v>
      </c>
      <c r="J119" s="28047" t="n">
        <v>0.0</v>
      </c>
    </row>
    <row collapsed="false" customFormat="false" customHeight="false" hidden="false" ht="12.75" outlineLevel="0" r="120">
      <c r="A120" s="24178" t="s">
        <v>11</v>
      </c>
      <c r="B120" s="24608" t="s">
        <v>31</v>
      </c>
      <c r="C120" s="25038" t="s">
        <v>15</v>
      </c>
      <c r="D120" s="25468" t="s">
        <v>14</v>
      </c>
      <c r="E120" s="25898" t="n">
        <v>0.0</v>
      </c>
      <c r="F120" s="26328" t="n">
        <v>0.0</v>
      </c>
      <c r="G120" s="26758" t="n">
        <v>0.0</v>
      </c>
      <c r="H120" s="27188" t="n">
        <v>0.0</v>
      </c>
      <c r="I120" s="27618" t="n">
        <v>0.0</v>
      </c>
      <c r="J120" s="28048" t="n">
        <v>0.0</v>
      </c>
    </row>
    <row collapsed="false" customFormat="false" customHeight="false" hidden="false" ht="12.75" outlineLevel="0" r="121">
      <c r="A121" s="24179" t="s">
        <v>11</v>
      </c>
      <c r="B121" s="24609" t="s">
        <v>31</v>
      </c>
      <c r="C121" s="25039" t="s">
        <v>15</v>
      </c>
      <c r="D121" s="25469" t="s">
        <v>18</v>
      </c>
      <c r="E121" s="25899" t="n">
        <v>0.0</v>
      </c>
      <c r="F121" s="26329" t="n">
        <v>0.0</v>
      </c>
      <c r="G121" s="26759" t="n">
        <v>0.0</v>
      </c>
      <c r="H121" s="27189" t="n">
        <v>0.0</v>
      </c>
      <c r="I121" s="27619" t="n">
        <v>0.0</v>
      </c>
      <c r="J121" s="28049" t="n">
        <v>0.0</v>
      </c>
    </row>
    <row collapsed="false" customFormat="false" customHeight="false" hidden="false" ht="12.75" outlineLevel="0" r="122">
      <c r="A122" s="24180" t="s">
        <v>11</v>
      </c>
      <c r="B122" s="24610" t="s">
        <v>31</v>
      </c>
      <c r="C122" s="25040" t="s">
        <v>17</v>
      </c>
      <c r="D122" s="25470" t="s">
        <v>20</v>
      </c>
      <c r="E122" s="25900" t="n">
        <v>0.0</v>
      </c>
      <c r="F122" s="26330" t="n">
        <v>0.0</v>
      </c>
      <c r="G122" s="26760" t="n">
        <v>0.0</v>
      </c>
      <c r="H122" s="27190" t="n">
        <v>0.0</v>
      </c>
      <c r="I122" s="27620" t="n">
        <v>0.0</v>
      </c>
      <c r="J122" s="28050" t="n">
        <v>0.0</v>
      </c>
    </row>
    <row collapsed="false" customFormat="false" customHeight="false" hidden="false" ht="12.75" outlineLevel="0" r="123">
      <c r="A123" s="24181" t="s">
        <v>11</v>
      </c>
      <c r="B123" s="24611" t="s">
        <v>31</v>
      </c>
      <c r="C123" s="25041" t="s">
        <v>17</v>
      </c>
      <c r="D123" s="25471" t="s">
        <v>13</v>
      </c>
      <c r="E123" s="25901" t="n">
        <v>0.6115911013563</v>
      </c>
      <c r="F123" s="26331" t="n">
        <v>0.6704472195934</v>
      </c>
      <c r="G123" s="26761" t="n">
        <v>0.7136034983889</v>
      </c>
      <c r="H123" s="27191" t="n">
        <v>0.6484699915659999</v>
      </c>
      <c r="I123" s="27621" t="n">
        <v>0.5901218965893</v>
      </c>
      <c r="J123" s="28051" t="n">
        <v>0.4521666786128</v>
      </c>
    </row>
    <row collapsed="false" customFormat="false" customHeight="false" hidden="false" ht="12.75" outlineLevel="0" r="124">
      <c r="A124" s="24182" t="s">
        <v>11</v>
      </c>
      <c r="B124" s="24612" t="s">
        <v>31</v>
      </c>
      <c r="C124" s="25042" t="s">
        <v>17</v>
      </c>
      <c r="D124" s="25472" t="s">
        <v>16</v>
      </c>
      <c r="E124" s="25902" t="n">
        <v>0.0</v>
      </c>
      <c r="F124" s="26332" t="n">
        <v>0.0</v>
      </c>
      <c r="G124" s="26762" t="n">
        <v>0.0</v>
      </c>
      <c r="H124" s="27192" t="n">
        <v>0.0</v>
      </c>
      <c r="I124" s="27622" t="n">
        <v>0.0</v>
      </c>
      <c r="J124" s="28052" t="n">
        <v>0.0</v>
      </c>
    </row>
    <row collapsed="false" customFormat="false" customHeight="false" hidden="false" ht="12.75" outlineLevel="0" r="125">
      <c r="A125" s="24183" t="s">
        <v>11</v>
      </c>
      <c r="B125" s="24613" t="s">
        <v>31</v>
      </c>
      <c r="C125" s="25043" t="s">
        <v>17</v>
      </c>
      <c r="D125" s="25473" t="s">
        <v>14</v>
      </c>
      <c r="E125" s="25903" t="n">
        <v>0.0</v>
      </c>
      <c r="F125" s="26333" t="n">
        <v>0.0</v>
      </c>
      <c r="G125" s="26763" t="n">
        <v>0.0</v>
      </c>
      <c r="H125" s="27193" t="n">
        <v>0.0</v>
      </c>
      <c r="I125" s="27623" t="n">
        <v>0.0</v>
      </c>
      <c r="J125" s="28053" t="n">
        <v>0.0</v>
      </c>
    </row>
    <row collapsed="false" customFormat="false" customHeight="false" hidden="false" ht="12.75" outlineLevel="0" r="126">
      <c r="A126" s="24184" t="s">
        <v>11</v>
      </c>
      <c r="B126" s="24614" t="s">
        <v>31</v>
      </c>
      <c r="C126" s="25044" t="s">
        <v>17</v>
      </c>
      <c r="D126" s="25474" t="s">
        <v>18</v>
      </c>
      <c r="E126" s="25904" t="n">
        <v>0.0</v>
      </c>
      <c r="F126" s="26334" t="n">
        <v>0.0</v>
      </c>
      <c r="G126" s="26764" t="n">
        <v>0.0</v>
      </c>
      <c r="H126" s="27194" t="n">
        <v>0.0</v>
      </c>
      <c r="I126" s="27624" t="n">
        <v>0.0</v>
      </c>
      <c r="J126" s="28054" t="n">
        <v>0.0</v>
      </c>
    </row>
    <row collapsed="false" customFormat="false" customHeight="false" hidden="false" ht="12.75" outlineLevel="0" r="127">
      <c r="A127" s="24185" t="s">
        <v>11</v>
      </c>
      <c r="B127" s="24615" t="s">
        <v>31</v>
      </c>
      <c r="C127" s="25045" t="s">
        <v>19</v>
      </c>
      <c r="D127" s="25475" t="s">
        <v>20</v>
      </c>
      <c r="E127" s="25905" t="n">
        <v>0.45894095027</v>
      </c>
      <c r="F127" s="26335" t="n">
        <v>1.6218039904879002</v>
      </c>
      <c r="G127" s="26765" t="n">
        <v>2.4178797141661</v>
      </c>
      <c r="H127" s="27195" t="n">
        <v>2.7793478823921003</v>
      </c>
      <c r="I127" s="27625" t="n">
        <v>2.9699077803681995</v>
      </c>
      <c r="J127" s="28055" t="n">
        <v>0.8279455721489999</v>
      </c>
    </row>
    <row collapsed="false" customFormat="false" customHeight="false" hidden="false" ht="12.75" outlineLevel="0" r="128">
      <c r="A128" s="24186" t="s">
        <v>11</v>
      </c>
      <c r="B128" s="24616" t="s">
        <v>31</v>
      </c>
      <c r="C128" s="25046" t="s">
        <v>19</v>
      </c>
      <c r="D128" s="25476" t="s">
        <v>13</v>
      </c>
      <c r="E128" s="25906" t="n">
        <v>4.597512088672</v>
      </c>
      <c r="F128" s="26336" t="n">
        <v>4.255278848</v>
      </c>
      <c r="G128" s="26766" t="n">
        <v>3.614281706956499</v>
      </c>
      <c r="H128" s="27196" t="n">
        <v>3.1807395760901995</v>
      </c>
      <c r="I128" s="27626" t="n">
        <v>2.8025807124445006</v>
      </c>
      <c r="J128" s="28056" t="n">
        <v>1.6801975080745004</v>
      </c>
    </row>
    <row collapsed="false" customFormat="false" customHeight="false" hidden="false" ht="12.75" outlineLevel="0" r="129">
      <c r="A129" s="24187" t="s">
        <v>11</v>
      </c>
      <c r="B129" s="24617" t="s">
        <v>31</v>
      </c>
      <c r="C129" s="25047" t="s">
        <v>19</v>
      </c>
      <c r="D129" s="25477" t="s">
        <v>16</v>
      </c>
      <c r="E129" s="25907" t="n">
        <v>6.37366961051</v>
      </c>
      <c r="F129" s="26337" t="n">
        <v>4.735599654035202</v>
      </c>
      <c r="G129" s="26767" t="n">
        <v>3.2150258224706</v>
      </c>
      <c r="H129" s="27197" t="n">
        <v>1.9420773018603001</v>
      </c>
      <c r="I129" s="27627" t="n">
        <v>0.8112183817252999</v>
      </c>
      <c r="J129" s="28057" t="n">
        <v>0.0</v>
      </c>
    </row>
    <row collapsed="false" customFormat="false" customHeight="false" hidden="false" ht="12.75" outlineLevel="0" r="130">
      <c r="A130" s="24188" t="s">
        <v>11</v>
      </c>
      <c r="B130" s="24618" t="s">
        <v>31</v>
      </c>
      <c r="C130" s="25048" t="s">
        <v>19</v>
      </c>
      <c r="D130" s="25478" t="s">
        <v>14</v>
      </c>
      <c r="E130" s="25908" t="n">
        <v>9.410367367020001</v>
      </c>
      <c r="F130" s="26338" t="n">
        <v>8.0898920802783</v>
      </c>
      <c r="G130" s="26768" t="n">
        <v>6.011866631971699</v>
      </c>
      <c r="H130" s="27198" t="n">
        <v>4.1168022693846</v>
      </c>
      <c r="I130" s="27628" t="n">
        <v>2.3853590171477004</v>
      </c>
      <c r="J130" s="28058" t="n">
        <v>0.020107513702200003</v>
      </c>
    </row>
    <row collapsed="false" customFormat="false" customHeight="false" hidden="false" ht="12.75" outlineLevel="0" r="131">
      <c r="A131" s="24189" t="s">
        <v>11</v>
      </c>
      <c r="B131" s="24619" t="s">
        <v>31</v>
      </c>
      <c r="C131" s="25049" t="s">
        <v>19</v>
      </c>
      <c r="D131" s="25479" t="s">
        <v>18</v>
      </c>
      <c r="E131" s="25909" t="n">
        <v>0.418131279261</v>
      </c>
      <c r="F131" s="26339" t="n">
        <v>0.3674510273475</v>
      </c>
      <c r="G131" s="26769" t="n">
        <v>0.6571322921093001</v>
      </c>
      <c r="H131" s="27199" t="n">
        <v>1.1487821363442001</v>
      </c>
      <c r="I131" s="27629" t="n">
        <v>1.7123314040006001</v>
      </c>
      <c r="J131" s="28059" t="n">
        <v>4.606673444406099</v>
      </c>
    </row>
    <row collapsed="false" customFormat="false" customHeight="false" hidden="false" ht="12.75" outlineLevel="0" r="132">
      <c r="A132" s="24190" t="s">
        <v>11</v>
      </c>
      <c r="B132" s="24620" t="s">
        <v>31</v>
      </c>
      <c r="C132" s="25050" t="s">
        <v>21</v>
      </c>
      <c r="D132" s="25480" t="s">
        <v>20</v>
      </c>
      <c r="E132" s="25910" t="n">
        <v>0.0</v>
      </c>
      <c r="F132" s="26340" t="n">
        <v>0.0</v>
      </c>
      <c r="G132" s="26770" t="n">
        <v>0.0</v>
      </c>
      <c r="H132" s="27200" t="n">
        <v>0.0</v>
      </c>
      <c r="I132" s="27630" t="n">
        <v>0.0</v>
      </c>
      <c r="J132" s="28060" t="n">
        <v>0.0</v>
      </c>
    </row>
    <row collapsed="false" customFormat="false" customHeight="false" hidden="false" ht="12.75" outlineLevel="0" r="133">
      <c r="A133" s="24191" t="s">
        <v>11</v>
      </c>
      <c r="B133" s="24621" t="s">
        <v>31</v>
      </c>
      <c r="C133" s="25051" t="s">
        <v>21</v>
      </c>
      <c r="D133" s="25481" t="s">
        <v>13</v>
      </c>
      <c r="E133" s="25911" t="n">
        <v>0.825453929398</v>
      </c>
      <c r="F133" s="26341" t="n">
        <v>0.9324418667154001</v>
      </c>
      <c r="G133" s="26771" t="n">
        <v>0.9816627736093999</v>
      </c>
      <c r="H133" s="27201" t="n">
        <v>0.9559925970055</v>
      </c>
      <c r="I133" s="27631" t="n">
        <v>0.9646746615278</v>
      </c>
      <c r="J133" s="28061" t="n">
        <v>0.9959633710137</v>
      </c>
    </row>
    <row collapsed="false" customFormat="false" customHeight="false" hidden="false" ht="12.75" outlineLevel="0" r="134">
      <c r="A134" s="24192" t="s">
        <v>11</v>
      </c>
      <c r="B134" s="24622" t="s">
        <v>31</v>
      </c>
      <c r="C134" s="25052" t="s">
        <v>21</v>
      </c>
      <c r="D134" s="25482" t="s">
        <v>16</v>
      </c>
      <c r="E134" s="25912" t="n">
        <v>0.0</v>
      </c>
      <c r="F134" s="26342" t="n">
        <v>0.0</v>
      </c>
      <c r="G134" s="26772" t="n">
        <v>0.0</v>
      </c>
      <c r="H134" s="27202" t="n">
        <v>0.0</v>
      </c>
      <c r="I134" s="27632" t="n">
        <v>0.0</v>
      </c>
      <c r="J134" s="28062" t="n">
        <v>0.0</v>
      </c>
    </row>
    <row collapsed="false" customFormat="false" customHeight="false" hidden="false" ht="12.75" outlineLevel="0" r="135">
      <c r="A135" s="24193" t="s">
        <v>11</v>
      </c>
      <c r="B135" s="24623" t="s">
        <v>31</v>
      </c>
      <c r="C135" s="25053" t="s">
        <v>21</v>
      </c>
      <c r="D135" s="25483" t="s">
        <v>14</v>
      </c>
      <c r="E135" s="25913" t="n">
        <v>0.0</v>
      </c>
      <c r="F135" s="26343" t="n">
        <v>0.0</v>
      </c>
      <c r="G135" s="26773" t="n">
        <v>0.0</v>
      </c>
      <c r="H135" s="27203" t="n">
        <v>0.0</v>
      </c>
      <c r="I135" s="27633" t="n">
        <v>0.0</v>
      </c>
      <c r="J135" s="28063" t="n">
        <v>0.0</v>
      </c>
    </row>
    <row collapsed="false" customFormat="false" customHeight="false" hidden="false" ht="12.75" outlineLevel="0" r="136">
      <c r="A136" s="24194" t="s">
        <v>11</v>
      </c>
      <c r="B136" s="24624" t="s">
        <v>31</v>
      </c>
      <c r="C136" s="25054" t="s">
        <v>21</v>
      </c>
      <c r="D136" s="25484" t="s">
        <v>18</v>
      </c>
      <c r="E136" s="25914" t="n">
        <v>0.0</v>
      </c>
      <c r="F136" s="26344" t="n">
        <v>0.0</v>
      </c>
      <c r="G136" s="26774" t="n">
        <v>0.0</v>
      </c>
      <c r="H136" s="27204" t="n">
        <v>0.0</v>
      </c>
      <c r="I136" s="27634" t="n">
        <v>0.0</v>
      </c>
      <c r="J136" s="28064" t="n">
        <v>0.0</v>
      </c>
    </row>
    <row collapsed="false" customFormat="false" customHeight="false" hidden="false" ht="12.75" outlineLevel="0" r="137">
      <c r="A137" s="24195" t="s">
        <v>11</v>
      </c>
      <c r="B137" s="24625" t="s">
        <v>31</v>
      </c>
      <c r="C137" s="25055" t="s">
        <v>22</v>
      </c>
      <c r="D137" s="25485" t="s">
        <v>20</v>
      </c>
      <c r="E137" s="25915" t="n">
        <v>0.1431000269048</v>
      </c>
      <c r="F137" s="26345" t="n">
        <v>0.0956751669574</v>
      </c>
      <c r="G137" s="26775" t="n">
        <v>0.0684471175422</v>
      </c>
      <c r="H137" s="27205" t="n">
        <v>0.0488440046902</v>
      </c>
      <c r="I137" s="27635" t="n">
        <v>0.0350006886655</v>
      </c>
      <c r="J137" s="28065" t="n">
        <v>0.0108290711297</v>
      </c>
    </row>
    <row collapsed="false" customFormat="false" customHeight="false" hidden="false" ht="12.75" outlineLevel="0" r="138">
      <c r="A138" s="24196" t="s">
        <v>11</v>
      </c>
      <c r="B138" s="24626" t="s">
        <v>31</v>
      </c>
      <c r="C138" s="25056" t="s">
        <v>22</v>
      </c>
      <c r="D138" s="25486" t="s">
        <v>13</v>
      </c>
      <c r="E138" s="25916" t="n">
        <v>0.7389265572821</v>
      </c>
      <c r="F138" s="26346" t="n">
        <v>0.8508716605098001</v>
      </c>
      <c r="G138" s="26776" t="n">
        <v>0.9117372442803</v>
      </c>
      <c r="H138" s="27206" t="n">
        <v>0.9230627713293</v>
      </c>
      <c r="I138" s="27636" t="n">
        <v>0.9240993833811</v>
      </c>
      <c r="J138" s="28066" t="n">
        <v>0.8205867142575</v>
      </c>
    </row>
    <row collapsed="false" customFormat="false" customHeight="false" hidden="false" ht="12.75" outlineLevel="0" r="139">
      <c r="A139" s="24197" t="s">
        <v>11</v>
      </c>
      <c r="B139" s="24627" t="s">
        <v>31</v>
      </c>
      <c r="C139" s="25057" t="s">
        <v>22</v>
      </c>
      <c r="D139" s="25487" t="s">
        <v>16</v>
      </c>
      <c r="E139" s="25917" t="n">
        <v>0.0150128845364</v>
      </c>
      <c r="F139" s="26347" t="n">
        <v>0.0</v>
      </c>
      <c r="G139" s="26777" t="n">
        <v>0.0</v>
      </c>
      <c r="H139" s="27207" t="n">
        <v>0.0</v>
      </c>
      <c r="I139" s="27637" t="n">
        <v>0.0</v>
      </c>
      <c r="J139" s="28067" t="n">
        <v>0.0</v>
      </c>
    </row>
    <row collapsed="false" customFormat="false" customHeight="false" hidden="false" ht="12.75" outlineLevel="0" r="140">
      <c r="A140" s="24198" t="s">
        <v>11</v>
      </c>
      <c r="B140" s="24628" t="s">
        <v>31</v>
      </c>
      <c r="C140" s="25058" t="s">
        <v>22</v>
      </c>
      <c r="D140" s="25488" t="s">
        <v>14</v>
      </c>
      <c r="E140" s="25918" t="n">
        <v>0.25231611630719997</v>
      </c>
      <c r="F140" s="26348" t="n">
        <v>0.19789504680069997</v>
      </c>
      <c r="G140" s="26778" t="n">
        <v>0.1605929358324</v>
      </c>
      <c r="H140" s="27208" t="n">
        <v>0.1282954508659</v>
      </c>
      <c r="I140" s="27638" t="n">
        <v>0.10273675365070001</v>
      </c>
      <c r="J140" s="28068" t="n">
        <v>0.0438368370587</v>
      </c>
    </row>
    <row collapsed="false" customFormat="false" customHeight="false" hidden="false" ht="12.75" outlineLevel="0" r="141">
      <c r="A141" s="24199" t="s">
        <v>11</v>
      </c>
      <c r="B141" s="24629" t="s">
        <v>31</v>
      </c>
      <c r="C141" s="25059" t="s">
        <v>22</v>
      </c>
      <c r="D141" s="25489" t="s">
        <v>18</v>
      </c>
      <c r="E141" s="25919" t="n">
        <v>0.0</v>
      </c>
      <c r="F141" s="26349" t="n">
        <v>0.0</v>
      </c>
      <c r="G141" s="26779" t="n">
        <v>0.0</v>
      </c>
      <c r="H141" s="27209" t="n">
        <v>0.0</v>
      </c>
      <c r="I141" s="27639" t="n">
        <v>0.0</v>
      </c>
      <c r="J141" s="28069" t="n">
        <v>0.0</v>
      </c>
    </row>
    <row collapsed="false" customFormat="false" customHeight="false" hidden="false" ht="12.75" outlineLevel="0" r="142">
      <c r="A142" s="24200" t="s">
        <v>11</v>
      </c>
      <c r="B142" s="24630" t="s">
        <v>31</v>
      </c>
      <c r="C142" s="25060" t="s">
        <v>23</v>
      </c>
      <c r="D142" s="25490" t="s">
        <v>20</v>
      </c>
      <c r="E142" s="25920" t="n">
        <v>0.0</v>
      </c>
      <c r="F142" s="26350" t="n">
        <v>0.0</v>
      </c>
      <c r="G142" s="26780" t="n">
        <v>0.0</v>
      </c>
      <c r="H142" s="27210" t="n">
        <v>0.0</v>
      </c>
      <c r="I142" s="27640" t="n">
        <v>0.0</v>
      </c>
      <c r="J142" s="28070" t="n">
        <v>0.0</v>
      </c>
    </row>
    <row collapsed="false" customFormat="false" customHeight="false" hidden="false" ht="12.75" outlineLevel="0" r="143">
      <c r="A143" s="24201" t="s">
        <v>11</v>
      </c>
      <c r="B143" s="24631" t="s">
        <v>31</v>
      </c>
      <c r="C143" s="25061" t="s">
        <v>23</v>
      </c>
      <c r="D143" s="25491" t="s">
        <v>13</v>
      </c>
      <c r="E143" s="25921" t="n">
        <v>10.055471949903</v>
      </c>
      <c r="F143" s="26351" t="n">
        <v>10.038402542871902</v>
      </c>
      <c r="G143" s="26781" t="n">
        <v>9.3341345073746</v>
      </c>
      <c r="H143" s="27211" t="n">
        <v>7.681858676132598</v>
      </c>
      <c r="I143" s="27641" t="n">
        <v>6.0393756673836</v>
      </c>
      <c r="J143" s="28071" t="n">
        <v>3.769814808190499</v>
      </c>
    </row>
    <row collapsed="false" customFormat="false" customHeight="false" hidden="false" ht="12.75" outlineLevel="0" r="144">
      <c r="A144" s="24202" t="s">
        <v>11</v>
      </c>
      <c r="B144" s="24632" t="s">
        <v>31</v>
      </c>
      <c r="C144" s="25062" t="s">
        <v>23</v>
      </c>
      <c r="D144" s="25492" t="s">
        <v>16</v>
      </c>
      <c r="E144" s="25922" t="n">
        <v>0.0</v>
      </c>
      <c r="F144" s="26352" t="n">
        <v>0.0</v>
      </c>
      <c r="G144" s="26782" t="n">
        <v>0.0</v>
      </c>
      <c r="H144" s="27212" t="n">
        <v>0.0</v>
      </c>
      <c r="I144" s="27642" t="n">
        <v>0.0</v>
      </c>
      <c r="J144" s="28072" t="n">
        <v>0.0</v>
      </c>
    </row>
    <row collapsed="false" customFormat="false" customHeight="false" hidden="false" ht="12.75" outlineLevel="0" r="145">
      <c r="A145" s="24203" t="s">
        <v>11</v>
      </c>
      <c r="B145" s="24633" t="s">
        <v>31</v>
      </c>
      <c r="C145" s="25063" t="s">
        <v>23</v>
      </c>
      <c r="D145" s="25493" t="s">
        <v>14</v>
      </c>
      <c r="E145" s="25923" t="n">
        <v>0.0</v>
      </c>
      <c r="F145" s="26353" t="n">
        <v>0.0</v>
      </c>
      <c r="G145" s="26783" t="n">
        <v>0.0</v>
      </c>
      <c r="H145" s="27213" t="n">
        <v>0.0</v>
      </c>
      <c r="I145" s="27643" t="n">
        <v>0.0</v>
      </c>
      <c r="J145" s="28073" t="n">
        <v>0.0</v>
      </c>
    </row>
    <row collapsed="false" customFormat="false" customHeight="false" hidden="false" ht="12.75" outlineLevel="0" r="146">
      <c r="A146" s="24204" t="s">
        <v>11</v>
      </c>
      <c r="B146" s="24634" t="s">
        <v>31</v>
      </c>
      <c r="C146" s="25064" t="s">
        <v>23</v>
      </c>
      <c r="D146" s="25494" t="s">
        <v>18</v>
      </c>
      <c r="E146" s="25924" t="n">
        <v>0.0</v>
      </c>
      <c r="F146" s="26354" t="n">
        <v>0.0</v>
      </c>
      <c r="G146" s="26784" t="n">
        <v>0.0</v>
      </c>
      <c r="H146" s="27214" t="n">
        <v>0.0</v>
      </c>
      <c r="I146" s="27644" t="n">
        <v>0.0</v>
      </c>
      <c r="J146" s="28074" t="n">
        <v>0.0</v>
      </c>
    </row>
    <row collapsed="false" customFormat="false" customHeight="false" hidden="false" ht="12.75" outlineLevel="0" r="147">
      <c r="A147" s="24205" t="s">
        <v>11</v>
      </c>
      <c r="B147" s="24635" t="s">
        <v>31</v>
      </c>
      <c r="C147" s="25065" t="s">
        <v>24</v>
      </c>
      <c r="D147" s="25495" t="s">
        <v>20</v>
      </c>
      <c r="E147" s="25925" t="n">
        <v>0.12562616189200002</v>
      </c>
      <c r="F147" s="26355" t="n">
        <v>0.2346139066217</v>
      </c>
      <c r="G147" s="26785" t="n">
        <v>0.31256472196199997</v>
      </c>
      <c r="H147" s="27215" t="n">
        <v>0.37042982299329996</v>
      </c>
      <c r="I147" s="27645" t="n">
        <v>0.3771938329938</v>
      </c>
      <c r="J147" s="28075" t="n">
        <v>0.333945057754</v>
      </c>
    </row>
    <row collapsed="false" customFormat="false" customHeight="false" hidden="false" ht="12.75" outlineLevel="0" r="148">
      <c r="A148" s="24206" t="s">
        <v>11</v>
      </c>
      <c r="B148" s="24636" t="s">
        <v>31</v>
      </c>
      <c r="C148" s="25066" t="s">
        <v>24</v>
      </c>
      <c r="D148" s="25496" t="s">
        <v>13</v>
      </c>
      <c r="E148" s="25926" t="n">
        <v>1.5612554418513</v>
      </c>
      <c r="F148" s="26356" t="n">
        <v>1.7196668431995001</v>
      </c>
      <c r="G148" s="26786" t="n">
        <v>1.7228324181626002</v>
      </c>
      <c r="H148" s="27216" t="n">
        <v>1.5967143839505</v>
      </c>
      <c r="I148" s="27646" t="n">
        <v>1.471986726944</v>
      </c>
      <c r="J148" s="28076" t="n">
        <v>0.8176956814128</v>
      </c>
    </row>
    <row collapsed="false" customFormat="false" customHeight="false" hidden="false" ht="12.75" outlineLevel="0" r="149">
      <c r="A149" s="24207" t="s">
        <v>11</v>
      </c>
      <c r="B149" s="24637" t="s">
        <v>31</v>
      </c>
      <c r="C149" s="25067" t="s">
        <v>24</v>
      </c>
      <c r="D149" s="25497" t="s">
        <v>16</v>
      </c>
      <c r="E149" s="25927" t="n">
        <v>0.5049374555582</v>
      </c>
      <c r="F149" s="26357" t="n">
        <v>0.32284547250740003</v>
      </c>
      <c r="G149" s="26787" t="n">
        <v>0.16536742984919997</v>
      </c>
      <c r="H149" s="27217" t="n">
        <v>0.0427966314241</v>
      </c>
      <c r="I149" s="27647" t="n">
        <v>0.0275421942319</v>
      </c>
      <c r="J149" s="28077" t="n">
        <v>9.577128157000002E-4</v>
      </c>
    </row>
    <row collapsed="false" customFormat="false" customHeight="false" hidden="false" ht="12.75" outlineLevel="0" r="150">
      <c r="A150" s="24208" t="s">
        <v>11</v>
      </c>
      <c r="B150" s="24638" t="s">
        <v>31</v>
      </c>
      <c r="C150" s="25068" t="s">
        <v>24</v>
      </c>
      <c r="D150" s="25498" t="s">
        <v>14</v>
      </c>
      <c r="E150" s="25928" t="n">
        <v>0.6761729433639999</v>
      </c>
      <c r="F150" s="26358" t="n">
        <v>0.5589916762258</v>
      </c>
      <c r="G150" s="26788" t="n">
        <v>0.44661343315389995</v>
      </c>
      <c r="H150" s="27218" t="n">
        <v>0.34328336145960003</v>
      </c>
      <c r="I150" s="27648" t="n">
        <v>0.2679756933454</v>
      </c>
      <c r="J150" s="28078" t="n">
        <v>0.0926317420997</v>
      </c>
    </row>
    <row collapsed="false" customFormat="false" customHeight="false" hidden="false" ht="12.75" outlineLevel="0" r="151">
      <c r="A151" s="24209" t="s">
        <v>11</v>
      </c>
      <c r="B151" s="24639" t="s">
        <v>31</v>
      </c>
      <c r="C151" s="25069" t="s">
        <v>24</v>
      </c>
      <c r="D151" s="25499" t="s">
        <v>18</v>
      </c>
      <c r="E151" s="25929" t="n">
        <v>0.11335887151300002</v>
      </c>
      <c r="F151" s="26359" t="n">
        <v>0.117609920944</v>
      </c>
      <c r="G151" s="26789" t="n">
        <v>0.11673470714170002</v>
      </c>
      <c r="H151" s="27219" t="n">
        <v>0.11404409346930001</v>
      </c>
      <c r="I151" s="27649" t="n">
        <v>0.10932796957879999</v>
      </c>
      <c r="J151" s="28079" t="n">
        <v>0.08671694823880001</v>
      </c>
    </row>
    <row collapsed="false" customFormat="false" customHeight="false" hidden="false" ht="12.75" outlineLevel="0" r="152">
      <c r="A152" s="24210" t="s">
        <v>11</v>
      </c>
      <c r="B152" s="24640" t="s">
        <v>31</v>
      </c>
      <c r="C152" s="25070" t="s">
        <v>25</v>
      </c>
      <c r="D152" s="25500" t="s">
        <v>20</v>
      </c>
      <c r="E152" s="25930" t="n">
        <v>0.0</v>
      </c>
      <c r="F152" s="26360" t="n">
        <v>0.0</v>
      </c>
      <c r="G152" s="26790" t="n">
        <v>0.0</v>
      </c>
      <c r="H152" s="27220" t="n">
        <v>0.0</v>
      </c>
      <c r="I152" s="27650" t="n">
        <v>0.0</v>
      </c>
      <c r="J152" s="28080" t="n">
        <v>0.0</v>
      </c>
    </row>
    <row collapsed="false" customFormat="false" customHeight="false" hidden="false" ht="12.75" outlineLevel="0" r="153">
      <c r="A153" s="24211" t="s">
        <v>11</v>
      </c>
      <c r="B153" s="24641" t="s">
        <v>31</v>
      </c>
      <c r="C153" s="25071" t="s">
        <v>25</v>
      </c>
      <c r="D153" s="25501" t="s">
        <v>13</v>
      </c>
      <c r="E153" s="25931" t="n">
        <v>5.0052022625704</v>
      </c>
      <c r="F153" s="26361" t="n">
        <v>4.782690203532001</v>
      </c>
      <c r="G153" s="26791" t="n">
        <v>4.537539400645599</v>
      </c>
      <c r="H153" s="27221" t="n">
        <v>4.2059248036757</v>
      </c>
      <c r="I153" s="27651" t="n">
        <v>3.9042758895375997</v>
      </c>
      <c r="J153" s="28081" t="n">
        <v>3.0092763592547</v>
      </c>
    </row>
    <row collapsed="false" customFormat="false" customHeight="false" hidden="false" ht="12.75" outlineLevel="0" r="154">
      <c r="A154" s="24212" t="s">
        <v>11</v>
      </c>
      <c r="B154" s="24642" t="s">
        <v>31</v>
      </c>
      <c r="C154" s="25072" t="s">
        <v>25</v>
      </c>
      <c r="D154" s="25502" t="s">
        <v>16</v>
      </c>
      <c r="E154" s="25932" t="n">
        <v>0.0</v>
      </c>
      <c r="F154" s="26362" t="n">
        <v>0.0</v>
      </c>
      <c r="G154" s="26792" t="n">
        <v>0.0</v>
      </c>
      <c r="H154" s="27222" t="n">
        <v>0.0</v>
      </c>
      <c r="I154" s="27652" t="n">
        <v>0.0</v>
      </c>
      <c r="J154" s="28082" t="n">
        <v>0.0</v>
      </c>
    </row>
    <row collapsed="false" customFormat="false" customHeight="false" hidden="false" ht="12.75" outlineLevel="0" r="155">
      <c r="A155" s="24213" t="s">
        <v>11</v>
      </c>
      <c r="B155" s="24643" t="s">
        <v>31</v>
      </c>
      <c r="C155" s="25073" t="s">
        <v>25</v>
      </c>
      <c r="D155" s="25503" t="s">
        <v>14</v>
      </c>
      <c r="E155" s="25933" t="n">
        <v>0.0</v>
      </c>
      <c r="F155" s="26363" t="n">
        <v>0.0</v>
      </c>
      <c r="G155" s="26793" t="n">
        <v>0.0</v>
      </c>
      <c r="H155" s="27223" t="n">
        <v>0.0</v>
      </c>
      <c r="I155" s="27653" t="n">
        <v>0.0</v>
      </c>
      <c r="J155" s="28083" t="n">
        <v>0.0</v>
      </c>
    </row>
    <row collapsed="false" customFormat="false" customHeight="false" hidden="false" ht="12.75" outlineLevel="0" r="156">
      <c r="A156" s="24214" t="s">
        <v>11</v>
      </c>
      <c r="B156" s="24644" t="s">
        <v>31</v>
      </c>
      <c r="C156" s="25074" t="s">
        <v>25</v>
      </c>
      <c r="D156" s="25504" t="s">
        <v>18</v>
      </c>
      <c r="E156" s="25934" t="n">
        <v>0.0</v>
      </c>
      <c r="F156" s="26364" t="n">
        <v>0.0</v>
      </c>
      <c r="G156" s="26794" t="n">
        <v>0.0</v>
      </c>
      <c r="H156" s="27224" t="n">
        <v>0.0</v>
      </c>
      <c r="I156" s="27654" t="n">
        <v>0.0</v>
      </c>
      <c r="J156" s="28084" t="n">
        <v>0.0</v>
      </c>
    </row>
    <row collapsed="false" customFormat="false" customHeight="false" hidden="false" ht="12.75" outlineLevel="0" r="157">
      <c r="A157" s="24215" t="s">
        <v>11</v>
      </c>
      <c r="B157" s="24645" t="s">
        <v>31</v>
      </c>
      <c r="C157" s="25075" t="s">
        <v>26</v>
      </c>
      <c r="D157" s="25505" t="s">
        <v>20</v>
      </c>
      <c r="E157" s="25935" t="n">
        <v>0.0</v>
      </c>
      <c r="F157" s="26365" t="n">
        <v>0.0</v>
      </c>
      <c r="G157" s="26795" t="n">
        <v>0.0</v>
      </c>
      <c r="H157" s="27225" t="n">
        <v>0.0</v>
      </c>
      <c r="I157" s="27655" t="n">
        <v>0.0</v>
      </c>
      <c r="J157" s="28085" t="n">
        <v>0.0</v>
      </c>
    </row>
    <row collapsed="false" customFormat="false" customHeight="false" hidden="false" ht="12.75" outlineLevel="0" r="158">
      <c r="A158" s="24216" t="s">
        <v>11</v>
      </c>
      <c r="B158" s="24646" t="s">
        <v>31</v>
      </c>
      <c r="C158" s="25076" t="s">
        <v>26</v>
      </c>
      <c r="D158" s="25506" t="s">
        <v>13</v>
      </c>
      <c r="E158" s="25936" t="n">
        <v>1.6311169299247998</v>
      </c>
      <c r="F158" s="26366" t="n">
        <v>1.6777036511660002</v>
      </c>
      <c r="G158" s="26796" t="n">
        <v>1.6974474479126</v>
      </c>
      <c r="H158" s="27226" t="n">
        <v>1.6496943184481</v>
      </c>
      <c r="I158" s="27656" t="n">
        <v>1.604778350308</v>
      </c>
      <c r="J158" s="28086" t="n">
        <v>1.4251370291744</v>
      </c>
    </row>
    <row collapsed="false" customFormat="false" customHeight="false" hidden="false" ht="12.75" outlineLevel="0" r="159">
      <c r="A159" s="24217" t="s">
        <v>11</v>
      </c>
      <c r="B159" s="24647" t="s">
        <v>31</v>
      </c>
      <c r="C159" s="25077" t="s">
        <v>26</v>
      </c>
      <c r="D159" s="25507" t="s">
        <v>16</v>
      </c>
      <c r="E159" s="25937" t="n">
        <v>0.0</v>
      </c>
      <c r="F159" s="26367" t="n">
        <v>0.0</v>
      </c>
      <c r="G159" s="26797" t="n">
        <v>0.0</v>
      </c>
      <c r="H159" s="27227" t="n">
        <v>0.0</v>
      </c>
      <c r="I159" s="27657" t="n">
        <v>0.0</v>
      </c>
      <c r="J159" s="28087" t="n">
        <v>0.0</v>
      </c>
    </row>
    <row collapsed="false" customFormat="false" customHeight="false" hidden="false" ht="12.75" outlineLevel="0" r="160">
      <c r="A160" s="24218" t="s">
        <v>11</v>
      </c>
      <c r="B160" s="24648" t="s">
        <v>31</v>
      </c>
      <c r="C160" s="25078" t="s">
        <v>26</v>
      </c>
      <c r="D160" s="25508" t="s">
        <v>14</v>
      </c>
      <c r="E160" s="25938" t="n">
        <v>0.0</v>
      </c>
      <c r="F160" s="26368" t="n">
        <v>0.0</v>
      </c>
      <c r="G160" s="26798" t="n">
        <v>0.0</v>
      </c>
      <c r="H160" s="27228" t="n">
        <v>0.0</v>
      </c>
      <c r="I160" s="27658" t="n">
        <v>0.0</v>
      </c>
      <c r="J160" s="28088" t="n">
        <v>0.0</v>
      </c>
    </row>
    <row collapsed="false" customFormat="false" customHeight="false" hidden="false" ht="12.75" outlineLevel="0" r="161">
      <c r="A161" s="24219" t="s">
        <v>11</v>
      </c>
      <c r="B161" s="24649" t="s">
        <v>31</v>
      </c>
      <c r="C161" s="25079" t="s">
        <v>26</v>
      </c>
      <c r="D161" s="25509" t="s">
        <v>18</v>
      </c>
      <c r="E161" s="25939" t="n">
        <v>0.0</v>
      </c>
      <c r="F161" s="26369" t="n">
        <v>0.0</v>
      </c>
      <c r="G161" s="26799" t="n">
        <v>0.0</v>
      </c>
      <c r="H161" s="27229" t="n">
        <v>0.0</v>
      </c>
      <c r="I161" s="27659" t="n">
        <v>0.0</v>
      </c>
      <c r="J161" s="28089" t="n">
        <v>0.0</v>
      </c>
    </row>
    <row collapsed="false" customFormat="false" customHeight="false" hidden="false" ht="12.75" outlineLevel="0" r="162">
      <c r="A162" s="24220" t="s">
        <v>11</v>
      </c>
      <c r="B162" s="24650" t="s">
        <v>31</v>
      </c>
      <c r="C162" s="25080" t="s">
        <v>27</v>
      </c>
      <c r="D162" s="25510" t="s">
        <v>20</v>
      </c>
      <c r="E162" s="25940" t="n">
        <v>0.0</v>
      </c>
      <c r="F162" s="26370" t="n">
        <v>0.0</v>
      </c>
      <c r="G162" s="26800" t="n">
        <v>0.0</v>
      </c>
      <c r="H162" s="27230" t="n">
        <v>0.0</v>
      </c>
      <c r="I162" s="27660" t="n">
        <v>0.0</v>
      </c>
      <c r="J162" s="28090" t="n">
        <v>0.0</v>
      </c>
    </row>
    <row collapsed="false" customFormat="false" customHeight="false" hidden="false" ht="12.75" outlineLevel="0" r="163">
      <c r="A163" s="24221" t="s">
        <v>11</v>
      </c>
      <c r="B163" s="24651" t="s">
        <v>31</v>
      </c>
      <c r="C163" s="25081" t="s">
        <v>27</v>
      </c>
      <c r="D163" s="25511" t="s">
        <v>13</v>
      </c>
      <c r="E163" s="25941" t="n">
        <v>0.6351073271434999</v>
      </c>
      <c r="F163" s="26371" t="n">
        <v>0.6559803969044</v>
      </c>
      <c r="G163" s="26801" t="n">
        <v>0.6656513288924999</v>
      </c>
      <c r="H163" s="27231" t="n">
        <v>0.6702961937895</v>
      </c>
      <c r="I163" s="27661" t="n">
        <v>0.6754055169303</v>
      </c>
      <c r="J163" s="28091" t="n">
        <v>0.6838940682328</v>
      </c>
    </row>
    <row collapsed="false" customFormat="false" customHeight="false" hidden="false" ht="12.75" outlineLevel="0" r="164">
      <c r="A164" s="24222" t="s">
        <v>11</v>
      </c>
      <c r="B164" s="24652" t="s">
        <v>31</v>
      </c>
      <c r="C164" s="25082" t="s">
        <v>27</v>
      </c>
      <c r="D164" s="25512" t="s">
        <v>16</v>
      </c>
      <c r="E164" s="25942" t="n">
        <v>0.0</v>
      </c>
      <c r="F164" s="26372" t="n">
        <v>0.0</v>
      </c>
      <c r="G164" s="26802" t="n">
        <v>0.0</v>
      </c>
      <c r="H164" s="27232" t="n">
        <v>0.0</v>
      </c>
      <c r="I164" s="27662" t="n">
        <v>0.0</v>
      </c>
      <c r="J164" s="28092" t="n">
        <v>0.0</v>
      </c>
    </row>
    <row collapsed="false" customFormat="false" customHeight="false" hidden="false" ht="12.75" outlineLevel="0" r="165">
      <c r="A165" s="24223" t="s">
        <v>11</v>
      </c>
      <c r="B165" s="24653" t="s">
        <v>31</v>
      </c>
      <c r="C165" s="25083" t="s">
        <v>27</v>
      </c>
      <c r="D165" s="25513" t="s">
        <v>14</v>
      </c>
      <c r="E165" s="25943" t="n">
        <v>0.0</v>
      </c>
      <c r="F165" s="26373" t="n">
        <v>0.0</v>
      </c>
      <c r="G165" s="26803" t="n">
        <v>0.0</v>
      </c>
      <c r="H165" s="27233" t="n">
        <v>0.0</v>
      </c>
      <c r="I165" s="27663" t="n">
        <v>0.0</v>
      </c>
      <c r="J165" s="28093" t="n">
        <v>0.0</v>
      </c>
    </row>
    <row collapsed="false" customFormat="false" customHeight="false" hidden="false" ht="12.75" outlineLevel="0" r="166">
      <c r="A166" s="24224" t="s">
        <v>11</v>
      </c>
      <c r="B166" s="24654" t="s">
        <v>31</v>
      </c>
      <c r="C166" s="25084" t="s">
        <v>27</v>
      </c>
      <c r="D166" s="25514" t="s">
        <v>18</v>
      </c>
      <c r="E166" s="25944" t="n">
        <v>0.0</v>
      </c>
      <c r="F166" s="26374" t="n">
        <v>0.0</v>
      </c>
      <c r="G166" s="26804" t="n">
        <v>0.0</v>
      </c>
      <c r="H166" s="27234" t="n">
        <v>0.0</v>
      </c>
      <c r="I166" s="27664" t="n">
        <v>0.0</v>
      </c>
      <c r="J166" s="28094" t="n">
        <v>0.0</v>
      </c>
    </row>
    <row collapsed="false" customFormat="false" customHeight="false" hidden="false" ht="12.75" outlineLevel="0" r="167">
      <c r="A167" s="24225" t="s">
        <v>11</v>
      </c>
      <c r="B167" s="24655" t="s">
        <v>32</v>
      </c>
      <c r="C167" s="25085" t="s">
        <v>12</v>
      </c>
      <c r="D167" s="25515" t="s">
        <v>20</v>
      </c>
      <c r="E167" s="25945" t="n">
        <v>0.12336416369419999</v>
      </c>
      <c r="F167" s="26375" t="n">
        <v>0.10501266544950001</v>
      </c>
      <c r="G167" s="26805" t="n">
        <v>0.09304976446459999</v>
      </c>
      <c r="H167" s="27235" t="n">
        <v>0.0790975522061</v>
      </c>
      <c r="I167" s="27665" t="n">
        <v>0.0673499583125</v>
      </c>
      <c r="J167" s="28095" t="n">
        <v>0.037231513615900005</v>
      </c>
    </row>
    <row collapsed="false" customFormat="false" customHeight="false" hidden="false" ht="12.75" outlineLevel="0" r="168">
      <c r="A168" s="24226" t="s">
        <v>11</v>
      </c>
      <c r="B168" s="24656" t="s">
        <v>32</v>
      </c>
      <c r="C168" s="25086" t="s">
        <v>12</v>
      </c>
      <c r="D168" s="25516" t="s">
        <v>13</v>
      </c>
      <c r="E168" s="25946" t="n">
        <v>0.7193912146779999</v>
      </c>
      <c r="F168" s="26376" t="n">
        <v>0.771985314623</v>
      </c>
      <c r="G168" s="26806" t="n">
        <v>0.8158685206043</v>
      </c>
      <c r="H168" s="27236" t="n">
        <v>0.8118623030487</v>
      </c>
      <c r="I168" s="27666" t="n">
        <v>0.8063362825211</v>
      </c>
      <c r="J168" s="28096" t="n">
        <v>0.7652312633538999</v>
      </c>
    </row>
    <row collapsed="false" customFormat="false" customHeight="false" hidden="false" ht="12.75" outlineLevel="0" r="169">
      <c r="A169" s="24227" t="s">
        <v>11</v>
      </c>
      <c r="B169" s="24657" t="s">
        <v>32</v>
      </c>
      <c r="C169" s="25087" t="s">
        <v>12</v>
      </c>
      <c r="D169" s="25517" t="s">
        <v>16</v>
      </c>
      <c r="E169" s="25947" t="n">
        <v>0.0</v>
      </c>
      <c r="F169" s="26377" t="n">
        <v>0.0</v>
      </c>
      <c r="G169" s="26807" t="n">
        <v>0.0</v>
      </c>
      <c r="H169" s="27237" t="n">
        <v>0.0</v>
      </c>
      <c r="I169" s="27667" t="n">
        <v>0.0</v>
      </c>
      <c r="J169" s="28097" t="n">
        <v>0.0</v>
      </c>
    </row>
    <row collapsed="false" customFormat="false" customHeight="false" hidden="false" ht="12.75" outlineLevel="0" r="170">
      <c r="A170" s="24228" t="s">
        <v>11</v>
      </c>
      <c r="B170" s="24658" t="s">
        <v>32</v>
      </c>
      <c r="C170" s="25088" t="s">
        <v>12</v>
      </c>
      <c r="D170" s="25518" t="s">
        <v>14</v>
      </c>
      <c r="E170" s="25948" t="n">
        <v>0.005615352182</v>
      </c>
      <c r="F170" s="26378" t="n">
        <v>0.0047800181977</v>
      </c>
      <c r="G170" s="26808" t="n">
        <v>0.0042354849336999996</v>
      </c>
      <c r="H170" s="27238" t="n">
        <v>0.0036004007515</v>
      </c>
      <c r="I170" s="27668" t="n">
        <v>0.0030656662410999997</v>
      </c>
      <c r="J170" s="28098" t="n">
        <v>0.0016947741835</v>
      </c>
    </row>
    <row collapsed="false" customFormat="false" customHeight="false" hidden="false" ht="12.75" outlineLevel="0" r="171">
      <c r="A171" s="24229" t="s">
        <v>11</v>
      </c>
      <c r="B171" s="24659" t="s">
        <v>32</v>
      </c>
      <c r="C171" s="25089" t="s">
        <v>12</v>
      </c>
      <c r="D171" s="25519" t="s">
        <v>18</v>
      </c>
      <c r="E171" s="25949" t="n">
        <v>0.0</v>
      </c>
      <c r="F171" s="26379" t="n">
        <v>0.0</v>
      </c>
      <c r="G171" s="26809" t="n">
        <v>0.0</v>
      </c>
      <c r="H171" s="27239" t="n">
        <v>0.0</v>
      </c>
      <c r="I171" s="27669" t="n">
        <v>0.0</v>
      </c>
      <c r="J171" s="28099" t="n">
        <v>0.0</v>
      </c>
    </row>
    <row collapsed="false" customFormat="false" customHeight="false" hidden="false" ht="12.75" outlineLevel="0" r="172">
      <c r="A172" s="24230" t="s">
        <v>11</v>
      </c>
      <c r="B172" s="24660" t="s">
        <v>32</v>
      </c>
      <c r="C172" s="25090" t="s">
        <v>15</v>
      </c>
      <c r="D172" s="25520" t="s">
        <v>20</v>
      </c>
      <c r="E172" s="25950" t="n">
        <v>0.0</v>
      </c>
      <c r="F172" s="26380" t="n">
        <v>0.0</v>
      </c>
      <c r="G172" s="26810" t="n">
        <v>0.0</v>
      </c>
      <c r="H172" s="27240" t="n">
        <v>0.0</v>
      </c>
      <c r="I172" s="27670" t="n">
        <v>0.0</v>
      </c>
      <c r="J172" s="28100" t="n">
        <v>0.0</v>
      </c>
    </row>
    <row collapsed="false" customFormat="false" customHeight="false" hidden="false" ht="12.75" outlineLevel="0" r="173">
      <c r="A173" s="24231" t="s">
        <v>11</v>
      </c>
      <c r="B173" s="24661" t="s">
        <v>32</v>
      </c>
      <c r="C173" s="25091" t="s">
        <v>15</v>
      </c>
      <c r="D173" s="25521" t="s">
        <v>13</v>
      </c>
      <c r="E173" s="25951" t="n">
        <v>0.8349441812792</v>
      </c>
      <c r="F173" s="26381" t="n">
        <v>0.8014943231395</v>
      </c>
      <c r="G173" s="26811" t="n">
        <v>0.6960429755609</v>
      </c>
      <c r="H173" s="27241" t="n">
        <v>0.5781783125648999</v>
      </c>
      <c r="I173" s="27671" t="n">
        <v>0.4547397224681</v>
      </c>
      <c r="J173" s="28101" t="n">
        <v>0.2547383646296</v>
      </c>
    </row>
    <row collapsed="false" customFormat="false" customHeight="false" hidden="false" ht="12.75" outlineLevel="0" r="174">
      <c r="A174" s="24232" t="s">
        <v>11</v>
      </c>
      <c r="B174" s="24662" t="s">
        <v>32</v>
      </c>
      <c r="C174" s="25092" t="s">
        <v>15</v>
      </c>
      <c r="D174" s="25522" t="s">
        <v>16</v>
      </c>
      <c r="E174" s="25952" t="n">
        <v>0.0</v>
      </c>
      <c r="F174" s="26382" t="n">
        <v>0.0</v>
      </c>
      <c r="G174" s="26812" t="n">
        <v>0.0</v>
      </c>
      <c r="H174" s="27242" t="n">
        <v>0.0</v>
      </c>
      <c r="I174" s="27672" t="n">
        <v>0.0</v>
      </c>
      <c r="J174" s="28102" t="n">
        <v>0.0</v>
      </c>
    </row>
    <row collapsed="false" customFormat="false" customHeight="false" hidden="false" ht="12.75" outlineLevel="0" r="175">
      <c r="A175" s="24233" t="s">
        <v>11</v>
      </c>
      <c r="B175" s="24663" t="s">
        <v>32</v>
      </c>
      <c r="C175" s="25093" t="s">
        <v>15</v>
      </c>
      <c r="D175" s="25523" t="s">
        <v>14</v>
      </c>
      <c r="E175" s="25953" t="n">
        <v>0.0</v>
      </c>
      <c r="F175" s="26383" t="n">
        <v>0.0</v>
      </c>
      <c r="G175" s="26813" t="n">
        <v>0.0</v>
      </c>
      <c r="H175" s="27243" t="n">
        <v>0.0</v>
      </c>
      <c r="I175" s="27673" t="n">
        <v>0.0</v>
      </c>
      <c r="J175" s="28103" t="n">
        <v>0.0</v>
      </c>
    </row>
    <row collapsed="false" customFormat="false" customHeight="false" hidden="false" ht="12.75" outlineLevel="0" r="176">
      <c r="A176" s="24234" t="s">
        <v>11</v>
      </c>
      <c r="B176" s="24664" t="s">
        <v>32</v>
      </c>
      <c r="C176" s="25094" t="s">
        <v>15</v>
      </c>
      <c r="D176" s="25524" t="s">
        <v>18</v>
      </c>
      <c r="E176" s="25954" t="n">
        <v>0.0</v>
      </c>
      <c r="F176" s="26384" t="n">
        <v>0.0</v>
      </c>
      <c r="G176" s="26814" t="n">
        <v>0.0</v>
      </c>
      <c r="H176" s="27244" t="n">
        <v>0.0</v>
      </c>
      <c r="I176" s="27674" t="n">
        <v>0.0</v>
      </c>
      <c r="J176" s="28104" t="n">
        <v>0.0</v>
      </c>
    </row>
    <row collapsed="false" customFormat="false" customHeight="false" hidden="false" ht="12.75" outlineLevel="0" r="177">
      <c r="A177" s="24235" t="s">
        <v>11</v>
      </c>
      <c r="B177" s="24665" t="s">
        <v>32</v>
      </c>
      <c r="C177" s="25095" t="s">
        <v>17</v>
      </c>
      <c r="D177" s="25525" t="s">
        <v>20</v>
      </c>
      <c r="E177" s="25955" t="n">
        <v>0.0</v>
      </c>
      <c r="F177" s="26385" t="n">
        <v>0.0</v>
      </c>
      <c r="G177" s="26815" t="n">
        <v>0.0</v>
      </c>
      <c r="H177" s="27245" t="n">
        <v>0.0</v>
      </c>
      <c r="I177" s="27675" t="n">
        <v>0.0</v>
      </c>
      <c r="J177" s="28105" t="n">
        <v>0.0</v>
      </c>
    </row>
    <row collapsed="false" customFormat="false" customHeight="false" hidden="false" ht="12.75" outlineLevel="0" r="178">
      <c r="A178" s="24236" t="s">
        <v>11</v>
      </c>
      <c r="B178" s="24666" t="s">
        <v>32</v>
      </c>
      <c r="C178" s="25096" t="s">
        <v>17</v>
      </c>
      <c r="D178" s="25526" t="s">
        <v>13</v>
      </c>
      <c r="E178" s="25956" t="n">
        <v>0.46316597098870005</v>
      </c>
      <c r="F178" s="26386" t="n">
        <v>0.5130231428793</v>
      </c>
      <c r="G178" s="26816" t="n">
        <v>0.5589144474373999</v>
      </c>
      <c r="H178" s="27246" t="n">
        <v>0.5119692740244</v>
      </c>
      <c r="I178" s="27676" t="n">
        <v>0.4693741683664</v>
      </c>
      <c r="J178" s="28106" t="n">
        <v>0.3705623686864</v>
      </c>
    </row>
    <row collapsed="false" customFormat="false" customHeight="false" hidden="false" ht="12.75" outlineLevel="0" r="179">
      <c r="A179" s="24237" t="s">
        <v>11</v>
      </c>
      <c r="B179" s="24667" t="s">
        <v>32</v>
      </c>
      <c r="C179" s="25097" t="s">
        <v>17</v>
      </c>
      <c r="D179" s="25527" t="s">
        <v>16</v>
      </c>
      <c r="E179" s="25957" t="n">
        <v>0.0</v>
      </c>
      <c r="F179" s="26387" t="n">
        <v>0.0</v>
      </c>
      <c r="G179" s="26817" t="n">
        <v>0.0</v>
      </c>
      <c r="H179" s="27247" t="n">
        <v>0.0</v>
      </c>
      <c r="I179" s="27677" t="n">
        <v>0.0</v>
      </c>
      <c r="J179" s="28107" t="n">
        <v>0.0</v>
      </c>
    </row>
    <row collapsed="false" customFormat="false" customHeight="false" hidden="false" ht="12.75" outlineLevel="0" r="180">
      <c r="A180" s="24238" t="s">
        <v>11</v>
      </c>
      <c r="B180" s="24668" t="s">
        <v>32</v>
      </c>
      <c r="C180" s="25098" t="s">
        <v>17</v>
      </c>
      <c r="D180" s="25528" t="s">
        <v>14</v>
      </c>
      <c r="E180" s="25958" t="n">
        <v>0.0</v>
      </c>
      <c r="F180" s="26388" t="n">
        <v>0.0</v>
      </c>
      <c r="G180" s="26818" t="n">
        <v>0.0</v>
      </c>
      <c r="H180" s="27248" t="n">
        <v>0.0</v>
      </c>
      <c r="I180" s="27678" t="n">
        <v>0.0</v>
      </c>
      <c r="J180" s="28108" t="n">
        <v>0.0</v>
      </c>
    </row>
    <row collapsed="false" customFormat="false" customHeight="false" hidden="false" ht="12.75" outlineLevel="0" r="181">
      <c r="A181" s="24239" t="s">
        <v>11</v>
      </c>
      <c r="B181" s="24669" t="s">
        <v>32</v>
      </c>
      <c r="C181" s="25099" t="s">
        <v>17</v>
      </c>
      <c r="D181" s="25529" t="s">
        <v>18</v>
      </c>
      <c r="E181" s="25959" t="n">
        <v>0.0</v>
      </c>
      <c r="F181" s="26389" t="n">
        <v>0.0</v>
      </c>
      <c r="G181" s="26819" t="n">
        <v>0.0</v>
      </c>
      <c r="H181" s="27249" t="n">
        <v>0.0</v>
      </c>
      <c r="I181" s="27679" t="n">
        <v>0.0</v>
      </c>
      <c r="J181" s="28109" t="n">
        <v>0.0</v>
      </c>
    </row>
    <row collapsed="false" customFormat="false" customHeight="false" hidden="false" ht="12.75" outlineLevel="0" r="182">
      <c r="A182" s="24240" t="s">
        <v>11</v>
      </c>
      <c r="B182" s="24670" t="s">
        <v>32</v>
      </c>
      <c r="C182" s="25100" t="s">
        <v>19</v>
      </c>
      <c r="D182" s="25530" t="s">
        <v>20</v>
      </c>
      <c r="E182" s="25960" t="n">
        <v>0.82992223117</v>
      </c>
      <c r="F182" s="26390" t="n">
        <v>0.6114272870606999</v>
      </c>
      <c r="G182" s="26820" t="n">
        <v>0.43511804546099997</v>
      </c>
      <c r="H182" s="27250" t="n">
        <v>0.3138389457109</v>
      </c>
      <c r="I182" s="27680" t="n">
        <v>0.3251235637237</v>
      </c>
      <c r="J182" s="28110" t="n">
        <v>0.3825053398783</v>
      </c>
    </row>
    <row collapsed="false" customFormat="false" customHeight="false" hidden="false" ht="12.75" outlineLevel="0" r="183">
      <c r="A183" s="24241" t="s">
        <v>11</v>
      </c>
      <c r="B183" s="24671" t="s">
        <v>32</v>
      </c>
      <c r="C183" s="25101" t="s">
        <v>19</v>
      </c>
      <c r="D183" s="25531" t="s">
        <v>13</v>
      </c>
      <c r="E183" s="25961" t="n">
        <v>1.117560061047</v>
      </c>
      <c r="F183" s="26391" t="n">
        <v>1.1245111627862001</v>
      </c>
      <c r="G183" s="26821" t="n">
        <v>1.1622560099919</v>
      </c>
      <c r="H183" s="27251" t="n">
        <v>1.4579867452716</v>
      </c>
      <c r="I183" s="27681" t="n">
        <v>1.8433901300972</v>
      </c>
      <c r="J183" s="28111" t="n">
        <v>1.8793262307552</v>
      </c>
    </row>
    <row collapsed="false" customFormat="false" customHeight="false" hidden="false" ht="12.75" outlineLevel="0" r="184">
      <c r="A184" s="24242" t="s">
        <v>11</v>
      </c>
      <c r="B184" s="24672" t="s">
        <v>32</v>
      </c>
      <c r="C184" s="25102" t="s">
        <v>19</v>
      </c>
      <c r="D184" s="25532" t="s">
        <v>16</v>
      </c>
      <c r="E184" s="25962" t="n">
        <v>5.033091332640001</v>
      </c>
      <c r="F184" s="26392" t="n">
        <v>3.7059205619995</v>
      </c>
      <c r="G184" s="26822" t="n">
        <v>2.584113072634</v>
      </c>
      <c r="H184" s="27252" t="n">
        <v>1.7432338466272002</v>
      </c>
      <c r="I184" s="27682" t="n">
        <v>0.916002403819</v>
      </c>
      <c r="J184" s="28112" t="n">
        <v>0.0017560046768999998</v>
      </c>
    </row>
    <row collapsed="false" customFormat="false" customHeight="false" hidden="false" ht="12.75" outlineLevel="0" r="185">
      <c r="A185" s="24243" t="s">
        <v>11</v>
      </c>
      <c r="B185" s="24673" t="s">
        <v>32</v>
      </c>
      <c r="C185" s="25103" t="s">
        <v>19</v>
      </c>
      <c r="D185" s="25533" t="s">
        <v>14</v>
      </c>
      <c r="E185" s="25963" t="n">
        <v>9.5218338024</v>
      </c>
      <c r="F185" s="26393" t="n">
        <v>10.6017668432134</v>
      </c>
      <c r="G185" s="26823" t="n">
        <v>9.795868071277999</v>
      </c>
      <c r="H185" s="27253" t="n">
        <v>8.1695301127784</v>
      </c>
      <c r="I185" s="27683" t="n">
        <v>6.0114490297309</v>
      </c>
      <c r="J185" s="28113" t="n">
        <v>0.3232453685844</v>
      </c>
    </row>
    <row collapsed="false" customFormat="false" customHeight="false" hidden="false" ht="12.75" outlineLevel="0" r="186">
      <c r="A186" s="24244" t="s">
        <v>11</v>
      </c>
      <c r="B186" s="24674" t="s">
        <v>32</v>
      </c>
      <c r="C186" s="25104" t="s">
        <v>19</v>
      </c>
      <c r="D186" s="25534" t="s">
        <v>18</v>
      </c>
      <c r="E186" s="25964" t="n">
        <v>1.62271861921</v>
      </c>
      <c r="F186" s="26394" t="n">
        <v>1.1800313145275998</v>
      </c>
      <c r="G186" s="26824" t="n">
        <v>0.8405590854139</v>
      </c>
      <c r="H186" s="27254" t="n">
        <v>0.6808205979909999</v>
      </c>
      <c r="I186" s="27684" t="n">
        <v>0.83091481814</v>
      </c>
      <c r="J186" s="28114" t="n">
        <v>3.3975549708418997</v>
      </c>
    </row>
    <row collapsed="false" customFormat="false" customHeight="false" hidden="false" ht="12.75" outlineLevel="0" r="187">
      <c r="A187" s="24245" t="s">
        <v>11</v>
      </c>
      <c r="B187" s="24675" t="s">
        <v>32</v>
      </c>
      <c r="C187" s="25105" t="s">
        <v>21</v>
      </c>
      <c r="D187" s="25535" t="s">
        <v>20</v>
      </c>
      <c r="E187" s="25965" t="n">
        <v>0.0</v>
      </c>
      <c r="F187" s="26395" t="n">
        <v>0.0</v>
      </c>
      <c r="G187" s="26825" t="n">
        <v>0.0</v>
      </c>
      <c r="H187" s="27255" t="n">
        <v>0.0</v>
      </c>
      <c r="I187" s="27685" t="n">
        <v>0.0</v>
      </c>
      <c r="J187" s="28115" t="n">
        <v>0.0</v>
      </c>
    </row>
    <row collapsed="false" customFormat="false" customHeight="false" hidden="false" ht="12.75" outlineLevel="0" r="188">
      <c r="A188" s="24246" t="s">
        <v>11</v>
      </c>
      <c r="B188" s="24676" t="s">
        <v>32</v>
      </c>
      <c r="C188" s="25106" t="s">
        <v>21</v>
      </c>
      <c r="D188" s="25536" t="s">
        <v>13</v>
      </c>
      <c r="E188" s="25966" t="n">
        <v>0.07437364587999999</v>
      </c>
      <c r="F188" s="26396" t="n">
        <v>0.078203701428</v>
      </c>
      <c r="G188" s="26826" t="n">
        <v>0.0810734214498</v>
      </c>
      <c r="H188" s="27256" t="n">
        <v>0.07935980209919999</v>
      </c>
      <c r="I188" s="27686" t="n">
        <v>0.08080671751549999</v>
      </c>
      <c r="J188" s="28116" t="n">
        <v>0.08964217901289999</v>
      </c>
    </row>
    <row collapsed="false" customFormat="false" customHeight="false" hidden="false" ht="12.75" outlineLevel="0" r="189">
      <c r="A189" s="24247" t="s">
        <v>11</v>
      </c>
      <c r="B189" s="24677" t="s">
        <v>32</v>
      </c>
      <c r="C189" s="25107" t="s">
        <v>21</v>
      </c>
      <c r="D189" s="25537" t="s">
        <v>16</v>
      </c>
      <c r="E189" s="25967" t="n">
        <v>0.0</v>
      </c>
      <c r="F189" s="26397" t="n">
        <v>0.0</v>
      </c>
      <c r="G189" s="26827" t="n">
        <v>0.0</v>
      </c>
      <c r="H189" s="27257" t="n">
        <v>0.0</v>
      </c>
      <c r="I189" s="27687" t="n">
        <v>0.0</v>
      </c>
      <c r="J189" s="28117" t="n">
        <v>0.0</v>
      </c>
    </row>
    <row collapsed="false" customFormat="false" customHeight="false" hidden="false" ht="12.75" outlineLevel="0" r="190">
      <c r="A190" s="24248" t="s">
        <v>11</v>
      </c>
      <c r="B190" s="24678" t="s">
        <v>32</v>
      </c>
      <c r="C190" s="25108" t="s">
        <v>21</v>
      </c>
      <c r="D190" s="25538" t="s">
        <v>14</v>
      </c>
      <c r="E190" s="25968" t="n">
        <v>0.0</v>
      </c>
      <c r="F190" s="26398" t="n">
        <v>0.0</v>
      </c>
      <c r="G190" s="26828" t="n">
        <v>0.0</v>
      </c>
      <c r="H190" s="27258" t="n">
        <v>0.0</v>
      </c>
      <c r="I190" s="27688" t="n">
        <v>0.0</v>
      </c>
      <c r="J190" s="28118" t="n">
        <v>0.0</v>
      </c>
    </row>
    <row collapsed="false" customFormat="false" customHeight="false" hidden="false" ht="12.75" outlineLevel="0" r="191">
      <c r="A191" s="24249" t="s">
        <v>11</v>
      </c>
      <c r="B191" s="24679" t="s">
        <v>32</v>
      </c>
      <c r="C191" s="25109" t="s">
        <v>21</v>
      </c>
      <c r="D191" s="25539" t="s">
        <v>18</v>
      </c>
      <c r="E191" s="25969" t="n">
        <v>0.0</v>
      </c>
      <c r="F191" s="26399" t="n">
        <v>0.0</v>
      </c>
      <c r="G191" s="26829" t="n">
        <v>0.0</v>
      </c>
      <c r="H191" s="27259" t="n">
        <v>0.0</v>
      </c>
      <c r="I191" s="27689" t="n">
        <v>0.0</v>
      </c>
      <c r="J191" s="28119" t="n">
        <v>0.0</v>
      </c>
    </row>
    <row collapsed="false" customFormat="false" customHeight="false" hidden="false" ht="12.75" outlineLevel="0" r="192">
      <c r="A192" s="24250" t="s">
        <v>11</v>
      </c>
      <c r="B192" s="24680" t="s">
        <v>32</v>
      </c>
      <c r="C192" s="25110" t="s">
        <v>22</v>
      </c>
      <c r="D192" s="25540" t="s">
        <v>20</v>
      </c>
      <c r="E192" s="25970" t="n">
        <v>0.1756374572519</v>
      </c>
      <c r="F192" s="26400" t="n">
        <v>0.1619977393167</v>
      </c>
      <c r="G192" s="26830" t="n">
        <v>0.1630060253661</v>
      </c>
      <c r="H192" s="27260" t="n">
        <v>0.1386313284603</v>
      </c>
      <c r="I192" s="27690" t="n">
        <v>0.1163644861707</v>
      </c>
      <c r="J192" s="28120" t="n">
        <v>0.073125576379</v>
      </c>
    </row>
    <row collapsed="false" customFormat="false" customHeight="false" hidden="false" ht="12.75" outlineLevel="0" r="193">
      <c r="A193" s="24251" t="s">
        <v>11</v>
      </c>
      <c r="B193" s="24681" t="s">
        <v>32</v>
      </c>
      <c r="C193" s="25111" t="s">
        <v>22</v>
      </c>
      <c r="D193" s="25541" t="s">
        <v>13</v>
      </c>
      <c r="E193" s="25971" t="n">
        <v>0.8576773436640001</v>
      </c>
      <c r="F193" s="26401" t="n">
        <v>1.4135322501929</v>
      </c>
      <c r="G193" s="26831" t="n">
        <v>1.9228954827627</v>
      </c>
      <c r="H193" s="27261" t="n">
        <v>2.2049702185636</v>
      </c>
      <c r="I193" s="27691" t="n">
        <v>2.479403542649</v>
      </c>
      <c r="J193" s="28121" t="n">
        <v>3.0701987662505004</v>
      </c>
    </row>
    <row collapsed="false" customFormat="false" customHeight="false" hidden="false" ht="12.75" outlineLevel="0" r="194">
      <c r="A194" s="24252" t="s">
        <v>11</v>
      </c>
      <c r="B194" s="24682" t="s">
        <v>32</v>
      </c>
      <c r="C194" s="25112" t="s">
        <v>22</v>
      </c>
      <c r="D194" s="25542" t="s">
        <v>16</v>
      </c>
      <c r="E194" s="25972" t="n">
        <v>0.0201399073007</v>
      </c>
      <c r="F194" s="26402" t="n">
        <v>0.0</v>
      </c>
      <c r="G194" s="26832" t="n">
        <v>0.0</v>
      </c>
      <c r="H194" s="27262" t="n">
        <v>0.0</v>
      </c>
      <c r="I194" s="27692" t="n">
        <v>0.0</v>
      </c>
      <c r="J194" s="28122" t="n">
        <v>0.0</v>
      </c>
    </row>
    <row collapsed="false" customFormat="false" customHeight="false" hidden="false" ht="12.75" outlineLevel="0" r="195">
      <c r="A195" s="24253" t="s">
        <v>11</v>
      </c>
      <c r="B195" s="24683" t="s">
        <v>32</v>
      </c>
      <c r="C195" s="25113" t="s">
        <v>22</v>
      </c>
      <c r="D195" s="25543" t="s">
        <v>14</v>
      </c>
      <c r="E195" s="25973" t="n">
        <v>0.731109586133</v>
      </c>
      <c r="F195" s="26403" t="n">
        <v>0.7763012052364</v>
      </c>
      <c r="G195" s="26833" t="n">
        <v>0.8422180160018999</v>
      </c>
      <c r="H195" s="27263" t="n">
        <v>0.7756740896748</v>
      </c>
      <c r="I195" s="27693" t="n">
        <v>0.708066143679</v>
      </c>
      <c r="J195" s="28123" t="n">
        <v>0.5161929747876</v>
      </c>
    </row>
    <row collapsed="false" customFormat="false" customHeight="false" hidden="false" ht="12.75" outlineLevel="0" r="196">
      <c r="A196" s="24254" t="s">
        <v>11</v>
      </c>
      <c r="B196" s="24684" t="s">
        <v>32</v>
      </c>
      <c r="C196" s="25114" t="s">
        <v>22</v>
      </c>
      <c r="D196" s="25544" t="s">
        <v>18</v>
      </c>
      <c r="E196" s="25974" t="n">
        <v>0.0</v>
      </c>
      <c r="F196" s="26404" t="n">
        <v>0.0</v>
      </c>
      <c r="G196" s="26834" t="n">
        <v>0.0</v>
      </c>
      <c r="H196" s="27264" t="n">
        <v>0.0</v>
      </c>
      <c r="I196" s="27694" t="n">
        <v>0.0</v>
      </c>
      <c r="J196" s="28124" t="n">
        <v>0.0</v>
      </c>
    </row>
    <row collapsed="false" customFormat="false" customHeight="false" hidden="false" ht="12.75" outlineLevel="0" r="197">
      <c r="A197" s="24255" t="s">
        <v>11</v>
      </c>
      <c r="B197" s="24685" t="s">
        <v>32</v>
      </c>
      <c r="C197" s="25115" t="s">
        <v>23</v>
      </c>
      <c r="D197" s="25545" t="s">
        <v>20</v>
      </c>
      <c r="E197" s="25975" t="n">
        <v>0.0</v>
      </c>
      <c r="F197" s="26405" t="n">
        <v>0.0</v>
      </c>
      <c r="G197" s="26835" t="n">
        <v>0.0</v>
      </c>
      <c r="H197" s="27265" t="n">
        <v>0.0</v>
      </c>
      <c r="I197" s="27695" t="n">
        <v>0.0</v>
      </c>
      <c r="J197" s="28125" t="n">
        <v>0.0</v>
      </c>
    </row>
    <row collapsed="false" customFormat="false" customHeight="false" hidden="false" ht="12.75" outlineLevel="0" r="198">
      <c r="A198" s="24256" t="s">
        <v>11</v>
      </c>
      <c r="B198" s="24686" t="s">
        <v>32</v>
      </c>
      <c r="C198" s="25116" t="s">
        <v>23</v>
      </c>
      <c r="D198" s="25546" t="s">
        <v>13</v>
      </c>
      <c r="E198" s="25976" t="n">
        <v>2.1103539219105</v>
      </c>
      <c r="F198" s="26406" t="n">
        <v>2.1273657902212</v>
      </c>
      <c r="G198" s="26836" t="n">
        <v>1.9986370400372002</v>
      </c>
      <c r="H198" s="27266" t="n">
        <v>1.649821432283</v>
      </c>
      <c r="I198" s="27696" t="n">
        <v>1.3006383842720999</v>
      </c>
      <c r="J198" s="28126" t="n">
        <v>0.8286254850633</v>
      </c>
    </row>
    <row collapsed="false" customFormat="false" customHeight="false" hidden="false" ht="12.75" outlineLevel="0" r="199">
      <c r="A199" s="24257" t="s">
        <v>11</v>
      </c>
      <c r="B199" s="24687" t="s">
        <v>32</v>
      </c>
      <c r="C199" s="25117" t="s">
        <v>23</v>
      </c>
      <c r="D199" s="25547" t="s">
        <v>16</v>
      </c>
      <c r="E199" s="25977" t="n">
        <v>0.0</v>
      </c>
      <c r="F199" s="26407" t="n">
        <v>0.0</v>
      </c>
      <c r="G199" s="26837" t="n">
        <v>0.0</v>
      </c>
      <c r="H199" s="27267" t="n">
        <v>0.0</v>
      </c>
      <c r="I199" s="27697" t="n">
        <v>0.0</v>
      </c>
      <c r="J199" s="28127" t="n">
        <v>0.0</v>
      </c>
    </row>
    <row collapsed="false" customFormat="false" customHeight="false" hidden="false" ht="12.75" outlineLevel="0" r="200">
      <c r="A200" s="24258" t="s">
        <v>11</v>
      </c>
      <c r="B200" s="24688" t="s">
        <v>32</v>
      </c>
      <c r="C200" s="25118" t="s">
        <v>23</v>
      </c>
      <c r="D200" s="25548" t="s">
        <v>14</v>
      </c>
      <c r="E200" s="25978" t="n">
        <v>0.0</v>
      </c>
      <c r="F200" s="26408" t="n">
        <v>0.0</v>
      </c>
      <c r="G200" s="26838" t="n">
        <v>0.0</v>
      </c>
      <c r="H200" s="27268" t="n">
        <v>0.0</v>
      </c>
      <c r="I200" s="27698" t="n">
        <v>0.0</v>
      </c>
      <c r="J200" s="28128" t="n">
        <v>0.0</v>
      </c>
    </row>
    <row collapsed="false" customFormat="false" customHeight="false" hidden="false" ht="12.75" outlineLevel="0" r="201">
      <c r="A201" s="24259" t="s">
        <v>11</v>
      </c>
      <c r="B201" s="24689" t="s">
        <v>32</v>
      </c>
      <c r="C201" s="25119" t="s">
        <v>23</v>
      </c>
      <c r="D201" s="25549" t="s">
        <v>18</v>
      </c>
      <c r="E201" s="25979" t="n">
        <v>0.0</v>
      </c>
      <c r="F201" s="26409" t="n">
        <v>0.0</v>
      </c>
      <c r="G201" s="26839" t="n">
        <v>0.0</v>
      </c>
      <c r="H201" s="27269" t="n">
        <v>0.0</v>
      </c>
      <c r="I201" s="27699" t="n">
        <v>0.0</v>
      </c>
      <c r="J201" s="28129" t="n">
        <v>0.0</v>
      </c>
    </row>
    <row collapsed="false" customFormat="false" customHeight="false" hidden="false" ht="12.75" outlineLevel="0" r="202">
      <c r="A202" s="24260" t="s">
        <v>11</v>
      </c>
      <c r="B202" s="24690" t="s">
        <v>32</v>
      </c>
      <c r="C202" s="25120" t="s">
        <v>24</v>
      </c>
      <c r="D202" s="25550" t="s">
        <v>20</v>
      </c>
      <c r="E202" s="25980" t="n">
        <v>0.12012319929700001</v>
      </c>
      <c r="F202" s="26410" t="n">
        <v>0.2737882572629</v>
      </c>
      <c r="G202" s="26840" t="n">
        <v>0.3803506806292</v>
      </c>
      <c r="H202" s="27270" t="n">
        <v>0.4516205640484</v>
      </c>
      <c r="I202" s="27700" t="n">
        <v>0.449744819234</v>
      </c>
      <c r="J202" s="28130" t="n">
        <v>0.37195834585000004</v>
      </c>
    </row>
    <row collapsed="false" customFormat="false" customHeight="false" hidden="false" ht="12.75" outlineLevel="0" r="203">
      <c r="A203" s="24261" t="s">
        <v>11</v>
      </c>
      <c r="B203" s="24691" t="s">
        <v>32</v>
      </c>
      <c r="C203" s="25121" t="s">
        <v>24</v>
      </c>
      <c r="D203" s="25551" t="s">
        <v>13</v>
      </c>
      <c r="E203" s="25981" t="n">
        <v>0.6120908130131</v>
      </c>
      <c r="F203" s="26411" t="n">
        <v>0.8305297753977999</v>
      </c>
      <c r="G203" s="26841" t="n">
        <v>0.9346899193471</v>
      </c>
      <c r="H203" s="27271" t="n">
        <v>0.9147350707622</v>
      </c>
      <c r="I203" s="27701" t="n">
        <v>0.8572064936089</v>
      </c>
      <c r="J203" s="28131" t="n">
        <v>0.47003373486419997</v>
      </c>
    </row>
    <row collapsed="false" customFormat="false" customHeight="false" hidden="false" ht="12.75" outlineLevel="0" r="204">
      <c r="A204" s="24262" t="s">
        <v>11</v>
      </c>
      <c r="B204" s="24692" t="s">
        <v>32</v>
      </c>
      <c r="C204" s="25122" t="s">
        <v>24</v>
      </c>
      <c r="D204" s="25552" t="s">
        <v>16</v>
      </c>
      <c r="E204" s="25982" t="n">
        <v>0.38825863553600004</v>
      </c>
      <c r="F204" s="26412" t="n">
        <v>0.2477256162892</v>
      </c>
      <c r="G204" s="26842" t="n">
        <v>0.123999270391</v>
      </c>
      <c r="H204" s="27272" t="n">
        <v>0.030964153753200004</v>
      </c>
      <c r="I204" s="27702" t="n">
        <v>0.019257481961</v>
      </c>
      <c r="J204" s="28132" t="n">
        <v>5.867168399999999E-4</v>
      </c>
    </row>
    <row collapsed="false" customFormat="false" customHeight="false" hidden="false" ht="12.75" outlineLevel="0" r="205">
      <c r="A205" s="24263" t="s">
        <v>11</v>
      </c>
      <c r="B205" s="24693" t="s">
        <v>32</v>
      </c>
      <c r="C205" s="25123" t="s">
        <v>24</v>
      </c>
      <c r="D205" s="25553" t="s">
        <v>14</v>
      </c>
      <c r="E205" s="25983" t="n">
        <v>1.218078548959</v>
      </c>
      <c r="F205" s="26413" t="n">
        <v>0.9567302015531</v>
      </c>
      <c r="G205" s="26843" t="n">
        <v>0.7191314326389999</v>
      </c>
      <c r="H205" s="27273" t="n">
        <v>0.5054687405692</v>
      </c>
      <c r="I205" s="27703" t="n">
        <v>0.39914973103420004</v>
      </c>
      <c r="J205" s="28133" t="n">
        <v>0.16324934908859998</v>
      </c>
    </row>
    <row collapsed="false" customFormat="false" customHeight="false" hidden="false" ht="12.75" outlineLevel="0" r="206">
      <c r="A206" s="24264" t="s">
        <v>11</v>
      </c>
      <c r="B206" s="24694" t="s">
        <v>32</v>
      </c>
      <c r="C206" s="25124" t="s">
        <v>24</v>
      </c>
      <c r="D206" s="25554" t="s">
        <v>18</v>
      </c>
      <c r="E206" s="25984" t="n">
        <v>0.20101303818000002</v>
      </c>
      <c r="F206" s="26414" t="n">
        <v>0.2075657534776</v>
      </c>
      <c r="G206" s="26844" t="n">
        <v>0.2050124709921</v>
      </c>
      <c r="H206" s="27274" t="n">
        <v>0.19636755186520002</v>
      </c>
      <c r="I206" s="27704" t="n">
        <v>0.1845745706419</v>
      </c>
      <c r="J206" s="28134" t="n">
        <v>0.1373839943432</v>
      </c>
    </row>
    <row collapsed="false" customFormat="false" customHeight="false" hidden="false" ht="12.75" outlineLevel="0" r="207">
      <c r="A207" s="24265" t="s">
        <v>11</v>
      </c>
      <c r="B207" s="24695" t="s">
        <v>32</v>
      </c>
      <c r="C207" s="25125" t="s">
        <v>25</v>
      </c>
      <c r="D207" s="25555" t="s">
        <v>20</v>
      </c>
      <c r="E207" s="25985" t="n">
        <v>0.0</v>
      </c>
      <c r="F207" s="26415" t="n">
        <v>0.0</v>
      </c>
      <c r="G207" s="26845" t="n">
        <v>0.0</v>
      </c>
      <c r="H207" s="27275" t="n">
        <v>0.0</v>
      </c>
      <c r="I207" s="27705" t="n">
        <v>0.0</v>
      </c>
      <c r="J207" s="28135" t="n">
        <v>0.0</v>
      </c>
    </row>
    <row collapsed="false" customFormat="false" customHeight="false" hidden="false" ht="12.75" outlineLevel="0" r="208">
      <c r="A208" s="24266" t="s">
        <v>11</v>
      </c>
      <c r="B208" s="24696" t="s">
        <v>32</v>
      </c>
      <c r="C208" s="25126" t="s">
        <v>25</v>
      </c>
      <c r="D208" s="25556" t="s">
        <v>13</v>
      </c>
      <c r="E208" s="25986" t="n">
        <v>0.2478253075248</v>
      </c>
      <c r="F208" s="26416" t="n">
        <v>0.2450763177403</v>
      </c>
      <c r="G208" s="26846" t="n">
        <v>0.24181701315609996</v>
      </c>
      <c r="H208" s="27276" t="n">
        <v>0.2352137754246</v>
      </c>
      <c r="I208" s="27706" t="n">
        <v>0.2288895847058</v>
      </c>
      <c r="J208" s="28136" t="n">
        <v>0.2046947679071</v>
      </c>
    </row>
    <row collapsed="false" customFormat="false" customHeight="false" hidden="false" ht="12.75" outlineLevel="0" r="209">
      <c r="A209" s="24267" t="s">
        <v>11</v>
      </c>
      <c r="B209" s="24697" t="s">
        <v>32</v>
      </c>
      <c r="C209" s="25127" t="s">
        <v>25</v>
      </c>
      <c r="D209" s="25557" t="s">
        <v>16</v>
      </c>
      <c r="E209" s="25987" t="n">
        <v>0.0</v>
      </c>
      <c r="F209" s="26417" t="n">
        <v>0.0</v>
      </c>
      <c r="G209" s="26847" t="n">
        <v>0.0</v>
      </c>
      <c r="H209" s="27277" t="n">
        <v>0.0</v>
      </c>
      <c r="I209" s="27707" t="n">
        <v>0.0</v>
      </c>
      <c r="J209" s="28137" t="n">
        <v>0.0</v>
      </c>
    </row>
    <row collapsed="false" customFormat="false" customHeight="false" hidden="false" ht="12.75" outlineLevel="0" r="210">
      <c r="A210" s="24268" t="s">
        <v>11</v>
      </c>
      <c r="B210" s="24698" t="s">
        <v>32</v>
      </c>
      <c r="C210" s="25128" t="s">
        <v>25</v>
      </c>
      <c r="D210" s="25558" t="s">
        <v>14</v>
      </c>
      <c r="E210" s="25988" t="n">
        <v>0.0</v>
      </c>
      <c r="F210" s="26418" t="n">
        <v>0.0</v>
      </c>
      <c r="G210" s="26848" t="n">
        <v>0.0</v>
      </c>
      <c r="H210" s="27278" t="n">
        <v>0.0</v>
      </c>
      <c r="I210" s="27708" t="n">
        <v>0.0</v>
      </c>
      <c r="J210" s="28138" t="n">
        <v>0.0</v>
      </c>
    </row>
    <row collapsed="false" customFormat="false" customHeight="false" hidden="false" ht="12.75" outlineLevel="0" r="211">
      <c r="A211" s="24269" t="s">
        <v>11</v>
      </c>
      <c r="B211" s="24699" t="s">
        <v>32</v>
      </c>
      <c r="C211" s="25129" t="s">
        <v>25</v>
      </c>
      <c r="D211" s="25559" t="s">
        <v>18</v>
      </c>
      <c r="E211" s="25989" t="n">
        <v>0.0</v>
      </c>
      <c r="F211" s="26419" t="n">
        <v>0.0</v>
      </c>
      <c r="G211" s="26849" t="n">
        <v>0.0</v>
      </c>
      <c r="H211" s="27279" t="n">
        <v>0.0</v>
      </c>
      <c r="I211" s="27709" t="n">
        <v>0.0</v>
      </c>
      <c r="J211" s="28139" t="n">
        <v>0.0</v>
      </c>
    </row>
    <row collapsed="false" customFormat="false" customHeight="false" hidden="false" ht="12.75" outlineLevel="0" r="212">
      <c r="A212" s="24270" t="s">
        <v>11</v>
      </c>
      <c r="B212" s="24700" t="s">
        <v>32</v>
      </c>
      <c r="C212" s="25130" t="s">
        <v>26</v>
      </c>
      <c r="D212" s="25560" t="s">
        <v>20</v>
      </c>
      <c r="E212" s="25990" t="n">
        <v>0.0</v>
      </c>
      <c r="F212" s="26420" t="n">
        <v>0.0</v>
      </c>
      <c r="G212" s="26850" t="n">
        <v>0.0</v>
      </c>
      <c r="H212" s="27280" t="n">
        <v>0.0</v>
      </c>
      <c r="I212" s="27710" t="n">
        <v>0.0</v>
      </c>
      <c r="J212" s="28140" t="n">
        <v>0.0</v>
      </c>
    </row>
    <row collapsed="false" customFormat="false" customHeight="false" hidden="false" ht="12.75" outlineLevel="0" r="213">
      <c r="A213" s="24271" t="s">
        <v>11</v>
      </c>
      <c r="B213" s="24701" t="s">
        <v>32</v>
      </c>
      <c r="C213" s="25131" t="s">
        <v>26</v>
      </c>
      <c r="D213" s="25561" t="s">
        <v>13</v>
      </c>
      <c r="E213" s="25991" t="n">
        <v>0.1976177589352</v>
      </c>
      <c r="F213" s="26421" t="n">
        <v>0.20539971528940001</v>
      </c>
      <c r="G213" s="26851" t="n">
        <v>0.2127084734869</v>
      </c>
      <c r="H213" s="27281" t="n">
        <v>0.2083774163856</v>
      </c>
      <c r="I213" s="27711" t="n">
        <v>0.2042292107596</v>
      </c>
      <c r="J213" s="28141" t="n">
        <v>0.1873196104467</v>
      </c>
    </row>
    <row collapsed="false" customFormat="false" customHeight="false" hidden="false" ht="12.75" outlineLevel="0" r="214">
      <c r="A214" s="24272" t="s">
        <v>11</v>
      </c>
      <c r="B214" s="24702" t="s">
        <v>32</v>
      </c>
      <c r="C214" s="25132" t="s">
        <v>26</v>
      </c>
      <c r="D214" s="25562" t="s">
        <v>16</v>
      </c>
      <c r="E214" s="25992" t="n">
        <v>0.0</v>
      </c>
      <c r="F214" s="26422" t="n">
        <v>0.0</v>
      </c>
      <c r="G214" s="26852" t="n">
        <v>0.0</v>
      </c>
      <c r="H214" s="27282" t="n">
        <v>0.0</v>
      </c>
      <c r="I214" s="27712" t="n">
        <v>0.0</v>
      </c>
      <c r="J214" s="28142" t="n">
        <v>0.0</v>
      </c>
    </row>
    <row collapsed="false" customFormat="false" customHeight="false" hidden="false" ht="12.75" outlineLevel="0" r="215">
      <c r="A215" s="24273" t="s">
        <v>11</v>
      </c>
      <c r="B215" s="24703" t="s">
        <v>32</v>
      </c>
      <c r="C215" s="25133" t="s">
        <v>26</v>
      </c>
      <c r="D215" s="25563" t="s">
        <v>14</v>
      </c>
      <c r="E215" s="25993" t="n">
        <v>0.0</v>
      </c>
      <c r="F215" s="26423" t="n">
        <v>0.0</v>
      </c>
      <c r="G215" s="26853" t="n">
        <v>0.0</v>
      </c>
      <c r="H215" s="27283" t="n">
        <v>0.0</v>
      </c>
      <c r="I215" s="27713" t="n">
        <v>0.0</v>
      </c>
      <c r="J215" s="28143" t="n">
        <v>0.0</v>
      </c>
    </row>
    <row collapsed="false" customFormat="false" customHeight="false" hidden="false" ht="12.75" outlineLevel="0" r="216">
      <c r="A216" s="24274" t="s">
        <v>11</v>
      </c>
      <c r="B216" s="24704" t="s">
        <v>32</v>
      </c>
      <c r="C216" s="25134" t="s">
        <v>26</v>
      </c>
      <c r="D216" s="25564" t="s">
        <v>18</v>
      </c>
      <c r="E216" s="25994" t="n">
        <v>0.0</v>
      </c>
      <c r="F216" s="26424" t="n">
        <v>0.0</v>
      </c>
      <c r="G216" s="26854" t="n">
        <v>0.0</v>
      </c>
      <c r="H216" s="27284" t="n">
        <v>0.0</v>
      </c>
      <c r="I216" s="27714" t="n">
        <v>0.0</v>
      </c>
      <c r="J216" s="28144" t="n">
        <v>0.0</v>
      </c>
    </row>
    <row collapsed="false" customFormat="false" customHeight="false" hidden="false" ht="12.75" outlineLevel="0" r="217">
      <c r="A217" s="24275" t="s">
        <v>11</v>
      </c>
      <c r="B217" s="24705" t="s">
        <v>32</v>
      </c>
      <c r="C217" s="25135" t="s">
        <v>27</v>
      </c>
      <c r="D217" s="25565" t="s">
        <v>20</v>
      </c>
      <c r="E217" s="25995" t="n">
        <v>0.0</v>
      </c>
      <c r="F217" s="26425" t="n">
        <v>0.0</v>
      </c>
      <c r="G217" s="26855" t="n">
        <v>0.0</v>
      </c>
      <c r="H217" s="27285" t="n">
        <v>0.0</v>
      </c>
      <c r="I217" s="27715" t="n">
        <v>0.0</v>
      </c>
      <c r="J217" s="28145" t="n">
        <v>0.0</v>
      </c>
    </row>
    <row collapsed="false" customFormat="false" customHeight="false" hidden="false" ht="12.75" outlineLevel="0" r="218">
      <c r="A218" s="24276" t="s">
        <v>11</v>
      </c>
      <c r="B218" s="24706" t="s">
        <v>32</v>
      </c>
      <c r="C218" s="25136" t="s">
        <v>27</v>
      </c>
      <c r="D218" s="25566" t="s">
        <v>13</v>
      </c>
      <c r="E218" s="25996" t="n">
        <v>0.2186715608822</v>
      </c>
      <c r="F218" s="26426" t="n">
        <v>0.2282224162375</v>
      </c>
      <c r="G218" s="26856" t="n">
        <v>0.23786078003439998</v>
      </c>
      <c r="H218" s="27286" t="n">
        <v>0.2431043285896</v>
      </c>
      <c r="I218" s="27716" t="n">
        <v>0.24919788272920002</v>
      </c>
      <c r="J218" s="28146" t="n">
        <v>0.2617574670571</v>
      </c>
    </row>
    <row collapsed="false" customFormat="false" customHeight="false" hidden="false" ht="12.75" outlineLevel="0" r="219">
      <c r="A219" s="24277" t="s">
        <v>11</v>
      </c>
      <c r="B219" s="24707" t="s">
        <v>32</v>
      </c>
      <c r="C219" s="25137" t="s">
        <v>27</v>
      </c>
      <c r="D219" s="25567" t="s">
        <v>16</v>
      </c>
      <c r="E219" s="25997" t="n">
        <v>0.0</v>
      </c>
      <c r="F219" s="26427" t="n">
        <v>0.0</v>
      </c>
      <c r="G219" s="26857" t="n">
        <v>0.0</v>
      </c>
      <c r="H219" s="27287" t="n">
        <v>0.0</v>
      </c>
      <c r="I219" s="27717" t="n">
        <v>0.0</v>
      </c>
      <c r="J219" s="28147" t="n">
        <v>0.0</v>
      </c>
    </row>
    <row collapsed="false" customFormat="false" customHeight="false" hidden="false" ht="12.75" outlineLevel="0" r="220">
      <c r="A220" s="24278" t="s">
        <v>11</v>
      </c>
      <c r="B220" s="24708" t="s">
        <v>32</v>
      </c>
      <c r="C220" s="25138" t="s">
        <v>27</v>
      </c>
      <c r="D220" s="25568" t="s">
        <v>14</v>
      </c>
      <c r="E220" s="25998" t="n">
        <v>0.0</v>
      </c>
      <c r="F220" s="26428" t="n">
        <v>0.0</v>
      </c>
      <c r="G220" s="26858" t="n">
        <v>0.0</v>
      </c>
      <c r="H220" s="27288" t="n">
        <v>0.0</v>
      </c>
      <c r="I220" s="27718" t="n">
        <v>0.0</v>
      </c>
      <c r="J220" s="28148" t="n">
        <v>0.0</v>
      </c>
    </row>
    <row collapsed="false" customFormat="false" customHeight="false" hidden="false" ht="12.75" outlineLevel="0" r="221">
      <c r="A221" s="24279" t="s">
        <v>11</v>
      </c>
      <c r="B221" s="24709" t="s">
        <v>32</v>
      </c>
      <c r="C221" s="25139" t="s">
        <v>27</v>
      </c>
      <c r="D221" s="25569" t="s">
        <v>18</v>
      </c>
      <c r="E221" s="25999" t="n">
        <v>0.0</v>
      </c>
      <c r="F221" s="26429" t="n">
        <v>0.0</v>
      </c>
      <c r="G221" s="26859" t="n">
        <v>0.0</v>
      </c>
      <c r="H221" s="27289" t="n">
        <v>0.0</v>
      </c>
      <c r="I221" s="27719" t="n">
        <v>0.0</v>
      </c>
      <c r="J221" s="28149" t="n">
        <v>0.0</v>
      </c>
    </row>
    <row collapsed="false" customFormat="false" customHeight="false" hidden="false" ht="12.75" outlineLevel="0" r="222">
      <c r="A222" s="24280" t="s">
        <v>11</v>
      </c>
      <c r="B222" s="24710" t="s">
        <v>33</v>
      </c>
      <c r="C222" s="25140" t="s">
        <v>12</v>
      </c>
      <c r="D222" s="25570" t="s">
        <v>20</v>
      </c>
      <c r="E222" s="26000" t="n">
        <v>0.0414094034996</v>
      </c>
      <c r="F222" s="26430" t="n">
        <v>0.035235462694299995</v>
      </c>
      <c r="G222" s="26860" t="n">
        <v>0.0311916057878</v>
      </c>
      <c r="H222" s="27290" t="n">
        <v>0.0264990366748</v>
      </c>
      <c r="I222" s="27720" t="n">
        <v>0.022556624413400003</v>
      </c>
      <c r="J222" s="28150" t="n">
        <v>0.0125613844345</v>
      </c>
    </row>
    <row collapsed="false" customFormat="false" customHeight="false" hidden="false" ht="12.75" outlineLevel="0" r="223">
      <c r="A223" s="24281" t="s">
        <v>11</v>
      </c>
      <c r="B223" s="24711" t="s">
        <v>33</v>
      </c>
      <c r="C223" s="25141" t="s">
        <v>12</v>
      </c>
      <c r="D223" s="25571" t="s">
        <v>13</v>
      </c>
      <c r="E223" s="26001" t="n">
        <v>0.06492359064150001</v>
      </c>
      <c r="F223" s="26431" t="n">
        <v>0.2120442942198</v>
      </c>
      <c r="G223" s="26861" t="n">
        <v>0.3065559749739</v>
      </c>
      <c r="H223" s="27291" t="n">
        <v>0.361213723198</v>
      </c>
      <c r="I223" s="27721" t="n">
        <v>0.4016308525532</v>
      </c>
      <c r="J223" s="28151" t="n">
        <v>0.4642891848276</v>
      </c>
    </row>
    <row collapsed="false" customFormat="false" customHeight="false" hidden="false" ht="12.75" outlineLevel="0" r="224">
      <c r="A224" s="24282" t="s">
        <v>11</v>
      </c>
      <c r="B224" s="24712" t="s">
        <v>33</v>
      </c>
      <c r="C224" s="25142" t="s">
        <v>12</v>
      </c>
      <c r="D224" s="25572" t="s">
        <v>16</v>
      </c>
      <c r="E224" s="26002" t="n">
        <v>0.324664981006</v>
      </c>
      <c r="F224" s="26432" t="n">
        <v>0.2343881887484</v>
      </c>
      <c r="G224" s="26862" t="n">
        <v>0.1831292403532</v>
      </c>
      <c r="H224" s="27292" t="n">
        <v>0.1391996458449</v>
      </c>
      <c r="I224" s="27722" t="n">
        <v>0.1061987160558</v>
      </c>
      <c r="J224" s="28152" t="n">
        <v>0.0430325883436</v>
      </c>
    </row>
    <row collapsed="false" customFormat="false" customHeight="false" hidden="false" ht="12.75" outlineLevel="0" r="225">
      <c r="A225" s="24283" t="s">
        <v>11</v>
      </c>
      <c r="B225" s="24713" t="s">
        <v>33</v>
      </c>
      <c r="C225" s="25143" t="s">
        <v>12</v>
      </c>
      <c r="D225" s="25573" t="s">
        <v>14</v>
      </c>
      <c r="E225" s="26003" t="n">
        <v>0.1805554224893</v>
      </c>
      <c r="F225" s="26433" t="n">
        <v>0.1536354810423</v>
      </c>
      <c r="G225" s="26863" t="n">
        <v>0.1360032734477</v>
      </c>
      <c r="H225" s="27293" t="n">
        <v>0.1155423414382</v>
      </c>
      <c r="I225" s="27723" t="n">
        <v>0.0983521401245</v>
      </c>
      <c r="J225" s="28153" t="n">
        <v>0.054756373228600004</v>
      </c>
    </row>
    <row collapsed="false" customFormat="false" customHeight="false" hidden="false" ht="12.75" outlineLevel="0" r="226">
      <c r="A226" s="24284" t="s">
        <v>11</v>
      </c>
      <c r="B226" s="24714" t="s">
        <v>33</v>
      </c>
      <c r="C226" s="25144" t="s">
        <v>12</v>
      </c>
      <c r="D226" s="25574" t="s">
        <v>18</v>
      </c>
      <c r="E226" s="26004" t="n">
        <v>0.0</v>
      </c>
      <c r="F226" s="26434" t="n">
        <v>0.0</v>
      </c>
      <c r="G226" s="26864" t="n">
        <v>0.0</v>
      </c>
      <c r="H226" s="27294" t="n">
        <v>0.0</v>
      </c>
      <c r="I226" s="27724" t="n">
        <v>0.0</v>
      </c>
      <c r="J226" s="28154" t="n">
        <v>0.0</v>
      </c>
    </row>
    <row collapsed="false" customFormat="false" customHeight="false" hidden="false" ht="12.75" outlineLevel="0" r="227">
      <c r="A227" s="24285" t="s">
        <v>11</v>
      </c>
      <c r="B227" s="24715" t="s">
        <v>33</v>
      </c>
      <c r="C227" s="25145" t="s">
        <v>15</v>
      </c>
      <c r="D227" s="25575" t="s">
        <v>20</v>
      </c>
      <c r="E227" s="26005" t="n">
        <v>0.0</v>
      </c>
      <c r="F227" s="26435" t="n">
        <v>0.0</v>
      </c>
      <c r="G227" s="26865" t="n">
        <v>0.0</v>
      </c>
      <c r="H227" s="27295" t="n">
        <v>0.0</v>
      </c>
      <c r="I227" s="27725" t="n">
        <v>0.0</v>
      </c>
      <c r="J227" s="28155" t="n">
        <v>0.0</v>
      </c>
    </row>
    <row collapsed="false" customFormat="false" customHeight="false" hidden="false" ht="12.75" outlineLevel="0" r="228">
      <c r="A228" s="24286" t="s">
        <v>11</v>
      </c>
      <c r="B228" s="24716" t="s">
        <v>33</v>
      </c>
      <c r="C228" s="25146" t="s">
        <v>15</v>
      </c>
      <c r="D228" s="25576" t="s">
        <v>13</v>
      </c>
      <c r="E228" s="26006" t="n">
        <v>0.3111841273977</v>
      </c>
      <c r="F228" s="26436" t="n">
        <v>0.3046462659093</v>
      </c>
      <c r="G228" s="26866" t="n">
        <v>0.2663338524723</v>
      </c>
      <c r="H228" s="27296" t="n">
        <v>0.22791090845519998</v>
      </c>
      <c r="I228" s="27726" t="n">
        <v>0.1967746225965</v>
      </c>
      <c r="J228" s="28156" t="n">
        <v>0.14011638494870002</v>
      </c>
    </row>
    <row collapsed="false" customFormat="false" customHeight="false" hidden="false" ht="12.75" outlineLevel="0" r="229">
      <c r="A229" s="24287" t="s">
        <v>11</v>
      </c>
      <c r="B229" s="24717" t="s">
        <v>33</v>
      </c>
      <c r="C229" s="25147" t="s">
        <v>15</v>
      </c>
      <c r="D229" s="25577" t="s">
        <v>16</v>
      </c>
      <c r="E229" s="26007" t="n">
        <v>0.0</v>
      </c>
      <c r="F229" s="26437" t="n">
        <v>0.0</v>
      </c>
      <c r="G229" s="26867" t="n">
        <v>0.0</v>
      </c>
      <c r="H229" s="27297" t="n">
        <v>0.0</v>
      </c>
      <c r="I229" s="27727" t="n">
        <v>0.0</v>
      </c>
      <c r="J229" s="28157" t="n">
        <v>0.0</v>
      </c>
    </row>
    <row collapsed="false" customFormat="false" customHeight="false" hidden="false" ht="12.75" outlineLevel="0" r="230">
      <c r="A230" s="24288" t="s">
        <v>11</v>
      </c>
      <c r="B230" s="24718" t="s">
        <v>33</v>
      </c>
      <c r="C230" s="25148" t="s">
        <v>15</v>
      </c>
      <c r="D230" s="25578" t="s">
        <v>14</v>
      </c>
      <c r="E230" s="26008" t="n">
        <v>0.0</v>
      </c>
      <c r="F230" s="26438" t="n">
        <v>0.0</v>
      </c>
      <c r="G230" s="26868" t="n">
        <v>0.0</v>
      </c>
      <c r="H230" s="27298" t="n">
        <v>0.0</v>
      </c>
      <c r="I230" s="27728" t="n">
        <v>0.0</v>
      </c>
      <c r="J230" s="28158" t="n">
        <v>0.0</v>
      </c>
    </row>
    <row collapsed="false" customFormat="false" customHeight="false" hidden="false" ht="12.75" outlineLevel="0" r="231">
      <c r="A231" s="24289" t="s">
        <v>11</v>
      </c>
      <c r="B231" s="24719" t="s">
        <v>33</v>
      </c>
      <c r="C231" s="25149" t="s">
        <v>15</v>
      </c>
      <c r="D231" s="25579" t="s">
        <v>18</v>
      </c>
      <c r="E231" s="26009" t="n">
        <v>0.0</v>
      </c>
      <c r="F231" s="26439" t="n">
        <v>0.0</v>
      </c>
      <c r="G231" s="26869" t="n">
        <v>0.0</v>
      </c>
      <c r="H231" s="27299" t="n">
        <v>0.0</v>
      </c>
      <c r="I231" s="27729" t="n">
        <v>0.0</v>
      </c>
      <c r="J231" s="28159" t="n">
        <v>0.0</v>
      </c>
    </row>
    <row collapsed="false" customFormat="false" customHeight="false" hidden="false" ht="12.75" outlineLevel="0" r="232">
      <c r="A232" s="24290" t="s">
        <v>11</v>
      </c>
      <c r="B232" s="24720" t="s">
        <v>33</v>
      </c>
      <c r="C232" s="25150" t="s">
        <v>17</v>
      </c>
      <c r="D232" s="25580" t="s">
        <v>20</v>
      </c>
      <c r="E232" s="26010" t="n">
        <v>0.0</v>
      </c>
      <c r="F232" s="26440" t="n">
        <v>0.0</v>
      </c>
      <c r="G232" s="26870" t="n">
        <v>0.0</v>
      </c>
      <c r="H232" s="27300" t="n">
        <v>0.0</v>
      </c>
      <c r="I232" s="27730" t="n">
        <v>0.0</v>
      </c>
      <c r="J232" s="28160" t="n">
        <v>0.0</v>
      </c>
    </row>
    <row collapsed="false" customFormat="false" customHeight="false" hidden="false" ht="12.75" outlineLevel="0" r="233">
      <c r="A233" s="24291" t="s">
        <v>11</v>
      </c>
      <c r="B233" s="24721" t="s">
        <v>33</v>
      </c>
      <c r="C233" s="25151" t="s">
        <v>17</v>
      </c>
      <c r="D233" s="25581" t="s">
        <v>13</v>
      </c>
      <c r="E233" s="26011" t="n">
        <v>0.06492359064150001</v>
      </c>
      <c r="F233" s="26441" t="n">
        <v>0.07189326223129999</v>
      </c>
      <c r="G233" s="26871" t="n">
        <v>0.0782086200254</v>
      </c>
      <c r="H233" s="27301" t="n">
        <v>0.07152338835</v>
      </c>
      <c r="I233" s="27731" t="n">
        <v>0.0654795859636</v>
      </c>
      <c r="J233" s="28161" t="n">
        <v>0.0516146025075</v>
      </c>
    </row>
    <row collapsed="false" customFormat="false" customHeight="false" hidden="false" ht="12.75" outlineLevel="0" r="234">
      <c r="A234" s="24292" t="s">
        <v>11</v>
      </c>
      <c r="B234" s="24722" t="s">
        <v>33</v>
      </c>
      <c r="C234" s="25152" t="s">
        <v>17</v>
      </c>
      <c r="D234" s="25582" t="s">
        <v>16</v>
      </c>
      <c r="E234" s="26012" t="n">
        <v>0.0</v>
      </c>
      <c r="F234" s="26442" t="n">
        <v>0.0</v>
      </c>
      <c r="G234" s="26872" t="n">
        <v>0.0</v>
      </c>
      <c r="H234" s="27302" t="n">
        <v>0.0</v>
      </c>
      <c r="I234" s="27732" t="n">
        <v>0.0</v>
      </c>
      <c r="J234" s="28162" t="n">
        <v>0.0</v>
      </c>
    </row>
    <row collapsed="false" customFormat="false" customHeight="false" hidden="false" ht="12.75" outlineLevel="0" r="235">
      <c r="A235" s="24293" t="s">
        <v>11</v>
      </c>
      <c r="B235" s="24723" t="s">
        <v>33</v>
      </c>
      <c r="C235" s="25153" t="s">
        <v>17</v>
      </c>
      <c r="D235" s="25583" t="s">
        <v>14</v>
      </c>
      <c r="E235" s="26013" t="n">
        <v>0.0</v>
      </c>
      <c r="F235" s="26443" t="n">
        <v>0.0</v>
      </c>
      <c r="G235" s="26873" t="n">
        <v>0.0</v>
      </c>
      <c r="H235" s="27303" t="n">
        <v>0.0</v>
      </c>
      <c r="I235" s="27733" t="n">
        <v>0.0</v>
      </c>
      <c r="J235" s="28163" t="n">
        <v>0.0</v>
      </c>
    </row>
    <row collapsed="false" customFormat="false" customHeight="false" hidden="false" ht="12.75" outlineLevel="0" r="236">
      <c r="A236" s="24294" t="s">
        <v>11</v>
      </c>
      <c r="B236" s="24724" t="s">
        <v>33</v>
      </c>
      <c r="C236" s="25154" t="s">
        <v>17</v>
      </c>
      <c r="D236" s="25584" t="s">
        <v>18</v>
      </c>
      <c r="E236" s="26014" t="n">
        <v>0.0</v>
      </c>
      <c r="F236" s="26444" t="n">
        <v>0.0</v>
      </c>
      <c r="G236" s="26874" t="n">
        <v>0.0</v>
      </c>
      <c r="H236" s="27304" t="n">
        <v>0.0</v>
      </c>
      <c r="I236" s="27734" t="n">
        <v>0.0</v>
      </c>
      <c r="J236" s="28164" t="n">
        <v>0.0</v>
      </c>
    </row>
    <row collapsed="false" customFormat="false" customHeight="false" hidden="false" ht="12.75" outlineLevel="0" r="237">
      <c r="A237" s="24295" t="s">
        <v>11</v>
      </c>
      <c r="B237" s="24725" t="s">
        <v>33</v>
      </c>
      <c r="C237" s="25155" t="s">
        <v>19</v>
      </c>
      <c r="D237" s="25585" t="s">
        <v>20</v>
      </c>
      <c r="E237" s="26015" t="n">
        <v>0.10034645605399999</v>
      </c>
      <c r="F237" s="26445" t="n">
        <v>0.8796838645271</v>
      </c>
      <c r="G237" s="26875" t="n">
        <v>0.9661125279612</v>
      </c>
      <c r="H237" s="27305" t="n">
        <v>0.8566915989409</v>
      </c>
      <c r="I237" s="27735" t="n">
        <v>0.7855547043981</v>
      </c>
      <c r="J237" s="28165" t="n">
        <v>0.0875125329152</v>
      </c>
    </row>
    <row collapsed="false" customFormat="false" customHeight="false" hidden="false" ht="12.75" outlineLevel="0" r="238">
      <c r="A238" s="24296" t="s">
        <v>11</v>
      </c>
      <c r="B238" s="24726" t="s">
        <v>33</v>
      </c>
      <c r="C238" s="25156" t="s">
        <v>19</v>
      </c>
      <c r="D238" s="25586" t="s">
        <v>13</v>
      </c>
      <c r="E238" s="26016" t="n">
        <v>0.996168369077</v>
      </c>
      <c r="F238" s="26446" t="n">
        <v>0.7788670721486</v>
      </c>
      <c r="G238" s="26876" t="n">
        <v>0.4409204466699</v>
      </c>
      <c r="H238" s="27306" t="n">
        <v>0.33142472040180004</v>
      </c>
      <c r="I238" s="27736" t="n">
        <v>0.24531420783779997</v>
      </c>
      <c r="J238" s="28166" t="n">
        <v>0.10115826071709999</v>
      </c>
    </row>
    <row collapsed="false" customFormat="false" customHeight="false" hidden="false" ht="12.75" outlineLevel="0" r="239">
      <c r="A239" s="24297" t="s">
        <v>11</v>
      </c>
      <c r="B239" s="24727" t="s">
        <v>33</v>
      </c>
      <c r="C239" s="25157" t="s">
        <v>19</v>
      </c>
      <c r="D239" s="25587" t="s">
        <v>16</v>
      </c>
      <c r="E239" s="26017" t="n">
        <v>2.74490326023</v>
      </c>
      <c r="F239" s="26447" t="n">
        <v>1.9747492688444</v>
      </c>
      <c r="G239" s="26877" t="n">
        <v>1.2093634796471</v>
      </c>
      <c r="H239" s="27307" t="n">
        <v>0.7377023927837</v>
      </c>
      <c r="I239" s="27737" t="n">
        <v>0.3123709080338</v>
      </c>
      <c r="J239" s="28167" t="n">
        <v>0.0</v>
      </c>
    </row>
    <row collapsed="false" customFormat="false" customHeight="false" hidden="false" ht="12.75" outlineLevel="0" r="240">
      <c r="A240" s="24298" t="s">
        <v>11</v>
      </c>
      <c r="B240" s="24728" t="s">
        <v>33</v>
      </c>
      <c r="C240" s="25158" t="s">
        <v>19</v>
      </c>
      <c r="D240" s="25588" t="s">
        <v>14</v>
      </c>
      <c r="E240" s="26018" t="n">
        <v>3.393867954935</v>
      </c>
      <c r="F240" s="26448" t="n">
        <v>2.5507703170028</v>
      </c>
      <c r="G240" s="26878" t="n">
        <v>1.6691457154435</v>
      </c>
      <c r="H240" s="27308" t="n">
        <v>0.9622799200364</v>
      </c>
      <c r="I240" s="27738" t="n">
        <v>0.3934134069748</v>
      </c>
      <c r="J240" s="28168" t="n">
        <v>0.0071433755116</v>
      </c>
    </row>
    <row collapsed="false" customFormat="false" customHeight="false" hidden="false" ht="12.75" outlineLevel="0" r="241">
      <c r="A241" s="24299" t="s">
        <v>11</v>
      </c>
      <c r="B241" s="24729" t="s">
        <v>33</v>
      </c>
      <c r="C241" s="25159" t="s">
        <v>19</v>
      </c>
      <c r="D241" s="25589" t="s">
        <v>18</v>
      </c>
      <c r="E241" s="26019" t="n">
        <v>0.17038151414000002</v>
      </c>
      <c r="F241" s="26449" t="n">
        <v>0.1610583372731</v>
      </c>
      <c r="G241" s="26879" t="n">
        <v>0.462943972264</v>
      </c>
      <c r="H241" s="27309" t="n">
        <v>0.713431501402</v>
      </c>
      <c r="I241" s="27739" t="n">
        <v>0.9147011317793</v>
      </c>
      <c r="J241" s="28169" t="n">
        <v>1.2813085153922</v>
      </c>
    </row>
    <row collapsed="false" customFormat="false" customHeight="false" hidden="false" ht="12.75" outlineLevel="0" r="242">
      <c r="A242" s="24300" t="s">
        <v>11</v>
      </c>
      <c r="B242" s="24730" t="s">
        <v>33</v>
      </c>
      <c r="C242" s="25160" t="s">
        <v>21</v>
      </c>
      <c r="D242" s="25590" t="s">
        <v>20</v>
      </c>
      <c r="E242" s="26020" t="n">
        <v>0.0</v>
      </c>
      <c r="F242" s="26450" t="n">
        <v>0.0</v>
      </c>
      <c r="G242" s="26880" t="n">
        <v>0.0</v>
      </c>
      <c r="H242" s="27310" t="n">
        <v>0.0</v>
      </c>
      <c r="I242" s="27740" t="n">
        <v>0.0</v>
      </c>
      <c r="J242" s="28170" t="n">
        <v>0.0</v>
      </c>
    </row>
    <row collapsed="false" customFormat="false" customHeight="false" hidden="false" ht="12.75" outlineLevel="0" r="243">
      <c r="A243" s="24301" t="s">
        <v>11</v>
      </c>
      <c r="B243" s="24731" t="s">
        <v>33</v>
      </c>
      <c r="C243" s="25161" t="s">
        <v>21</v>
      </c>
      <c r="D243" s="25591" t="s">
        <v>13</v>
      </c>
      <c r="E243" s="26021" t="n">
        <v>0.135226950917</v>
      </c>
      <c r="F243" s="26451" t="n">
        <v>0.17040694914779997</v>
      </c>
      <c r="G243" s="26881" t="n">
        <v>0.1953841771916</v>
      </c>
      <c r="H243" s="27311" t="n">
        <v>0.1975872814031</v>
      </c>
      <c r="I243" s="27741" t="n">
        <v>0.20544608049129998</v>
      </c>
      <c r="J243" s="28171" t="n">
        <v>0.2113044340634</v>
      </c>
    </row>
    <row collapsed="false" customFormat="false" customHeight="false" hidden="false" ht="12.75" outlineLevel="0" r="244">
      <c r="A244" s="24302" t="s">
        <v>11</v>
      </c>
      <c r="B244" s="24732" t="s">
        <v>33</v>
      </c>
      <c r="C244" s="25162" t="s">
        <v>21</v>
      </c>
      <c r="D244" s="25592" t="s">
        <v>16</v>
      </c>
      <c r="E244" s="26022" t="n">
        <v>0.0</v>
      </c>
      <c r="F244" s="26452" t="n">
        <v>0.0</v>
      </c>
      <c r="G244" s="26882" t="n">
        <v>0.0</v>
      </c>
      <c r="H244" s="27312" t="n">
        <v>0.0</v>
      </c>
      <c r="I244" s="27742" t="n">
        <v>0.0</v>
      </c>
      <c r="J244" s="28172" t="n">
        <v>0.0</v>
      </c>
    </row>
    <row collapsed="false" customFormat="false" customHeight="false" hidden="false" ht="12.75" outlineLevel="0" r="245">
      <c r="A245" s="24303" t="s">
        <v>11</v>
      </c>
      <c r="B245" s="24733" t="s">
        <v>33</v>
      </c>
      <c r="C245" s="25163" t="s">
        <v>21</v>
      </c>
      <c r="D245" s="25593" t="s">
        <v>14</v>
      </c>
      <c r="E245" s="26023" t="n">
        <v>0.0</v>
      </c>
      <c r="F245" s="26453" t="n">
        <v>0.0</v>
      </c>
      <c r="G245" s="26883" t="n">
        <v>0.0</v>
      </c>
      <c r="H245" s="27313" t="n">
        <v>0.0</v>
      </c>
      <c r="I245" s="27743" t="n">
        <v>0.0</v>
      </c>
      <c r="J245" s="28173" t="n">
        <v>0.0</v>
      </c>
    </row>
    <row collapsed="false" customFormat="false" customHeight="false" hidden="false" ht="12.75" outlineLevel="0" r="246">
      <c r="A246" s="24304" t="s">
        <v>11</v>
      </c>
      <c r="B246" s="24734" t="s">
        <v>33</v>
      </c>
      <c r="C246" s="25164" t="s">
        <v>21</v>
      </c>
      <c r="D246" s="25594" t="s">
        <v>18</v>
      </c>
      <c r="E246" s="26024" t="n">
        <v>0.0</v>
      </c>
      <c r="F246" s="26454" t="n">
        <v>0.0</v>
      </c>
      <c r="G246" s="26884" t="n">
        <v>0.0</v>
      </c>
      <c r="H246" s="27314" t="n">
        <v>0.0</v>
      </c>
      <c r="I246" s="27744" t="n">
        <v>0.0</v>
      </c>
      <c r="J246" s="28174" t="n">
        <v>0.0</v>
      </c>
    </row>
    <row collapsed="false" customFormat="false" customHeight="false" hidden="false" ht="12.75" outlineLevel="0" r="247">
      <c r="A247" s="24305" t="s">
        <v>11</v>
      </c>
      <c r="B247" s="24735" t="s">
        <v>33</v>
      </c>
      <c r="C247" s="25165" t="s">
        <v>22</v>
      </c>
      <c r="D247" s="25595" t="s">
        <v>20</v>
      </c>
      <c r="E247" s="26025" t="n">
        <v>0.356016591333</v>
      </c>
      <c r="F247" s="26455" t="n">
        <v>0.24030368418780002</v>
      </c>
      <c r="G247" s="26885" t="n">
        <v>0.1758334171331</v>
      </c>
      <c r="H247" s="27315" t="n">
        <v>0.1262419299523</v>
      </c>
      <c r="I247" s="27745" t="n">
        <v>0.0909552721539</v>
      </c>
      <c r="J247" s="28175" t="n">
        <v>0.0288635563638</v>
      </c>
    </row>
    <row collapsed="false" customFormat="false" customHeight="false" hidden="false" ht="12.75" outlineLevel="0" r="248">
      <c r="A248" s="24306" t="s">
        <v>11</v>
      </c>
      <c r="B248" s="24736" t="s">
        <v>33</v>
      </c>
      <c r="C248" s="25166" t="s">
        <v>22</v>
      </c>
      <c r="D248" s="25596" t="s">
        <v>13</v>
      </c>
      <c r="E248" s="26026" t="n">
        <v>0.58979589195</v>
      </c>
      <c r="F248" s="26456" t="n">
        <v>0.868760635675</v>
      </c>
      <c r="G248" s="26886" t="n">
        <v>1.042893926812</v>
      </c>
      <c r="H248" s="27316" t="n">
        <v>1.1289446579078</v>
      </c>
      <c r="I248" s="27746" t="n">
        <v>1.186054573904</v>
      </c>
      <c r="J248" s="28176" t="n">
        <v>1.169961789654</v>
      </c>
    </row>
    <row collapsed="false" customFormat="false" customHeight="false" hidden="false" ht="12.75" outlineLevel="0" r="249">
      <c r="A249" s="24307" t="s">
        <v>11</v>
      </c>
      <c r="B249" s="24737" t="s">
        <v>33</v>
      </c>
      <c r="C249" s="25167" t="s">
        <v>22</v>
      </c>
      <c r="D249" s="25597" t="s">
        <v>16</v>
      </c>
      <c r="E249" s="26027" t="n">
        <v>0.0065776490727</v>
      </c>
      <c r="F249" s="26457" t="n">
        <v>0.0</v>
      </c>
      <c r="G249" s="26887" t="n">
        <v>0.0</v>
      </c>
      <c r="H249" s="27317" t="n">
        <v>0.0</v>
      </c>
      <c r="I249" s="27747" t="n">
        <v>0.0</v>
      </c>
      <c r="J249" s="28177" t="n">
        <v>0.0</v>
      </c>
    </row>
    <row collapsed="false" customFormat="false" customHeight="false" hidden="false" ht="12.75" outlineLevel="0" r="250">
      <c r="A250" s="24308" t="s">
        <v>11</v>
      </c>
      <c r="B250" s="24738" t="s">
        <v>33</v>
      </c>
      <c r="C250" s="25168" t="s">
        <v>22</v>
      </c>
      <c r="D250" s="25598" t="s">
        <v>14</v>
      </c>
      <c r="E250" s="26028" t="n">
        <v>0.648171175776</v>
      </c>
      <c r="F250" s="26458" t="n">
        <v>0.5119973690163</v>
      </c>
      <c r="G250" s="26888" t="n">
        <v>0.4238213189733</v>
      </c>
      <c r="H250" s="27318" t="n">
        <v>0.34093662327420005</v>
      </c>
      <c r="I250" s="27748" t="n">
        <v>0.2747911493031</v>
      </c>
      <c r="J250" s="28178" t="n">
        <v>0.1207318933133</v>
      </c>
    </row>
    <row collapsed="false" customFormat="false" customHeight="false" hidden="false" ht="12.75" outlineLevel="0" r="251">
      <c r="A251" s="24309" t="s">
        <v>11</v>
      </c>
      <c r="B251" s="24739" t="s">
        <v>33</v>
      </c>
      <c r="C251" s="25169" t="s">
        <v>22</v>
      </c>
      <c r="D251" s="25599" t="s">
        <v>18</v>
      </c>
      <c r="E251" s="26029" t="n">
        <v>0.0</v>
      </c>
      <c r="F251" s="26459" t="n">
        <v>0.0</v>
      </c>
      <c r="G251" s="26889" t="n">
        <v>0.0</v>
      </c>
      <c r="H251" s="27319" t="n">
        <v>0.0</v>
      </c>
      <c r="I251" s="27749" t="n">
        <v>0.0</v>
      </c>
      <c r="J251" s="28179" t="n">
        <v>0.0</v>
      </c>
    </row>
    <row collapsed="false" customFormat="false" customHeight="false" hidden="false" ht="12.75" outlineLevel="0" r="252">
      <c r="A252" s="24310" t="s">
        <v>11</v>
      </c>
      <c r="B252" s="24740" t="s">
        <v>33</v>
      </c>
      <c r="C252" s="25170" t="s">
        <v>23</v>
      </c>
      <c r="D252" s="25600" t="s">
        <v>20</v>
      </c>
      <c r="E252" s="26030" t="n">
        <v>0.0</v>
      </c>
      <c r="F252" s="26460" t="n">
        <v>0.0</v>
      </c>
      <c r="G252" s="26890" t="n">
        <v>0.0</v>
      </c>
      <c r="H252" s="27320" t="n">
        <v>0.0</v>
      </c>
      <c r="I252" s="27750" t="n">
        <v>0.0</v>
      </c>
      <c r="J252" s="28180" t="n">
        <v>0.0</v>
      </c>
    </row>
    <row collapsed="false" customFormat="false" customHeight="false" hidden="false" ht="12.75" outlineLevel="0" r="253">
      <c r="A253" s="24311" t="s">
        <v>11</v>
      </c>
      <c r="B253" s="24741" t="s">
        <v>33</v>
      </c>
      <c r="C253" s="25171" t="s">
        <v>23</v>
      </c>
      <c r="D253" s="25601" t="s">
        <v>13</v>
      </c>
      <c r="E253" s="26031" t="n">
        <v>1.089781544146</v>
      </c>
      <c r="F253" s="26461" t="n">
        <v>1.0942110320732998</v>
      </c>
      <c r="G253" s="26891" t="n">
        <v>0.9975008202005</v>
      </c>
      <c r="H253" s="27321" t="n">
        <v>0.8176842341312</v>
      </c>
      <c r="I253" s="27751" t="n">
        <v>0.6470800671731</v>
      </c>
      <c r="J253" s="28181" t="n">
        <v>0.4214265855062</v>
      </c>
    </row>
    <row collapsed="false" customFormat="false" customHeight="false" hidden="false" ht="12.75" outlineLevel="0" r="254">
      <c r="A254" s="24312" t="s">
        <v>11</v>
      </c>
      <c r="B254" s="24742" t="s">
        <v>33</v>
      </c>
      <c r="C254" s="25172" t="s">
        <v>23</v>
      </c>
      <c r="D254" s="25602" t="s">
        <v>16</v>
      </c>
      <c r="E254" s="26032" t="n">
        <v>0.0</v>
      </c>
      <c r="F254" s="26462" t="n">
        <v>0.0</v>
      </c>
      <c r="G254" s="26892" t="n">
        <v>0.0</v>
      </c>
      <c r="H254" s="27322" t="n">
        <v>0.0</v>
      </c>
      <c r="I254" s="27752" t="n">
        <v>0.0</v>
      </c>
      <c r="J254" s="28182" t="n">
        <v>0.0</v>
      </c>
    </row>
    <row collapsed="false" customFormat="false" customHeight="false" hidden="false" ht="12.75" outlineLevel="0" r="255">
      <c r="A255" s="24313" t="s">
        <v>11</v>
      </c>
      <c r="B255" s="24743" t="s">
        <v>33</v>
      </c>
      <c r="C255" s="25173" t="s">
        <v>23</v>
      </c>
      <c r="D255" s="25603" t="s">
        <v>14</v>
      </c>
      <c r="E255" s="26033" t="n">
        <v>0.0</v>
      </c>
      <c r="F255" s="26463" t="n">
        <v>0.0</v>
      </c>
      <c r="G255" s="26893" t="n">
        <v>0.0</v>
      </c>
      <c r="H255" s="27323" t="n">
        <v>0.0</v>
      </c>
      <c r="I255" s="27753" t="n">
        <v>0.0</v>
      </c>
      <c r="J255" s="28183" t="n">
        <v>0.0</v>
      </c>
    </row>
    <row collapsed="false" customFormat="false" customHeight="false" hidden="false" ht="12.75" outlineLevel="0" r="256">
      <c r="A256" s="24314" t="s">
        <v>11</v>
      </c>
      <c r="B256" s="24744" t="s">
        <v>33</v>
      </c>
      <c r="C256" s="25174" t="s">
        <v>23</v>
      </c>
      <c r="D256" s="25604" t="s">
        <v>18</v>
      </c>
      <c r="E256" s="26034" t="n">
        <v>0.0</v>
      </c>
      <c r="F256" s="26464" t="n">
        <v>0.0</v>
      </c>
      <c r="G256" s="26894" t="n">
        <v>0.0</v>
      </c>
      <c r="H256" s="27324" t="n">
        <v>0.0</v>
      </c>
      <c r="I256" s="27754" t="n">
        <v>0.0</v>
      </c>
      <c r="J256" s="28184" t="n">
        <v>0.0</v>
      </c>
    </row>
    <row collapsed="false" customFormat="false" customHeight="false" hidden="false" ht="12.75" outlineLevel="0" r="257">
      <c r="A257" s="24315" t="s">
        <v>11</v>
      </c>
      <c r="B257" s="24745" t="s">
        <v>33</v>
      </c>
      <c r="C257" s="25175" t="s">
        <v>24</v>
      </c>
      <c r="D257" s="25605" t="s">
        <v>20</v>
      </c>
      <c r="E257" s="26035" t="n">
        <v>0.066831657475</v>
      </c>
      <c r="F257" s="26465" t="n">
        <v>0.2527559146567</v>
      </c>
      <c r="G257" s="26895" t="n">
        <v>0.3699983745952</v>
      </c>
      <c r="H257" s="27325" t="n">
        <v>0.4453959112911</v>
      </c>
      <c r="I257" s="27755" t="n">
        <v>0.44193437734630003</v>
      </c>
      <c r="J257" s="28185" t="n">
        <v>0.3883141633121</v>
      </c>
    </row>
    <row collapsed="false" customFormat="false" customHeight="false" hidden="false" ht="12.75" outlineLevel="0" r="258">
      <c r="A258" s="24316" t="s">
        <v>11</v>
      </c>
      <c r="B258" s="24746" t="s">
        <v>33</v>
      </c>
      <c r="C258" s="25176" t="s">
        <v>24</v>
      </c>
      <c r="D258" s="25606" t="s">
        <v>13</v>
      </c>
      <c r="E258" s="26036" t="n">
        <v>0.40914976248199997</v>
      </c>
      <c r="F258" s="26466" t="n">
        <v>0.6782765545125999</v>
      </c>
      <c r="G258" s="26896" t="n">
        <v>0.818888356843</v>
      </c>
      <c r="H258" s="27326" t="n">
        <v>0.8270304349552</v>
      </c>
      <c r="I258" s="27756" t="n">
        <v>0.7916329095904</v>
      </c>
      <c r="J258" s="28186" t="n">
        <v>0.4669374115123</v>
      </c>
    </row>
    <row collapsed="false" customFormat="false" customHeight="false" hidden="false" ht="12.75" outlineLevel="0" r="259">
      <c r="A259" s="24317" t="s">
        <v>11</v>
      </c>
      <c r="B259" s="24747" t="s">
        <v>33</v>
      </c>
      <c r="C259" s="25177" t="s">
        <v>24</v>
      </c>
      <c r="D259" s="25607" t="s">
        <v>16</v>
      </c>
      <c r="E259" s="26037" t="n">
        <v>0.77952433184</v>
      </c>
      <c r="F259" s="26467" t="n">
        <v>0.495779930556</v>
      </c>
      <c r="G259" s="26897" t="n">
        <v>0.2359565012058</v>
      </c>
      <c r="H259" s="27327" t="n">
        <v>0.057884125480499996</v>
      </c>
      <c r="I259" s="27757" t="n">
        <v>0.0351601617361</v>
      </c>
      <c r="J259" s="28187" t="n">
        <v>0.0010795692341</v>
      </c>
    </row>
    <row collapsed="false" customFormat="false" customHeight="false" hidden="false" ht="12.75" outlineLevel="0" r="260">
      <c r="A260" s="24318" t="s">
        <v>11</v>
      </c>
      <c r="B260" s="24748" t="s">
        <v>33</v>
      </c>
      <c r="C260" s="25178" t="s">
        <v>24</v>
      </c>
      <c r="D260" s="25608" t="s">
        <v>14</v>
      </c>
      <c r="E260" s="26038" t="n">
        <v>1.283245917582</v>
      </c>
      <c r="F260" s="26468" t="n">
        <v>1.044246793348</v>
      </c>
      <c r="G260" s="26898" t="n">
        <v>0.8357473380788001</v>
      </c>
      <c r="H260" s="27328" t="n">
        <v>0.6494561069058</v>
      </c>
      <c r="I260" s="27758" t="n">
        <v>0.5369494710067999</v>
      </c>
      <c r="J260" s="28188" t="n">
        <v>0.2243406925698</v>
      </c>
    </row>
    <row collapsed="false" customFormat="false" customHeight="false" hidden="false" ht="12.75" outlineLevel="0" r="261">
      <c r="A261" s="24319" t="s">
        <v>11</v>
      </c>
      <c r="B261" s="24749" t="s">
        <v>33</v>
      </c>
      <c r="C261" s="25179" t="s">
        <v>24</v>
      </c>
      <c r="D261" s="25609" t="s">
        <v>18</v>
      </c>
      <c r="E261" s="26039" t="n">
        <v>0.069402444537</v>
      </c>
      <c r="F261" s="26469" t="n">
        <v>0.0717714640571</v>
      </c>
      <c r="G261" s="26899" t="n">
        <v>0.07135584736669999</v>
      </c>
      <c r="H261" s="27329" t="n">
        <v>0.0685284356983</v>
      </c>
      <c r="I261" s="27759" t="n">
        <v>0.0650875689899</v>
      </c>
      <c r="J261" s="28189" t="n">
        <v>0.0497981508081</v>
      </c>
    </row>
    <row collapsed="false" customFormat="false" customHeight="false" hidden="false" ht="12.75" outlineLevel="0" r="262">
      <c r="A262" s="24320" t="s">
        <v>11</v>
      </c>
      <c r="B262" s="24750" t="s">
        <v>33</v>
      </c>
      <c r="C262" s="25180" t="s">
        <v>25</v>
      </c>
      <c r="D262" s="25610" t="s">
        <v>20</v>
      </c>
      <c r="E262" s="26040" t="n">
        <v>0.0</v>
      </c>
      <c r="F262" s="26470" t="n">
        <v>0.0</v>
      </c>
      <c r="G262" s="26900" t="n">
        <v>0.0</v>
      </c>
      <c r="H262" s="27330" t="n">
        <v>0.0</v>
      </c>
      <c r="I262" s="27760" t="n">
        <v>0.0</v>
      </c>
      <c r="J262" s="28190" t="n">
        <v>0.0</v>
      </c>
    </row>
    <row collapsed="false" customFormat="false" customHeight="false" hidden="false" ht="12.75" outlineLevel="0" r="263">
      <c r="A263" s="24321" t="s">
        <v>11</v>
      </c>
      <c r="B263" s="24751" t="s">
        <v>33</v>
      </c>
      <c r="C263" s="25181" t="s">
        <v>25</v>
      </c>
      <c r="D263" s="25611" t="s">
        <v>13</v>
      </c>
      <c r="E263" s="26041" t="n">
        <v>0.259694350176</v>
      </c>
      <c r="F263" s="26471" t="n">
        <v>0.2565277210316</v>
      </c>
      <c r="G263" s="26901" t="n">
        <v>0.2525092831787</v>
      </c>
      <c r="H263" s="27331" t="n">
        <v>0.245029209429</v>
      </c>
      <c r="I263" s="27761" t="n">
        <v>0.2379066215881</v>
      </c>
      <c r="J263" s="28191" t="n">
        <v>0.2113521513312</v>
      </c>
    </row>
    <row collapsed="false" customFormat="false" customHeight="false" hidden="false" ht="12.75" outlineLevel="0" r="264">
      <c r="A264" s="24322" t="s">
        <v>11</v>
      </c>
      <c r="B264" s="24752" t="s">
        <v>33</v>
      </c>
      <c r="C264" s="25182" t="s">
        <v>25</v>
      </c>
      <c r="D264" s="25612" t="s">
        <v>16</v>
      </c>
      <c r="E264" s="26042" t="n">
        <v>0.0</v>
      </c>
      <c r="F264" s="26472" t="n">
        <v>0.0</v>
      </c>
      <c r="G264" s="26902" t="n">
        <v>0.0</v>
      </c>
      <c r="H264" s="27332" t="n">
        <v>0.0</v>
      </c>
      <c r="I264" s="27762" t="n">
        <v>0.0</v>
      </c>
      <c r="J264" s="28192" t="n">
        <v>0.0</v>
      </c>
    </row>
    <row collapsed="false" customFormat="false" customHeight="false" hidden="false" ht="12.75" outlineLevel="0" r="265">
      <c r="A265" s="24323" t="s">
        <v>11</v>
      </c>
      <c r="B265" s="24753" t="s">
        <v>33</v>
      </c>
      <c r="C265" s="25183" t="s">
        <v>25</v>
      </c>
      <c r="D265" s="25613" t="s">
        <v>14</v>
      </c>
      <c r="E265" s="26043" t="n">
        <v>0.0</v>
      </c>
      <c r="F265" s="26473" t="n">
        <v>0.0</v>
      </c>
      <c r="G265" s="26903" t="n">
        <v>0.0</v>
      </c>
      <c r="H265" s="27333" t="n">
        <v>0.0</v>
      </c>
      <c r="I265" s="27763" t="n">
        <v>0.0</v>
      </c>
      <c r="J265" s="28193" t="n">
        <v>0.0</v>
      </c>
    </row>
    <row collapsed="false" customFormat="false" customHeight="false" hidden="false" ht="12.75" outlineLevel="0" r="266">
      <c r="A266" s="24324" t="s">
        <v>11</v>
      </c>
      <c r="B266" s="24754" t="s">
        <v>33</v>
      </c>
      <c r="C266" s="25184" t="s">
        <v>25</v>
      </c>
      <c r="D266" s="25614" t="s">
        <v>18</v>
      </c>
      <c r="E266" s="26044" t="n">
        <v>0.0</v>
      </c>
      <c r="F266" s="26474" t="n">
        <v>0.0</v>
      </c>
      <c r="G266" s="26904" t="n">
        <v>0.0</v>
      </c>
      <c r="H266" s="27334" t="n">
        <v>0.0</v>
      </c>
      <c r="I266" s="27764" t="n">
        <v>0.0</v>
      </c>
      <c r="J266" s="28194" t="n">
        <v>0.0</v>
      </c>
    </row>
    <row collapsed="false" customFormat="false" customHeight="false" hidden="false" ht="12.75" outlineLevel="0" r="267">
      <c r="A267" s="24325" t="s">
        <v>11</v>
      </c>
      <c r="B267" s="24755" t="s">
        <v>33</v>
      </c>
      <c r="C267" s="25185" t="s">
        <v>26</v>
      </c>
      <c r="D267" s="25615" t="s">
        <v>20</v>
      </c>
      <c r="E267" s="26045" t="n">
        <v>0.0</v>
      </c>
      <c r="F267" s="26475" t="n">
        <v>0.0</v>
      </c>
      <c r="G267" s="26905" t="n">
        <v>0.0</v>
      </c>
      <c r="H267" s="27335" t="n">
        <v>0.0</v>
      </c>
      <c r="I267" s="27765" t="n">
        <v>0.0</v>
      </c>
      <c r="J267" s="28195" t="n">
        <v>0.0</v>
      </c>
    </row>
    <row collapsed="false" customFormat="false" customHeight="false" hidden="false" ht="12.75" outlineLevel="0" r="268">
      <c r="A268" s="24326" t="s">
        <v>11</v>
      </c>
      <c r="B268" s="24756" t="s">
        <v>33</v>
      </c>
      <c r="C268" s="25186" t="s">
        <v>26</v>
      </c>
      <c r="D268" s="25616" t="s">
        <v>13</v>
      </c>
      <c r="E268" s="26046" t="n">
        <v>0.389541554197</v>
      </c>
      <c r="F268" s="26476" t="n">
        <v>0.404669583166</v>
      </c>
      <c r="G268" s="26906" t="n">
        <v>0.418413216674</v>
      </c>
      <c r="H268" s="27336" t="n">
        <v>0.40922466259069995</v>
      </c>
      <c r="I268" s="27766" t="n">
        <v>0.400487663264</v>
      </c>
      <c r="J268" s="28196" t="n">
        <v>0.366028312693</v>
      </c>
    </row>
    <row collapsed="false" customFormat="false" customHeight="false" hidden="false" ht="12.75" outlineLevel="0" r="269">
      <c r="A269" s="24327" t="s">
        <v>11</v>
      </c>
      <c r="B269" s="24757" t="s">
        <v>33</v>
      </c>
      <c r="C269" s="25187" t="s">
        <v>26</v>
      </c>
      <c r="D269" s="25617" t="s">
        <v>16</v>
      </c>
      <c r="E269" s="26047" t="n">
        <v>0.0</v>
      </c>
      <c r="F269" s="26477" t="n">
        <v>0.0</v>
      </c>
      <c r="G269" s="26907" t="n">
        <v>0.0</v>
      </c>
      <c r="H269" s="27337" t="n">
        <v>0.0</v>
      </c>
      <c r="I269" s="27767" t="n">
        <v>0.0</v>
      </c>
      <c r="J269" s="28197" t="n">
        <v>0.0</v>
      </c>
    </row>
    <row collapsed="false" customFormat="false" customHeight="false" hidden="false" ht="12.75" outlineLevel="0" r="270">
      <c r="A270" s="24328" t="s">
        <v>11</v>
      </c>
      <c r="B270" s="24758" t="s">
        <v>33</v>
      </c>
      <c r="C270" s="25188" t="s">
        <v>26</v>
      </c>
      <c r="D270" s="25618" t="s">
        <v>14</v>
      </c>
      <c r="E270" s="26048" t="n">
        <v>0.0</v>
      </c>
      <c r="F270" s="26478" t="n">
        <v>0.0</v>
      </c>
      <c r="G270" s="26908" t="n">
        <v>0.0</v>
      </c>
      <c r="H270" s="27338" t="n">
        <v>0.0</v>
      </c>
      <c r="I270" s="27768" t="n">
        <v>0.0</v>
      </c>
      <c r="J270" s="28198" t="n">
        <v>0.0</v>
      </c>
    </row>
    <row collapsed="false" customFormat="false" customHeight="false" hidden="false" ht="12.75" outlineLevel="0" r="271">
      <c r="A271" s="24329" t="s">
        <v>11</v>
      </c>
      <c r="B271" s="24759" t="s">
        <v>33</v>
      </c>
      <c r="C271" s="25189" t="s">
        <v>26</v>
      </c>
      <c r="D271" s="25619" t="s">
        <v>18</v>
      </c>
      <c r="E271" s="26049" t="n">
        <v>0.0</v>
      </c>
      <c r="F271" s="26479" t="n">
        <v>0.0</v>
      </c>
      <c r="G271" s="26909" t="n">
        <v>0.0</v>
      </c>
      <c r="H271" s="27339" t="n">
        <v>0.0</v>
      </c>
      <c r="I271" s="27769" t="n">
        <v>0.0</v>
      </c>
      <c r="J271" s="28199" t="n">
        <v>0.0</v>
      </c>
    </row>
    <row collapsed="false" customFormat="false" customHeight="false" hidden="false" ht="12.75" outlineLevel="0" r="272">
      <c r="A272" s="24330" t="s">
        <v>11</v>
      </c>
      <c r="B272" s="24760" t="s">
        <v>33</v>
      </c>
      <c r="C272" s="25190" t="s">
        <v>27</v>
      </c>
      <c r="D272" s="25620" t="s">
        <v>20</v>
      </c>
      <c r="E272" s="26050" t="n">
        <v>0.0</v>
      </c>
      <c r="F272" s="26480" t="n">
        <v>0.0</v>
      </c>
      <c r="G272" s="26910" t="n">
        <v>0.0</v>
      </c>
      <c r="H272" s="27340" t="n">
        <v>0.0</v>
      </c>
      <c r="I272" s="27770" t="n">
        <v>0.0</v>
      </c>
      <c r="J272" s="28200" t="n">
        <v>0.0</v>
      </c>
    </row>
    <row collapsed="false" customFormat="false" customHeight="false" hidden="false" ht="12.75" outlineLevel="0" r="273">
      <c r="A273" s="24331" t="s">
        <v>11</v>
      </c>
      <c r="B273" s="24761" t="s">
        <v>33</v>
      </c>
      <c r="C273" s="25191" t="s">
        <v>27</v>
      </c>
      <c r="D273" s="25621" t="s">
        <v>13</v>
      </c>
      <c r="E273" s="26051" t="n">
        <v>0.4275178034619</v>
      </c>
      <c r="F273" s="26481" t="n">
        <v>0.4468016774929</v>
      </c>
      <c r="G273" s="26911" t="n">
        <v>0.46821827492129997</v>
      </c>
      <c r="H273" s="27341" t="n">
        <v>0.4786932933193</v>
      </c>
      <c r="I273" s="27771" t="n">
        <v>0.49050753762169996</v>
      </c>
      <c r="J273" s="28201" t="n">
        <v>0.5133895834267</v>
      </c>
    </row>
    <row collapsed="false" customFormat="false" customHeight="false" hidden="false" ht="12.75" outlineLevel="0" r="274">
      <c r="A274" s="24332" t="s">
        <v>11</v>
      </c>
      <c r="B274" s="24762" t="s">
        <v>33</v>
      </c>
      <c r="C274" s="25192" t="s">
        <v>27</v>
      </c>
      <c r="D274" s="25622" t="s">
        <v>16</v>
      </c>
      <c r="E274" s="26052" t="n">
        <v>0.0</v>
      </c>
      <c r="F274" s="26482" t="n">
        <v>0.0</v>
      </c>
      <c r="G274" s="26912" t="n">
        <v>0.0</v>
      </c>
      <c r="H274" s="27342" t="n">
        <v>0.0</v>
      </c>
      <c r="I274" s="27772" t="n">
        <v>0.0</v>
      </c>
      <c r="J274" s="28202" t="n">
        <v>0.0</v>
      </c>
    </row>
    <row collapsed="false" customFormat="false" customHeight="false" hidden="false" ht="12.75" outlineLevel="0" r="275">
      <c r="A275" s="24333" t="s">
        <v>11</v>
      </c>
      <c r="B275" s="24763" t="s">
        <v>33</v>
      </c>
      <c r="C275" s="25193" t="s">
        <v>27</v>
      </c>
      <c r="D275" s="25623" t="s">
        <v>14</v>
      </c>
      <c r="E275" s="26053" t="n">
        <v>0.0</v>
      </c>
      <c r="F275" s="26483" t="n">
        <v>0.0</v>
      </c>
      <c r="G275" s="26913" t="n">
        <v>0.0</v>
      </c>
      <c r="H275" s="27343" t="n">
        <v>0.0</v>
      </c>
      <c r="I275" s="27773" t="n">
        <v>0.0</v>
      </c>
      <c r="J275" s="28203" t="n">
        <v>0.0</v>
      </c>
    </row>
    <row collapsed="false" customFormat="false" customHeight="false" hidden="false" ht="12.75" outlineLevel="0" r="276">
      <c r="A276" s="24334" t="s">
        <v>11</v>
      </c>
      <c r="B276" s="24764" t="s">
        <v>33</v>
      </c>
      <c r="C276" s="25194" t="s">
        <v>27</v>
      </c>
      <c r="D276" s="25624" t="s">
        <v>18</v>
      </c>
      <c r="E276" s="26054" t="n">
        <v>0.0</v>
      </c>
      <c r="F276" s="26484" t="n">
        <v>0.0</v>
      </c>
      <c r="G276" s="26914" t="n">
        <v>0.0</v>
      </c>
      <c r="H276" s="27344" t="n">
        <v>0.0</v>
      </c>
      <c r="I276" s="27774" t="n">
        <v>0.0</v>
      </c>
      <c r="J276" s="28204" t="n">
        <v>0.0</v>
      </c>
    </row>
    <row collapsed="false" customFormat="false" customHeight="false" hidden="false" ht="12.75" outlineLevel="0" r="277">
      <c r="A277" s="24335" t="s">
        <v>11</v>
      </c>
      <c r="B277" s="24765" t="s">
        <v>34</v>
      </c>
      <c r="C277" s="25195" t="s">
        <v>12</v>
      </c>
      <c r="D277" s="25625" t="s">
        <v>20</v>
      </c>
      <c r="E277" s="26055" t="n">
        <v>0.0786299268654</v>
      </c>
      <c r="F277" s="26485" t="n">
        <v>0.0692164161368</v>
      </c>
      <c r="G277" s="26915" t="n">
        <v>0.0630228103609</v>
      </c>
      <c r="H277" s="27345" t="n">
        <v>0.0562202766515</v>
      </c>
      <c r="I277" s="27775" t="n">
        <v>0.0503142819979</v>
      </c>
      <c r="J277" s="28205" t="n">
        <v>0.035824039565899995</v>
      </c>
    </row>
    <row collapsed="false" customFormat="false" customHeight="false" hidden="false" ht="12.75" outlineLevel="0" r="278">
      <c r="A278" s="24336" t="s">
        <v>11</v>
      </c>
      <c r="B278" s="24766" t="s">
        <v>34</v>
      </c>
      <c r="C278" s="25196" t="s">
        <v>12</v>
      </c>
      <c r="D278" s="25626" t="s">
        <v>13</v>
      </c>
      <c r="E278" s="26056" t="n">
        <v>0.106012564536</v>
      </c>
      <c r="F278" s="26486" t="n">
        <v>0.5456274643037999</v>
      </c>
      <c r="G278" s="26916" t="n">
        <v>0.8373703301309</v>
      </c>
      <c r="H278" s="27346" t="n">
        <v>1.0235069099092</v>
      </c>
      <c r="I278" s="27776" t="n">
        <v>1.1833998372630998</v>
      </c>
      <c r="J278" s="28206" t="n">
        <v>1.5411826238851</v>
      </c>
    </row>
    <row collapsed="false" customFormat="false" customHeight="false" hidden="false" ht="12.75" outlineLevel="0" r="279">
      <c r="A279" s="24337" t="s">
        <v>11</v>
      </c>
      <c r="B279" s="24767" t="s">
        <v>34</v>
      </c>
      <c r="C279" s="25197" t="s">
        <v>12</v>
      </c>
      <c r="D279" s="25627" t="s">
        <v>16</v>
      </c>
      <c r="E279" s="26057" t="n">
        <v>0.958190304414</v>
      </c>
      <c r="F279" s="26487" t="n">
        <v>0.7172704777462999</v>
      </c>
      <c r="G279" s="26917" t="n">
        <v>0.5799281596574</v>
      </c>
      <c r="H279" s="27347" t="n">
        <v>0.47087572194419997</v>
      </c>
      <c r="I279" s="27777" t="n">
        <v>0.38404873205129997</v>
      </c>
      <c r="J279" s="28207" t="n">
        <v>0.22549170411320002</v>
      </c>
    </row>
    <row collapsed="false" customFormat="false" customHeight="false" hidden="false" ht="12.75" outlineLevel="0" r="280">
      <c r="A280" s="24338" t="s">
        <v>11</v>
      </c>
      <c r="B280" s="24768" t="s">
        <v>34</v>
      </c>
      <c r="C280" s="25198" t="s">
        <v>12</v>
      </c>
      <c r="D280" s="25628" t="s">
        <v>14</v>
      </c>
      <c r="E280" s="26058" t="n">
        <v>0.5584646827690001</v>
      </c>
      <c r="F280" s="26488" t="n">
        <v>0.49160573571070004</v>
      </c>
      <c r="G280" s="26918" t="n">
        <v>0.4476159762108</v>
      </c>
      <c r="H280" s="27348" t="n">
        <v>0.3993011776806</v>
      </c>
      <c r="I280" s="27778" t="n">
        <v>0.3573539359051</v>
      </c>
      <c r="J280" s="28208" t="n">
        <v>0.2544441968547</v>
      </c>
    </row>
    <row collapsed="false" customFormat="false" customHeight="false" hidden="false" ht="12.75" outlineLevel="0" r="281">
      <c r="A281" s="24339" t="s">
        <v>11</v>
      </c>
      <c r="B281" s="24769" t="s">
        <v>34</v>
      </c>
      <c r="C281" s="25199" t="s">
        <v>12</v>
      </c>
      <c r="D281" s="25629" t="s">
        <v>18</v>
      </c>
      <c r="E281" s="26059" t="n">
        <v>0.0</v>
      </c>
      <c r="F281" s="26489" t="n">
        <v>0.0</v>
      </c>
      <c r="G281" s="26919" t="n">
        <v>0.0</v>
      </c>
      <c r="H281" s="27349" t="n">
        <v>0.0</v>
      </c>
      <c r="I281" s="27779" t="n">
        <v>0.0</v>
      </c>
      <c r="J281" s="28209" t="n">
        <v>0.0</v>
      </c>
    </row>
    <row collapsed="false" customFormat="false" customHeight="false" hidden="false" ht="12.75" outlineLevel="0" r="282">
      <c r="A282" s="24340" t="s">
        <v>11</v>
      </c>
      <c r="B282" s="24770" t="s">
        <v>34</v>
      </c>
      <c r="C282" s="25200" t="s">
        <v>15</v>
      </c>
      <c r="D282" s="25630" t="s">
        <v>20</v>
      </c>
      <c r="E282" s="26060" t="n">
        <v>0.0</v>
      </c>
      <c r="F282" s="26490" t="n">
        <v>0.0</v>
      </c>
      <c r="G282" s="26920" t="n">
        <v>0.0</v>
      </c>
      <c r="H282" s="27350" t="n">
        <v>0.0</v>
      </c>
      <c r="I282" s="27780" t="n">
        <v>0.0</v>
      </c>
      <c r="J282" s="28210" t="n">
        <v>0.0</v>
      </c>
    </row>
    <row collapsed="false" customFormat="false" customHeight="false" hidden="false" ht="12.75" outlineLevel="0" r="283">
      <c r="A283" s="24341" t="s">
        <v>11</v>
      </c>
      <c r="B283" s="24771" t="s">
        <v>34</v>
      </c>
      <c r="C283" s="25201" t="s">
        <v>15</v>
      </c>
      <c r="D283" s="25631" t="s">
        <v>13</v>
      </c>
      <c r="E283" s="26061" t="n">
        <v>0.6250705406416001</v>
      </c>
      <c r="F283" s="26491" t="n">
        <v>0.6360033283963</v>
      </c>
      <c r="G283" s="26921" t="n">
        <v>0.5463075628477</v>
      </c>
      <c r="H283" s="27351" t="n">
        <v>0.46677761857760003</v>
      </c>
      <c r="I283" s="27781" t="n">
        <v>0.3454230716447</v>
      </c>
      <c r="J283" s="28211" t="n">
        <v>0.1374793648342</v>
      </c>
    </row>
    <row collapsed="false" customFormat="false" customHeight="false" hidden="false" ht="12.75" outlineLevel="0" r="284">
      <c r="A284" s="24342" t="s">
        <v>11</v>
      </c>
      <c r="B284" s="24772" t="s">
        <v>34</v>
      </c>
      <c r="C284" s="25202" t="s">
        <v>15</v>
      </c>
      <c r="D284" s="25632" t="s">
        <v>16</v>
      </c>
      <c r="E284" s="26062" t="n">
        <v>0.0</v>
      </c>
      <c r="F284" s="26492" t="n">
        <v>0.0</v>
      </c>
      <c r="G284" s="26922" t="n">
        <v>0.0</v>
      </c>
      <c r="H284" s="27352" t="n">
        <v>0.0</v>
      </c>
      <c r="I284" s="27782" t="n">
        <v>0.0</v>
      </c>
      <c r="J284" s="28212" t="n">
        <v>0.0</v>
      </c>
    </row>
    <row collapsed="false" customFormat="false" customHeight="false" hidden="false" ht="12.75" outlineLevel="0" r="285">
      <c r="A285" s="24343" t="s">
        <v>11</v>
      </c>
      <c r="B285" s="24773" t="s">
        <v>34</v>
      </c>
      <c r="C285" s="25203" t="s">
        <v>15</v>
      </c>
      <c r="D285" s="25633" t="s">
        <v>14</v>
      </c>
      <c r="E285" s="26063" t="n">
        <v>0.0</v>
      </c>
      <c r="F285" s="26493" t="n">
        <v>0.0</v>
      </c>
      <c r="G285" s="26923" t="n">
        <v>0.0</v>
      </c>
      <c r="H285" s="27353" t="n">
        <v>0.0</v>
      </c>
      <c r="I285" s="27783" t="n">
        <v>0.0</v>
      </c>
      <c r="J285" s="28213" t="n">
        <v>0.0</v>
      </c>
    </row>
    <row collapsed="false" customFormat="false" customHeight="false" hidden="false" ht="12.75" outlineLevel="0" r="286">
      <c r="A286" s="24344" t="s">
        <v>11</v>
      </c>
      <c r="B286" s="24774" t="s">
        <v>34</v>
      </c>
      <c r="C286" s="25204" t="s">
        <v>15</v>
      </c>
      <c r="D286" s="25634" t="s">
        <v>18</v>
      </c>
      <c r="E286" s="26064" t="n">
        <v>0.0</v>
      </c>
      <c r="F286" s="26494" t="n">
        <v>0.0</v>
      </c>
      <c r="G286" s="26924" t="n">
        <v>0.0</v>
      </c>
      <c r="H286" s="27354" t="n">
        <v>0.0</v>
      </c>
      <c r="I286" s="27784" t="n">
        <v>0.0</v>
      </c>
      <c r="J286" s="28214" t="n">
        <v>0.0</v>
      </c>
    </row>
    <row collapsed="false" customFormat="false" customHeight="false" hidden="false" ht="12.75" outlineLevel="0" r="287">
      <c r="A287" s="24345" t="s">
        <v>11</v>
      </c>
      <c r="B287" s="24775" t="s">
        <v>34</v>
      </c>
      <c r="C287" s="25205" t="s">
        <v>17</v>
      </c>
      <c r="D287" s="25635" t="s">
        <v>20</v>
      </c>
      <c r="E287" s="26065" t="n">
        <v>0.0</v>
      </c>
      <c r="F287" s="26495" t="n">
        <v>0.0</v>
      </c>
      <c r="G287" s="26925" t="n">
        <v>0.0</v>
      </c>
      <c r="H287" s="27355" t="n">
        <v>0.0</v>
      </c>
      <c r="I287" s="27785" t="n">
        <v>0.0</v>
      </c>
      <c r="J287" s="28215" t="n">
        <v>0.0</v>
      </c>
    </row>
    <row collapsed="false" customFormat="false" customHeight="false" hidden="false" ht="12.75" outlineLevel="0" r="288">
      <c r="A288" s="24346" t="s">
        <v>11</v>
      </c>
      <c r="B288" s="24776" t="s">
        <v>34</v>
      </c>
      <c r="C288" s="25206" t="s">
        <v>17</v>
      </c>
      <c r="D288" s="25636" t="s">
        <v>13</v>
      </c>
      <c r="E288" s="26066" t="n">
        <v>0.106012564536</v>
      </c>
      <c r="F288" s="26496" t="n">
        <v>0.1214226957977</v>
      </c>
      <c r="G288" s="26926" t="n">
        <v>0.1350782753477</v>
      </c>
      <c r="H288" s="27356" t="n">
        <v>0.1278189263001</v>
      </c>
      <c r="I288" s="27786" t="n">
        <v>0.1212519188047</v>
      </c>
      <c r="J288" s="28216" t="n">
        <v>0.1116183523072</v>
      </c>
    </row>
    <row collapsed="false" customFormat="false" customHeight="false" hidden="false" ht="12.75" outlineLevel="0" r="289">
      <c r="A289" s="24347" t="s">
        <v>11</v>
      </c>
      <c r="B289" s="24777" t="s">
        <v>34</v>
      </c>
      <c r="C289" s="25207" t="s">
        <v>17</v>
      </c>
      <c r="D289" s="25637" t="s">
        <v>16</v>
      </c>
      <c r="E289" s="26067" t="n">
        <v>0.0</v>
      </c>
      <c r="F289" s="26497" t="n">
        <v>0.0</v>
      </c>
      <c r="G289" s="26927" t="n">
        <v>0.0</v>
      </c>
      <c r="H289" s="27357" t="n">
        <v>0.0</v>
      </c>
      <c r="I289" s="27787" t="n">
        <v>0.0</v>
      </c>
      <c r="J289" s="28217" t="n">
        <v>0.0</v>
      </c>
    </row>
    <row collapsed="false" customFormat="false" customHeight="false" hidden="false" ht="12.75" outlineLevel="0" r="290">
      <c r="A290" s="24348" t="s">
        <v>11</v>
      </c>
      <c r="B290" s="24778" t="s">
        <v>34</v>
      </c>
      <c r="C290" s="25208" t="s">
        <v>17</v>
      </c>
      <c r="D290" s="25638" t="s">
        <v>14</v>
      </c>
      <c r="E290" s="26068" t="n">
        <v>0.0</v>
      </c>
      <c r="F290" s="26498" t="n">
        <v>0.0</v>
      </c>
      <c r="G290" s="26928" t="n">
        <v>0.0</v>
      </c>
      <c r="H290" s="27358" t="n">
        <v>0.0</v>
      </c>
      <c r="I290" s="27788" t="n">
        <v>0.0</v>
      </c>
      <c r="J290" s="28218" t="n">
        <v>0.0</v>
      </c>
    </row>
    <row collapsed="false" customFormat="false" customHeight="false" hidden="false" ht="12.75" outlineLevel="0" r="291">
      <c r="A291" s="24349" t="s">
        <v>11</v>
      </c>
      <c r="B291" s="24779" t="s">
        <v>34</v>
      </c>
      <c r="C291" s="25209" t="s">
        <v>17</v>
      </c>
      <c r="D291" s="25639" t="s">
        <v>18</v>
      </c>
      <c r="E291" s="26069" t="n">
        <v>0.0</v>
      </c>
      <c r="F291" s="26499" t="n">
        <v>0.0</v>
      </c>
      <c r="G291" s="26929" t="n">
        <v>0.0</v>
      </c>
      <c r="H291" s="27359" t="n">
        <v>0.0</v>
      </c>
      <c r="I291" s="27789" t="n">
        <v>0.0</v>
      </c>
      <c r="J291" s="28219" t="n">
        <v>0.0</v>
      </c>
    </row>
    <row collapsed="false" customFormat="false" customHeight="false" hidden="false" ht="12.75" outlineLevel="0" r="292">
      <c r="A292" s="24350" t="s">
        <v>11</v>
      </c>
      <c r="B292" s="24780" t="s">
        <v>34</v>
      </c>
      <c r="C292" s="25210" t="s">
        <v>19</v>
      </c>
      <c r="D292" s="25640" t="s">
        <v>20</v>
      </c>
      <c r="E292" s="26070" t="n">
        <v>0.37702978761</v>
      </c>
      <c r="F292" s="26500" t="n">
        <v>0.2902088311111</v>
      </c>
      <c r="G292" s="26930" t="n">
        <v>0.1951718701191</v>
      </c>
      <c r="H292" s="27360" t="n">
        <v>0.14025019208109998</v>
      </c>
      <c r="I292" s="27790" t="n">
        <v>0.1013687285819</v>
      </c>
      <c r="J292" s="28220" t="n">
        <v>0.1384873500418</v>
      </c>
    </row>
    <row collapsed="false" customFormat="false" customHeight="false" hidden="false" ht="12.75" outlineLevel="0" r="293">
      <c r="A293" s="24351" t="s">
        <v>11</v>
      </c>
      <c r="B293" s="24781" t="s">
        <v>34</v>
      </c>
      <c r="C293" s="25211" t="s">
        <v>19</v>
      </c>
      <c r="D293" s="25641" t="s">
        <v>13</v>
      </c>
      <c r="E293" s="26071" t="n">
        <v>1.3384734208</v>
      </c>
      <c r="F293" s="26501" t="n">
        <v>1.2702526007549</v>
      </c>
      <c r="G293" s="26931" t="n">
        <v>1.0585356265768</v>
      </c>
      <c r="H293" s="27361" t="n">
        <v>1.1776019282091998</v>
      </c>
      <c r="I293" s="27791" t="n">
        <v>1.4419326247297999</v>
      </c>
      <c r="J293" s="28221" t="n">
        <v>1.8228254417414</v>
      </c>
    </row>
    <row collapsed="false" customFormat="false" customHeight="false" hidden="false" ht="12.75" outlineLevel="0" r="294">
      <c r="A294" s="24352" t="s">
        <v>11</v>
      </c>
      <c r="B294" s="24782" t="s">
        <v>34</v>
      </c>
      <c r="C294" s="25212" t="s">
        <v>19</v>
      </c>
      <c r="D294" s="25642" t="s">
        <v>16</v>
      </c>
      <c r="E294" s="26072" t="n">
        <v>3.8438929081</v>
      </c>
      <c r="F294" s="26502" t="n">
        <v>2.8857025066213002</v>
      </c>
      <c r="G294" s="26932" t="n">
        <v>1.880013507531</v>
      </c>
      <c r="H294" s="27362" t="n">
        <v>1.1317643591105</v>
      </c>
      <c r="I294" s="27792" t="n">
        <v>0.46356131448539994</v>
      </c>
      <c r="J294" s="28222" t="n">
        <v>0.0</v>
      </c>
    </row>
    <row collapsed="false" customFormat="false" customHeight="false" hidden="false" ht="12.75" outlineLevel="0" r="295">
      <c r="A295" s="24353" t="s">
        <v>11</v>
      </c>
      <c r="B295" s="24783" t="s">
        <v>34</v>
      </c>
      <c r="C295" s="25213" t="s">
        <v>19</v>
      </c>
      <c r="D295" s="25643" t="s">
        <v>14</v>
      </c>
      <c r="E295" s="26073" t="n">
        <v>6.88114265974</v>
      </c>
      <c r="F295" s="26503" t="n">
        <v>8.264899863485601</v>
      </c>
      <c r="G295" s="26933" t="n">
        <v>7.7491759496275</v>
      </c>
      <c r="H295" s="27363" t="n">
        <v>6.8292724508063</v>
      </c>
      <c r="I295" s="27793" t="n">
        <v>4.880372605182</v>
      </c>
      <c r="J295" s="28223" t="n">
        <v>0.2508700026658</v>
      </c>
    </row>
    <row collapsed="false" customFormat="false" customHeight="false" hidden="false" ht="12.75" outlineLevel="0" r="296">
      <c r="A296" s="24354" t="s">
        <v>11</v>
      </c>
      <c r="B296" s="24784" t="s">
        <v>34</v>
      </c>
      <c r="C296" s="25214" t="s">
        <v>19</v>
      </c>
      <c r="D296" s="25644" t="s">
        <v>18</v>
      </c>
      <c r="E296" s="26074" t="n">
        <v>1.3881201903</v>
      </c>
      <c r="F296" s="26504" t="n">
        <v>1.0461433792211</v>
      </c>
      <c r="G296" s="26934" t="n">
        <v>0.6812017491765999</v>
      </c>
      <c r="H296" s="27364" t="n">
        <v>0.5380118115514999</v>
      </c>
      <c r="I296" s="27794" t="n">
        <v>0.5022413787371</v>
      </c>
      <c r="J296" s="28224" t="n">
        <v>1.2455066550390999</v>
      </c>
    </row>
    <row collapsed="false" customFormat="false" customHeight="false" hidden="false" ht="12.75" outlineLevel="0" r="297">
      <c r="A297" s="24355" t="s">
        <v>11</v>
      </c>
      <c r="B297" s="24785" t="s">
        <v>34</v>
      </c>
      <c r="C297" s="25215" t="s">
        <v>21</v>
      </c>
      <c r="D297" s="25645" t="s">
        <v>20</v>
      </c>
      <c r="E297" s="26075" t="n">
        <v>0.0</v>
      </c>
      <c r="F297" s="26505" t="n">
        <v>0.0</v>
      </c>
      <c r="G297" s="26935" t="n">
        <v>0.0</v>
      </c>
      <c r="H297" s="27365" t="n">
        <v>0.0</v>
      </c>
      <c r="I297" s="27795" t="n">
        <v>0.0</v>
      </c>
      <c r="J297" s="28225" t="n">
        <v>0.0</v>
      </c>
    </row>
    <row collapsed="false" customFormat="false" customHeight="false" hidden="false" ht="12.75" outlineLevel="0" r="298">
      <c r="A298" s="24356" t="s">
        <v>11</v>
      </c>
      <c r="B298" s="24786" t="s">
        <v>34</v>
      </c>
      <c r="C298" s="25216" t="s">
        <v>21</v>
      </c>
      <c r="D298" s="25646" t="s">
        <v>13</v>
      </c>
      <c r="E298" s="26076" t="n">
        <v>0.427188244518</v>
      </c>
      <c r="F298" s="26506" t="n">
        <v>0.46022277306219994</v>
      </c>
      <c r="G298" s="26936" t="n">
        <v>0.4831839774831</v>
      </c>
      <c r="H298" s="27366" t="n">
        <v>0.4706710045562</v>
      </c>
      <c r="I298" s="27796" t="n">
        <v>0.4775282286828</v>
      </c>
      <c r="J298" s="28226" t="n">
        <v>0.5219693053914</v>
      </c>
    </row>
    <row collapsed="false" customFormat="false" customHeight="false" hidden="false" ht="12.75" outlineLevel="0" r="299">
      <c r="A299" s="24357" t="s">
        <v>11</v>
      </c>
      <c r="B299" s="24787" t="s">
        <v>34</v>
      </c>
      <c r="C299" s="25217" t="s">
        <v>21</v>
      </c>
      <c r="D299" s="25647" t="s">
        <v>16</v>
      </c>
      <c r="E299" s="26077" t="n">
        <v>0.0</v>
      </c>
      <c r="F299" s="26507" t="n">
        <v>0.0</v>
      </c>
      <c r="G299" s="26937" t="n">
        <v>0.0</v>
      </c>
      <c r="H299" s="27367" t="n">
        <v>0.0</v>
      </c>
      <c r="I299" s="27797" t="n">
        <v>0.0</v>
      </c>
      <c r="J299" s="28227" t="n">
        <v>0.0</v>
      </c>
    </row>
    <row collapsed="false" customFormat="false" customHeight="false" hidden="false" ht="12.75" outlineLevel="0" r="300">
      <c r="A300" s="24358" t="s">
        <v>11</v>
      </c>
      <c r="B300" s="24788" t="s">
        <v>34</v>
      </c>
      <c r="C300" s="25218" t="s">
        <v>21</v>
      </c>
      <c r="D300" s="25648" t="s">
        <v>14</v>
      </c>
      <c r="E300" s="26078" t="n">
        <v>0.0</v>
      </c>
      <c r="F300" s="26508" t="n">
        <v>0.0</v>
      </c>
      <c r="G300" s="26938" t="n">
        <v>0.0</v>
      </c>
      <c r="H300" s="27368" t="n">
        <v>0.0</v>
      </c>
      <c r="I300" s="27798" t="n">
        <v>0.0</v>
      </c>
      <c r="J300" s="28228" t="n">
        <v>0.0</v>
      </c>
    </row>
    <row collapsed="false" customFormat="false" customHeight="false" hidden="false" ht="12.75" outlineLevel="0" r="301">
      <c r="A301" s="24359" t="s">
        <v>11</v>
      </c>
      <c r="B301" s="24789" t="s">
        <v>34</v>
      </c>
      <c r="C301" s="25219" t="s">
        <v>21</v>
      </c>
      <c r="D301" s="25649" t="s">
        <v>18</v>
      </c>
      <c r="E301" s="26079" t="n">
        <v>0.0</v>
      </c>
      <c r="F301" s="26509" t="n">
        <v>0.0</v>
      </c>
      <c r="G301" s="26939" t="n">
        <v>0.0</v>
      </c>
      <c r="H301" s="27369" t="n">
        <v>0.0</v>
      </c>
      <c r="I301" s="27799" t="n">
        <v>0.0</v>
      </c>
      <c r="J301" s="28229" t="n">
        <v>0.0</v>
      </c>
    </row>
    <row collapsed="false" customFormat="false" customHeight="false" hidden="false" ht="12.75" outlineLevel="0" r="302">
      <c r="A302" s="24360" t="s">
        <v>11</v>
      </c>
      <c r="B302" s="24790" t="s">
        <v>34</v>
      </c>
      <c r="C302" s="25220" t="s">
        <v>22</v>
      </c>
      <c r="D302" s="25650" t="s">
        <v>20</v>
      </c>
      <c r="E302" s="26080" t="n">
        <v>0.1836236625592</v>
      </c>
      <c r="F302" s="26510" t="n">
        <v>0.1267158187472</v>
      </c>
      <c r="G302" s="26940" t="n">
        <v>0.0949282226855</v>
      </c>
      <c r="H302" s="27370" t="n">
        <v>0.0714381830193</v>
      </c>
      <c r="I302" s="27800" t="n">
        <v>0.054141137014</v>
      </c>
      <c r="J302" s="28230" t="n">
        <v>0.0244347968996</v>
      </c>
    </row>
    <row collapsed="false" customFormat="false" customHeight="false" hidden="false" ht="12.75" outlineLevel="0" r="303">
      <c r="A303" s="24361" t="s">
        <v>11</v>
      </c>
      <c r="B303" s="24791" t="s">
        <v>34</v>
      </c>
      <c r="C303" s="25221" t="s">
        <v>22</v>
      </c>
      <c r="D303" s="25651" t="s">
        <v>13</v>
      </c>
      <c r="E303" s="26081" t="n">
        <v>0.486281990554</v>
      </c>
      <c r="F303" s="26511" t="n">
        <v>0.7065688655498</v>
      </c>
      <c r="G303" s="26941" t="n">
        <v>0.8509838954591</v>
      </c>
      <c r="H303" s="27371" t="n">
        <v>0.9331151966843001</v>
      </c>
      <c r="I303" s="27801" t="n">
        <v>0.9986442124395</v>
      </c>
      <c r="J303" s="28231" t="n">
        <v>1.0653437186437</v>
      </c>
    </row>
    <row collapsed="false" customFormat="false" customHeight="false" hidden="false" ht="12.75" outlineLevel="0" r="304">
      <c r="A304" s="24362" t="s">
        <v>11</v>
      </c>
      <c r="B304" s="24792" t="s">
        <v>34</v>
      </c>
      <c r="C304" s="25222" t="s">
        <v>22</v>
      </c>
      <c r="D304" s="25652" t="s">
        <v>16</v>
      </c>
      <c r="E304" s="26082" t="n">
        <v>0.015421204650600002</v>
      </c>
      <c r="F304" s="26512" t="n">
        <v>0.0</v>
      </c>
      <c r="G304" s="26942" t="n">
        <v>0.0</v>
      </c>
      <c r="H304" s="27372" t="n">
        <v>0.0</v>
      </c>
      <c r="I304" s="27802" t="n">
        <v>0.0</v>
      </c>
      <c r="J304" s="28232" t="n">
        <v>0.0</v>
      </c>
    </row>
    <row collapsed="false" customFormat="false" customHeight="false" hidden="false" ht="12.75" outlineLevel="0" r="305">
      <c r="A305" s="24363" t="s">
        <v>11</v>
      </c>
      <c r="B305" s="24793" t="s">
        <v>34</v>
      </c>
      <c r="C305" s="25223" t="s">
        <v>22</v>
      </c>
      <c r="D305" s="25653" t="s">
        <v>14</v>
      </c>
      <c r="E305" s="26083" t="n">
        <v>0.6028578097339999</v>
      </c>
      <c r="F305" s="26513" t="n">
        <v>0.4865127509766</v>
      </c>
      <c r="G305" s="26943" t="n">
        <v>0.41061587274590006</v>
      </c>
      <c r="H305" s="27373" t="n">
        <v>0.3419992540677</v>
      </c>
      <c r="I305" s="27803" t="n">
        <v>0.28614296038590004</v>
      </c>
      <c r="J305" s="28233" t="n">
        <v>0.15721377599400002</v>
      </c>
    </row>
    <row collapsed="false" customFormat="false" customHeight="false" hidden="false" ht="12.75" outlineLevel="0" r="306">
      <c r="A306" s="24364" t="s">
        <v>11</v>
      </c>
      <c r="B306" s="24794" t="s">
        <v>34</v>
      </c>
      <c r="C306" s="25224" t="s">
        <v>22</v>
      </c>
      <c r="D306" s="25654" t="s">
        <v>18</v>
      </c>
      <c r="E306" s="26084" t="n">
        <v>0.0</v>
      </c>
      <c r="F306" s="26514" t="n">
        <v>0.0</v>
      </c>
      <c r="G306" s="26944" t="n">
        <v>0.0</v>
      </c>
      <c r="H306" s="27374" t="n">
        <v>0.0</v>
      </c>
      <c r="I306" s="27804" t="n">
        <v>0.0</v>
      </c>
      <c r="J306" s="28234" t="n">
        <v>0.0</v>
      </c>
    </row>
    <row collapsed="false" customFormat="false" customHeight="false" hidden="false" ht="12.75" outlineLevel="0" r="307">
      <c r="A307" s="24365" t="s">
        <v>11</v>
      </c>
      <c r="B307" s="24795" t="s">
        <v>34</v>
      </c>
      <c r="C307" s="25225" t="s">
        <v>23</v>
      </c>
      <c r="D307" s="25655" t="s">
        <v>20</v>
      </c>
      <c r="E307" s="26085" t="n">
        <v>0.0</v>
      </c>
      <c r="F307" s="26515" t="n">
        <v>0.0</v>
      </c>
      <c r="G307" s="26945" t="n">
        <v>0.0</v>
      </c>
      <c r="H307" s="27375" t="n">
        <v>0.0</v>
      </c>
      <c r="I307" s="27805" t="n">
        <v>0.0</v>
      </c>
      <c r="J307" s="28235" t="n">
        <v>0.0</v>
      </c>
    </row>
    <row collapsed="false" customFormat="false" customHeight="false" hidden="false" ht="12.75" outlineLevel="0" r="308">
      <c r="A308" s="24366" t="s">
        <v>11</v>
      </c>
      <c r="B308" s="24796" t="s">
        <v>34</v>
      </c>
      <c r="C308" s="25226" t="s">
        <v>23</v>
      </c>
      <c r="D308" s="25656" t="s">
        <v>13</v>
      </c>
      <c r="E308" s="26086" t="n">
        <v>2.13903204976</v>
      </c>
      <c r="F308" s="26516" t="n">
        <v>2.1960606987682</v>
      </c>
      <c r="G308" s="26946" t="n">
        <v>2.0584756404281</v>
      </c>
      <c r="H308" s="27376" t="n">
        <v>1.7211981830663</v>
      </c>
      <c r="I308" s="27806" t="n">
        <v>1.3651921453591</v>
      </c>
      <c r="J308" s="28236" t="n">
        <v>0.9795757331422</v>
      </c>
    </row>
    <row collapsed="false" customFormat="false" customHeight="false" hidden="false" ht="12.75" outlineLevel="0" r="309">
      <c r="A309" s="24367" t="s">
        <v>11</v>
      </c>
      <c r="B309" s="24797" t="s">
        <v>34</v>
      </c>
      <c r="C309" s="25227" t="s">
        <v>23</v>
      </c>
      <c r="D309" s="25657" t="s">
        <v>16</v>
      </c>
      <c r="E309" s="26087" t="n">
        <v>0.0</v>
      </c>
      <c r="F309" s="26517" t="n">
        <v>0.0</v>
      </c>
      <c r="G309" s="26947" t="n">
        <v>0.0</v>
      </c>
      <c r="H309" s="27377" t="n">
        <v>0.0</v>
      </c>
      <c r="I309" s="27807" t="n">
        <v>0.0</v>
      </c>
      <c r="J309" s="28237" t="n">
        <v>0.0</v>
      </c>
    </row>
    <row collapsed="false" customFormat="false" customHeight="false" hidden="false" ht="12.75" outlineLevel="0" r="310">
      <c r="A310" s="24368" t="s">
        <v>11</v>
      </c>
      <c r="B310" s="24798" t="s">
        <v>34</v>
      </c>
      <c r="C310" s="25228" t="s">
        <v>23</v>
      </c>
      <c r="D310" s="25658" t="s">
        <v>14</v>
      </c>
      <c r="E310" s="26088" t="n">
        <v>0.0</v>
      </c>
      <c r="F310" s="26518" t="n">
        <v>0.0</v>
      </c>
      <c r="G310" s="26948" t="n">
        <v>0.0</v>
      </c>
      <c r="H310" s="27378" t="n">
        <v>0.0</v>
      </c>
      <c r="I310" s="27808" t="n">
        <v>0.0</v>
      </c>
      <c r="J310" s="28238" t="n">
        <v>0.0</v>
      </c>
    </row>
    <row collapsed="false" customFormat="false" customHeight="false" hidden="false" ht="12.75" outlineLevel="0" r="311">
      <c r="A311" s="24369" t="s">
        <v>11</v>
      </c>
      <c r="B311" s="24799" t="s">
        <v>34</v>
      </c>
      <c r="C311" s="25229" t="s">
        <v>23</v>
      </c>
      <c r="D311" s="25659" t="s">
        <v>18</v>
      </c>
      <c r="E311" s="26089" t="n">
        <v>0.0</v>
      </c>
      <c r="F311" s="26519" t="n">
        <v>0.0</v>
      </c>
      <c r="G311" s="26949" t="n">
        <v>0.0</v>
      </c>
      <c r="H311" s="27379" t="n">
        <v>0.0</v>
      </c>
      <c r="I311" s="27809" t="n">
        <v>0.0</v>
      </c>
      <c r="J311" s="28239" t="n">
        <v>0.0</v>
      </c>
    </row>
    <row collapsed="false" customFormat="false" customHeight="false" hidden="false" ht="12.75" outlineLevel="0" r="312">
      <c r="A312" s="24370" t="s">
        <v>11</v>
      </c>
      <c r="B312" s="24800" t="s">
        <v>34</v>
      </c>
      <c r="C312" s="25230" t="s">
        <v>24</v>
      </c>
      <c r="D312" s="25660" t="s">
        <v>20</v>
      </c>
      <c r="E312" s="26090" t="n">
        <v>0.09093138489</v>
      </c>
      <c r="F312" s="26520" t="n">
        <v>0.3684128552713</v>
      </c>
      <c r="G312" s="26950" t="n">
        <v>0.5530623838053</v>
      </c>
      <c r="H312" s="27380" t="n">
        <v>0.6761866912538</v>
      </c>
      <c r="I312" s="27810" t="n">
        <v>0.6692805160286</v>
      </c>
      <c r="J312" s="28240" t="n">
        <v>0.5873288108995001</v>
      </c>
    </row>
    <row collapsed="false" customFormat="false" customHeight="false" hidden="false" ht="12.75" outlineLevel="0" r="313">
      <c r="A313" s="24371" t="s">
        <v>11</v>
      </c>
      <c r="B313" s="24801" t="s">
        <v>34</v>
      </c>
      <c r="C313" s="25231" t="s">
        <v>24</v>
      </c>
      <c r="D313" s="25661" t="s">
        <v>13</v>
      </c>
      <c r="E313" s="26091" t="n">
        <v>0.820185005898</v>
      </c>
      <c r="F313" s="26521" t="n">
        <v>1.2457832938842002</v>
      </c>
      <c r="G313" s="26951" t="n">
        <v>1.4633877210446</v>
      </c>
      <c r="H313" s="27381" t="n">
        <v>1.4700449229509</v>
      </c>
      <c r="I313" s="27811" t="n">
        <v>1.4012987509473</v>
      </c>
      <c r="J313" s="28241" t="n">
        <v>0.9056114631795</v>
      </c>
    </row>
    <row collapsed="false" customFormat="false" customHeight="false" hidden="false" ht="12.75" outlineLevel="0" r="314">
      <c r="A314" s="24372" t="s">
        <v>11</v>
      </c>
      <c r="B314" s="24802" t="s">
        <v>34</v>
      </c>
      <c r="C314" s="25232" t="s">
        <v>24</v>
      </c>
      <c r="D314" s="25662" t="s">
        <v>16</v>
      </c>
      <c r="E314" s="26092" t="n">
        <v>0.68682328386</v>
      </c>
      <c r="F314" s="26522" t="n">
        <v>0.43904935657599997</v>
      </c>
      <c r="G314" s="26952" t="n">
        <v>0.2162460136333</v>
      </c>
      <c r="H314" s="27382" t="n">
        <v>0.053329298688500004</v>
      </c>
      <c r="I314" s="27812" t="n">
        <v>0.0317936201252</v>
      </c>
      <c r="J314" s="28242" t="n">
        <v>8.219851176999999E-4</v>
      </c>
    </row>
    <row collapsed="false" customFormat="false" customHeight="false" hidden="false" ht="12.75" outlineLevel="0" r="315">
      <c r="A315" s="24373" t="s">
        <v>11</v>
      </c>
      <c r="B315" s="24803" t="s">
        <v>34</v>
      </c>
      <c r="C315" s="25233" t="s">
        <v>24</v>
      </c>
      <c r="D315" s="25663" t="s">
        <v>14</v>
      </c>
      <c r="E315" s="26093" t="n">
        <v>2.2197464538169998</v>
      </c>
      <c r="F315" s="26523" t="n">
        <v>1.8167402950545</v>
      </c>
      <c r="G315" s="26953" t="n">
        <v>1.4590615529143</v>
      </c>
      <c r="H315" s="27383" t="n">
        <v>1.1657910900236</v>
      </c>
      <c r="I315" s="27813" t="n">
        <v>1.0530320709102</v>
      </c>
      <c r="J315" s="28243" t="n">
        <v>0.8110353508471</v>
      </c>
    </row>
    <row collapsed="false" customFormat="false" customHeight="false" hidden="false" ht="12.75" outlineLevel="0" r="316">
      <c r="A316" s="24374" t="s">
        <v>11</v>
      </c>
      <c r="B316" s="24804" t="s">
        <v>34</v>
      </c>
      <c r="C316" s="25234" t="s">
        <v>24</v>
      </c>
      <c r="D316" s="25664" t="s">
        <v>18</v>
      </c>
      <c r="E316" s="26094" t="n">
        <v>0.34340077223000004</v>
      </c>
      <c r="F316" s="26524" t="n">
        <v>0.3653701014559</v>
      </c>
      <c r="G316" s="26954" t="n">
        <v>0.3480217855809</v>
      </c>
      <c r="H316" s="27384" t="n">
        <v>0.33220567117989996</v>
      </c>
      <c r="I316" s="27814" t="n">
        <v>0.3153187885378</v>
      </c>
      <c r="J316" s="28244" t="n">
        <v>0.2651111946354</v>
      </c>
    </row>
    <row collapsed="false" customFormat="false" customHeight="false" hidden="false" ht="12.75" outlineLevel="0" r="317">
      <c r="A317" s="24375" t="s">
        <v>11</v>
      </c>
      <c r="B317" s="24805" t="s">
        <v>34</v>
      </c>
      <c r="C317" s="25235" t="s">
        <v>25</v>
      </c>
      <c r="D317" s="25665" t="s">
        <v>20</v>
      </c>
      <c r="E317" s="26095" t="n">
        <v>0.0</v>
      </c>
      <c r="F317" s="26525" t="n">
        <v>0.0</v>
      </c>
      <c r="G317" s="26955" t="n">
        <v>0.0</v>
      </c>
      <c r="H317" s="27385" t="n">
        <v>0.0</v>
      </c>
      <c r="I317" s="27815" t="n">
        <v>0.0</v>
      </c>
      <c r="J317" s="28245" t="n">
        <v>0.0</v>
      </c>
    </row>
    <row collapsed="false" customFormat="false" customHeight="false" hidden="false" ht="12.75" outlineLevel="0" r="318">
      <c r="A318" s="24376" t="s">
        <v>11</v>
      </c>
      <c r="B318" s="24806" t="s">
        <v>34</v>
      </c>
      <c r="C318" s="25236" t="s">
        <v>25</v>
      </c>
      <c r="D318" s="25666" t="s">
        <v>13</v>
      </c>
      <c r="E318" s="26096" t="n">
        <v>0.8481004853970001</v>
      </c>
      <c r="F318" s="26526" t="n">
        <v>0.8592856206013</v>
      </c>
      <c r="G318" s="26956" t="n">
        <v>0.8592708490072</v>
      </c>
      <c r="H318" s="27386" t="n">
        <v>0.8543079570346</v>
      </c>
      <c r="I318" s="27816" t="n">
        <v>0.8508831713886998</v>
      </c>
      <c r="J318" s="28246" t="n">
        <v>0.8362186199812</v>
      </c>
    </row>
    <row collapsed="false" customFormat="false" customHeight="false" hidden="false" ht="12.75" outlineLevel="0" r="319">
      <c r="A319" s="24377" t="s">
        <v>11</v>
      </c>
      <c r="B319" s="24807" t="s">
        <v>34</v>
      </c>
      <c r="C319" s="25237" t="s">
        <v>25</v>
      </c>
      <c r="D319" s="25667" t="s">
        <v>16</v>
      </c>
      <c r="E319" s="26097" t="n">
        <v>0.0</v>
      </c>
      <c r="F319" s="26527" t="n">
        <v>0.0</v>
      </c>
      <c r="G319" s="26957" t="n">
        <v>0.0</v>
      </c>
      <c r="H319" s="27387" t="n">
        <v>0.0</v>
      </c>
      <c r="I319" s="27817" t="n">
        <v>0.0</v>
      </c>
      <c r="J319" s="28247" t="n">
        <v>0.0</v>
      </c>
    </row>
    <row collapsed="false" customFormat="false" customHeight="false" hidden="false" ht="12.75" outlineLevel="0" r="320">
      <c r="A320" s="24378" t="s">
        <v>11</v>
      </c>
      <c r="B320" s="24808" t="s">
        <v>34</v>
      </c>
      <c r="C320" s="25238" t="s">
        <v>25</v>
      </c>
      <c r="D320" s="25668" t="s">
        <v>14</v>
      </c>
      <c r="E320" s="26098" t="n">
        <v>0.0</v>
      </c>
      <c r="F320" s="26528" t="n">
        <v>0.0</v>
      </c>
      <c r="G320" s="26958" t="n">
        <v>0.0</v>
      </c>
      <c r="H320" s="27388" t="n">
        <v>0.0</v>
      </c>
      <c r="I320" s="27818" t="n">
        <v>0.0</v>
      </c>
      <c r="J320" s="28248" t="n">
        <v>0.0</v>
      </c>
    </row>
    <row collapsed="false" customFormat="false" customHeight="false" hidden="false" ht="12.75" outlineLevel="0" r="321">
      <c r="A321" s="24379" t="s">
        <v>11</v>
      </c>
      <c r="B321" s="24809" t="s">
        <v>34</v>
      </c>
      <c r="C321" s="25239" t="s">
        <v>25</v>
      </c>
      <c r="D321" s="25669" t="s">
        <v>18</v>
      </c>
      <c r="E321" s="26099" t="n">
        <v>0.0</v>
      </c>
      <c r="F321" s="26529" t="n">
        <v>0.0</v>
      </c>
      <c r="G321" s="26959" t="n">
        <v>0.0</v>
      </c>
      <c r="H321" s="27389" t="n">
        <v>0.0</v>
      </c>
      <c r="I321" s="27819" t="n">
        <v>0.0</v>
      </c>
      <c r="J321" s="28249" t="n">
        <v>0.0</v>
      </c>
    </row>
    <row collapsed="false" customFormat="false" customHeight="false" hidden="false" ht="12.75" outlineLevel="0" r="322">
      <c r="A322" s="24380" t="s">
        <v>11</v>
      </c>
      <c r="B322" s="24810" t="s">
        <v>34</v>
      </c>
      <c r="C322" s="25240" t="s">
        <v>26</v>
      </c>
      <c r="D322" s="25670" t="s">
        <v>20</v>
      </c>
      <c r="E322" s="26100" t="n">
        <v>0.0</v>
      </c>
      <c r="F322" s="26530" t="n">
        <v>0.0</v>
      </c>
      <c r="G322" s="26960" t="n">
        <v>0.0</v>
      </c>
      <c r="H322" s="27390" t="n">
        <v>0.0</v>
      </c>
      <c r="I322" s="27820" t="n">
        <v>0.0</v>
      </c>
      <c r="J322" s="28250" t="n">
        <v>0.0</v>
      </c>
    </row>
    <row collapsed="false" customFormat="false" customHeight="false" hidden="false" ht="12.75" outlineLevel="0" r="323">
      <c r="A323" s="24381" t="s">
        <v>11</v>
      </c>
      <c r="B323" s="24811" t="s">
        <v>34</v>
      </c>
      <c r="C323" s="25241" t="s">
        <v>26</v>
      </c>
      <c r="D323" s="25671" t="s">
        <v>13</v>
      </c>
      <c r="E323" s="26101" t="n">
        <v>0.42405024614</v>
      </c>
      <c r="F323" s="26531" t="n">
        <v>0.45456420993259994</v>
      </c>
      <c r="G323" s="26961" t="n">
        <v>0.48054040015829996</v>
      </c>
      <c r="H323" s="27391" t="n">
        <v>0.4860156610215</v>
      </c>
      <c r="I323" s="27821" t="n">
        <v>0.4922999457967</v>
      </c>
      <c r="J323" s="28251" t="n">
        <v>0.5126950717095</v>
      </c>
    </row>
    <row collapsed="false" customFormat="false" customHeight="false" hidden="false" ht="12.75" outlineLevel="0" r="324">
      <c r="A324" s="24382" t="s">
        <v>11</v>
      </c>
      <c r="B324" s="24812" t="s">
        <v>34</v>
      </c>
      <c r="C324" s="25242" t="s">
        <v>26</v>
      </c>
      <c r="D324" s="25672" t="s">
        <v>16</v>
      </c>
      <c r="E324" s="26102" t="n">
        <v>0.0</v>
      </c>
      <c r="F324" s="26532" t="n">
        <v>0.0</v>
      </c>
      <c r="G324" s="26962" t="n">
        <v>0.0</v>
      </c>
      <c r="H324" s="27392" t="n">
        <v>0.0</v>
      </c>
      <c r="I324" s="27822" t="n">
        <v>0.0</v>
      </c>
      <c r="J324" s="28252" t="n">
        <v>0.0</v>
      </c>
    </row>
    <row collapsed="false" customFormat="false" customHeight="false" hidden="false" ht="12.75" outlineLevel="0" r="325">
      <c r="A325" s="24383" t="s">
        <v>11</v>
      </c>
      <c r="B325" s="24813" t="s">
        <v>34</v>
      </c>
      <c r="C325" s="25243" t="s">
        <v>26</v>
      </c>
      <c r="D325" s="25673" t="s">
        <v>14</v>
      </c>
      <c r="E325" s="26103" t="n">
        <v>0.0</v>
      </c>
      <c r="F325" s="26533" t="n">
        <v>0.0</v>
      </c>
      <c r="G325" s="26963" t="n">
        <v>0.0</v>
      </c>
      <c r="H325" s="27393" t="n">
        <v>0.0</v>
      </c>
      <c r="I325" s="27823" t="n">
        <v>0.0</v>
      </c>
      <c r="J325" s="28253" t="n">
        <v>0.0</v>
      </c>
    </row>
    <row collapsed="false" customFormat="false" customHeight="false" hidden="false" ht="12.75" outlineLevel="0" r="326">
      <c r="A326" s="24384" t="s">
        <v>11</v>
      </c>
      <c r="B326" s="24814" t="s">
        <v>34</v>
      </c>
      <c r="C326" s="25244" t="s">
        <v>26</v>
      </c>
      <c r="D326" s="25674" t="s">
        <v>18</v>
      </c>
      <c r="E326" s="26104" t="n">
        <v>0.0</v>
      </c>
      <c r="F326" s="26534" t="n">
        <v>0.0</v>
      </c>
      <c r="G326" s="26964" t="n">
        <v>0.0</v>
      </c>
      <c r="H326" s="27394" t="n">
        <v>0.0</v>
      </c>
      <c r="I326" s="27824" t="n">
        <v>0.0</v>
      </c>
      <c r="J326" s="28254" t="n">
        <v>0.0</v>
      </c>
    </row>
    <row collapsed="false" customFormat="false" customHeight="false" hidden="false" ht="12.75" outlineLevel="0" r="327">
      <c r="A327" s="24385" t="s">
        <v>11</v>
      </c>
      <c r="B327" s="24815" t="s">
        <v>34</v>
      </c>
      <c r="C327" s="25245" t="s">
        <v>27</v>
      </c>
      <c r="D327" s="25675" t="s">
        <v>20</v>
      </c>
      <c r="E327" s="26105" t="n">
        <v>0.0</v>
      </c>
      <c r="F327" s="26535" t="n">
        <v>0.0</v>
      </c>
      <c r="G327" s="26965" t="n">
        <v>0.0</v>
      </c>
      <c r="H327" s="27395" t="n">
        <v>0.0</v>
      </c>
      <c r="I327" s="27825" t="n">
        <v>0.0</v>
      </c>
      <c r="J327" s="28255" t="n">
        <v>0.0</v>
      </c>
    </row>
    <row collapsed="false" customFormat="false" customHeight="false" hidden="false" ht="12.75" outlineLevel="0" r="328">
      <c r="A328" s="24386" t="s">
        <v>11</v>
      </c>
      <c r="B328" s="24816" t="s">
        <v>34</v>
      </c>
      <c r="C328" s="25246" t="s">
        <v>27</v>
      </c>
      <c r="D328" s="25676" t="s">
        <v>13</v>
      </c>
      <c r="E328" s="26106" t="n">
        <v>3.188637921603</v>
      </c>
      <c r="F328" s="26536" t="n">
        <v>3.3595304339207</v>
      </c>
      <c r="G328" s="26966" t="n">
        <v>3.5086267424628</v>
      </c>
      <c r="H328" s="27396" t="n">
        <v>3.6439150299075997</v>
      </c>
      <c r="I328" s="27826" t="n">
        <v>3.8250328539954</v>
      </c>
      <c r="J328" s="28256" t="n">
        <v>4.3001944199483</v>
      </c>
    </row>
    <row collapsed="false" customFormat="false" customHeight="false" hidden="false" ht="12.75" outlineLevel="0" r="329">
      <c r="A329" s="24387" t="s">
        <v>11</v>
      </c>
      <c r="B329" s="24817" t="s">
        <v>34</v>
      </c>
      <c r="C329" s="25247" t="s">
        <v>27</v>
      </c>
      <c r="D329" s="25677" t="s">
        <v>16</v>
      </c>
      <c r="E329" s="26107" t="n">
        <v>0.0</v>
      </c>
      <c r="F329" s="26537" t="n">
        <v>0.0</v>
      </c>
      <c r="G329" s="26967" t="n">
        <v>0.0</v>
      </c>
      <c r="H329" s="27397" t="n">
        <v>0.0</v>
      </c>
      <c r="I329" s="27827" t="n">
        <v>0.0</v>
      </c>
      <c r="J329" s="28257" t="n">
        <v>0.0</v>
      </c>
    </row>
    <row collapsed="false" customFormat="false" customHeight="false" hidden="false" ht="12.75" outlineLevel="0" r="330">
      <c r="A330" s="24388" t="s">
        <v>11</v>
      </c>
      <c r="B330" s="24818" t="s">
        <v>34</v>
      </c>
      <c r="C330" s="25248" t="s">
        <v>27</v>
      </c>
      <c r="D330" s="25678" t="s">
        <v>14</v>
      </c>
      <c r="E330" s="26108" t="n">
        <v>0.0</v>
      </c>
      <c r="F330" s="26538" t="n">
        <v>0.0</v>
      </c>
      <c r="G330" s="26968" t="n">
        <v>0.0</v>
      </c>
      <c r="H330" s="27398" t="n">
        <v>0.0</v>
      </c>
      <c r="I330" s="27828" t="n">
        <v>0.0</v>
      </c>
      <c r="J330" s="28258" t="n">
        <v>0.0</v>
      </c>
    </row>
    <row collapsed="false" customFormat="false" customHeight="false" hidden="false" ht="12.75" outlineLevel="0" r="331">
      <c r="A331" s="24389" t="s">
        <v>11</v>
      </c>
      <c r="B331" s="24819" t="s">
        <v>34</v>
      </c>
      <c r="C331" s="25249" t="s">
        <v>27</v>
      </c>
      <c r="D331" s="25679" t="s">
        <v>18</v>
      </c>
      <c r="E331" s="26109" t="n">
        <v>0.0</v>
      </c>
      <c r="F331" s="26539" t="n">
        <v>0.0</v>
      </c>
      <c r="G331" s="26969" t="n">
        <v>0.0</v>
      </c>
      <c r="H331" s="27399" t="n">
        <v>0.0</v>
      </c>
      <c r="I331" s="27829" t="n">
        <v>0.0</v>
      </c>
      <c r="J331" s="28259" t="n">
        <v>0.0</v>
      </c>
    </row>
    <row collapsed="false" customFormat="false" customHeight="false" hidden="false" ht="12.75" outlineLevel="0" r="332">
      <c r="A332" s="24390" t="s">
        <v>11</v>
      </c>
      <c r="B332" s="24820" t="s">
        <v>35</v>
      </c>
      <c r="C332" s="25250" t="s">
        <v>12</v>
      </c>
      <c r="D332" s="25680" t="s">
        <v>20</v>
      </c>
      <c r="E332" s="26110" t="n">
        <v>0.0</v>
      </c>
      <c r="F332" s="26540" t="n">
        <v>0.0</v>
      </c>
      <c r="G332" s="26970" t="n">
        <v>0.0</v>
      </c>
      <c r="H332" s="27400" t="n">
        <v>0.0</v>
      </c>
      <c r="I332" s="27830" t="n">
        <v>0.0</v>
      </c>
      <c r="J332" s="28260" t="n">
        <v>0.0</v>
      </c>
    </row>
    <row collapsed="false" customFormat="false" customHeight="false" hidden="false" ht="12.75" outlineLevel="0" r="333">
      <c r="A333" s="24391" t="s">
        <v>11</v>
      </c>
      <c r="B333" s="24821" t="s">
        <v>35</v>
      </c>
      <c r="C333" s="25251" t="s">
        <v>12</v>
      </c>
      <c r="D333" s="25681" t="s">
        <v>13</v>
      </c>
      <c r="E333" s="26111" t="n">
        <v>0.068338179367</v>
      </c>
      <c r="F333" s="26541" t="n">
        <v>0.0719356879602</v>
      </c>
      <c r="G333" s="26971" t="n">
        <v>0.07535878702439999</v>
      </c>
      <c r="H333" s="27401" t="n">
        <v>0.0742398670785</v>
      </c>
      <c r="I333" s="27831" t="n">
        <v>0.0731663779313</v>
      </c>
      <c r="J333" s="28261" t="n">
        <v>0.0684096644811</v>
      </c>
    </row>
    <row collapsed="false" customFormat="false" customHeight="false" hidden="false" ht="12.75" outlineLevel="0" r="334">
      <c r="A334" s="24392" t="s">
        <v>11</v>
      </c>
      <c r="B334" s="24822" t="s">
        <v>35</v>
      </c>
      <c r="C334" s="25252" t="s">
        <v>12</v>
      </c>
      <c r="D334" s="25682" t="s">
        <v>16</v>
      </c>
      <c r="E334" s="26112" t="n">
        <v>0.0</v>
      </c>
      <c r="F334" s="26542" t="n">
        <v>0.0</v>
      </c>
      <c r="G334" s="26972" t="n">
        <v>0.0</v>
      </c>
      <c r="H334" s="27402" t="n">
        <v>0.0</v>
      </c>
      <c r="I334" s="27832" t="n">
        <v>0.0</v>
      </c>
      <c r="J334" s="28262" t="n">
        <v>0.0</v>
      </c>
    </row>
    <row collapsed="false" customFormat="false" customHeight="false" hidden="false" ht="12.75" outlineLevel="0" r="335">
      <c r="A335" s="24393" t="s">
        <v>11</v>
      </c>
      <c r="B335" s="24823" t="s">
        <v>35</v>
      </c>
      <c r="C335" s="25253" t="s">
        <v>12</v>
      </c>
      <c r="D335" s="25683" t="s">
        <v>14</v>
      </c>
      <c r="E335" s="26113" t="n">
        <v>0.0</v>
      </c>
      <c r="F335" s="26543" t="n">
        <v>0.0</v>
      </c>
      <c r="G335" s="26973" t="n">
        <v>0.0</v>
      </c>
      <c r="H335" s="27403" t="n">
        <v>0.0</v>
      </c>
      <c r="I335" s="27833" t="n">
        <v>0.0</v>
      </c>
      <c r="J335" s="28263" t="n">
        <v>0.0</v>
      </c>
    </row>
    <row collapsed="false" customFormat="false" customHeight="false" hidden="false" ht="12.75" outlineLevel="0" r="336">
      <c r="A336" s="24394" t="s">
        <v>11</v>
      </c>
      <c r="B336" s="24824" t="s">
        <v>35</v>
      </c>
      <c r="C336" s="25254" t="s">
        <v>12</v>
      </c>
      <c r="D336" s="25684" t="s">
        <v>18</v>
      </c>
      <c r="E336" s="26114" t="n">
        <v>0.0</v>
      </c>
      <c r="F336" s="26544" t="n">
        <v>0.0</v>
      </c>
      <c r="G336" s="26974" t="n">
        <v>0.0</v>
      </c>
      <c r="H336" s="27404" t="n">
        <v>0.0</v>
      </c>
      <c r="I336" s="27834" t="n">
        <v>0.0</v>
      </c>
      <c r="J336" s="28264" t="n">
        <v>0.0</v>
      </c>
    </row>
    <row collapsed="false" customFormat="false" customHeight="false" hidden="false" ht="12.75" outlineLevel="0" r="337">
      <c r="A337" s="24395" t="s">
        <v>11</v>
      </c>
      <c r="B337" s="24825" t="s">
        <v>35</v>
      </c>
      <c r="C337" s="25255" t="s">
        <v>15</v>
      </c>
      <c r="D337" s="25685" t="s">
        <v>20</v>
      </c>
      <c r="E337" s="26115" t="n">
        <v>0.0</v>
      </c>
      <c r="F337" s="26545" t="n">
        <v>0.0</v>
      </c>
      <c r="G337" s="26975" t="n">
        <v>0.0</v>
      </c>
      <c r="H337" s="27405" t="n">
        <v>0.0</v>
      </c>
      <c r="I337" s="27835" t="n">
        <v>0.0</v>
      </c>
      <c r="J337" s="28265" t="n">
        <v>0.0</v>
      </c>
    </row>
    <row collapsed="false" customFormat="false" customHeight="false" hidden="false" ht="12.75" outlineLevel="0" r="338">
      <c r="A338" s="24396" t="s">
        <v>11</v>
      </c>
      <c r="B338" s="24826" t="s">
        <v>35</v>
      </c>
      <c r="C338" s="25256" t="s">
        <v>15</v>
      </c>
      <c r="D338" s="25686" t="s">
        <v>13</v>
      </c>
      <c r="E338" s="26116" t="n">
        <v>0.27544051361989996</v>
      </c>
      <c r="F338" s="26546" t="n">
        <v>0.44882168483699997</v>
      </c>
      <c r="G338" s="26976" t="n">
        <v>0.5489383294574</v>
      </c>
      <c r="H338" s="27406" t="n">
        <v>0.6382484871595</v>
      </c>
      <c r="I338" s="27836" t="n">
        <v>0.7157927294644</v>
      </c>
      <c r="J338" s="28266" t="n">
        <v>0.5778209870481</v>
      </c>
    </row>
    <row collapsed="false" customFormat="false" customHeight="false" hidden="false" ht="12.75" outlineLevel="0" r="339">
      <c r="A339" s="24397" t="s">
        <v>11</v>
      </c>
      <c r="B339" s="24827" t="s">
        <v>35</v>
      </c>
      <c r="C339" s="25257" t="s">
        <v>15</v>
      </c>
      <c r="D339" s="25687" t="s">
        <v>16</v>
      </c>
      <c r="E339" s="26117" t="n">
        <v>0.0</v>
      </c>
      <c r="F339" s="26547" t="n">
        <v>0.0</v>
      </c>
      <c r="G339" s="26977" t="n">
        <v>0.0</v>
      </c>
      <c r="H339" s="27407" t="n">
        <v>0.0</v>
      </c>
      <c r="I339" s="27837" t="n">
        <v>0.0</v>
      </c>
      <c r="J339" s="28267" t="n">
        <v>0.0</v>
      </c>
    </row>
    <row collapsed="false" customFormat="false" customHeight="false" hidden="false" ht="12.75" outlineLevel="0" r="340">
      <c r="A340" s="24398" t="s">
        <v>11</v>
      </c>
      <c r="B340" s="24828" t="s">
        <v>35</v>
      </c>
      <c r="C340" s="25258" t="s">
        <v>15</v>
      </c>
      <c r="D340" s="25688" t="s">
        <v>14</v>
      </c>
      <c r="E340" s="26118" t="n">
        <v>0.0</v>
      </c>
      <c r="F340" s="26548" t="n">
        <v>0.0</v>
      </c>
      <c r="G340" s="26978" t="n">
        <v>0.0</v>
      </c>
      <c r="H340" s="27408" t="n">
        <v>0.0</v>
      </c>
      <c r="I340" s="27838" t="n">
        <v>0.0</v>
      </c>
      <c r="J340" s="28268" t="n">
        <v>0.0</v>
      </c>
    </row>
    <row collapsed="false" customFormat="false" customHeight="false" hidden="false" ht="12.75" outlineLevel="0" r="341">
      <c r="A341" s="24399" t="s">
        <v>11</v>
      </c>
      <c r="B341" s="24829" t="s">
        <v>35</v>
      </c>
      <c r="C341" s="25259" t="s">
        <v>15</v>
      </c>
      <c r="D341" s="25689" t="s">
        <v>18</v>
      </c>
      <c r="E341" s="26119" t="n">
        <v>0.0</v>
      </c>
      <c r="F341" s="26549" t="n">
        <v>0.0</v>
      </c>
      <c r="G341" s="26979" t="n">
        <v>0.0</v>
      </c>
      <c r="H341" s="27409" t="n">
        <v>0.0</v>
      </c>
      <c r="I341" s="27839" t="n">
        <v>0.0</v>
      </c>
      <c r="J341" s="28269" t="n">
        <v>0.0</v>
      </c>
    </row>
    <row collapsed="false" customFormat="false" customHeight="false" hidden="false" ht="12.75" outlineLevel="0" r="342">
      <c r="A342" s="24400" t="s">
        <v>11</v>
      </c>
      <c r="B342" s="24830" t="s">
        <v>35</v>
      </c>
      <c r="C342" s="25260" t="s">
        <v>17</v>
      </c>
      <c r="D342" s="25690" t="s">
        <v>20</v>
      </c>
      <c r="E342" s="26120" t="n">
        <v>0.0</v>
      </c>
      <c r="F342" s="26550" t="n">
        <v>0.0</v>
      </c>
      <c r="G342" s="26980" t="n">
        <v>0.0</v>
      </c>
      <c r="H342" s="27410" t="n">
        <v>0.0</v>
      </c>
      <c r="I342" s="27840" t="n">
        <v>0.0</v>
      </c>
      <c r="J342" s="28270" t="n">
        <v>0.0</v>
      </c>
    </row>
    <row collapsed="false" customFormat="false" customHeight="false" hidden="false" ht="12.75" outlineLevel="0" r="343">
      <c r="A343" s="24401" t="s">
        <v>11</v>
      </c>
      <c r="B343" s="24831" t="s">
        <v>35</v>
      </c>
      <c r="C343" s="25261" t="s">
        <v>17</v>
      </c>
      <c r="D343" s="25691" t="s">
        <v>13</v>
      </c>
      <c r="E343" s="26121" t="n">
        <v>0.24441536212099998</v>
      </c>
      <c r="F343" s="26551" t="n">
        <v>0.2718390117352</v>
      </c>
      <c r="G343" s="26981" t="n">
        <v>0.2971975418779</v>
      </c>
      <c r="H343" s="27411" t="n">
        <v>0.2726975690407</v>
      </c>
      <c r="I343" s="27841" t="n">
        <v>0.2504339827167</v>
      </c>
      <c r="J343" s="28271" t="n">
        <v>0.1990230125959</v>
      </c>
    </row>
    <row collapsed="false" customFormat="false" customHeight="false" hidden="false" ht="12.75" outlineLevel="0" r="344">
      <c r="A344" s="24402" t="s">
        <v>11</v>
      </c>
      <c r="B344" s="24832" t="s">
        <v>35</v>
      </c>
      <c r="C344" s="25262" t="s">
        <v>17</v>
      </c>
      <c r="D344" s="25692" t="s">
        <v>16</v>
      </c>
      <c r="E344" s="26122" t="n">
        <v>0.0</v>
      </c>
      <c r="F344" s="26552" t="n">
        <v>0.0</v>
      </c>
      <c r="G344" s="26982" t="n">
        <v>0.0</v>
      </c>
      <c r="H344" s="27412" t="n">
        <v>0.0</v>
      </c>
      <c r="I344" s="27842" t="n">
        <v>0.0</v>
      </c>
      <c r="J344" s="28272" t="n">
        <v>0.0</v>
      </c>
    </row>
    <row collapsed="false" customFormat="false" customHeight="false" hidden="false" ht="12.75" outlineLevel="0" r="345">
      <c r="A345" s="24403" t="s">
        <v>11</v>
      </c>
      <c r="B345" s="24833" t="s">
        <v>35</v>
      </c>
      <c r="C345" s="25263" t="s">
        <v>17</v>
      </c>
      <c r="D345" s="25693" t="s">
        <v>14</v>
      </c>
      <c r="E345" s="26123" t="n">
        <v>0.0</v>
      </c>
      <c r="F345" s="26553" t="n">
        <v>0.0</v>
      </c>
      <c r="G345" s="26983" t="n">
        <v>0.0</v>
      </c>
      <c r="H345" s="27413" t="n">
        <v>0.0</v>
      </c>
      <c r="I345" s="27843" t="n">
        <v>0.0</v>
      </c>
      <c r="J345" s="28273" t="n">
        <v>0.0</v>
      </c>
    </row>
    <row collapsed="false" customFormat="false" customHeight="false" hidden="false" ht="12.75" outlineLevel="0" r="346">
      <c r="A346" s="24404" t="s">
        <v>11</v>
      </c>
      <c r="B346" s="24834" t="s">
        <v>35</v>
      </c>
      <c r="C346" s="25264" t="s">
        <v>17</v>
      </c>
      <c r="D346" s="25694" t="s">
        <v>18</v>
      </c>
      <c r="E346" s="26124" t="n">
        <v>0.0</v>
      </c>
      <c r="F346" s="26554" t="n">
        <v>0.0</v>
      </c>
      <c r="G346" s="26984" t="n">
        <v>0.0</v>
      </c>
      <c r="H346" s="27414" t="n">
        <v>0.0</v>
      </c>
      <c r="I346" s="27844" t="n">
        <v>0.0</v>
      </c>
      <c r="J346" s="28274" t="n">
        <v>0.0</v>
      </c>
    </row>
    <row collapsed="false" customFormat="false" customHeight="false" hidden="false" ht="12.75" outlineLevel="0" r="347">
      <c r="A347" s="24405" t="s">
        <v>11</v>
      </c>
      <c r="B347" s="24835" t="s">
        <v>35</v>
      </c>
      <c r="C347" s="25265" t="s">
        <v>19</v>
      </c>
      <c r="D347" s="25695" t="s">
        <v>20</v>
      </c>
      <c r="E347" s="26125" t="n">
        <v>0.300445584315</v>
      </c>
      <c r="F347" s="26555" t="n">
        <v>0.4324830839467</v>
      </c>
      <c r="G347" s="26985" t="n">
        <v>0.42266719229469996</v>
      </c>
      <c r="H347" s="27415" t="n">
        <v>0.3583557789796</v>
      </c>
      <c r="I347" s="27845" t="n">
        <v>0.323949131269</v>
      </c>
      <c r="J347" s="28275" t="n">
        <v>0.0994737625056</v>
      </c>
    </row>
    <row collapsed="false" customFormat="false" customHeight="false" hidden="false" ht="12.75" outlineLevel="0" r="348">
      <c r="A348" s="24406" t="s">
        <v>11</v>
      </c>
      <c r="B348" s="24836" t="s">
        <v>35</v>
      </c>
      <c r="C348" s="25266" t="s">
        <v>19</v>
      </c>
      <c r="D348" s="25696" t="s">
        <v>13</v>
      </c>
      <c r="E348" s="26126" t="n">
        <v>1.2847706836634</v>
      </c>
      <c r="F348" s="26556" t="n">
        <v>1.2803214721724998</v>
      </c>
      <c r="G348" s="26986" t="n">
        <v>1.2404769714997996</v>
      </c>
      <c r="H348" s="27416" t="n">
        <v>1.2661965374933002</v>
      </c>
      <c r="I348" s="27846" t="n">
        <v>1.3255433064436002</v>
      </c>
      <c r="J348" s="28276" t="n">
        <v>1.3326983174727995</v>
      </c>
    </row>
    <row collapsed="false" customFormat="false" customHeight="false" hidden="false" ht="12.75" outlineLevel="0" r="349">
      <c r="A349" s="24407" t="s">
        <v>11</v>
      </c>
      <c r="B349" s="24837" t="s">
        <v>35</v>
      </c>
      <c r="C349" s="25267" t="s">
        <v>19</v>
      </c>
      <c r="D349" s="25697" t="s">
        <v>16</v>
      </c>
      <c r="E349" s="26127" t="n">
        <v>1.5070659021400001</v>
      </c>
      <c r="F349" s="26557" t="n">
        <v>1.0312246978586</v>
      </c>
      <c r="G349" s="26987" t="n">
        <v>0.6827250632777</v>
      </c>
      <c r="H349" s="27417" t="n">
        <v>0.4182158181312</v>
      </c>
      <c r="I349" s="27847" t="n">
        <v>0.1723286155916</v>
      </c>
      <c r="J349" s="28277" t="n">
        <v>2.4686812399999998E-5</v>
      </c>
    </row>
    <row collapsed="false" customFormat="false" customHeight="false" hidden="false" ht="12.75" outlineLevel="0" r="350">
      <c r="A350" s="24408" t="s">
        <v>11</v>
      </c>
      <c r="B350" s="24838" t="s">
        <v>35</v>
      </c>
      <c r="C350" s="25268" t="s">
        <v>19</v>
      </c>
      <c r="D350" s="25698" t="s">
        <v>14</v>
      </c>
      <c r="E350" s="26128" t="n">
        <v>5.072069728421</v>
      </c>
      <c r="F350" s="26558" t="n">
        <v>4.220801133751799</v>
      </c>
      <c r="G350" s="26988" t="n">
        <v>3.2473592297681</v>
      </c>
      <c r="H350" s="27418" t="n">
        <v>2.4143673357584</v>
      </c>
      <c r="I350" s="27848" t="n">
        <v>1.5695475682635005</v>
      </c>
      <c r="J350" s="28278" t="n">
        <v>0.1227998039122</v>
      </c>
    </row>
    <row collapsed="false" customFormat="false" customHeight="false" hidden="false" ht="12.75" outlineLevel="0" r="351">
      <c r="A351" s="24409" t="s">
        <v>11</v>
      </c>
      <c r="B351" s="24839" t="s">
        <v>35</v>
      </c>
      <c r="C351" s="25269" t="s">
        <v>19</v>
      </c>
      <c r="D351" s="25699" t="s">
        <v>18</v>
      </c>
      <c r="E351" s="26129" t="n">
        <v>0.29852773187700005</v>
      </c>
      <c r="F351" s="26559" t="n">
        <v>0.22383697047199996</v>
      </c>
      <c r="G351" s="26989" t="n">
        <v>0.15251028458809998</v>
      </c>
      <c r="H351" s="27419" t="n">
        <v>0.0947405870988</v>
      </c>
      <c r="I351" s="27849" t="n">
        <v>0.06552368504030001</v>
      </c>
      <c r="J351" s="28279" t="n">
        <v>0.13837166536</v>
      </c>
    </row>
    <row collapsed="false" customFormat="false" customHeight="false" hidden="false" ht="12.75" outlineLevel="0" r="352">
      <c r="A352" s="24410" t="s">
        <v>11</v>
      </c>
      <c r="B352" s="24840" t="s">
        <v>35</v>
      </c>
      <c r="C352" s="25270" t="s">
        <v>21</v>
      </c>
      <c r="D352" s="25700" t="s">
        <v>20</v>
      </c>
      <c r="E352" s="26130" t="n">
        <v>0.0</v>
      </c>
      <c r="F352" s="26560" t="n">
        <v>0.0</v>
      </c>
      <c r="G352" s="26990" t="n">
        <v>0.0</v>
      </c>
      <c r="H352" s="27420" t="n">
        <v>0.0</v>
      </c>
      <c r="I352" s="27850" t="n">
        <v>0.0</v>
      </c>
      <c r="J352" s="28280" t="n">
        <v>0.0</v>
      </c>
    </row>
    <row collapsed="false" customFormat="false" customHeight="false" hidden="false" ht="12.75" outlineLevel="0" r="353">
      <c r="A353" s="24411" t="s">
        <v>11</v>
      </c>
      <c r="B353" s="24841" t="s">
        <v>35</v>
      </c>
      <c r="C353" s="25271" t="s">
        <v>21</v>
      </c>
      <c r="D353" s="25701" t="s">
        <v>13</v>
      </c>
      <c r="E353" s="26131" t="n">
        <v>0.86216892251</v>
      </c>
      <c r="F353" s="26561" t="n">
        <v>0.9907076270962999</v>
      </c>
      <c r="G353" s="26991" t="n">
        <v>1.07559221532</v>
      </c>
      <c r="H353" s="27421" t="n">
        <v>1.0714076345719</v>
      </c>
      <c r="I353" s="27851" t="n">
        <v>1.1016111088346998</v>
      </c>
      <c r="J353" s="28281" t="n">
        <v>1.1384399329105999</v>
      </c>
    </row>
    <row collapsed="false" customFormat="false" customHeight="false" hidden="false" ht="12.75" outlineLevel="0" r="354">
      <c r="A354" s="24412" t="s">
        <v>11</v>
      </c>
      <c r="B354" s="24842" t="s">
        <v>35</v>
      </c>
      <c r="C354" s="25272" t="s">
        <v>21</v>
      </c>
      <c r="D354" s="25702" t="s">
        <v>16</v>
      </c>
      <c r="E354" s="26132" t="n">
        <v>0.0</v>
      </c>
      <c r="F354" s="26562" t="n">
        <v>0.0</v>
      </c>
      <c r="G354" s="26992" t="n">
        <v>0.0</v>
      </c>
      <c r="H354" s="27422" t="n">
        <v>0.0</v>
      </c>
      <c r="I354" s="27852" t="n">
        <v>0.0</v>
      </c>
      <c r="J354" s="28282" t="n">
        <v>0.0</v>
      </c>
    </row>
    <row collapsed="false" customFormat="false" customHeight="false" hidden="false" ht="12.75" outlineLevel="0" r="355">
      <c r="A355" s="24413" t="s">
        <v>11</v>
      </c>
      <c r="B355" s="24843" t="s">
        <v>35</v>
      </c>
      <c r="C355" s="25273" t="s">
        <v>21</v>
      </c>
      <c r="D355" s="25703" t="s">
        <v>14</v>
      </c>
      <c r="E355" s="26133" t="n">
        <v>0.0</v>
      </c>
      <c r="F355" s="26563" t="n">
        <v>0.0</v>
      </c>
      <c r="G355" s="26993" t="n">
        <v>0.0</v>
      </c>
      <c r="H355" s="27423" t="n">
        <v>0.0</v>
      </c>
      <c r="I355" s="27853" t="n">
        <v>0.0</v>
      </c>
      <c r="J355" s="28283" t="n">
        <v>0.0</v>
      </c>
    </row>
    <row collapsed="false" customFormat="false" customHeight="false" hidden="false" ht="12.75" outlineLevel="0" r="356">
      <c r="A356" s="24414" t="s">
        <v>11</v>
      </c>
      <c r="B356" s="24844" t="s">
        <v>35</v>
      </c>
      <c r="C356" s="25274" t="s">
        <v>21</v>
      </c>
      <c r="D356" s="25704" t="s">
        <v>18</v>
      </c>
      <c r="E356" s="26134" t="n">
        <v>0.0</v>
      </c>
      <c r="F356" s="26564" t="n">
        <v>0.0</v>
      </c>
      <c r="G356" s="26994" t="n">
        <v>0.0</v>
      </c>
      <c r="H356" s="27424" t="n">
        <v>0.0</v>
      </c>
      <c r="I356" s="27854" t="n">
        <v>0.0</v>
      </c>
      <c r="J356" s="28284" t="n">
        <v>0.0</v>
      </c>
    </row>
    <row collapsed="false" customFormat="false" customHeight="false" hidden="false" ht="12.75" outlineLevel="0" r="357">
      <c r="A357" s="24415" t="s">
        <v>11</v>
      </c>
      <c r="B357" s="24845" t="s">
        <v>35</v>
      </c>
      <c r="C357" s="25275" t="s">
        <v>22</v>
      </c>
      <c r="D357" s="25705" t="s">
        <v>20</v>
      </c>
      <c r="E357" s="26135" t="n">
        <v>0.0870632440063</v>
      </c>
      <c r="F357" s="26565" t="n">
        <v>0.058988544662600007</v>
      </c>
      <c r="G357" s="26995" t="n">
        <v>0.0433665224483</v>
      </c>
      <c r="H357" s="27425" t="n">
        <v>0.031226385909099996</v>
      </c>
      <c r="I357" s="27855" t="n">
        <v>0.022554695468600002</v>
      </c>
      <c r="J357" s="28285" t="n">
        <v>0.0071543019142000005</v>
      </c>
    </row>
    <row collapsed="false" customFormat="false" customHeight="false" hidden="false" ht="12.75" outlineLevel="0" r="358">
      <c r="A358" s="24416" t="s">
        <v>11</v>
      </c>
      <c r="B358" s="24846" t="s">
        <v>35</v>
      </c>
      <c r="C358" s="25276" t="s">
        <v>22</v>
      </c>
      <c r="D358" s="25706" t="s">
        <v>13</v>
      </c>
      <c r="E358" s="26136" t="n">
        <v>0.1533350264507</v>
      </c>
      <c r="F358" s="26566" t="n">
        <v>0.2179020772322</v>
      </c>
      <c r="G358" s="26996" t="n">
        <v>0.2588773541887</v>
      </c>
      <c r="H358" s="27426" t="n">
        <v>0.2788659552597</v>
      </c>
      <c r="I358" s="27856" t="n">
        <v>0.2922469903689</v>
      </c>
      <c r="J358" s="28286" t="n">
        <v>0.2886120580955</v>
      </c>
    </row>
    <row collapsed="false" customFormat="false" customHeight="false" hidden="false" ht="12.75" outlineLevel="0" r="359">
      <c r="A359" s="24417" t="s">
        <v>11</v>
      </c>
      <c r="B359" s="24847" t="s">
        <v>35</v>
      </c>
      <c r="C359" s="25277" t="s">
        <v>22</v>
      </c>
      <c r="D359" s="25707" t="s">
        <v>16</v>
      </c>
      <c r="E359" s="26137" t="n">
        <v>0.0</v>
      </c>
      <c r="F359" s="26567" t="n">
        <v>0.0</v>
      </c>
      <c r="G359" s="26997" t="n">
        <v>0.0</v>
      </c>
      <c r="H359" s="27427" t="n">
        <v>0.0</v>
      </c>
      <c r="I359" s="27857" t="n">
        <v>0.0</v>
      </c>
      <c r="J359" s="28287" t="n">
        <v>0.0</v>
      </c>
    </row>
    <row collapsed="false" customFormat="false" customHeight="false" hidden="false" ht="12.75" outlineLevel="0" r="360">
      <c r="A360" s="24418" t="s">
        <v>11</v>
      </c>
      <c r="B360" s="24848" t="s">
        <v>35</v>
      </c>
      <c r="C360" s="25278" t="s">
        <v>22</v>
      </c>
      <c r="D360" s="25708" t="s">
        <v>14</v>
      </c>
      <c r="E360" s="26138" t="n">
        <v>0.13887875284690002</v>
      </c>
      <c r="F360" s="26568" t="n">
        <v>0.11005846709999999</v>
      </c>
      <c r="G360" s="26998" t="n">
        <v>0.0915197651875</v>
      </c>
      <c r="H360" s="27428" t="n">
        <v>0.0738574479602</v>
      </c>
      <c r="I360" s="27858" t="n">
        <v>0.059701703029299995</v>
      </c>
      <c r="J360" s="28288" t="n">
        <v>0.0263874582373</v>
      </c>
    </row>
    <row collapsed="false" customFormat="false" customHeight="false" hidden="false" ht="12.75" outlineLevel="0" r="361">
      <c r="A361" s="24419" t="s">
        <v>11</v>
      </c>
      <c r="B361" s="24849" t="s">
        <v>35</v>
      </c>
      <c r="C361" s="25279" t="s">
        <v>22</v>
      </c>
      <c r="D361" s="25709" t="s">
        <v>18</v>
      </c>
      <c r="E361" s="26139" t="n">
        <v>0.0</v>
      </c>
      <c r="F361" s="26569" t="n">
        <v>0.0</v>
      </c>
      <c r="G361" s="26999" t="n">
        <v>0.0</v>
      </c>
      <c r="H361" s="27429" t="n">
        <v>0.0</v>
      </c>
      <c r="I361" s="27859" t="n">
        <v>0.0</v>
      </c>
      <c r="J361" s="28289" t="n">
        <v>0.0</v>
      </c>
    </row>
    <row collapsed="false" customFormat="false" customHeight="false" hidden="false" ht="12.75" outlineLevel="0" r="362">
      <c r="A362" s="24420" t="s">
        <v>11</v>
      </c>
      <c r="B362" s="24850" t="s">
        <v>35</v>
      </c>
      <c r="C362" s="25280" t="s">
        <v>23</v>
      </c>
      <c r="D362" s="25710" t="s">
        <v>20</v>
      </c>
      <c r="E362" s="26140" t="n">
        <v>0.0</v>
      </c>
      <c r="F362" s="26570" t="n">
        <v>0.0</v>
      </c>
      <c r="G362" s="27000" t="n">
        <v>0.0</v>
      </c>
      <c r="H362" s="27430" t="n">
        <v>0.0</v>
      </c>
      <c r="I362" s="27860" t="n">
        <v>0.0</v>
      </c>
      <c r="J362" s="28290" t="n">
        <v>0.0</v>
      </c>
    </row>
    <row collapsed="false" customFormat="false" customHeight="false" hidden="false" ht="12.75" outlineLevel="0" r="363">
      <c r="A363" s="24421" t="s">
        <v>11</v>
      </c>
      <c r="B363" s="24851" t="s">
        <v>35</v>
      </c>
      <c r="C363" s="25281" t="s">
        <v>23</v>
      </c>
      <c r="D363" s="25711" t="s">
        <v>13</v>
      </c>
      <c r="E363" s="26141" t="n">
        <v>1.919471809615</v>
      </c>
      <c r="F363" s="26571" t="n">
        <v>1.9370876942453001</v>
      </c>
      <c r="G363" s="27001" t="n">
        <v>1.8202940522138</v>
      </c>
      <c r="H363" s="27431" t="n">
        <v>1.5060978407295</v>
      </c>
      <c r="I363" s="27861" t="n">
        <v>1.1914443306534999</v>
      </c>
      <c r="J363" s="28291" t="n">
        <v>0.7714048696523</v>
      </c>
    </row>
    <row collapsed="false" customFormat="false" customHeight="false" hidden="false" ht="12.75" outlineLevel="0" r="364">
      <c r="A364" s="24422" t="s">
        <v>11</v>
      </c>
      <c r="B364" s="24852" t="s">
        <v>35</v>
      </c>
      <c r="C364" s="25282" t="s">
        <v>23</v>
      </c>
      <c r="D364" s="25712" t="s">
        <v>16</v>
      </c>
      <c r="E364" s="26142" t="n">
        <v>0.0</v>
      </c>
      <c r="F364" s="26572" t="n">
        <v>0.0</v>
      </c>
      <c r="G364" s="27002" t="n">
        <v>0.0</v>
      </c>
      <c r="H364" s="27432" t="n">
        <v>0.0</v>
      </c>
      <c r="I364" s="27862" t="n">
        <v>0.0</v>
      </c>
      <c r="J364" s="28292" t="n">
        <v>0.0</v>
      </c>
    </row>
    <row collapsed="false" customFormat="false" customHeight="false" hidden="false" ht="12.75" outlineLevel="0" r="365">
      <c r="A365" s="24423" t="s">
        <v>11</v>
      </c>
      <c r="B365" s="24853" t="s">
        <v>35</v>
      </c>
      <c r="C365" s="25283" t="s">
        <v>23</v>
      </c>
      <c r="D365" s="25713" t="s">
        <v>14</v>
      </c>
      <c r="E365" s="26143" t="n">
        <v>0.0</v>
      </c>
      <c r="F365" s="26573" t="n">
        <v>0.0</v>
      </c>
      <c r="G365" s="27003" t="n">
        <v>0.0</v>
      </c>
      <c r="H365" s="27433" t="n">
        <v>0.0</v>
      </c>
      <c r="I365" s="27863" t="n">
        <v>0.0</v>
      </c>
      <c r="J365" s="28293" t="n">
        <v>0.0</v>
      </c>
    </row>
    <row collapsed="false" customFormat="false" customHeight="false" hidden="false" ht="12.75" outlineLevel="0" r="366">
      <c r="A366" s="24424" t="s">
        <v>11</v>
      </c>
      <c r="B366" s="24854" t="s">
        <v>35</v>
      </c>
      <c r="C366" s="25284" t="s">
        <v>23</v>
      </c>
      <c r="D366" s="25714" t="s">
        <v>18</v>
      </c>
      <c r="E366" s="26144" t="n">
        <v>0.0</v>
      </c>
      <c r="F366" s="26574" t="n">
        <v>0.0</v>
      </c>
      <c r="G366" s="27004" t="n">
        <v>0.0</v>
      </c>
      <c r="H366" s="27434" t="n">
        <v>0.0</v>
      </c>
      <c r="I366" s="27864" t="n">
        <v>0.0</v>
      </c>
      <c r="J366" s="28294" t="n">
        <v>0.0</v>
      </c>
    </row>
    <row collapsed="false" customFormat="false" customHeight="false" hidden="false" ht="12.75" outlineLevel="0" r="367">
      <c r="A367" s="24425" t="s">
        <v>11</v>
      </c>
      <c r="B367" s="24855" t="s">
        <v>35</v>
      </c>
      <c r="C367" s="25285" t="s">
        <v>24</v>
      </c>
      <c r="D367" s="25715" t="s">
        <v>20</v>
      </c>
      <c r="E367" s="26145" t="n">
        <v>0.1051996537197</v>
      </c>
      <c r="F367" s="26575" t="n">
        <v>0.404651938113</v>
      </c>
      <c r="G367" s="27005" t="n">
        <v>0.6307784340214</v>
      </c>
      <c r="H367" s="27435" t="n">
        <v>0.8043534787026</v>
      </c>
      <c r="I367" s="27865" t="n">
        <v>0.8420546112689</v>
      </c>
      <c r="J367" s="28295" t="n">
        <v>0.8235873626806</v>
      </c>
    </row>
    <row collapsed="false" customFormat="false" customHeight="false" hidden="false" ht="12.75" outlineLevel="0" r="368">
      <c r="A368" s="24426" t="s">
        <v>11</v>
      </c>
      <c r="B368" s="24856" t="s">
        <v>35</v>
      </c>
      <c r="C368" s="25286" t="s">
        <v>24</v>
      </c>
      <c r="D368" s="25716" t="s">
        <v>13</v>
      </c>
      <c r="E368" s="26146" t="n">
        <v>1.0896252423622</v>
      </c>
      <c r="F368" s="26576" t="n">
        <v>1.5752351543399998</v>
      </c>
      <c r="G368" s="27006" t="n">
        <v>1.8389008021566</v>
      </c>
      <c r="H368" s="27436" t="n">
        <v>1.8512922574053003</v>
      </c>
      <c r="I368" s="27866" t="n">
        <v>1.7639900598457998</v>
      </c>
      <c r="J368" s="28296" t="n">
        <v>1.0227036496335</v>
      </c>
    </row>
    <row collapsed="false" customFormat="false" customHeight="false" hidden="false" ht="12.75" outlineLevel="0" r="369">
      <c r="A369" s="24427" t="s">
        <v>11</v>
      </c>
      <c r="B369" s="24857" t="s">
        <v>35</v>
      </c>
      <c r="C369" s="25287" t="s">
        <v>24</v>
      </c>
      <c r="D369" s="25717" t="s">
        <v>16</v>
      </c>
      <c r="E369" s="26147" t="n">
        <v>0.4246274886885</v>
      </c>
      <c r="F369" s="26577" t="n">
        <v>0.270474242108</v>
      </c>
      <c r="G369" s="27007" t="n">
        <v>0.13771524581330002</v>
      </c>
      <c r="H369" s="27437" t="n">
        <v>0.036025064308700006</v>
      </c>
      <c r="I369" s="27867" t="n">
        <v>0.0232784969497</v>
      </c>
      <c r="J369" s="28297" t="n">
        <v>8.65524088E-4</v>
      </c>
    </row>
    <row collapsed="false" customFormat="false" customHeight="false" hidden="false" ht="12.75" outlineLevel="0" r="370">
      <c r="A370" s="24428" t="s">
        <v>11</v>
      </c>
      <c r="B370" s="24858" t="s">
        <v>35</v>
      </c>
      <c r="C370" s="25288" t="s">
        <v>24</v>
      </c>
      <c r="D370" s="25718" t="s">
        <v>14</v>
      </c>
      <c r="E370" s="26148" t="n">
        <v>2.7090908095060002</v>
      </c>
      <c r="F370" s="26578" t="n">
        <v>2.1155253188834</v>
      </c>
      <c r="G370" s="27008" t="n">
        <v>1.5856874522351003</v>
      </c>
      <c r="H370" s="27438" t="n">
        <v>1.1039249062926</v>
      </c>
      <c r="I370" s="27868" t="n">
        <v>0.8647142248252</v>
      </c>
      <c r="J370" s="28298" t="n">
        <v>0.3218041234278</v>
      </c>
    </row>
    <row collapsed="false" customFormat="false" customHeight="false" hidden="false" ht="12.75" outlineLevel="0" r="371">
      <c r="A371" s="24429" t="s">
        <v>11</v>
      </c>
      <c r="B371" s="24859" t="s">
        <v>35</v>
      </c>
      <c r="C371" s="25289" t="s">
        <v>24</v>
      </c>
      <c r="D371" s="25719" t="s">
        <v>18</v>
      </c>
      <c r="E371" s="26149" t="n">
        <v>0.09931070957100001</v>
      </c>
      <c r="F371" s="26579" t="n">
        <v>0.1024711134171</v>
      </c>
      <c r="G371" s="27009" t="n">
        <v>0.10205875117890001</v>
      </c>
      <c r="H371" s="27439" t="n">
        <v>0.0992014014523</v>
      </c>
      <c r="I371" s="27869" t="n">
        <v>0.09475279941590001</v>
      </c>
      <c r="J371" s="28299" t="n">
        <v>0.07533612099249999</v>
      </c>
    </row>
    <row collapsed="false" customFormat="false" customHeight="false" hidden="false" ht="12.75" outlineLevel="0" r="372">
      <c r="A372" s="24430" t="s">
        <v>11</v>
      </c>
      <c r="B372" s="24860" t="s">
        <v>35</v>
      </c>
      <c r="C372" s="25290" t="s">
        <v>25</v>
      </c>
      <c r="D372" s="25720" t="s">
        <v>20</v>
      </c>
      <c r="E372" s="26150" t="n">
        <v>0.0</v>
      </c>
      <c r="F372" s="26580" t="n">
        <v>0.0</v>
      </c>
      <c r="G372" s="27010" t="n">
        <v>0.0</v>
      </c>
      <c r="H372" s="27440" t="n">
        <v>0.0</v>
      </c>
      <c r="I372" s="27870" t="n">
        <v>0.0</v>
      </c>
      <c r="J372" s="28300" t="n">
        <v>0.0</v>
      </c>
    </row>
    <row collapsed="false" customFormat="false" customHeight="false" hidden="false" ht="12.75" outlineLevel="0" r="373">
      <c r="A373" s="24431" t="s">
        <v>11</v>
      </c>
      <c r="B373" s="24861" t="s">
        <v>35</v>
      </c>
      <c r="C373" s="25291" t="s">
        <v>25</v>
      </c>
      <c r="D373" s="25721" t="s">
        <v>13</v>
      </c>
      <c r="E373" s="26151" t="n">
        <v>0.13692991755529998</v>
      </c>
      <c r="F373" s="26581" t="n">
        <v>0.1361112305078</v>
      </c>
      <c r="G373" s="27011" t="n">
        <v>0.1348399382293</v>
      </c>
      <c r="H373" s="27441" t="n">
        <v>0.1314216608064</v>
      </c>
      <c r="I373" s="27871" t="n">
        <v>0.1281433733887</v>
      </c>
      <c r="J373" s="28301" t="n">
        <v>0.1154619648836</v>
      </c>
    </row>
    <row collapsed="false" customFormat="false" customHeight="false" hidden="false" ht="12.75" outlineLevel="0" r="374">
      <c r="A374" s="24432" t="s">
        <v>11</v>
      </c>
      <c r="B374" s="24862" t="s">
        <v>35</v>
      </c>
      <c r="C374" s="25292" t="s">
        <v>25</v>
      </c>
      <c r="D374" s="25722" t="s">
        <v>16</v>
      </c>
      <c r="E374" s="26152" t="n">
        <v>0.0</v>
      </c>
      <c r="F374" s="26582" t="n">
        <v>0.0</v>
      </c>
      <c r="G374" s="27012" t="n">
        <v>0.0</v>
      </c>
      <c r="H374" s="27442" t="n">
        <v>0.0</v>
      </c>
      <c r="I374" s="27872" t="n">
        <v>0.0</v>
      </c>
      <c r="J374" s="28302" t="n">
        <v>0.0</v>
      </c>
    </row>
    <row collapsed="false" customFormat="false" customHeight="false" hidden="false" ht="12.75" outlineLevel="0" r="375">
      <c r="A375" s="24433" t="s">
        <v>11</v>
      </c>
      <c r="B375" s="24863" t="s">
        <v>35</v>
      </c>
      <c r="C375" s="25293" t="s">
        <v>25</v>
      </c>
      <c r="D375" s="25723" t="s">
        <v>14</v>
      </c>
      <c r="E375" s="26153" t="n">
        <v>0.0</v>
      </c>
      <c r="F375" s="26583" t="n">
        <v>0.0</v>
      </c>
      <c r="G375" s="27013" t="n">
        <v>0.0</v>
      </c>
      <c r="H375" s="27443" t="n">
        <v>0.0</v>
      </c>
      <c r="I375" s="27873" t="n">
        <v>0.0</v>
      </c>
      <c r="J375" s="28303" t="n">
        <v>0.0</v>
      </c>
    </row>
    <row collapsed="false" customFormat="false" customHeight="false" hidden="false" ht="12.75" outlineLevel="0" r="376">
      <c r="A376" s="24434" t="s">
        <v>11</v>
      </c>
      <c r="B376" s="24864" t="s">
        <v>35</v>
      </c>
      <c r="C376" s="25294" t="s">
        <v>25</v>
      </c>
      <c r="D376" s="25724" t="s">
        <v>18</v>
      </c>
      <c r="E376" s="26154" t="n">
        <v>0.0</v>
      </c>
      <c r="F376" s="26584" t="n">
        <v>0.0</v>
      </c>
      <c r="G376" s="27014" t="n">
        <v>0.0</v>
      </c>
      <c r="H376" s="27444" t="n">
        <v>0.0</v>
      </c>
      <c r="I376" s="27874" t="n">
        <v>0.0</v>
      </c>
      <c r="J376" s="28304" t="n">
        <v>0.0</v>
      </c>
    </row>
    <row collapsed="false" customFormat="false" customHeight="false" hidden="false" ht="12.75" outlineLevel="0" r="377">
      <c r="A377" s="24435" t="s">
        <v>11</v>
      </c>
      <c r="B377" s="24865" t="s">
        <v>35</v>
      </c>
      <c r="C377" s="25295" t="s">
        <v>26</v>
      </c>
      <c r="D377" s="25725" t="s">
        <v>20</v>
      </c>
      <c r="E377" s="26155" t="n">
        <v>0.0</v>
      </c>
      <c r="F377" s="26585" t="n">
        <v>0.0</v>
      </c>
      <c r="G377" s="27015" t="n">
        <v>0.0</v>
      </c>
      <c r="H377" s="27445" t="n">
        <v>0.0</v>
      </c>
      <c r="I377" s="27875" t="n">
        <v>0.0</v>
      </c>
      <c r="J377" s="28305" t="n">
        <v>0.0</v>
      </c>
    </row>
    <row collapsed="false" customFormat="false" customHeight="false" hidden="false" ht="12.75" outlineLevel="0" r="378">
      <c r="A378" s="24436" t="s">
        <v>11</v>
      </c>
      <c r="B378" s="24866" t="s">
        <v>35</v>
      </c>
      <c r="C378" s="25296" t="s">
        <v>26</v>
      </c>
      <c r="D378" s="25726" t="s">
        <v>13</v>
      </c>
      <c r="E378" s="26156" t="n">
        <v>1.19329919458</v>
      </c>
      <c r="F378" s="26586" t="n">
        <v>1.240522049526</v>
      </c>
      <c r="G378" s="27016" t="n">
        <v>1.284890045569</v>
      </c>
      <c r="H378" s="27446" t="n">
        <v>1.258845184223</v>
      </c>
      <c r="I378" s="27876" t="n">
        <v>1.233901237131</v>
      </c>
      <c r="J378" s="28306" t="n">
        <v>1.130663166922</v>
      </c>
    </row>
    <row collapsed="false" customFormat="false" customHeight="false" hidden="false" ht="12.75" outlineLevel="0" r="379">
      <c r="A379" s="24437" t="s">
        <v>11</v>
      </c>
      <c r="B379" s="24867" t="s">
        <v>35</v>
      </c>
      <c r="C379" s="25297" t="s">
        <v>26</v>
      </c>
      <c r="D379" s="25727" t="s">
        <v>16</v>
      </c>
      <c r="E379" s="26157" t="n">
        <v>0.0</v>
      </c>
      <c r="F379" s="26587" t="n">
        <v>0.0</v>
      </c>
      <c r="G379" s="27017" t="n">
        <v>0.0</v>
      </c>
      <c r="H379" s="27447" t="n">
        <v>0.0</v>
      </c>
      <c r="I379" s="27877" t="n">
        <v>0.0</v>
      </c>
      <c r="J379" s="28307" t="n">
        <v>0.0</v>
      </c>
    </row>
    <row collapsed="false" customFormat="false" customHeight="false" hidden="false" ht="12.75" outlineLevel="0" r="380">
      <c r="A380" s="24438" t="s">
        <v>11</v>
      </c>
      <c r="B380" s="24868" t="s">
        <v>35</v>
      </c>
      <c r="C380" s="25298" t="s">
        <v>26</v>
      </c>
      <c r="D380" s="25728" t="s">
        <v>14</v>
      </c>
      <c r="E380" s="26158" t="n">
        <v>0.0</v>
      </c>
      <c r="F380" s="26588" t="n">
        <v>0.0</v>
      </c>
      <c r="G380" s="27018" t="n">
        <v>0.0</v>
      </c>
      <c r="H380" s="27448" t="n">
        <v>0.0</v>
      </c>
      <c r="I380" s="27878" t="n">
        <v>0.0</v>
      </c>
      <c r="J380" s="28308" t="n">
        <v>0.0</v>
      </c>
    </row>
    <row collapsed="false" customFormat="false" customHeight="false" hidden="false" ht="12.75" outlineLevel="0" r="381">
      <c r="A381" s="24439" t="s">
        <v>11</v>
      </c>
      <c r="B381" s="24869" t="s">
        <v>35</v>
      </c>
      <c r="C381" s="25299" t="s">
        <v>26</v>
      </c>
      <c r="D381" s="25729" t="s">
        <v>18</v>
      </c>
      <c r="E381" s="26159" t="n">
        <v>0.0</v>
      </c>
      <c r="F381" s="26589" t="n">
        <v>0.0</v>
      </c>
      <c r="G381" s="27019" t="n">
        <v>0.0</v>
      </c>
      <c r="H381" s="27449" t="n">
        <v>0.0</v>
      </c>
      <c r="I381" s="27879" t="n">
        <v>0.0</v>
      </c>
      <c r="J381" s="28309" t="n">
        <v>0.0</v>
      </c>
    </row>
    <row collapsed="false" customFormat="false" customHeight="false" hidden="false" ht="12.75" outlineLevel="0" r="382">
      <c r="A382" s="24440" t="s">
        <v>11</v>
      </c>
      <c r="B382" s="24870" t="s">
        <v>35</v>
      </c>
      <c r="C382" s="25300" t="s">
        <v>27</v>
      </c>
      <c r="D382" s="25730" t="s">
        <v>20</v>
      </c>
      <c r="E382" s="26160" t="n">
        <v>0.0</v>
      </c>
      <c r="F382" s="26590" t="n">
        <v>0.0</v>
      </c>
      <c r="G382" s="27020" t="n">
        <v>0.0</v>
      </c>
      <c r="H382" s="27450" t="n">
        <v>0.0</v>
      </c>
      <c r="I382" s="27880" t="n">
        <v>0.0</v>
      </c>
      <c r="J382" s="28310" t="n">
        <v>0.0</v>
      </c>
    </row>
    <row collapsed="false" customFormat="false" customHeight="false" hidden="false" ht="12.75" outlineLevel="0" r="383">
      <c r="A383" s="24441" t="s">
        <v>11</v>
      </c>
      <c r="B383" s="24871" t="s">
        <v>35</v>
      </c>
      <c r="C383" s="25301" t="s">
        <v>27</v>
      </c>
      <c r="D383" s="25731" t="s">
        <v>13</v>
      </c>
      <c r="E383" s="26161" t="n">
        <v>0.2799224409529</v>
      </c>
      <c r="F383" s="26591" t="n">
        <v>0.2952833736567</v>
      </c>
      <c r="G383" s="27021" t="n">
        <v>0.3097620565135</v>
      </c>
      <c r="H383" s="27451" t="n">
        <v>0.3160508126539</v>
      </c>
      <c r="I383" s="27881" t="n">
        <v>0.32256815913229997</v>
      </c>
      <c r="J383" s="28311" t="n">
        <v>0.33924360631839995</v>
      </c>
    </row>
    <row collapsed="false" customFormat="false" customHeight="false" hidden="false" ht="12.75" outlineLevel="0" r="384">
      <c r="A384" s="24442" t="s">
        <v>11</v>
      </c>
      <c r="B384" s="24872" t="s">
        <v>35</v>
      </c>
      <c r="C384" s="25302" t="s">
        <v>27</v>
      </c>
      <c r="D384" s="25732" t="s">
        <v>16</v>
      </c>
      <c r="E384" s="26162" t="n">
        <v>0.0</v>
      </c>
      <c r="F384" s="26592" t="n">
        <v>0.0</v>
      </c>
      <c r="G384" s="27022" t="n">
        <v>0.0</v>
      </c>
      <c r="H384" s="27452" t="n">
        <v>0.0</v>
      </c>
      <c r="I384" s="27882" t="n">
        <v>0.0</v>
      </c>
      <c r="J384" s="28312" t="n">
        <v>0.0</v>
      </c>
    </row>
    <row collapsed="false" customFormat="false" customHeight="false" hidden="false" ht="12.75" outlineLevel="0" r="385">
      <c r="A385" s="24443" t="s">
        <v>11</v>
      </c>
      <c r="B385" s="24873" t="s">
        <v>35</v>
      </c>
      <c r="C385" s="25303" t="s">
        <v>27</v>
      </c>
      <c r="D385" s="25733" t="s">
        <v>14</v>
      </c>
      <c r="E385" s="26163" t="n">
        <v>0.0</v>
      </c>
      <c r="F385" s="26593" t="n">
        <v>0.0</v>
      </c>
      <c r="G385" s="27023" t="n">
        <v>0.0</v>
      </c>
      <c r="H385" s="27453" t="n">
        <v>0.0</v>
      </c>
      <c r="I385" s="27883" t="n">
        <v>0.0</v>
      </c>
      <c r="J385" s="28313" t="n">
        <v>0.0</v>
      </c>
    </row>
    <row collapsed="false" customFormat="false" customHeight="false" hidden="false" ht="12.75" outlineLevel="0" r="386">
      <c r="A386" s="24444" t="s">
        <v>11</v>
      </c>
      <c r="B386" s="24874" t="s">
        <v>35</v>
      </c>
      <c r="C386" s="25304" t="s">
        <v>27</v>
      </c>
      <c r="D386" s="25734" t="s">
        <v>18</v>
      </c>
      <c r="E386" s="26164" t="n">
        <v>0.0</v>
      </c>
      <c r="F386" s="26594" t="n">
        <v>0.0</v>
      </c>
      <c r="G386" s="27024" t="n">
        <v>0.0</v>
      </c>
      <c r="H386" s="27454" t="n">
        <v>0.0</v>
      </c>
      <c r="I386" s="27884" t="n">
        <v>0.0</v>
      </c>
      <c r="J386" s="28314" t="n">
        <v>0.0</v>
      </c>
    </row>
    <row collapsed="false" customFormat="false" customHeight="false" hidden="false" ht="12.75" outlineLevel="0" r="387">
      <c r="A387" s="24445" t="s">
        <v>11</v>
      </c>
      <c r="B387" s="24875" t="s">
        <v>36</v>
      </c>
      <c r="C387" s="25305" t="s">
        <v>12</v>
      </c>
      <c r="D387" s="25735" t="s">
        <v>20</v>
      </c>
      <c r="E387" s="26165" t="n">
        <v>0.191692847162</v>
      </c>
      <c r="F387" s="26595" t="n">
        <v>0.1631860475452</v>
      </c>
      <c r="G387" s="27025" t="n">
        <v>0.14454695436360002</v>
      </c>
      <c r="H387" s="27455" t="n">
        <v>0.12284266942440002</v>
      </c>
      <c r="I387" s="27885" t="n">
        <v>0.10458933420939999</v>
      </c>
      <c r="J387" s="28315" t="n">
        <v>0.058115780411700006</v>
      </c>
    </row>
    <row collapsed="false" customFormat="false" customHeight="false" hidden="false" ht="12.75" outlineLevel="0" r="388">
      <c r="A388" s="24446" t="s">
        <v>11</v>
      </c>
      <c r="B388" s="24876" t="s">
        <v>36</v>
      </c>
      <c r="C388" s="25306" t="s">
        <v>12</v>
      </c>
      <c r="D388" s="25736" t="s">
        <v>13</v>
      </c>
      <c r="E388" s="26166" t="n">
        <v>0.0250171753583</v>
      </c>
      <c r="F388" s="26596" t="n">
        <v>0.4403235599518</v>
      </c>
      <c r="G388" s="27026" t="n">
        <v>0.6979319502285</v>
      </c>
      <c r="H388" s="27456" t="n">
        <v>0.8487890863442</v>
      </c>
      <c r="I388" s="27886" t="n">
        <v>0.9575439359266</v>
      </c>
      <c r="J388" s="28316" t="n">
        <v>1.1130834925703001</v>
      </c>
    </row>
    <row collapsed="false" customFormat="false" customHeight="false" hidden="false" ht="12.75" outlineLevel="0" r="389">
      <c r="A389" s="24447" t="s">
        <v>11</v>
      </c>
      <c r="B389" s="24877" t="s">
        <v>36</v>
      </c>
      <c r="C389" s="25307" t="s">
        <v>12</v>
      </c>
      <c r="D389" s="25737" t="s">
        <v>16</v>
      </c>
      <c r="E389" s="26167" t="n">
        <v>1.1925397473700001</v>
      </c>
      <c r="F389" s="26597" t="n">
        <v>0.8613190196867</v>
      </c>
      <c r="G389" s="27027" t="n">
        <v>0.6732978798972</v>
      </c>
      <c r="H389" s="27457" t="n">
        <v>0.5118126110968</v>
      </c>
      <c r="I389" s="27887" t="n">
        <v>0.39043435004719995</v>
      </c>
      <c r="J389" s="28317" t="n">
        <v>0.1573612393117</v>
      </c>
    </row>
    <row collapsed="false" customFormat="false" customHeight="false" hidden="false" ht="12.75" outlineLevel="0" r="390">
      <c r="A390" s="24448" t="s">
        <v>11</v>
      </c>
      <c r="B390" s="24878" t="s">
        <v>36</v>
      </c>
      <c r="C390" s="25308" t="s">
        <v>12</v>
      </c>
      <c r="D390" s="25738" t="s">
        <v>14</v>
      </c>
      <c r="E390" s="26168" t="n">
        <v>9.098026654000001E-4</v>
      </c>
      <c r="F390" s="26598" t="n">
        <v>7.745052194000001E-4</v>
      </c>
      <c r="G390" s="27028" t="n">
        <v>6.860427382E-4</v>
      </c>
      <c r="H390" s="27458" t="n">
        <v>5.830320202E-4</v>
      </c>
      <c r="I390" s="27888" t="n">
        <v>4.963996117E-4</v>
      </c>
      <c r="J390" s="28318" t="n">
        <v>2.7582682409999995E-4</v>
      </c>
    </row>
    <row collapsed="false" customFormat="false" customHeight="false" hidden="false" ht="12.75" outlineLevel="0" r="391">
      <c r="A391" s="24449" t="s">
        <v>11</v>
      </c>
      <c r="B391" s="24879" t="s">
        <v>36</v>
      </c>
      <c r="C391" s="25309" t="s">
        <v>12</v>
      </c>
      <c r="D391" s="25739" t="s">
        <v>18</v>
      </c>
      <c r="E391" s="26169" t="n">
        <v>0.0</v>
      </c>
      <c r="F391" s="26599" t="n">
        <v>0.0</v>
      </c>
      <c r="G391" s="27029" t="n">
        <v>0.0</v>
      </c>
      <c r="H391" s="27459" t="n">
        <v>0.0</v>
      </c>
      <c r="I391" s="27889" t="n">
        <v>0.0</v>
      </c>
      <c r="J391" s="28319" t="n">
        <v>0.0</v>
      </c>
    </row>
    <row collapsed="false" customFormat="false" customHeight="false" hidden="false" ht="12.75" outlineLevel="0" r="392">
      <c r="A392" s="24450" t="s">
        <v>11</v>
      </c>
      <c r="B392" s="24880" t="s">
        <v>36</v>
      </c>
      <c r="C392" s="25310" t="s">
        <v>17</v>
      </c>
      <c r="D392" s="25740" t="s">
        <v>20</v>
      </c>
      <c r="E392" s="26170" t="n">
        <v>0.0</v>
      </c>
      <c r="F392" s="26600" t="n">
        <v>0.0</v>
      </c>
      <c r="G392" s="27030" t="n">
        <v>0.0</v>
      </c>
      <c r="H392" s="27460" t="n">
        <v>0.0</v>
      </c>
      <c r="I392" s="27890" t="n">
        <v>0.0</v>
      </c>
      <c r="J392" s="28320" t="n">
        <v>0.0</v>
      </c>
    </row>
    <row collapsed="false" customFormat="false" customHeight="false" hidden="false" ht="12.75" outlineLevel="0" r="393">
      <c r="A393" s="24451" t="s">
        <v>11</v>
      </c>
      <c r="B393" s="24881" t="s">
        <v>36</v>
      </c>
      <c r="C393" s="25311" t="s">
        <v>17</v>
      </c>
      <c r="D393" s="25741" t="s">
        <v>13</v>
      </c>
      <c r="E393" s="26171" t="n">
        <v>0.0250171753583</v>
      </c>
      <c r="F393" s="26601" t="n">
        <v>0.0277142338412</v>
      </c>
      <c r="G393" s="27031" t="n">
        <v>0.030169676153699997</v>
      </c>
      <c r="H393" s="27461" t="n">
        <v>0.0276068741524</v>
      </c>
      <c r="I393" s="27891" t="n">
        <v>0.0252863316732</v>
      </c>
      <c r="J393" s="28321" t="n">
        <v>0.019934394108400002</v>
      </c>
    </row>
    <row collapsed="false" customFormat="false" customHeight="false" hidden="false" ht="12.75" outlineLevel="0" r="394">
      <c r="A394" s="24452" t="s">
        <v>11</v>
      </c>
      <c r="B394" s="24882" t="s">
        <v>36</v>
      </c>
      <c r="C394" s="25312" t="s">
        <v>17</v>
      </c>
      <c r="D394" s="25742" t="s">
        <v>16</v>
      </c>
      <c r="E394" s="26172" t="n">
        <v>0.0</v>
      </c>
      <c r="F394" s="26602" t="n">
        <v>0.0</v>
      </c>
      <c r="G394" s="27032" t="n">
        <v>0.0</v>
      </c>
      <c r="H394" s="27462" t="n">
        <v>0.0</v>
      </c>
      <c r="I394" s="27892" t="n">
        <v>0.0</v>
      </c>
      <c r="J394" s="28322" t="n">
        <v>0.0</v>
      </c>
    </row>
    <row collapsed="false" customFormat="false" customHeight="false" hidden="false" ht="12.75" outlineLevel="0" r="395">
      <c r="A395" s="24453" t="s">
        <v>11</v>
      </c>
      <c r="B395" s="24883" t="s">
        <v>36</v>
      </c>
      <c r="C395" s="25313" t="s">
        <v>17</v>
      </c>
      <c r="D395" s="25743" t="s">
        <v>14</v>
      </c>
      <c r="E395" s="26173" t="n">
        <v>0.0</v>
      </c>
      <c r="F395" s="26603" t="n">
        <v>0.0</v>
      </c>
      <c r="G395" s="27033" t="n">
        <v>0.0</v>
      </c>
      <c r="H395" s="27463" t="n">
        <v>0.0</v>
      </c>
      <c r="I395" s="27893" t="n">
        <v>0.0</v>
      </c>
      <c r="J395" s="28323" t="n">
        <v>0.0</v>
      </c>
    </row>
    <row collapsed="false" customFormat="false" customHeight="false" hidden="false" ht="12.75" outlineLevel="0" r="396">
      <c r="A396" s="24454" t="s">
        <v>11</v>
      </c>
      <c r="B396" s="24884" t="s">
        <v>36</v>
      </c>
      <c r="C396" s="25314" t="s">
        <v>17</v>
      </c>
      <c r="D396" s="25744" t="s">
        <v>18</v>
      </c>
      <c r="E396" s="26174" t="n">
        <v>0.0</v>
      </c>
      <c r="F396" s="26604" t="n">
        <v>0.0</v>
      </c>
      <c r="G396" s="27034" t="n">
        <v>0.0</v>
      </c>
      <c r="H396" s="27464" t="n">
        <v>0.0</v>
      </c>
      <c r="I396" s="27894" t="n">
        <v>0.0</v>
      </c>
      <c r="J396" s="28324" t="n">
        <v>0.0</v>
      </c>
    </row>
    <row collapsed="false" customFormat="false" customHeight="false" hidden="false" ht="12.75" outlineLevel="0" r="397">
      <c r="A397" s="24455" t="s">
        <v>11</v>
      </c>
      <c r="B397" s="24885" t="s">
        <v>36</v>
      </c>
      <c r="C397" s="25315" t="s">
        <v>19</v>
      </c>
      <c r="D397" s="25745" t="s">
        <v>20</v>
      </c>
      <c r="E397" s="26175" t="n">
        <v>0.17996171144</v>
      </c>
      <c r="F397" s="26605" t="n">
        <v>0.1534518004752</v>
      </c>
      <c r="G397" s="27035" t="n">
        <v>0.1836452879848</v>
      </c>
      <c r="H397" s="27465" t="n">
        <v>0.32452986378010007</v>
      </c>
      <c r="I397" s="27895" t="n">
        <v>0.549063941412</v>
      </c>
      <c r="J397" s="28325" t="n">
        <v>0.9828784828311001</v>
      </c>
    </row>
    <row collapsed="false" customFormat="false" customHeight="false" hidden="false" ht="12.75" outlineLevel="0" r="398">
      <c r="A398" s="24456" t="s">
        <v>11</v>
      </c>
      <c r="B398" s="24886" t="s">
        <v>36</v>
      </c>
      <c r="C398" s="25316" t="s">
        <v>19</v>
      </c>
      <c r="D398" s="25746" t="s">
        <v>13</v>
      </c>
      <c r="E398" s="26176" t="n">
        <v>0.333775946952</v>
      </c>
      <c r="F398" s="26606" t="n">
        <v>0.25227559994020005</v>
      </c>
      <c r="G398" s="27036" t="n">
        <v>0.18054318462250002</v>
      </c>
      <c r="H398" s="27466" t="n">
        <v>0.1164258212796</v>
      </c>
      <c r="I398" s="27896" t="n">
        <v>0.0648204269617</v>
      </c>
      <c r="J398" s="28326" t="n">
        <v>0.0647649149602</v>
      </c>
    </row>
    <row collapsed="false" customFormat="false" customHeight="false" hidden="false" ht="12.75" outlineLevel="0" r="399">
      <c r="A399" s="24457" t="s">
        <v>11</v>
      </c>
      <c r="B399" s="24887" t="s">
        <v>36</v>
      </c>
      <c r="C399" s="25317" t="s">
        <v>19</v>
      </c>
      <c r="D399" s="25747" t="s">
        <v>16</v>
      </c>
      <c r="E399" s="26177" t="n">
        <v>1.16208350496</v>
      </c>
      <c r="F399" s="26607" t="n">
        <v>0.869831632134</v>
      </c>
      <c r="G399" s="27037" t="n">
        <v>0.5970961167235999</v>
      </c>
      <c r="H399" s="27467" t="n">
        <v>0.359452043859</v>
      </c>
      <c r="I399" s="27897" t="n">
        <v>0.15197068188549998</v>
      </c>
      <c r="J399" s="28327" t="n">
        <v>3.3882694210000003E-4</v>
      </c>
    </row>
    <row collapsed="false" customFormat="false" customHeight="false" hidden="false" ht="12.75" outlineLevel="0" r="400">
      <c r="A400" s="24458" t="s">
        <v>11</v>
      </c>
      <c r="B400" s="24888" t="s">
        <v>36</v>
      </c>
      <c r="C400" s="25318" t="s">
        <v>19</v>
      </c>
      <c r="D400" s="25748" t="s">
        <v>14</v>
      </c>
      <c r="E400" s="26178" t="n">
        <v>1.66818313171</v>
      </c>
      <c r="F400" s="26608" t="n">
        <v>2.1800449409435996</v>
      </c>
      <c r="G400" s="27038" t="n">
        <v>2.3122526339779</v>
      </c>
      <c r="H400" s="27468" t="n">
        <v>2.2210102714974003</v>
      </c>
      <c r="I400" s="27898" t="n">
        <v>1.9187205540003005</v>
      </c>
      <c r="J400" s="28328" t="n">
        <v>0.1599297797865</v>
      </c>
    </row>
    <row collapsed="false" customFormat="false" customHeight="false" hidden="false" ht="12.75" outlineLevel="0" r="401">
      <c r="A401" s="24459" t="s">
        <v>11</v>
      </c>
      <c r="B401" s="24889" t="s">
        <v>36</v>
      </c>
      <c r="C401" s="25319" t="s">
        <v>19</v>
      </c>
      <c r="D401" s="25749" t="s">
        <v>18</v>
      </c>
      <c r="E401" s="26179" t="n">
        <v>0.19113531612</v>
      </c>
      <c r="F401" s="26609" t="n">
        <v>0.15595756933110003</v>
      </c>
      <c r="G401" s="27039" t="n">
        <v>0.1261209277645</v>
      </c>
      <c r="H401" s="27469" t="n">
        <v>0.1662323612641</v>
      </c>
      <c r="I401" s="27899" t="n">
        <v>0.28574576058999995</v>
      </c>
      <c r="J401" s="28329" t="n">
        <v>1.0169101704264</v>
      </c>
    </row>
    <row collapsed="false" customFormat="false" customHeight="false" hidden="false" ht="12.75" outlineLevel="0" r="402">
      <c r="A402" s="24460" t="s">
        <v>11</v>
      </c>
      <c r="B402" s="24890" t="s">
        <v>36</v>
      </c>
      <c r="C402" s="25320" t="s">
        <v>21</v>
      </c>
      <c r="D402" s="25750" t="s">
        <v>20</v>
      </c>
      <c r="E402" s="26180" t="n">
        <v>0.0</v>
      </c>
      <c r="F402" s="26610" t="n">
        <v>0.0</v>
      </c>
      <c r="G402" s="27040" t="n">
        <v>0.0</v>
      </c>
      <c r="H402" s="27470" t="n">
        <v>0.0</v>
      </c>
      <c r="I402" s="27900" t="n">
        <v>0.0</v>
      </c>
      <c r="J402" s="28330" t="n">
        <v>0.0</v>
      </c>
    </row>
    <row collapsed="false" customFormat="false" customHeight="false" hidden="false" ht="12.75" outlineLevel="0" r="403">
      <c r="A403" s="24461" t="s">
        <v>11</v>
      </c>
      <c r="B403" s="24891" t="s">
        <v>36</v>
      </c>
      <c r="C403" s="25321" t="s">
        <v>21</v>
      </c>
      <c r="D403" s="25751" t="s">
        <v>13</v>
      </c>
      <c r="E403" s="26181" t="n">
        <v>0.1500985703121</v>
      </c>
      <c r="F403" s="26611" t="n">
        <v>0.1455356873113</v>
      </c>
      <c r="G403" s="27041" t="n">
        <v>0.1407038301299</v>
      </c>
      <c r="H403" s="27471" t="n">
        <v>0.1314371167185</v>
      </c>
      <c r="I403" s="27901" t="n">
        <v>0.12898880006680002</v>
      </c>
      <c r="J403" s="28331" t="n">
        <v>0.1290570146829</v>
      </c>
    </row>
    <row collapsed="false" customFormat="false" customHeight="false" hidden="false" ht="12.75" outlineLevel="0" r="404">
      <c r="A404" s="24462" t="s">
        <v>11</v>
      </c>
      <c r="B404" s="24892" t="s">
        <v>36</v>
      </c>
      <c r="C404" s="25322" t="s">
        <v>21</v>
      </c>
      <c r="D404" s="25752" t="s">
        <v>16</v>
      </c>
      <c r="E404" s="26182" t="n">
        <v>0.0</v>
      </c>
      <c r="F404" s="26612" t="n">
        <v>0.0</v>
      </c>
      <c r="G404" s="27042" t="n">
        <v>0.0</v>
      </c>
      <c r="H404" s="27472" t="n">
        <v>0.0</v>
      </c>
      <c r="I404" s="27902" t="n">
        <v>0.0</v>
      </c>
      <c r="J404" s="28332" t="n">
        <v>0.0</v>
      </c>
    </row>
    <row collapsed="false" customFormat="false" customHeight="false" hidden="false" ht="12.75" outlineLevel="0" r="405">
      <c r="A405" s="24463" t="s">
        <v>11</v>
      </c>
      <c r="B405" s="24893" t="s">
        <v>36</v>
      </c>
      <c r="C405" s="25323" t="s">
        <v>21</v>
      </c>
      <c r="D405" s="25753" t="s">
        <v>14</v>
      </c>
      <c r="E405" s="26183" t="n">
        <v>0.0</v>
      </c>
      <c r="F405" s="26613" t="n">
        <v>0.0</v>
      </c>
      <c r="G405" s="27043" t="n">
        <v>0.0</v>
      </c>
      <c r="H405" s="27473" t="n">
        <v>0.0</v>
      </c>
      <c r="I405" s="27903" t="n">
        <v>0.0</v>
      </c>
      <c r="J405" s="28333" t="n">
        <v>0.0</v>
      </c>
    </row>
    <row collapsed="false" customFormat="false" customHeight="false" hidden="false" ht="12.75" outlineLevel="0" r="406">
      <c r="A406" s="24464" t="s">
        <v>11</v>
      </c>
      <c r="B406" s="24894" t="s">
        <v>36</v>
      </c>
      <c r="C406" s="25324" t="s">
        <v>21</v>
      </c>
      <c r="D406" s="25754" t="s">
        <v>18</v>
      </c>
      <c r="E406" s="26184" t="n">
        <v>0.0</v>
      </c>
      <c r="F406" s="26614" t="n">
        <v>0.0</v>
      </c>
      <c r="G406" s="27044" t="n">
        <v>0.0</v>
      </c>
      <c r="H406" s="27474" t="n">
        <v>0.0</v>
      </c>
      <c r="I406" s="27904" t="n">
        <v>0.0</v>
      </c>
      <c r="J406" s="28334" t="n">
        <v>0.0</v>
      </c>
    </row>
    <row collapsed="false" customFormat="false" customHeight="false" hidden="false" ht="12.75" outlineLevel="0" r="407">
      <c r="A407" s="24465" t="s">
        <v>11</v>
      </c>
      <c r="B407" s="24895" t="s">
        <v>36</v>
      </c>
      <c r="C407" s="25325" t="s">
        <v>22</v>
      </c>
      <c r="D407" s="25755" t="s">
        <v>20</v>
      </c>
      <c r="E407" s="26185" t="n">
        <v>0.0298014363624</v>
      </c>
      <c r="F407" s="26615" t="n">
        <v>0.0201268643311</v>
      </c>
      <c r="G407" s="27045" t="n">
        <v>0.0147360742741</v>
      </c>
      <c r="H407" s="27475" t="n">
        <v>0.010583445539200001</v>
      </c>
      <c r="I407" s="27905" t="n">
        <v>0.007626433208300001</v>
      </c>
      <c r="J407" s="28335" t="n">
        <v>0.0024076307236000002</v>
      </c>
    </row>
    <row collapsed="false" customFormat="false" customHeight="false" hidden="false" ht="12.75" outlineLevel="0" r="408">
      <c r="A408" s="24466" t="s">
        <v>11</v>
      </c>
      <c r="B408" s="24896" t="s">
        <v>36</v>
      </c>
      <c r="C408" s="25326" t="s">
        <v>22</v>
      </c>
      <c r="D408" s="25756" t="s">
        <v>13</v>
      </c>
      <c r="E408" s="26186" t="n">
        <v>0.087650236307</v>
      </c>
      <c r="F408" s="26616" t="n">
        <v>0.1201874862454</v>
      </c>
      <c r="G408" s="27046" t="n">
        <v>0.14101008882100002</v>
      </c>
      <c r="H408" s="27476" t="n">
        <v>0.1509393704784</v>
      </c>
      <c r="I408" s="27906" t="n">
        <v>0.1575690180252</v>
      </c>
      <c r="J408" s="28336" t="n">
        <v>0.1543511082531</v>
      </c>
    </row>
    <row collapsed="false" customFormat="false" customHeight="false" hidden="false" ht="12.75" outlineLevel="0" r="409">
      <c r="A409" s="24467" t="s">
        <v>11</v>
      </c>
      <c r="B409" s="24897" t="s">
        <v>36</v>
      </c>
      <c r="C409" s="25327" t="s">
        <v>22</v>
      </c>
      <c r="D409" s="25757" t="s">
        <v>16</v>
      </c>
      <c r="E409" s="26187" t="n">
        <v>0.0</v>
      </c>
      <c r="F409" s="26617" t="n">
        <v>0.0</v>
      </c>
      <c r="G409" s="27047" t="n">
        <v>0.0</v>
      </c>
      <c r="H409" s="27477" t="n">
        <v>0.0</v>
      </c>
      <c r="I409" s="27907" t="n">
        <v>0.0</v>
      </c>
      <c r="J409" s="28337" t="n">
        <v>0.0</v>
      </c>
    </row>
    <row collapsed="false" customFormat="false" customHeight="false" hidden="false" ht="12.75" outlineLevel="0" r="410">
      <c r="A410" s="24468" t="s">
        <v>11</v>
      </c>
      <c r="B410" s="24898" t="s">
        <v>36</v>
      </c>
      <c r="C410" s="25328" t="s">
        <v>22</v>
      </c>
      <c r="D410" s="25758" t="s">
        <v>14</v>
      </c>
      <c r="E410" s="26188" t="n">
        <v>0.09171366047929999</v>
      </c>
      <c r="F410" s="26618" t="n">
        <v>0.0724563933924</v>
      </c>
      <c r="G410" s="27048" t="n">
        <v>0.060021554881099996</v>
      </c>
      <c r="H410" s="27478" t="n">
        <v>0.0483109363684</v>
      </c>
      <c r="I410" s="27908" t="n">
        <v>0.0389553331674</v>
      </c>
      <c r="J410" s="28338" t="n">
        <v>0.017090079762400002</v>
      </c>
    </row>
    <row collapsed="false" customFormat="false" customHeight="false" hidden="false" ht="12.75" outlineLevel="0" r="411">
      <c r="A411" s="24469" t="s">
        <v>11</v>
      </c>
      <c r="B411" s="24899" t="s">
        <v>36</v>
      </c>
      <c r="C411" s="25329" t="s">
        <v>22</v>
      </c>
      <c r="D411" s="25759" t="s">
        <v>18</v>
      </c>
      <c r="E411" s="26189" t="n">
        <v>0.0</v>
      </c>
      <c r="F411" s="26619" t="n">
        <v>0.0</v>
      </c>
      <c r="G411" s="27049" t="n">
        <v>0.0</v>
      </c>
      <c r="H411" s="27479" t="n">
        <v>0.0</v>
      </c>
      <c r="I411" s="27909" t="n">
        <v>0.0</v>
      </c>
      <c r="J411" s="28339" t="n">
        <v>0.0</v>
      </c>
    </row>
    <row collapsed="false" customFormat="false" customHeight="false" hidden="false" ht="12.75" outlineLevel="0" r="412">
      <c r="A412" s="24470" t="s">
        <v>11</v>
      </c>
      <c r="B412" s="24900" t="s">
        <v>36</v>
      </c>
      <c r="C412" s="25330" t="s">
        <v>23</v>
      </c>
      <c r="D412" s="25760" t="s">
        <v>20</v>
      </c>
      <c r="E412" s="26190" t="n">
        <v>0.0</v>
      </c>
      <c r="F412" s="26620" t="n">
        <v>0.0</v>
      </c>
      <c r="G412" s="27050" t="n">
        <v>0.0</v>
      </c>
      <c r="H412" s="27480" t="n">
        <v>0.0</v>
      </c>
      <c r="I412" s="27910" t="n">
        <v>0.0</v>
      </c>
      <c r="J412" s="28340" t="n">
        <v>0.0</v>
      </c>
    </row>
    <row collapsed="false" customFormat="false" customHeight="false" hidden="false" ht="12.75" outlineLevel="0" r="413">
      <c r="A413" s="24471" t="s">
        <v>11</v>
      </c>
      <c r="B413" s="24901" t="s">
        <v>36</v>
      </c>
      <c r="C413" s="25331" t="s">
        <v>23</v>
      </c>
      <c r="D413" s="25761" t="s">
        <v>13</v>
      </c>
      <c r="E413" s="26191" t="n">
        <v>1.6010514796470001</v>
      </c>
      <c r="F413" s="26621" t="n">
        <v>1.6143077179898002</v>
      </c>
      <c r="G413" s="27051" t="n">
        <v>1.5239174477258</v>
      </c>
      <c r="H413" s="27481" t="n">
        <v>1.2620298501082001</v>
      </c>
      <c r="I413" s="27911" t="n">
        <v>0.9982187502900001</v>
      </c>
      <c r="J413" s="28341" t="n">
        <v>0.643812717158</v>
      </c>
    </row>
    <row collapsed="false" customFormat="false" customHeight="false" hidden="false" ht="12.75" outlineLevel="0" r="414">
      <c r="A414" s="24472" t="s">
        <v>11</v>
      </c>
      <c r="B414" s="24902" t="s">
        <v>36</v>
      </c>
      <c r="C414" s="25332" t="s">
        <v>23</v>
      </c>
      <c r="D414" s="25762" t="s">
        <v>16</v>
      </c>
      <c r="E414" s="26192" t="n">
        <v>0.0</v>
      </c>
      <c r="F414" s="26622" t="n">
        <v>0.0</v>
      </c>
      <c r="G414" s="27052" t="n">
        <v>0.0</v>
      </c>
      <c r="H414" s="27482" t="n">
        <v>0.0</v>
      </c>
      <c r="I414" s="27912" t="n">
        <v>0.0</v>
      </c>
      <c r="J414" s="28342" t="n">
        <v>0.0</v>
      </c>
    </row>
    <row collapsed="false" customFormat="false" customHeight="false" hidden="false" ht="12.75" outlineLevel="0" r="415">
      <c r="A415" s="24473" t="s">
        <v>11</v>
      </c>
      <c r="B415" s="24903" t="s">
        <v>36</v>
      </c>
      <c r="C415" s="25333" t="s">
        <v>23</v>
      </c>
      <c r="D415" s="25763" t="s">
        <v>14</v>
      </c>
      <c r="E415" s="26193" t="n">
        <v>0.0</v>
      </c>
      <c r="F415" s="26623" t="n">
        <v>0.0</v>
      </c>
      <c r="G415" s="27053" t="n">
        <v>0.0</v>
      </c>
      <c r="H415" s="27483" t="n">
        <v>0.0</v>
      </c>
      <c r="I415" s="27913" t="n">
        <v>0.0</v>
      </c>
      <c r="J415" s="28343" t="n">
        <v>0.0</v>
      </c>
    </row>
    <row collapsed="false" customFormat="false" customHeight="false" hidden="false" ht="12.75" outlineLevel="0" r="416">
      <c r="A416" s="24474" t="s">
        <v>11</v>
      </c>
      <c r="B416" s="24904" t="s">
        <v>36</v>
      </c>
      <c r="C416" s="25334" t="s">
        <v>23</v>
      </c>
      <c r="D416" s="25764" t="s">
        <v>18</v>
      </c>
      <c r="E416" s="26194" t="n">
        <v>0.0</v>
      </c>
      <c r="F416" s="26624" t="n">
        <v>0.0</v>
      </c>
      <c r="G416" s="27054" t="n">
        <v>0.0</v>
      </c>
      <c r="H416" s="27484" t="n">
        <v>0.0</v>
      </c>
      <c r="I416" s="27914" t="n">
        <v>0.0</v>
      </c>
      <c r="J416" s="28344" t="n">
        <v>0.0</v>
      </c>
    </row>
    <row collapsed="false" customFormat="false" customHeight="false" hidden="false" ht="12.75" outlineLevel="0" r="417">
      <c r="A417" s="24475" t="s">
        <v>11</v>
      </c>
      <c r="B417" s="24905" t="s">
        <v>36</v>
      </c>
      <c r="C417" s="25335" t="s">
        <v>24</v>
      </c>
      <c r="D417" s="25765" t="s">
        <v>20</v>
      </c>
      <c r="E417" s="26195" t="n">
        <v>0.0221307897886</v>
      </c>
      <c r="F417" s="26625" t="n">
        <v>0.050946838451799994</v>
      </c>
      <c r="G417" s="27055" t="n">
        <v>0.0717084761955</v>
      </c>
      <c r="H417" s="27485" t="n">
        <v>0.0859253532024</v>
      </c>
      <c r="I417" s="27915" t="n">
        <v>0.0858284230233</v>
      </c>
      <c r="J417" s="28345" t="n">
        <v>0.060511098007900006</v>
      </c>
    </row>
    <row collapsed="false" customFormat="false" customHeight="false" hidden="false" ht="12.75" outlineLevel="0" r="418">
      <c r="A418" s="24476" t="s">
        <v>11</v>
      </c>
      <c r="B418" s="24906" t="s">
        <v>36</v>
      </c>
      <c r="C418" s="25336" t="s">
        <v>24</v>
      </c>
      <c r="D418" s="25766" t="s">
        <v>13</v>
      </c>
      <c r="E418" s="26196" t="n">
        <v>0.1292097172634</v>
      </c>
      <c r="F418" s="26626" t="n">
        <v>0.1701377661471</v>
      </c>
      <c r="G418" s="27056" t="n">
        <v>0.1906518003593</v>
      </c>
      <c r="H418" s="27486" t="n">
        <v>0.1862536564732</v>
      </c>
      <c r="I418" s="27916" t="n">
        <v>0.17519220953509998</v>
      </c>
      <c r="J418" s="28346" t="n">
        <v>0.0962041419038</v>
      </c>
    </row>
    <row collapsed="false" customFormat="false" customHeight="false" hidden="false" ht="12.75" outlineLevel="0" r="419">
      <c r="A419" s="24477" t="s">
        <v>11</v>
      </c>
      <c r="B419" s="24907" t="s">
        <v>36</v>
      </c>
      <c r="C419" s="25337" t="s">
        <v>24</v>
      </c>
      <c r="D419" s="25767" t="s">
        <v>16</v>
      </c>
      <c r="E419" s="26197" t="n">
        <v>0.17670688992140002</v>
      </c>
      <c r="F419" s="26627" t="n">
        <v>0.1129592584183</v>
      </c>
      <c r="G419" s="27057" t="n">
        <v>0.0576413428106</v>
      </c>
      <c r="H419" s="27487" t="n">
        <v>0.014528684008199998</v>
      </c>
      <c r="I419" s="27917" t="n">
        <v>0.0090723111724</v>
      </c>
      <c r="J419" s="28347" t="n">
        <v>2.208890434E-4</v>
      </c>
    </row>
    <row collapsed="false" customFormat="false" customHeight="false" hidden="false" ht="12.75" outlineLevel="0" r="420">
      <c r="A420" s="24478" t="s">
        <v>11</v>
      </c>
      <c r="B420" s="24908" t="s">
        <v>36</v>
      </c>
      <c r="C420" s="25338" t="s">
        <v>24</v>
      </c>
      <c r="D420" s="25768" t="s">
        <v>14</v>
      </c>
      <c r="E420" s="26198" t="n">
        <v>0.15318648094839998</v>
      </c>
      <c r="F420" s="26628" t="n">
        <v>0.131725267833</v>
      </c>
      <c r="G420" s="27058" t="n">
        <v>0.1115072722007</v>
      </c>
      <c r="H420" s="27488" t="n">
        <v>0.08942878784850002</v>
      </c>
      <c r="I420" s="27918" t="n">
        <v>0.06947452325640001</v>
      </c>
      <c r="J420" s="28348" t="n">
        <v>0.0364644582387</v>
      </c>
    </row>
    <row collapsed="false" customFormat="false" customHeight="false" hidden="false" ht="12.75" outlineLevel="0" r="421">
      <c r="A421" s="24479" t="s">
        <v>11</v>
      </c>
      <c r="B421" s="24909" t="s">
        <v>36</v>
      </c>
      <c r="C421" s="25339" t="s">
        <v>24</v>
      </c>
      <c r="D421" s="25769" t="s">
        <v>18</v>
      </c>
      <c r="E421" s="26199" t="n">
        <v>0.0237255518203</v>
      </c>
      <c r="F421" s="26629" t="n">
        <v>0.024594414906999998</v>
      </c>
      <c r="G421" s="27059" t="n">
        <v>0.0244746616765</v>
      </c>
      <c r="H421" s="27489" t="n">
        <v>0.0234650315273</v>
      </c>
      <c r="I421" s="27919" t="n">
        <v>0.0220387114945</v>
      </c>
      <c r="J421" s="28349" t="n">
        <v>0.0164041567662</v>
      </c>
    </row>
    <row collapsed="false" customFormat="false" customHeight="false" hidden="false" ht="12.75" outlineLevel="0" r="422">
      <c r="A422" s="24480" t="s">
        <v>11</v>
      </c>
      <c r="B422" s="24910" t="s">
        <v>36</v>
      </c>
      <c r="C422" s="25340" t="s">
        <v>25</v>
      </c>
      <c r="D422" s="25770" t="s">
        <v>20</v>
      </c>
      <c r="E422" s="26200" t="n">
        <v>0.0</v>
      </c>
      <c r="F422" s="26630" t="n">
        <v>0.0</v>
      </c>
      <c r="G422" s="27060" t="n">
        <v>0.0</v>
      </c>
      <c r="H422" s="27490" t="n">
        <v>0.0</v>
      </c>
      <c r="I422" s="27920" t="n">
        <v>0.0</v>
      </c>
      <c r="J422" s="28350" t="n">
        <v>0.0</v>
      </c>
    </row>
    <row collapsed="false" customFormat="false" customHeight="false" hidden="false" ht="12.75" outlineLevel="0" r="423">
      <c r="A423" s="24481" t="s">
        <v>11</v>
      </c>
      <c r="B423" s="24911" t="s">
        <v>36</v>
      </c>
      <c r="C423" s="25341" t="s">
        <v>25</v>
      </c>
      <c r="D423" s="25771" t="s">
        <v>13</v>
      </c>
      <c r="E423" s="26201" t="n">
        <v>0.250171753583</v>
      </c>
      <c r="F423" s="26631" t="n">
        <v>0.24726388723520001</v>
      </c>
      <c r="G423" s="27061" t="n">
        <v>0.2436029902238</v>
      </c>
      <c r="H423" s="27491" t="n">
        <v>0.23656765713789996</v>
      </c>
      <c r="I423" s="27921" t="n">
        <v>0.22984799149760002</v>
      </c>
      <c r="J423" s="28351" t="n">
        <v>0.20446794095100002</v>
      </c>
    </row>
    <row collapsed="false" customFormat="false" customHeight="false" hidden="false" ht="12.75" outlineLevel="0" r="424">
      <c r="A424" s="24482" t="s">
        <v>11</v>
      </c>
      <c r="B424" s="24912" t="s">
        <v>36</v>
      </c>
      <c r="C424" s="25342" t="s">
        <v>25</v>
      </c>
      <c r="D424" s="25772" t="s">
        <v>16</v>
      </c>
      <c r="E424" s="26202" t="n">
        <v>0.0</v>
      </c>
      <c r="F424" s="26632" t="n">
        <v>0.0</v>
      </c>
      <c r="G424" s="27062" t="n">
        <v>0.0</v>
      </c>
      <c r="H424" s="27492" t="n">
        <v>0.0</v>
      </c>
      <c r="I424" s="27922" t="n">
        <v>0.0</v>
      </c>
      <c r="J424" s="28352" t="n">
        <v>0.0</v>
      </c>
    </row>
    <row collapsed="false" customFormat="false" customHeight="false" hidden="false" ht="12.75" outlineLevel="0" r="425">
      <c r="A425" s="24483" t="s">
        <v>11</v>
      </c>
      <c r="B425" s="24913" t="s">
        <v>36</v>
      </c>
      <c r="C425" s="25343" t="s">
        <v>25</v>
      </c>
      <c r="D425" s="25773" t="s">
        <v>14</v>
      </c>
      <c r="E425" s="26203" t="n">
        <v>0.0</v>
      </c>
      <c r="F425" s="26633" t="n">
        <v>0.0</v>
      </c>
      <c r="G425" s="27063" t="n">
        <v>0.0</v>
      </c>
      <c r="H425" s="27493" t="n">
        <v>0.0</v>
      </c>
      <c r="I425" s="27923" t="n">
        <v>0.0</v>
      </c>
      <c r="J425" s="28353" t="n">
        <v>0.0</v>
      </c>
    </row>
    <row collapsed="false" customFormat="false" customHeight="false" hidden="false" ht="12.75" outlineLevel="0" r="426">
      <c r="A426" s="24484" t="s">
        <v>11</v>
      </c>
      <c r="B426" s="24914" t="s">
        <v>36</v>
      </c>
      <c r="C426" s="25344" t="s">
        <v>25</v>
      </c>
      <c r="D426" s="25774" t="s">
        <v>18</v>
      </c>
      <c r="E426" s="26204" t="n">
        <v>0.0</v>
      </c>
      <c r="F426" s="26634" t="n">
        <v>0.0</v>
      </c>
      <c r="G426" s="27064" t="n">
        <v>0.0</v>
      </c>
      <c r="H426" s="27494" t="n">
        <v>0.0</v>
      </c>
      <c r="I426" s="27924" t="n">
        <v>0.0</v>
      </c>
      <c r="J426" s="28354" t="n">
        <v>0.0</v>
      </c>
    </row>
    <row collapsed="false" customFormat="false" customHeight="false" hidden="false" ht="12.75" outlineLevel="0" r="427">
      <c r="A427" s="24485" t="s">
        <v>11</v>
      </c>
      <c r="B427" s="24915" t="s">
        <v>36</v>
      </c>
      <c r="C427" s="25345" t="s">
        <v>27</v>
      </c>
      <c r="D427" s="25775" t="s">
        <v>20</v>
      </c>
      <c r="E427" s="26205" t="n">
        <v>0.0</v>
      </c>
      <c r="F427" s="26635" t="n">
        <v>0.0</v>
      </c>
      <c r="G427" s="27065" t="n">
        <v>0.0</v>
      </c>
      <c r="H427" s="27495" t="n">
        <v>0.0</v>
      </c>
      <c r="I427" s="27925" t="n">
        <v>0.0</v>
      </c>
      <c r="J427" s="28355" t="n">
        <v>0.0</v>
      </c>
    </row>
    <row collapsed="false" customFormat="false" customHeight="false" hidden="false" ht="12.75" outlineLevel="0" r="428">
      <c r="A428" s="24486" t="s">
        <v>11</v>
      </c>
      <c r="B428" s="24916" t="s">
        <v>36</v>
      </c>
      <c r="C428" s="25346" t="s">
        <v>27</v>
      </c>
      <c r="D428" s="25776" t="s">
        <v>13</v>
      </c>
      <c r="E428" s="26206" t="n">
        <v>0.37524645572399995</v>
      </c>
      <c r="F428" s="26636" t="n">
        <v>0.39211319721680005</v>
      </c>
      <c r="G428" s="27066" t="n">
        <v>0.4079145151621</v>
      </c>
      <c r="H428" s="27496" t="n">
        <v>0.41426265874379997</v>
      </c>
      <c r="I428" s="27926" t="n">
        <v>0.4212567700459</v>
      </c>
      <c r="J428" s="28356" t="n">
        <v>0.4395151507163</v>
      </c>
    </row>
    <row collapsed="false" customFormat="false" customHeight="false" hidden="false" ht="12.75" outlineLevel="0" r="429">
      <c r="A429" s="24487" t="s">
        <v>11</v>
      </c>
      <c r="B429" s="24917" t="s">
        <v>36</v>
      </c>
      <c r="C429" s="25347" t="s">
        <v>27</v>
      </c>
      <c r="D429" s="25777" t="s">
        <v>16</v>
      </c>
      <c r="E429" s="26207" t="n">
        <v>0.0</v>
      </c>
      <c r="F429" s="26637" t="n">
        <v>0.0</v>
      </c>
      <c r="G429" s="27067" t="n">
        <v>0.0</v>
      </c>
      <c r="H429" s="27497" t="n">
        <v>0.0</v>
      </c>
      <c r="I429" s="27927" t="n">
        <v>0.0</v>
      </c>
      <c r="J429" s="28357" t="n">
        <v>0.0</v>
      </c>
    </row>
    <row collapsed="false" customFormat="false" customHeight="false" hidden="false" ht="12.75" outlineLevel="0" r="430">
      <c r="A430" s="24488" t="s">
        <v>11</v>
      </c>
      <c r="B430" s="24918" t="s">
        <v>36</v>
      </c>
      <c r="C430" s="25348" t="s">
        <v>27</v>
      </c>
      <c r="D430" s="25778" t="s">
        <v>14</v>
      </c>
      <c r="E430" s="26208" t="n">
        <v>0.0</v>
      </c>
      <c r="F430" s="26638" t="n">
        <v>0.0</v>
      </c>
      <c r="G430" s="27068" t="n">
        <v>0.0</v>
      </c>
      <c r="H430" s="27498" t="n">
        <v>0.0</v>
      </c>
      <c r="I430" s="27928" t="n">
        <v>0.0</v>
      </c>
      <c r="J430" s="28358" t="n">
        <v>0.0</v>
      </c>
    </row>
    <row collapsed="false" customFormat="false" customHeight="false" hidden="false" ht="12.75" outlineLevel="0" r="431">
      <c r="A431" s="24489" t="s">
        <v>11</v>
      </c>
      <c r="B431" s="24919" t="s">
        <v>36</v>
      </c>
      <c r="C431" s="25349" t="s">
        <v>27</v>
      </c>
      <c r="D431" s="25779" t="s">
        <v>18</v>
      </c>
      <c r="E431" s="26209" t="n">
        <v>0.0</v>
      </c>
      <c r="F431" s="26639" t="n">
        <v>0.0</v>
      </c>
      <c r="G431" s="27069" t="n">
        <v>0.0</v>
      </c>
      <c r="H431" s="27499" t="n">
        <v>0.0</v>
      </c>
      <c r="I431" s="27929" t="n">
        <v>0.0</v>
      </c>
      <c r="J431" s="28359" t="n">
        <v>0.0</v>
      </c>
    </row>
    <row collapsed="false" customFormat="false" customHeight="false" hidden="false" ht="12.75" outlineLevel="0" r="449">
      <c r="A449" s="0" t="s">
        <v>37</v>
      </c>
    </row>
    <row collapsed="false" customFormat="false" customHeight="false" hidden="false" ht="12.75" outlineLevel="0" r="450">
      <c r="A450" s="28360" t="s">
        <v>0</v>
      </c>
      <c r="B450" s="28361" t="s">
        <v>38</v>
      </c>
      <c r="C450" s="28362" t="s">
        <v>39</v>
      </c>
      <c r="D450" s="28363" t="s">
        <v>40</v>
      </c>
      <c r="E450" s="28364" t="s">
        <v>41</v>
      </c>
      <c r="F450" s="28365" t="s">
        <v>42</v>
      </c>
      <c r="G450" s="28366" t="s">
        <v>43</v>
      </c>
      <c r="H450" s="28367" t="s">
        <v>44</v>
      </c>
      <c r="I450" s="8"/>
      <c r="J450" s="8"/>
    </row>
    <row collapsed="false" customFormat="false" customHeight="false" hidden="false" ht="13.4" outlineLevel="0" r="451">
      <c r="A451" s="28368" t="s">
        <v>11</v>
      </c>
      <c r="B451" s="28384" t="s">
        <v>45</v>
      </c>
      <c r="C451" s="28400" t="s">
        <v>19</v>
      </c>
      <c r="D451" s="28416" t="n">
        <v>0.6906250364843001</v>
      </c>
      <c r="E451" s="28432" t="n">
        <v>6.785610490937099</v>
      </c>
      <c r="F451" s="28448" t="n">
        <v>3.9803818114303997</v>
      </c>
      <c r="G451" s="28464" t="n">
        <v>16.310147770816897</v>
      </c>
      <c r="H451" s="28480" t="n">
        <v>2.3675569808617998</v>
      </c>
    </row>
    <row collapsed="false" customFormat="false" customHeight="false" hidden="false" ht="12.75" outlineLevel="0" r="452">
      <c r="A452" s="28369" t="s">
        <v>11</v>
      </c>
      <c r="B452" s="28385" t="s">
        <v>45</v>
      </c>
      <c r="C452" s="28401" t="s">
        <v>46</v>
      </c>
      <c r="D452" s="28417" t="n">
        <v>0.33096508457810003</v>
      </c>
      <c r="E452" s="28433" t="n">
        <v>6.6205481541641</v>
      </c>
      <c r="F452" s="28449" t="n">
        <v>0.15219331651069998</v>
      </c>
      <c r="G452" s="28465" t="n">
        <v>0.6895168408181</v>
      </c>
      <c r="H452" s="28481" t="n">
        <v>0.1293459771996</v>
      </c>
    </row>
    <row collapsed="false" customFormat="false" customHeight="false" hidden="false" ht="12.75" outlineLevel="0" r="453">
      <c r="A453" s="28370" t="s">
        <v>11</v>
      </c>
      <c r="B453" s="28386" t="s">
        <v>45</v>
      </c>
      <c r="C453" s="28402" t="s">
        <v>47</v>
      </c>
      <c r="D453" s="28418" t="n">
        <v>0.0</v>
      </c>
      <c r="E453" s="28434" t="n">
        <v>15.1663993856879</v>
      </c>
      <c r="F453" s="28450" t="n">
        <v>0.0</v>
      </c>
      <c r="G453" s="28466" t="n">
        <v>0.0</v>
      </c>
      <c r="H453" s="28482" t="n">
        <v>0.0</v>
      </c>
    </row>
    <row collapsed="false" customFormat="false" customHeight="false" hidden="false" ht="12.75" outlineLevel="0" r="454">
      <c r="A454" s="28371" t="s">
        <v>11</v>
      </c>
      <c r="B454" s="28387" t="s">
        <v>45</v>
      </c>
      <c r="C454" s="28403" t="s">
        <v>21</v>
      </c>
      <c r="D454" s="28419" t="n">
        <v>0.0</v>
      </c>
      <c r="E454" s="28435" t="n">
        <v>2.5533827742505997</v>
      </c>
      <c r="F454" s="28451" t="n">
        <v>0.0</v>
      </c>
      <c r="G454" s="28467" t="n">
        <v>0.0</v>
      </c>
      <c r="H454" s="28483" t="n">
        <v>0.0</v>
      </c>
    </row>
    <row collapsed="false" customFormat="false" customHeight="false" hidden="false" ht="12.75" outlineLevel="0" r="455">
      <c r="A455" s="28372" t="s">
        <v>11</v>
      </c>
      <c r="B455" s="28388" t="s">
        <v>48</v>
      </c>
      <c r="C455" s="28404" t="s">
        <v>19</v>
      </c>
      <c r="D455" s="28420" t="n">
        <v>1.6218039904879002</v>
      </c>
      <c r="E455" s="28436" t="n">
        <v>4.255278848</v>
      </c>
      <c r="F455" s="28452" t="n">
        <v>4.735599654035202</v>
      </c>
      <c r="G455" s="28468" t="n">
        <v>8.0898920802783</v>
      </c>
      <c r="H455" s="28484" t="n">
        <v>0.3674510273475</v>
      </c>
    </row>
    <row collapsed="false" customFormat="false" customHeight="false" hidden="false" ht="12.75" outlineLevel="0" r="456">
      <c r="A456" s="28373" t="s">
        <v>11</v>
      </c>
      <c r="B456" s="28389" t="s">
        <v>48</v>
      </c>
      <c r="C456" s="28405" t="s">
        <v>46</v>
      </c>
      <c r="D456" s="28421" t="n">
        <v>1.0190343626146001</v>
      </c>
      <c r="E456" s="28437" t="n">
        <v>3.9561320736340004</v>
      </c>
      <c r="F456" s="28453" t="n">
        <v>1.8135789135536</v>
      </c>
      <c r="G456" s="28469" t="n">
        <v>2.4709434767953002</v>
      </c>
      <c r="H456" s="28485" t="n">
        <v>0.117609920944</v>
      </c>
    </row>
    <row collapsed="false" customFormat="false" customHeight="false" hidden="false" ht="12.75" outlineLevel="0" r="457">
      <c r="A457" s="28374" t="s">
        <v>11</v>
      </c>
      <c r="B457" s="28390" t="s">
        <v>48</v>
      </c>
      <c r="C457" s="28406" t="s">
        <v>47</v>
      </c>
      <c r="D457" s="28422" t="n">
        <v>0.0</v>
      </c>
      <c r="E457" s="28438" t="n">
        <v>19.4740359554902</v>
      </c>
      <c r="F457" s="28454" t="n">
        <v>0.0</v>
      </c>
      <c r="G457" s="28470" t="n">
        <v>0.0</v>
      </c>
      <c r="H457" s="28486" t="n">
        <v>0.0</v>
      </c>
    </row>
    <row collapsed="false" customFormat="false" customHeight="false" hidden="false" ht="12.75" outlineLevel="0" r="458">
      <c r="A458" s="28375" t="s">
        <v>11</v>
      </c>
      <c r="B458" s="28391" t="s">
        <v>48</v>
      </c>
      <c r="C458" s="28407" t="s">
        <v>21</v>
      </c>
      <c r="D458" s="28423" t="n">
        <v>0.0</v>
      </c>
      <c r="E458" s="28439" t="n">
        <v>0.9324418667154001</v>
      </c>
      <c r="F458" s="28455" t="n">
        <v>0.0</v>
      </c>
      <c r="G458" s="28471" t="n">
        <v>0.0</v>
      </c>
      <c r="H458" s="28487" t="n">
        <v>0.0</v>
      </c>
    </row>
    <row collapsed="false" customFormat="false" customHeight="false" hidden="false" ht="12.75" outlineLevel="0" r="459">
      <c r="A459" s="28376" t="s">
        <v>11</v>
      </c>
      <c r="B459" s="28392" t="s">
        <v>49</v>
      </c>
      <c r="C459" s="28408" t="s">
        <v>19</v>
      </c>
      <c r="D459" s="28424" t="n">
        <v>0.2902088311111</v>
      </c>
      <c r="E459" s="28440" t="n">
        <v>1.2702526007549</v>
      </c>
      <c r="F459" s="28456" t="n">
        <v>2.8857025066213002</v>
      </c>
      <c r="G459" s="28472" t="n">
        <v>8.264899863485601</v>
      </c>
      <c r="H459" s="28488" t="n">
        <v>1.0461433792211</v>
      </c>
    </row>
    <row collapsed="false" customFormat="false" customHeight="false" hidden="false" ht="12.75" outlineLevel="0" r="460">
      <c r="A460" s="28377" t="s">
        <v>11</v>
      </c>
      <c r="B460" s="28393" t="s">
        <v>49</v>
      </c>
      <c r="C460" s="28409" t="s">
        <v>46</v>
      </c>
      <c r="D460" s="28425" t="n">
        <v>0.5643450901553</v>
      </c>
      <c r="E460" s="28441" t="n">
        <v>2.4979796237378</v>
      </c>
      <c r="F460" s="28457" t="n">
        <v>1.1563198343223</v>
      </c>
      <c r="G460" s="28473" t="n">
        <v>2.7948587817418</v>
      </c>
      <c r="H460" s="28489" t="n">
        <v>0.3653701014559</v>
      </c>
    </row>
    <row collapsed="false" customFormat="false" customHeight="false" hidden="false" ht="12.75" outlineLevel="0" r="461">
      <c r="A461" s="28378" t="s">
        <v>11</v>
      </c>
      <c r="B461" s="28394" t="s">
        <v>49</v>
      </c>
      <c r="C461" s="28410" t="s">
        <v>47</v>
      </c>
      <c r="D461" s="28426" t="n">
        <v>0.0</v>
      </c>
      <c r="E461" s="28442" t="n">
        <v>7.6268669874168</v>
      </c>
      <c r="F461" s="28458" t="n">
        <v>0.0</v>
      </c>
      <c r="G461" s="28474" t="n">
        <v>0.0</v>
      </c>
      <c r="H461" s="28490" t="n">
        <v>0.0</v>
      </c>
    </row>
    <row collapsed="false" customFormat="false" customHeight="false" hidden="false" ht="12.75" outlineLevel="0" r="462">
      <c r="A462" s="28379" t="s">
        <v>11</v>
      </c>
      <c r="B462" s="28395" t="s">
        <v>49</v>
      </c>
      <c r="C462" s="28411" t="s">
        <v>21</v>
      </c>
      <c r="D462" s="28427" t="n">
        <v>0.0</v>
      </c>
      <c r="E462" s="28443" t="n">
        <v>0.46022277306219994</v>
      </c>
      <c r="F462" s="28459" t="n">
        <v>0.0</v>
      </c>
      <c r="G462" s="28475" t="n">
        <v>0.0</v>
      </c>
      <c r="H462" s="28491" t="n">
        <v>0.0</v>
      </c>
    </row>
    <row collapsed="false" customFormat="false" customHeight="false" hidden="false" ht="12.75" outlineLevel="0" r="463">
      <c r="A463" s="28380" t="s">
        <v>11</v>
      </c>
      <c r="B463" s="28396" t="s">
        <v>20</v>
      </c>
      <c r="C463" s="28412" t="s">
        <v>19</v>
      </c>
      <c r="D463" s="28428" t="n">
        <v>2.2975463599698998</v>
      </c>
      <c r="E463" s="28444" t="n">
        <v>5.5278277553415</v>
      </c>
      <c r="F463" s="28460" t="n">
        <v>9.5046119283526</v>
      </c>
      <c r="G463" s="28476" t="n">
        <v>22.512467408697496</v>
      </c>
      <c r="H463" s="28492" t="n">
        <v>2.2629399177335</v>
      </c>
    </row>
    <row collapsed="false" customFormat="false" customHeight="false" hidden="false" ht="12.75" outlineLevel="0" r="464">
      <c r="A464" s="28381" t="s">
        <v>11</v>
      </c>
      <c r="B464" s="28397" t="s">
        <v>20</v>
      </c>
      <c r="C464" s="28413" t="s">
        <v>46</v>
      </c>
      <c r="D464" s="28429" t="n">
        <v>2.8899087018061</v>
      </c>
      <c r="E464" s="28445" t="n">
        <v>12.721346144363</v>
      </c>
      <c r="F464" s="28461" t="n">
        <v>2.6680832774792003</v>
      </c>
      <c r="G464" s="28477" t="n">
        <v>8.7551393428628</v>
      </c>
      <c r="H464" s="28493" t="n">
        <v>0.6247063240914</v>
      </c>
    </row>
    <row collapsed="false" customFormat="false" customHeight="false" hidden="false" ht="12.75" outlineLevel="0" r="465">
      <c r="A465" s="28382" t="s">
        <v>11</v>
      </c>
      <c r="B465" s="28398" t="s">
        <v>20</v>
      </c>
      <c r="C465" s="28414" t="s">
        <v>47</v>
      </c>
      <c r="D465" s="28430" t="n">
        <v>0.0</v>
      </c>
      <c r="E465" s="28446" t="n">
        <v>17.6743125967365</v>
      </c>
      <c r="F465" s="28462" t="n">
        <v>0.0</v>
      </c>
      <c r="G465" s="28478" t="n">
        <v>0.0</v>
      </c>
      <c r="H465" s="28494" t="n">
        <v>0.0</v>
      </c>
    </row>
    <row collapsed="false" customFormat="false" customHeight="false" hidden="false" ht="12.75" outlineLevel="0" r="466">
      <c r="A466" s="28383" t="s">
        <v>11</v>
      </c>
      <c r="B466" s="28399" t="s">
        <v>20</v>
      </c>
      <c r="C466" s="28415" t="s">
        <v>21</v>
      </c>
      <c r="D466" s="28431" t="n">
        <v>0.0</v>
      </c>
      <c r="E466" s="28447" t="n">
        <v>1.9663936330031</v>
      </c>
      <c r="F466" s="28463" t="n">
        <v>0.0</v>
      </c>
      <c r="G466" s="28479" t="n">
        <v>0.0</v>
      </c>
      <c r="H466" s="28495" t="n">
        <v>0.0</v>
      </c>
    </row>
    <row collapsed="false" customFormat="false" customHeight="false" hidden="false" ht="12.8" outlineLevel="0" r="467">
      <c r="D467" s="0" t="n">
        <f aca="false">SUM($D451:$D466)</f>
        <v>9.7044374572073</v>
      </c>
      <c r="E467" s="0" t="n">
        <f aca="false">SUM($E451:$E466)</f>
        <v>109.489031663295</v>
      </c>
      <c r="F467" s="0" t="n">
        <f aca="false">SUM($F451:$F466)</f>
        <v>26.8964712423053</v>
      </c>
      <c r="G467" s="0" t="n">
        <f aca="false">SUM($G451:$G466)</f>
        <v>69.8878655654963</v>
      </c>
      <c r="H467" s="0" t="n">
        <f aca="false">SUM($H451:$H466)</f>
        <v>7.2811236288548</v>
      </c>
      <c r="I467" s="9" t="n">
        <f aca="false">SUM($D467:$H467)</f>
        <v>223.258929557159</v>
      </c>
    </row>
    <row collapsed="false" customFormat="false" customHeight="false" hidden="false" ht="12.8" outlineLevel="0" r="469">
      <c r="A469" s="0" t="s">
        <v>50</v>
      </c>
    </row>
    <row collapsed="false" customFormat="false" customHeight="false" hidden="false" ht="12.75" outlineLevel="0" r="470">
      <c r="A470" s="28496" t="s">
        <v>0</v>
      </c>
      <c r="B470" s="28497" t="s">
        <v>38</v>
      </c>
      <c r="C470" s="28498" t="s">
        <v>39</v>
      </c>
      <c r="D470" s="28499" t="s">
        <v>51</v>
      </c>
      <c r="E470" s="28500" t="s">
        <v>52</v>
      </c>
      <c r="F470" s="28501" t="s">
        <v>53</v>
      </c>
      <c r="G470" s="28502" t="s">
        <v>54</v>
      </c>
      <c r="H470" s="28503" t="s">
        <v>55</v>
      </c>
    </row>
    <row collapsed="false" customFormat="false" customHeight="false" hidden="false" ht="13.4" outlineLevel="0" r="471">
      <c r="A471" s="28504" t="s">
        <v>11</v>
      </c>
      <c r="B471" s="28520" t="s">
        <v>45</v>
      </c>
      <c r="C471" s="28536" t="s">
        <v>19</v>
      </c>
      <c r="D471" s="28552" t="n">
        <v>0.7132988583755</v>
      </c>
      <c r="E471" s="28568" t="n">
        <v>6.83421882521</v>
      </c>
      <c r="F471" s="28584" t="n">
        <v>4.4261162821883</v>
      </c>
      <c r="G471" s="28600" t="n">
        <v>15.489677445803</v>
      </c>
      <c r="H471" s="28616" t="n">
        <v>2.5999844707957003</v>
      </c>
    </row>
    <row collapsed="false" customFormat="false" customHeight="false" hidden="false" ht="12.75" outlineLevel="0" r="472">
      <c r="A472" s="28505" t="s">
        <v>11</v>
      </c>
      <c r="B472" s="28521" t="s">
        <v>45</v>
      </c>
      <c r="C472" s="28537" t="s">
        <v>46</v>
      </c>
      <c r="D472" s="28553" t="n">
        <v>0.3195287342265</v>
      </c>
      <c r="E472" s="28569" t="n">
        <v>6.3886345644741</v>
      </c>
      <c r="F472" s="28585" t="n">
        <v>0.1808643758771</v>
      </c>
      <c r="G472" s="28601" t="n">
        <v>0.7341875458847</v>
      </c>
      <c r="H472" s="28617" t="n">
        <v>0.1262848284545</v>
      </c>
    </row>
    <row collapsed="false" customFormat="false" customHeight="false" hidden="false" ht="12.75" outlineLevel="0" r="473">
      <c r="A473" s="28506" t="s">
        <v>11</v>
      </c>
      <c r="B473" s="28522" t="s">
        <v>45</v>
      </c>
      <c r="C473" s="28538" t="s">
        <v>47</v>
      </c>
      <c r="D473" s="28554" t="n">
        <v>0.0</v>
      </c>
      <c r="E473" s="28570" t="n">
        <v>14.6521214066625</v>
      </c>
      <c r="F473" s="28586" t="n">
        <v>0.0</v>
      </c>
      <c r="G473" s="28602" t="n">
        <v>0.0</v>
      </c>
      <c r="H473" s="28618" t="n">
        <v>0.0</v>
      </c>
    </row>
    <row collapsed="false" customFormat="false" customHeight="false" hidden="false" ht="12.75" outlineLevel="0" r="474">
      <c r="A474" s="28507" t="s">
        <v>11</v>
      </c>
      <c r="B474" s="28523" t="s">
        <v>45</v>
      </c>
      <c r="C474" s="28539" t="s">
        <v>21</v>
      </c>
      <c r="D474" s="28555" t="n">
        <v>0.0</v>
      </c>
      <c r="E474" s="28571" t="n">
        <v>2.5011223171736003</v>
      </c>
      <c r="F474" s="28587" t="n">
        <v>0.0</v>
      </c>
      <c r="G474" s="28603" t="n">
        <v>0.0</v>
      </c>
      <c r="H474" s="28619" t="n">
        <v>0.0</v>
      </c>
    </row>
    <row collapsed="false" customFormat="false" customHeight="false" hidden="false" ht="12.75" outlineLevel="0" r="475">
      <c r="A475" s="28508" t="s">
        <v>11</v>
      </c>
      <c r="B475" s="28524" t="s">
        <v>48</v>
      </c>
      <c r="C475" s="28540" t="s">
        <v>19</v>
      </c>
      <c r="D475" s="28556" t="n">
        <v>1.1581246876839002</v>
      </c>
      <c r="E475" s="28572" t="n">
        <v>4.4455652890062</v>
      </c>
      <c r="F475" s="28588" t="n">
        <v>5.2749567169352</v>
      </c>
      <c r="G475" s="28604" t="n">
        <v>8.5184314987292</v>
      </c>
      <c r="H475" s="28620" t="n">
        <v>0.3773544240326</v>
      </c>
    </row>
    <row collapsed="false" customFormat="false" customHeight="false" hidden="false" ht="12.75" outlineLevel="0" r="476">
      <c r="A476" s="28509" t="s">
        <v>11</v>
      </c>
      <c r="B476" s="28525" t="s">
        <v>48</v>
      </c>
      <c r="C476" s="28541" t="s">
        <v>46</v>
      </c>
      <c r="D476" s="28557" t="n">
        <v>1.0368166250408</v>
      </c>
      <c r="E476" s="28573" t="n">
        <v>3.5043206407912</v>
      </c>
      <c r="F476" s="28589" t="n">
        <v>2.0503025973138</v>
      </c>
      <c r="G476" s="28605" t="n">
        <v>2.627450069103</v>
      </c>
      <c r="H476" s="28621" t="n">
        <v>0.11619453806340002</v>
      </c>
    </row>
    <row collapsed="false" customFormat="false" customHeight="false" hidden="false" ht="12.75" outlineLevel="0" r="477">
      <c r="A477" s="28510" t="s">
        <v>11</v>
      </c>
      <c r="B477" s="28526" t="s">
        <v>48</v>
      </c>
      <c r="C477" s="28542" t="s">
        <v>47</v>
      </c>
      <c r="D477" s="28558" t="n">
        <v>0.0</v>
      </c>
      <c r="E477" s="28574" t="n">
        <v>19.4353133326085</v>
      </c>
      <c r="F477" s="28590" t="n">
        <v>0.0</v>
      </c>
      <c r="G477" s="28606" t="n">
        <v>0.0</v>
      </c>
      <c r="H477" s="28622" t="n">
        <v>0.0</v>
      </c>
    </row>
    <row collapsed="false" customFormat="false" customHeight="false" hidden="false" ht="12.75" outlineLevel="0" r="478">
      <c r="A478" s="28511" t="s">
        <v>11</v>
      </c>
      <c r="B478" s="28527" t="s">
        <v>48</v>
      </c>
      <c r="C478" s="28543" t="s">
        <v>21</v>
      </c>
      <c r="D478" s="28559" t="n">
        <v>0.0</v>
      </c>
      <c r="E478" s="28575" t="n">
        <v>0.8968879716839999</v>
      </c>
      <c r="F478" s="28591" t="n">
        <v>0.0</v>
      </c>
      <c r="G478" s="28607" t="n">
        <v>0.0</v>
      </c>
      <c r="H478" s="28623" t="n">
        <v>0.0</v>
      </c>
    </row>
    <row collapsed="false" customFormat="false" customHeight="false" hidden="false" ht="12.75" outlineLevel="0" r="479">
      <c r="A479" s="28512" t="s">
        <v>11</v>
      </c>
      <c r="B479" s="28528" t="s">
        <v>49</v>
      </c>
      <c r="C479" s="28544" t="s">
        <v>19</v>
      </c>
      <c r="D479" s="28560" t="n">
        <v>0.31913678760860004</v>
      </c>
      <c r="E479" s="28576" t="n">
        <v>1.3148066119969999</v>
      </c>
      <c r="F479" s="28592" t="n">
        <v>3.2022658695326</v>
      </c>
      <c r="G479" s="28608" t="n">
        <v>7.785459564098001</v>
      </c>
      <c r="H479" s="28624" t="n">
        <v>1.1591169884449999</v>
      </c>
    </row>
    <row collapsed="false" customFormat="false" customHeight="false" hidden="false" ht="12.75" outlineLevel="0" r="480">
      <c r="A480" s="28513" t="s">
        <v>11</v>
      </c>
      <c r="B480" s="28529" t="s">
        <v>49</v>
      </c>
      <c r="C480" s="28545" t="s">
        <v>46</v>
      </c>
      <c r="D480" s="28561" t="n">
        <v>0.49123419777030003</v>
      </c>
      <c r="E480" s="28577" t="n">
        <v>2.1499991862602</v>
      </c>
      <c r="F480" s="28593" t="n">
        <v>1.3104255996138</v>
      </c>
      <c r="G480" s="28609" t="n">
        <v>2.9842097439584</v>
      </c>
      <c r="H480" s="28625" t="n">
        <v>0.35779475613989997</v>
      </c>
    </row>
    <row collapsed="false" customFormat="false" customHeight="false" hidden="false" ht="12.75" outlineLevel="0" r="481">
      <c r="A481" s="28514" t="s">
        <v>11</v>
      </c>
      <c r="B481" s="28530" t="s">
        <v>49</v>
      </c>
      <c r="C481" s="28546" t="s">
        <v>47</v>
      </c>
      <c r="D481" s="28562" t="n">
        <v>0.0</v>
      </c>
      <c r="E481" s="28578" t="n">
        <v>7.5247397443574995</v>
      </c>
      <c r="F481" s="28594" t="n">
        <v>0.0</v>
      </c>
      <c r="G481" s="28610" t="n">
        <v>0.0</v>
      </c>
      <c r="H481" s="28626" t="n">
        <v>0.0</v>
      </c>
    </row>
    <row collapsed="false" customFormat="false" customHeight="false" hidden="false" ht="12.75" outlineLevel="0" r="482">
      <c r="A482" s="28515" t="s">
        <v>11</v>
      </c>
      <c r="B482" s="28531" t="s">
        <v>49</v>
      </c>
      <c r="C482" s="28547" t="s">
        <v>21</v>
      </c>
      <c r="D482" s="28563" t="n">
        <v>0.0</v>
      </c>
      <c r="E482" s="28579" t="n">
        <v>0.4486227447139</v>
      </c>
      <c r="F482" s="28595" t="n">
        <v>0.0</v>
      </c>
      <c r="G482" s="28611" t="n">
        <v>0.0</v>
      </c>
      <c r="H482" s="28627" t="n">
        <v>0.0</v>
      </c>
    </row>
    <row collapsed="false" customFormat="false" customHeight="false" hidden="false" ht="12.75" outlineLevel="0" r="483">
      <c r="A483" s="28516" t="s">
        <v>11</v>
      </c>
      <c r="B483" s="28532" t="s">
        <v>20</v>
      </c>
      <c r="C483" s="28548" t="s">
        <v>19</v>
      </c>
      <c r="D483" s="28564" t="n">
        <v>2.1128322131018002</v>
      </c>
      <c r="E483" s="28580" t="n">
        <v>5.545931507527801</v>
      </c>
      <c r="F483" s="28596" t="n">
        <v>10.5991172802336</v>
      </c>
      <c r="G483" s="28612" t="n">
        <v>22.8480227735633</v>
      </c>
      <c r="H483" s="28628" t="n">
        <v>2.4955755030616</v>
      </c>
    </row>
    <row collapsed="false" customFormat="false" customHeight="false" hidden="false" ht="12.75" outlineLevel="0" r="484">
      <c r="A484" s="28517" t="s">
        <v>11</v>
      </c>
      <c r="B484" s="28533" t="s">
        <v>20</v>
      </c>
      <c r="C484" s="28549" t="s">
        <v>46</v>
      </c>
      <c r="D484" s="28565" t="n">
        <v>2.7777757123076</v>
      </c>
      <c r="E484" s="28581" t="n">
        <v>11.5038764416453</v>
      </c>
      <c r="F484" s="28597" t="n">
        <v>3.0814286041341</v>
      </c>
      <c r="G484" s="28613" t="n">
        <v>9.4128316735729</v>
      </c>
      <c r="H484" s="28629" t="n">
        <v>0.6177817570698999</v>
      </c>
    </row>
    <row collapsed="false" customFormat="false" customHeight="false" hidden="false" ht="12.75" outlineLevel="0" r="485">
      <c r="A485" s="28518" t="s">
        <v>11</v>
      </c>
      <c r="B485" s="28534" t="s">
        <v>20</v>
      </c>
      <c r="C485" s="28550" t="s">
        <v>47</v>
      </c>
      <c r="D485" s="28566" t="n">
        <v>0.0</v>
      </c>
      <c r="E485" s="28582" t="n">
        <v>17.416856680178</v>
      </c>
      <c r="F485" s="28598" t="n">
        <v>0.0</v>
      </c>
      <c r="G485" s="28614" t="n">
        <v>0.0</v>
      </c>
      <c r="H485" s="28630" t="n">
        <v>0.0</v>
      </c>
    </row>
    <row collapsed="false" customFormat="false" customHeight="false" hidden="false" ht="12.75" outlineLevel="0" r="486">
      <c r="A486" s="28519" t="s">
        <v>11</v>
      </c>
      <c r="B486" s="28535" t="s">
        <v>20</v>
      </c>
      <c r="C486" s="28551" t="s">
        <v>21</v>
      </c>
      <c r="D486" s="28567" t="n">
        <v>0.0</v>
      </c>
      <c r="E486" s="28583" t="n">
        <v>1.8988725297849</v>
      </c>
      <c r="F486" s="28599" t="n">
        <v>0.0</v>
      </c>
      <c r="G486" s="28615" t="n">
        <v>0.0</v>
      </c>
      <c r="H486" s="28631" t="n">
        <v>0.0</v>
      </c>
    </row>
    <row collapsed="false" customFormat="false" customHeight="false" hidden="false" ht="12.8" outlineLevel="0" r="487">
      <c r="D487" s="0" t="n">
        <f aca="false">SUM($D471:$D486)</f>
        <v>8.928747816115</v>
      </c>
      <c r="E487" s="0" t="n">
        <f aca="false">SUM($E471:$E486)</f>
        <v>106.461889794075</v>
      </c>
      <c r="F487" s="0" t="n">
        <f aca="false">SUM($F471:$F486)</f>
        <v>30.1254773258285</v>
      </c>
      <c r="G487" s="0" t="n">
        <f aca="false">SUM($G471:$G486)</f>
        <v>70.4002703147125</v>
      </c>
      <c r="H487" s="0" t="n">
        <f aca="false">SUM($H471:$H486)</f>
        <v>7.8500872660626</v>
      </c>
      <c r="I487" s="9" t="n">
        <f aca="false">SUM($D487:$H487)</f>
        <v>223.766472516793</v>
      </c>
    </row>
    <row collapsed="false" customFormat="false" customHeight="false" hidden="false" ht="12.8" outlineLevel="0" r="49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1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80" zoomScaleNormal="80" zoomScalePageLayoutView="100">
      <selection activeCell="I33" activeCellId="0" pane="topLeft" sqref="I33"/>
    </sheetView>
  </sheetViews>
  <sheetFormatPr defaultRowHeight="12.75"/>
  <cols>
    <col min="1" max="1" hidden="false" style="0" width="11.5714285714286" collapsed="true"/>
    <col min="2" max="2" hidden="false" style="0" width="32.0102040816327" collapsed="true"/>
    <col min="3" max="3" hidden="false" style="0" width="15.2295918367347" collapsed="true"/>
    <col min="4" max="10" hidden="false" style="0" width="11.5714285714286" collapsed="true"/>
    <col min="11" max="11" hidden="false" style="0" width="17.0255102040816" collapsed="true"/>
    <col min="12" max="12" hidden="false" style="0" width="18.0102040816327" collapsed="true"/>
    <col min="13" max="21" hidden="false" style="0" width="11.5714285714286" collapsed="true"/>
    <col min="22" max="22" hidden="false" style="0" width="21.3112244897959" collapsed="true"/>
    <col min="23" max="1025" hidden="false" style="0" width="11.5714285714286" collapsed="true"/>
  </cols>
  <sheetData>
    <row collapsed="false" customFormat="false" customHeight="false" hidden="false" ht="14.9" outlineLevel="0" r="1">
      <c r="A1" s="28632" t="s">
        <v>0</v>
      </c>
      <c r="B1" s="28633" t="s">
        <v>56</v>
      </c>
      <c r="C1" s="28634" t="s">
        <v>57</v>
      </c>
      <c r="D1" s="28635" t="s">
        <v>58</v>
      </c>
      <c r="E1" s="28636" t="s">
        <v>4</v>
      </c>
      <c r="F1" s="28637" t="s">
        <v>5</v>
      </c>
      <c r="G1" s="28638" t="s">
        <v>6</v>
      </c>
      <c r="H1" s="28639" t="s">
        <v>7</v>
      </c>
      <c r="I1" s="28640" t="s">
        <v>8</v>
      </c>
      <c r="J1" s="0" t="s">
        <v>59</v>
      </c>
      <c r="K1" s="28866" t="s">
        <v>0</v>
      </c>
      <c r="L1" s="28867" t="s">
        <v>56</v>
      </c>
      <c r="M1" s="28868" t="s">
        <v>57</v>
      </c>
      <c r="N1" s="28869" t="s">
        <v>58</v>
      </c>
      <c r="O1" s="28870" t="s">
        <v>4</v>
      </c>
      <c r="P1" s="28871" t="s">
        <v>5</v>
      </c>
      <c r="Q1" s="28872" t="s">
        <v>6</v>
      </c>
      <c r="R1" s="28873" t="s">
        <v>7</v>
      </c>
      <c r="S1" s="28874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collapsed="false" customFormat="false" customHeight="false" hidden="false" ht="37.3" outlineLevel="0" r="2">
      <c r="A2" s="28641" t="s">
        <v>11</v>
      </c>
      <c r="B2" s="28666" t="s">
        <v>61</v>
      </c>
      <c r="C2" s="28691" t="s">
        <v>18</v>
      </c>
      <c r="D2" s="28716" t="n">
        <v>7.3902532756643</v>
      </c>
      <c r="E2" s="28741" t="n">
        <v>5.8535485765269</v>
      </c>
      <c r="F2" s="28766" t="n">
        <v>4.728075505525001</v>
      </c>
      <c r="G2" s="28791" t="n">
        <v>4.473820824259299</v>
      </c>
      <c r="H2" s="28816" t="n">
        <v>4.976261385359</v>
      </c>
      <c r="I2" s="28841" t="n">
        <v>12.9399798527866</v>
      </c>
      <c r="K2" s="28875" t="s">
        <v>11</v>
      </c>
      <c r="L2" s="28900" t="s">
        <v>61</v>
      </c>
      <c r="M2" s="28925" t="s">
        <v>18</v>
      </c>
      <c r="N2" s="28950" t="n">
        <v>6.2583508411843</v>
      </c>
      <c r="O2" s="28975" t="n">
        <v>5.0078103176659</v>
      </c>
      <c r="P2" s="29000" t="n">
        <v>4.692674180778299</v>
      </c>
      <c r="Q2" s="29025" t="n">
        <v>5.216515571816399</v>
      </c>
      <c r="R2" s="29050" t="n">
        <v>6.340023062497</v>
      </c>
      <c r="S2" s="29075" t="n">
        <v>15.5850379389579</v>
      </c>
      <c r="U2" s="4" t="s">
        <v>62</v>
      </c>
      <c r="V2" s="4" t="s">
        <v>61</v>
      </c>
      <c r="W2" s="4" t="s">
        <v>18</v>
      </c>
      <c r="X2" s="0" t="n">
        <f aca="false">N2/D2</f>
        <v>0.846838478701766</v>
      </c>
      <c r="Y2" s="0" t="n">
        <f aca="false">O2/E2</f>
        <v>0.855517000020729</v>
      </c>
      <c r="Z2" s="0" t="n">
        <f aca="false">P2/F2</f>
        <v>0.994193284485453</v>
      </c>
      <c r="AA2" s="0" t="n">
        <f aca="false">Q2/G2</f>
        <v>1.16487852530391</v>
      </c>
      <c r="AB2" s="0" t="n">
        <f aca="false">R2/H2</f>
        <v>1.24961921628541</v>
      </c>
      <c r="AC2" s="0" t="n">
        <f aca="false">S2/I2</f>
        <v>1.19752721588563</v>
      </c>
    </row>
    <row collapsed="false" customFormat="false" customHeight="false" hidden="false" ht="37.3" outlineLevel="0" r="3">
      <c r="A3" s="28642" t="s">
        <v>11</v>
      </c>
      <c r="B3" s="28667" t="s">
        <v>61</v>
      </c>
      <c r="C3" s="28692" t="s">
        <v>20</v>
      </c>
      <c r="D3" s="28717" t="n">
        <v>3.2636026263352003</v>
      </c>
      <c r="E3" s="28742" t="n">
        <v>4.554865199676</v>
      </c>
      <c r="F3" s="28767" t="n">
        <v>4.886778508586</v>
      </c>
      <c r="G3" s="28792" t="n">
        <v>4.8139829603615</v>
      </c>
      <c r="H3" s="28817" t="n">
        <v>4.8328018219831</v>
      </c>
      <c r="I3" s="28842" t="n">
        <v>1.9980462219317</v>
      </c>
      <c r="K3" s="28876" t="s">
        <v>11</v>
      </c>
      <c r="L3" s="28901" t="s">
        <v>61</v>
      </c>
      <c r="M3" s="28926" t="s">
        <v>20</v>
      </c>
      <c r="N3" s="28951" t="n">
        <v>3.3641977648352</v>
      </c>
      <c r="O3" s="28976" t="n">
        <v>5.8115039680125</v>
      </c>
      <c r="P3" s="29001" t="n">
        <v>6.8348756256069</v>
      </c>
      <c r="Q3" s="29026" t="n">
        <v>7.003680247454399</v>
      </c>
      <c r="R3" s="29051" t="n">
        <v>7.110319409190101</v>
      </c>
      <c r="S3" s="29076" t="n">
        <v>2.3808509236743998</v>
      </c>
      <c r="U3" s="4" t="s">
        <v>62</v>
      </c>
      <c r="V3" s="4" t="s">
        <v>61</v>
      </c>
      <c r="W3" s="4" t="s">
        <v>20</v>
      </c>
      <c r="X3" s="0" t="n">
        <f aca="false">N3/D3</f>
        <v>1.03082334156991</v>
      </c>
      <c r="Y3" s="0" t="n">
        <f aca="false">O3/E3</f>
        <v>1.27588934320732</v>
      </c>
      <c r="Z3" s="0" t="n">
        <f aca="false">P3/F3</f>
        <v>1.39875329376207</v>
      </c>
      <c r="AA3" s="0" t="n">
        <f aca="false">Q3/G3</f>
        <v>1.45052108643239</v>
      </c>
      <c r="AB3" s="0" t="n">
        <f aca="false">R3/H3</f>
        <v>1.46037909308728</v>
      </c>
      <c r="AC3" s="0" t="n">
        <f aca="false">S3/I3</f>
        <v>1.19083133207854</v>
      </c>
    </row>
    <row collapsed="false" customFormat="false" customHeight="false" hidden="false" ht="49.25" outlineLevel="0" r="4">
      <c r="A4" s="28643" t="s">
        <v>11</v>
      </c>
      <c r="B4" s="28668" t="s">
        <v>63</v>
      </c>
      <c r="C4" s="28693" t="s">
        <v>18</v>
      </c>
      <c r="D4" s="28718" t="n">
        <v>0.0035332709121</v>
      </c>
      <c r="E4" s="28743" t="n">
        <v>0.0345851593059</v>
      </c>
      <c r="F4" s="28768" t="n">
        <v>0.0810470713796</v>
      </c>
      <c r="G4" s="28793" t="n">
        <v>0.1351090130043</v>
      </c>
      <c r="H4" s="28818" t="n">
        <v>0.32684220342660003</v>
      </c>
      <c r="I4" s="28843" t="n">
        <v>2.3205646224159997</v>
      </c>
      <c r="K4" s="28877" t="s">
        <v>11</v>
      </c>
      <c r="L4" s="28902" t="s">
        <v>63</v>
      </c>
      <c r="M4" s="28927" t="s">
        <v>18</v>
      </c>
      <c r="N4" s="28952" t="n">
        <v>0.0037658440102999995</v>
      </c>
      <c r="O4" s="28977" t="n">
        <v>0.04313865276110001</v>
      </c>
      <c r="P4" s="29002" t="n">
        <v>0.12608167396169997</v>
      </c>
      <c r="Q4" s="29027" t="n">
        <v>0.21984352023829998</v>
      </c>
      <c r="R4" s="29052" t="n">
        <v>0.4588259955001</v>
      </c>
      <c r="S4" s="29077" t="n">
        <v>2.5428941592357</v>
      </c>
      <c r="U4" s="4" t="s">
        <v>62</v>
      </c>
      <c r="V4" s="4" t="s">
        <v>63</v>
      </c>
      <c r="W4" s="4" t="s">
        <v>18</v>
      </c>
      <c r="X4" s="0" t="n">
        <f aca="false">N4/D4</f>
        <v>1.06582373782988</v>
      </c>
      <c r="Y4" s="0" t="n">
        <f aca="false">O4/E4</f>
        <v>1.24731687309998</v>
      </c>
      <c r="Z4" s="0" t="n">
        <f aca="false">P4/F4</f>
        <v>1.56444095318139</v>
      </c>
      <c r="AA4" s="0" t="n">
        <f aca="false">Q4/G4</f>
        <v>1.6322249049727</v>
      </c>
      <c r="AB4" s="0" t="n">
        <f aca="false">R4/H4</f>
        <v>1.32596682821056</v>
      </c>
      <c r="AC4" s="0" t="n">
        <f aca="false">S4/I4</f>
        <v>1.09215292696642</v>
      </c>
    </row>
    <row collapsed="false" customFormat="false" customHeight="false" hidden="false" ht="49.25" outlineLevel="0" r="5">
      <c r="A5" s="28644" t="s">
        <v>11</v>
      </c>
      <c r="B5" s="28669" t="s">
        <v>63</v>
      </c>
      <c r="C5" s="28694" t="s">
        <v>20</v>
      </c>
      <c r="D5" s="28719" t="n">
        <v>0.0331635976088</v>
      </c>
      <c r="E5" s="28744" t="n">
        <v>0.191867217902</v>
      </c>
      <c r="F5" s="28769" t="n">
        <v>0.24197651598009998</v>
      </c>
      <c r="G5" s="28794" t="n">
        <v>0.24746486151839997</v>
      </c>
      <c r="H5" s="28819" t="n">
        <v>0.2830869720959</v>
      </c>
      <c r="I5" s="28844" t="n">
        <v>0.22332873641940001</v>
      </c>
      <c r="K5" s="28878" t="s">
        <v>11</v>
      </c>
      <c r="L5" s="28903" t="s">
        <v>63</v>
      </c>
      <c r="M5" s="28928" t="s">
        <v>20</v>
      </c>
      <c r="N5" s="28953" t="n">
        <v>0.043206809825600004</v>
      </c>
      <c r="O5" s="28978" t="n">
        <v>0.24870642267360002</v>
      </c>
      <c r="P5" s="29003" t="n">
        <v>0.32338832685069996</v>
      </c>
      <c r="Q5" s="29028" t="n">
        <v>0.34015284433709997</v>
      </c>
      <c r="R5" s="29053" t="n">
        <v>0.3850040639885</v>
      </c>
      <c r="S5" s="29078" t="n">
        <v>0.2561326706076</v>
      </c>
      <c r="U5" s="4" t="s">
        <v>62</v>
      </c>
      <c r="V5" s="4" t="s">
        <v>63</v>
      </c>
      <c r="W5" s="4" t="s">
        <v>20</v>
      </c>
      <c r="X5" s="0" t="n">
        <f aca="false">N5/D5</f>
        <v>1.30283844157291</v>
      </c>
      <c r="Y5" s="0" t="n">
        <f aca="false">O5/E5</f>
        <v>1.29624239822267</v>
      </c>
      <c r="Z5" s="0" t="n">
        <f aca="false">P5/F5</f>
        <v>1.33613583845766</v>
      </c>
      <c r="AA5" s="0" t="n">
        <f aca="false">Q5/G5</f>
        <v>1.372885913553</v>
      </c>
      <c r="AB5" s="0" t="n">
        <f aca="false">R5/H5</f>
        <v>1.35537894145626</v>
      </c>
      <c r="AC5" s="0" t="n">
        <f aca="false">S5/I5</f>
        <v>1.12601759799481</v>
      </c>
    </row>
    <row collapsed="false" customFormat="false" customHeight="false" hidden="false" ht="25.35" outlineLevel="0" r="6">
      <c r="A6" s="28645" t="s">
        <v>11</v>
      </c>
      <c r="B6" s="28670" t="s">
        <v>64</v>
      </c>
      <c r="C6" s="28695" t="s">
        <v>13</v>
      </c>
      <c r="D6" s="28720" t="n">
        <v>0.3708589979238</v>
      </c>
      <c r="E6" s="28745" t="n">
        <v>0.2805119112154</v>
      </c>
      <c r="F6" s="28770" t="n">
        <v>0.1897690515352</v>
      </c>
      <c r="G6" s="28795" t="n">
        <v>0.1280432328407</v>
      </c>
      <c r="H6" s="28820" t="n">
        <v>0.0691081988099</v>
      </c>
      <c r="I6" s="28845" t="n">
        <v>0.0218334597159</v>
      </c>
      <c r="K6" s="28879" t="s">
        <v>11</v>
      </c>
      <c r="L6" s="28904" t="s">
        <v>64</v>
      </c>
      <c r="M6" s="28929" t="s">
        <v>13</v>
      </c>
      <c r="N6" s="28954" t="n">
        <v>0.31152156100749995</v>
      </c>
      <c r="O6" s="28979" t="n">
        <v>0.2356300048540999</v>
      </c>
      <c r="P6" s="29004" t="n">
        <v>0.15951538889869996</v>
      </c>
      <c r="Q6" s="29029" t="n">
        <v>0.10788050651859998</v>
      </c>
      <c r="R6" s="29054" t="n">
        <v>0.058565276887900024</v>
      </c>
      <c r="S6" s="29079" t="n">
        <v>0.0191728002332</v>
      </c>
      <c r="U6" s="4" t="s">
        <v>62</v>
      </c>
      <c r="V6" s="4" t="s">
        <v>64</v>
      </c>
      <c r="W6" s="4" t="s">
        <v>13</v>
      </c>
      <c r="X6" s="0" t="n">
        <f aca="false">N6/D6</f>
        <v>0.840000007419283</v>
      </c>
      <c r="Y6" s="0" t="n">
        <f aca="false">O6/E6</f>
        <v>0.83999999797928</v>
      </c>
      <c r="Z6" s="0" t="n">
        <f aca="false">P6/F6</f>
        <v>0.840568039250913</v>
      </c>
      <c r="AA6" s="0" t="n">
        <f aca="false">Q6/G6</f>
        <v>0.842481238487085</v>
      </c>
      <c r="AB6" s="0" t="n">
        <f aca="false">R6/H6</f>
        <v>0.847292416504524</v>
      </c>
      <c r="AC6" s="0" t="n">
        <f aca="false">S6/I6</f>
        <v>0.878128173176127</v>
      </c>
    </row>
    <row collapsed="false" customFormat="false" customHeight="false" hidden="false" ht="37.3" outlineLevel="0" r="7">
      <c r="A7" s="28646" t="s">
        <v>11</v>
      </c>
      <c r="B7" s="28671" t="s">
        <v>65</v>
      </c>
      <c r="C7" s="28696" t="s">
        <v>13</v>
      </c>
      <c r="D7" s="28721" t="n">
        <v>1.18909144E-4</v>
      </c>
      <c r="E7" s="28746" t="n">
        <v>5.603749999E-4</v>
      </c>
      <c r="F7" s="28771" t="n">
        <v>6.460707693E-4</v>
      </c>
      <c r="G7" s="28796" t="n">
        <v>6.995124846000001E-4</v>
      </c>
      <c r="H7" s="28821" t="n">
        <v>0.0014250382569</v>
      </c>
      <c r="I7" s="28846" t="n">
        <v>0.0067542554195999995</v>
      </c>
      <c r="K7" s="28880" t="s">
        <v>11</v>
      </c>
      <c r="L7" s="28905" t="s">
        <v>65</v>
      </c>
      <c r="M7" s="28930" t="s">
        <v>13</v>
      </c>
      <c r="N7" s="28955" t="n">
        <v>1.189091399E-4</v>
      </c>
      <c r="O7" s="28980" t="n">
        <v>5.603749972999998E-4</v>
      </c>
      <c r="P7" s="29005" t="n">
        <v>6.460707836E-4</v>
      </c>
      <c r="Q7" s="29030" t="n">
        <v>6.995124784000001E-4</v>
      </c>
      <c r="R7" s="29055" t="n">
        <v>0.0014250382277</v>
      </c>
      <c r="S7" s="29080" t="n">
        <v>0.0067542553601</v>
      </c>
      <c r="U7" s="4" t="s">
        <v>62</v>
      </c>
      <c r="V7" s="4" t="s">
        <v>65</v>
      </c>
      <c r="W7" s="4" t="s">
        <v>13</v>
      </c>
      <c r="X7" s="0" t="n">
        <f aca="false">N7/D7</f>
        <v>0.999999965519893</v>
      </c>
      <c r="Y7" s="0" t="n">
        <f aca="false">O7/E7</f>
        <v>0.99999999536025</v>
      </c>
      <c r="Z7" s="0" t="n">
        <f aca="false">P7/F7</f>
        <v>1.00000002091302</v>
      </c>
      <c r="AA7" s="0" t="n">
        <f aca="false">Q7/G7</f>
        <v>0.999999993392835</v>
      </c>
      <c r="AB7" s="0" t="n">
        <f aca="false">R7/H7</f>
        <v>0.99999997906208</v>
      </c>
      <c r="AC7" s="0" t="n">
        <f aca="false">S7/I7</f>
        <v>1.00000000586361</v>
      </c>
    </row>
    <row collapsed="false" customFormat="false" customHeight="false" hidden="false" ht="37.3" outlineLevel="0" r="8">
      <c r="A8" s="28647" t="s">
        <v>11</v>
      </c>
      <c r="B8" s="28672" t="s">
        <v>66</v>
      </c>
      <c r="C8" s="28697" t="s">
        <v>16</v>
      </c>
      <c r="D8" s="28722" t="n">
        <v>0.0</v>
      </c>
      <c r="E8" s="28747" t="n">
        <v>0.0020027699378</v>
      </c>
      <c r="F8" s="28772" t="n">
        <v>0.0041852141298</v>
      </c>
      <c r="G8" s="28797" t="n">
        <v>0.0046403848408</v>
      </c>
      <c r="H8" s="28822" t="n">
        <v>0.004482633788499999</v>
      </c>
      <c r="I8" s="28847" t="n">
        <v>1.6081434E-5</v>
      </c>
      <c r="K8" s="28881" t="s">
        <v>11</v>
      </c>
      <c r="L8" s="28906" t="s">
        <v>66</v>
      </c>
      <c r="M8" s="28931" t="s">
        <v>16</v>
      </c>
      <c r="N8" s="28956" t="n">
        <v>0.0</v>
      </c>
      <c r="O8" s="28981" t="n">
        <v>0.0014539320309000002</v>
      </c>
      <c r="P8" s="29006" t="n">
        <v>0.003055818831599999</v>
      </c>
      <c r="Q8" s="29031" t="n">
        <v>0.0033892168159000004</v>
      </c>
      <c r="R8" s="29056" t="n">
        <v>0.0032743960996</v>
      </c>
      <c r="S8" s="29081" t="n">
        <v>1.23215964E-5</v>
      </c>
      <c r="U8" s="4" t="s">
        <v>62</v>
      </c>
      <c r="V8" s="4" t="s">
        <v>66</v>
      </c>
      <c r="W8" s="4" t="s">
        <v>16</v>
      </c>
      <c r="X8" s="0" t="e">
        <f aca="false">N8/D8</f>
        <v>#DIV/0!</v>
      </c>
      <c r="Y8" s="0" t="n">
        <f aca="false">O8/E8</f>
        <v>0.725960582620445</v>
      </c>
      <c r="Z8" s="0" t="n">
        <f aca="false">P8/F8</f>
        <v>0.730143780284002</v>
      </c>
      <c r="AA8" s="0" t="n">
        <f aca="false">Q8/G8</f>
        <v>0.730409206813964</v>
      </c>
      <c r="AB8" s="0" t="n">
        <f aca="false">R8/H8</f>
        <v>0.730355519348429</v>
      </c>
      <c r="AC8" s="0" t="e">
        <f aca="false">S8/I8</f>
        <v>#DIV/0!</v>
      </c>
    </row>
    <row collapsed="false" customFormat="false" customHeight="false" hidden="false" ht="37.3" outlineLevel="0" r="9">
      <c r="A9" s="28648" t="s">
        <v>11</v>
      </c>
      <c r="B9" s="28673" t="s">
        <v>67</v>
      </c>
      <c r="C9" s="28698" t="s">
        <v>14</v>
      </c>
      <c r="D9" s="28723" t="n">
        <v>0.3172201484065</v>
      </c>
      <c r="E9" s="28748" t="n">
        <v>2.6726492974128</v>
      </c>
      <c r="F9" s="28773" t="n">
        <v>5.3296969918917005</v>
      </c>
      <c r="G9" s="28798" t="n">
        <v>6.4752279786767994</v>
      </c>
      <c r="H9" s="28823" t="n">
        <v>5.691054156345899</v>
      </c>
      <c r="I9" s="28848" t="n">
        <v>0.8180571225950001</v>
      </c>
      <c r="K9" s="28882" t="s">
        <v>11</v>
      </c>
      <c r="L9" s="28907" t="s">
        <v>67</v>
      </c>
      <c r="M9" s="28932" t="s">
        <v>14</v>
      </c>
      <c r="N9" s="28957" t="n">
        <v>0.298597690745</v>
      </c>
      <c r="O9" s="28982" t="n">
        <v>2.5087979382890997</v>
      </c>
      <c r="P9" s="29007" t="n">
        <v>4.9957794690837</v>
      </c>
      <c r="Q9" s="29032" t="n">
        <v>6.066557786145702</v>
      </c>
      <c r="R9" s="29057" t="n">
        <v>5.334982891138399</v>
      </c>
      <c r="S9" s="29082" t="n">
        <v>0.7641182631459</v>
      </c>
      <c r="U9" s="4" t="s">
        <v>62</v>
      </c>
      <c r="V9" s="4" t="s">
        <v>67</v>
      </c>
      <c r="W9" s="4" t="s">
        <v>14</v>
      </c>
      <c r="X9" s="0" t="n">
        <f aca="false">N9/D9</f>
        <v>0.941294846008216</v>
      </c>
      <c r="Y9" s="0" t="n">
        <f aca="false">O9/E9</f>
        <v>0.938693281126591</v>
      </c>
      <c r="Z9" s="0" t="n">
        <f aca="false">P9/F9</f>
        <v>0.937324925590503</v>
      </c>
      <c r="AA9" s="0" t="n">
        <f aca="false">Q9/G9</f>
        <v>0.936807733367723</v>
      </c>
      <c r="AB9" s="0" t="n">
        <f aca="false">R9/H9</f>
        <v>0.937327789710257</v>
      </c>
      <c r="AC9" s="0" t="n">
        <f aca="false">S9/I9</f>
        <v>0.933458272609705</v>
      </c>
    </row>
    <row collapsed="false" customFormat="false" customHeight="false" hidden="false" ht="25.35" outlineLevel="0" r="10">
      <c r="A10" s="28649" t="s">
        <v>11</v>
      </c>
      <c r="B10" s="28674" t="s">
        <v>68</v>
      </c>
      <c r="C10" s="28699" t="s">
        <v>16</v>
      </c>
      <c r="D10" s="28724" t="n">
        <v>26.177027429126703</v>
      </c>
      <c r="E10" s="28749" t="n">
        <v>20.234461498367704</v>
      </c>
      <c r="F10" s="28774" t="n">
        <v>13.4818913218925</v>
      </c>
      <c r="G10" s="28799" t="n">
        <v>8.3215024173062</v>
      </c>
      <c r="H10" s="28824" t="n">
        <v>3.637846067172</v>
      </c>
      <c r="I10" s="28849" t="n">
        <v>0.0096667944046</v>
      </c>
      <c r="K10" s="28883" t="s">
        <v>11</v>
      </c>
      <c r="L10" s="28908" t="s">
        <v>68</v>
      </c>
      <c r="M10" s="28933" t="s">
        <v>16</v>
      </c>
      <c r="N10" s="28958" t="n">
        <v>16.3947850392575</v>
      </c>
      <c r="O10" s="28983" t="n">
        <v>12.668235610885299</v>
      </c>
      <c r="P10" s="29008" t="n">
        <v>8.4505978181003</v>
      </c>
      <c r="Q10" s="29033" t="n">
        <v>5.214693164855</v>
      </c>
      <c r="R10" s="29058" t="n">
        <v>2.2784831982104</v>
      </c>
      <c r="S10" s="29083" t="n">
        <v>0.005891025749200003</v>
      </c>
      <c r="U10" s="4" t="s">
        <v>62</v>
      </c>
      <c r="V10" s="4" t="s">
        <v>68</v>
      </c>
      <c r="W10" s="4" t="s">
        <v>16</v>
      </c>
      <c r="X10" s="0" t="n">
        <f aca="false">N10/D10</f>
        <v>0.626304307608866</v>
      </c>
      <c r="Y10" s="0" t="n">
        <f aca="false">O10/E10</f>
        <v>0.626072288205309</v>
      </c>
      <c r="Z10" s="0" t="n">
        <f aca="false">P10/F10</f>
        <v>0.626810893574509</v>
      </c>
      <c r="AA10" s="0" t="n">
        <f aca="false">Q10/G10</f>
        <v>0.626661626456604</v>
      </c>
      <c r="AB10" s="0" t="n">
        <f aca="false">R10/H10</f>
        <v>0.626342460023819</v>
      </c>
      <c r="AC10" s="0" t="n">
        <f aca="false">S10/I10</f>
        <v>0.6035263600534</v>
      </c>
    </row>
    <row collapsed="false" customFormat="false" customHeight="false" hidden="false" ht="25.35" outlineLevel="0" r="11">
      <c r="A11" s="28650" t="s">
        <v>11</v>
      </c>
      <c r="B11" s="28675" t="s">
        <v>69</v>
      </c>
      <c r="C11" s="28700" t="s">
        <v>14</v>
      </c>
      <c r="D11" s="28725" t="n">
        <v>50.676596845185905</v>
      </c>
      <c r="E11" s="28750" t="n">
        <v>48.5614570496457</v>
      </c>
      <c r="F11" s="28775" t="n">
        <v>38.279056172442296</v>
      </c>
      <c r="G11" s="28800" t="n">
        <v>27.9259040844112</v>
      </c>
      <c r="H11" s="28825" t="n">
        <v>17.1350591152264</v>
      </c>
      <c r="I11" s="28850" t="n">
        <v>0.7319884150698001</v>
      </c>
      <c r="K11" s="28884" t="s">
        <v>11</v>
      </c>
      <c r="L11" s="28909" t="s">
        <v>69</v>
      </c>
      <c r="M11" s="28934" t="s">
        <v>14</v>
      </c>
      <c r="N11" s="28959" t="n">
        <v>40.218463975175304</v>
      </c>
      <c r="O11" s="28984" t="n">
        <v>38.7601767473636</v>
      </c>
      <c r="P11" s="29009" t="n">
        <v>30.8580361446951</v>
      </c>
      <c r="Q11" s="29034" t="n">
        <v>22.8002202533908</v>
      </c>
      <c r="R11" s="29059" t="n">
        <v>14.1861784781937</v>
      </c>
      <c r="S11" s="29084" t="n">
        <v>0.620751042723</v>
      </c>
      <c r="U11" s="4" t="s">
        <v>62</v>
      </c>
      <c r="V11" s="4" t="s">
        <v>69</v>
      </c>
      <c r="W11" s="4" t="s">
        <v>14</v>
      </c>
      <c r="X11" s="0" t="n">
        <f aca="false">N11/D11</f>
        <v>0.793629929374311</v>
      </c>
      <c r="Y11" s="0" t="n">
        <f aca="false">O11/E11</f>
        <v>0.798167499540593</v>
      </c>
      <c r="Z11" s="0" t="n">
        <f aca="false">P11/F11</f>
        <v>0.806111950753838</v>
      </c>
      <c r="AA11" s="0" t="n">
        <f aca="false">Q11/G11</f>
        <v>0.816293094308328</v>
      </c>
      <c r="AB11" s="0" t="n">
        <f aca="false">R11/H11</f>
        <v>0.827604622846494</v>
      </c>
      <c r="AC11" s="0" t="n">
        <f aca="false">S11/I11</f>
        <v>0.846714015137797</v>
      </c>
    </row>
    <row collapsed="false" customFormat="false" customHeight="false" hidden="false" ht="13.4" outlineLevel="0" r="12">
      <c r="A12" s="28651" t="s">
        <v>11</v>
      </c>
      <c r="B12" s="28676" t="s">
        <v>70</v>
      </c>
      <c r="C12" s="28701" t="s">
        <v>13</v>
      </c>
      <c r="D12" s="28726" t="n">
        <v>0.4469240524513</v>
      </c>
      <c r="E12" s="28751" t="n">
        <v>0.38514932168370003</v>
      </c>
      <c r="F12" s="28776" t="n">
        <v>0.3902667377908</v>
      </c>
      <c r="G12" s="28801" t="n">
        <v>0.4829932487225</v>
      </c>
      <c r="H12" s="28826" t="n">
        <v>0.6343834503203</v>
      </c>
      <c r="I12" s="28851" t="n">
        <v>0.31132214991389995</v>
      </c>
      <c r="K12" s="28885" t="s">
        <v>11</v>
      </c>
      <c r="L12" s="28910" t="s">
        <v>70</v>
      </c>
      <c r="M12" s="28935" t="s">
        <v>13</v>
      </c>
      <c r="N12" s="28960" t="n">
        <v>0.922629985094</v>
      </c>
      <c r="O12" s="28985" t="n">
        <v>0.7951022585467001</v>
      </c>
      <c r="P12" s="29010" t="n">
        <v>0.8157736144815999</v>
      </c>
      <c r="Q12" s="29035" t="n">
        <v>1.0285670896251997</v>
      </c>
      <c r="R12" s="29060" t="n">
        <v>1.3652636648985998</v>
      </c>
      <c r="S12" s="29085" t="n">
        <v>0.6741320708092999</v>
      </c>
      <c r="U12" s="4" t="s">
        <v>62</v>
      </c>
      <c r="V12" s="4" t="s">
        <v>70</v>
      </c>
      <c r="W12" s="4" t="s">
        <v>13</v>
      </c>
      <c r="X12" s="0" t="n">
        <f aca="false">N12/D12</f>
        <v>2.06439993558981</v>
      </c>
      <c r="Y12" s="0" t="n">
        <f aca="false">O12/E12</f>
        <v>2.06439999704756</v>
      </c>
      <c r="Z12" s="0" t="n">
        <f aca="false">P12/F12</f>
        <v>2.09028808432027</v>
      </c>
      <c r="AA12" s="0" t="n">
        <f aca="false">Q12/G12</f>
        <v>2.12970321465888</v>
      </c>
      <c r="AB12" s="0" t="n">
        <f aca="false">R12/H12</f>
        <v>2.15193981087942</v>
      </c>
      <c r="AC12" s="0" t="n">
        <f aca="false">S12/I12</f>
        <v>2.16549455281345</v>
      </c>
    </row>
    <row collapsed="false" customFormat="false" customHeight="false" hidden="false" ht="25.35" outlineLevel="0" r="13">
      <c r="A13" s="28652" t="s">
        <v>11</v>
      </c>
      <c r="B13" s="28677" t="s">
        <v>71</v>
      </c>
      <c r="C13" s="28702" t="s">
        <v>13</v>
      </c>
      <c r="D13" s="28727" t="n">
        <v>1.343654E-7</v>
      </c>
      <c r="E13" s="28752" t="n">
        <v>3.51627926E-5</v>
      </c>
      <c r="F13" s="28777" t="n">
        <v>0.0036157481926</v>
      </c>
      <c r="G13" s="28802" t="n">
        <v>0.0121471668007</v>
      </c>
      <c r="H13" s="28827" t="n">
        <v>0.0157420970093</v>
      </c>
      <c r="I13" s="28852" t="n">
        <v>0.0021107587342</v>
      </c>
      <c r="K13" s="28886" t="s">
        <v>11</v>
      </c>
      <c r="L13" s="28911" t="s">
        <v>71</v>
      </c>
      <c r="M13" s="28936" t="s">
        <v>13</v>
      </c>
      <c r="N13" s="28961" t="n">
        <v>3.8193349999999997E-7</v>
      </c>
      <c r="O13" s="28986" t="n">
        <v>9.995023749999999E-5</v>
      </c>
      <c r="P13" s="29011" t="n">
        <v>0.0102777643293</v>
      </c>
      <c r="Q13" s="29036" t="n">
        <v>0.0345283196212</v>
      </c>
      <c r="R13" s="29061" t="n">
        <v>0.044746915445</v>
      </c>
      <c r="S13" s="29086" t="n">
        <v>0.0059998316873</v>
      </c>
      <c r="U13" s="4" t="s">
        <v>62</v>
      </c>
      <c r="V13" s="4" t="s">
        <v>71</v>
      </c>
      <c r="W13" s="4" t="s">
        <v>13</v>
      </c>
      <c r="X13" s="0" t="n">
        <f aca="false">N13/D13</f>
        <v>2.84249888736237</v>
      </c>
      <c r="Y13" s="0" t="n">
        <f aca="false">O13/E13</f>
        <v>2.84249998676157</v>
      </c>
      <c r="Z13" s="0" t="n">
        <f aca="false">P13/F13</f>
        <v>2.84250004053532</v>
      </c>
      <c r="AA13" s="0" t="n">
        <f aca="false">Q13/G13</f>
        <v>2.84249984969789</v>
      </c>
      <c r="AB13" s="0" t="n">
        <f aca="false">R13/H13</f>
        <v>2.84250030200799</v>
      </c>
      <c r="AC13" s="0" t="n">
        <f aca="false">S13/I13</f>
        <v>2.84250000817314</v>
      </c>
    </row>
    <row collapsed="false" customFormat="false" customHeight="false" hidden="false" ht="25.35" outlineLevel="0" r="14">
      <c r="A14" s="28653" t="s">
        <v>11</v>
      </c>
      <c r="B14" s="28678" t="s">
        <v>72</v>
      </c>
      <c r="C14" s="28703" t="s">
        <v>13</v>
      </c>
      <c r="D14" s="28728" t="n">
        <v>13.1231562971184</v>
      </c>
      <c r="E14" s="28753" t="n">
        <v>11.6600665342601</v>
      </c>
      <c r="F14" s="28778" t="n">
        <v>9.054454906466301</v>
      </c>
      <c r="G14" s="28803" t="n">
        <v>7.2606264759690005</v>
      </c>
      <c r="H14" s="28828" t="n">
        <v>5.519067880820501</v>
      </c>
      <c r="I14" s="28853" t="n">
        <v>1.7555599013024</v>
      </c>
      <c r="K14" s="28887" t="s">
        <v>11</v>
      </c>
      <c r="L14" s="28912" t="s">
        <v>72</v>
      </c>
      <c r="M14" s="28937" t="s">
        <v>13</v>
      </c>
      <c r="N14" s="28962" t="n">
        <v>12.066186215658501</v>
      </c>
      <c r="O14" s="28987" t="n">
        <v>10.721744450388</v>
      </c>
      <c r="P14" s="29012" t="n">
        <v>8.3499716444944</v>
      </c>
      <c r="Q14" s="29037" t="n">
        <v>6.7328312818969005</v>
      </c>
      <c r="R14" s="29062" t="n">
        <v>5.1581585530772</v>
      </c>
      <c r="S14" s="29087" t="n">
        <v>1.6899174676275</v>
      </c>
      <c r="U14" s="4" t="s">
        <v>62</v>
      </c>
      <c r="V14" s="4" t="s">
        <v>72</v>
      </c>
      <c r="W14" s="4" t="s">
        <v>13</v>
      </c>
      <c r="X14" s="0" t="n">
        <f aca="false">N14/D14</f>
        <v>0.919457632178625</v>
      </c>
      <c r="Y14" s="0" t="n">
        <f aca="false">O14/E14</f>
        <v>0.919526867096763</v>
      </c>
      <c r="Z14" s="0" t="n">
        <f aca="false">P14/F14</f>
        <v>0.9221836163779</v>
      </c>
      <c r="AA14" s="0" t="n">
        <f aca="false">Q14/G14</f>
        <v>0.927066308073927</v>
      </c>
      <c r="AB14" s="0" t="n">
        <f aca="false">R14/H14</f>
        <v>0.933824623042487</v>
      </c>
      <c r="AC14" s="0" t="n">
        <f aca="false">S14/I14</f>
        <v>0.962446924137657</v>
      </c>
    </row>
    <row collapsed="false" customFormat="false" customHeight="false" hidden="false" ht="37.3" outlineLevel="0" r="15">
      <c r="A15" s="28654" t="s">
        <v>11</v>
      </c>
      <c r="B15" s="28679" t="s">
        <v>73</v>
      </c>
      <c r="C15" s="28704" t="s">
        <v>13</v>
      </c>
      <c r="D15" s="28729" t="n">
        <v>0.0685389095634</v>
      </c>
      <c r="E15" s="28754" t="n">
        <v>0.3585183946041</v>
      </c>
      <c r="F15" s="28779" t="n">
        <v>0.5731197651475</v>
      </c>
      <c r="G15" s="28804" t="n">
        <v>0.7317228473024</v>
      </c>
      <c r="H15" s="28829" t="n">
        <v>0.8947947392579</v>
      </c>
      <c r="I15" s="28854" t="n">
        <v>0.5234506130253</v>
      </c>
      <c r="K15" s="28888" t="s">
        <v>11</v>
      </c>
      <c r="L15" s="28913" t="s">
        <v>73</v>
      </c>
      <c r="M15" s="28938" t="s">
        <v>13</v>
      </c>
      <c r="N15" s="28963" t="n">
        <v>0.06853889985409999</v>
      </c>
      <c r="O15" s="28988" t="n">
        <v>0.358518340694</v>
      </c>
      <c r="P15" s="29013" t="n">
        <v>0.5731196962759</v>
      </c>
      <c r="Q15" s="29038" t="n">
        <v>0.7317227578659</v>
      </c>
      <c r="R15" s="29063" t="n">
        <v>0.8947937794851001</v>
      </c>
      <c r="S15" s="29088" t="n">
        <v>0.523446897096</v>
      </c>
      <c r="U15" s="4" t="s">
        <v>62</v>
      </c>
      <c r="V15" s="4" t="s">
        <v>73</v>
      </c>
      <c r="W15" s="4" t="s">
        <v>13</v>
      </c>
      <c r="X15" s="0" t="n">
        <f aca="false">N15/D15</f>
        <v>0.999999858338861</v>
      </c>
      <c r="Y15" s="0" t="n">
        <f aca="false">O15/E15</f>
        <v>0.999999849630867</v>
      </c>
      <c r="Z15" s="0" t="n">
        <f aca="false">P15/F15</f>
        <v>0.999999882003016</v>
      </c>
      <c r="AA15" s="0" t="n">
        <f aca="false">Q15/G15</f>
        <v>0.999999885175156</v>
      </c>
      <c r="AB15" s="0" t="n">
        <f aca="false">R15/H15</f>
        <v>0.999999096976078</v>
      </c>
      <c r="AC15" s="0" t="n">
        <f aca="false">S15/I15</f>
        <v>0.999993473059573</v>
      </c>
    </row>
    <row collapsed="false" customFormat="false" customHeight="false" hidden="false" ht="13.4" outlineLevel="0" r="16">
      <c r="A16" s="28655" t="s">
        <v>11</v>
      </c>
      <c r="B16" s="28680" t="s">
        <v>74</v>
      </c>
      <c r="C16" s="28705" t="s">
        <v>13</v>
      </c>
      <c r="D16" s="28730" t="n">
        <v>2.5100472782002</v>
      </c>
      <c r="E16" s="28755" t="n">
        <v>2.6684762261112005</v>
      </c>
      <c r="F16" s="28780" t="n">
        <v>2.8824437477971</v>
      </c>
      <c r="G16" s="28805" t="n">
        <v>3.5479739980358</v>
      </c>
      <c r="H16" s="28830" t="n">
        <v>4.3594101256707</v>
      </c>
      <c r="I16" s="28855" t="n">
        <v>5.198853623272701</v>
      </c>
      <c r="K16" s="28889" t="s">
        <v>11</v>
      </c>
      <c r="L16" s="28914" t="s">
        <v>74</v>
      </c>
      <c r="M16" s="28939" t="s">
        <v>13</v>
      </c>
      <c r="N16" s="28964" t="n">
        <v>6.259858450921101</v>
      </c>
      <c r="O16" s="28989" t="n">
        <v>6.665280480052</v>
      </c>
      <c r="P16" s="29014" t="n">
        <v>7.2631568476214</v>
      </c>
      <c r="Q16" s="29039" t="n">
        <v>9.0437376269092</v>
      </c>
      <c r="R16" s="29064" t="n">
        <v>11.171971484105399</v>
      </c>
      <c r="S16" s="29089" t="n">
        <v>13.3888399285239</v>
      </c>
      <c r="U16" s="4" t="s">
        <v>62</v>
      </c>
      <c r="V16" s="4" t="s">
        <v>74</v>
      </c>
      <c r="W16" s="4" t="s">
        <v>13</v>
      </c>
      <c r="X16" s="0" t="n">
        <f aca="false">N16/D16</f>
        <v>2.49392053499871</v>
      </c>
      <c r="Y16" s="0" t="n">
        <f aca="false">O16/E16</f>
        <v>2.49778522095563</v>
      </c>
      <c r="Z16" s="0" t="n">
        <f aca="false">P16/F16</f>
        <v>2.51923429988015</v>
      </c>
      <c r="AA16" s="0" t="n">
        <f aca="false">Q16/G16</f>
        <v>2.54768508282201</v>
      </c>
      <c r="AB16" s="0" t="n">
        <f aca="false">R16/H16</f>
        <v>2.56069076744026</v>
      </c>
      <c r="AC16" s="0" t="n">
        <f aca="false">S16/I16</f>
        <v>2.57261241677449</v>
      </c>
    </row>
    <row collapsed="false" customFormat="false" customHeight="false" hidden="false" ht="25.35" outlineLevel="0" r="17">
      <c r="A17" s="28656" t="s">
        <v>11</v>
      </c>
      <c r="B17" s="28681" t="s">
        <v>75</v>
      </c>
      <c r="C17" s="28706" t="s">
        <v>13</v>
      </c>
      <c r="D17" s="28731" t="n">
        <v>8.881396409E-4</v>
      </c>
      <c r="E17" s="28756" t="n">
        <v>0.008213001065599999</v>
      </c>
      <c r="F17" s="28781" t="n">
        <v>0.0141850565214</v>
      </c>
      <c r="G17" s="28806" t="n">
        <v>0.0326515961391</v>
      </c>
      <c r="H17" s="28831" t="n">
        <v>0.08271040015120001</v>
      </c>
      <c r="I17" s="28856" t="n">
        <v>0.2605052695255</v>
      </c>
      <c r="K17" s="28890" t="s">
        <v>11</v>
      </c>
      <c r="L17" s="28915" t="s">
        <v>75</v>
      </c>
      <c r="M17" s="28940" t="s">
        <v>13</v>
      </c>
      <c r="N17" s="28965" t="n">
        <v>0.002648489333</v>
      </c>
      <c r="O17" s="28990" t="n">
        <v>0.0241528872263</v>
      </c>
      <c r="P17" s="29015" t="n">
        <v>0.0422323495018</v>
      </c>
      <c r="Q17" s="29040" t="n">
        <v>0.0977883347281</v>
      </c>
      <c r="R17" s="29065" t="n">
        <v>0.24732549193549996</v>
      </c>
      <c r="S17" s="29090" t="n">
        <v>0.7611173167209</v>
      </c>
      <c r="U17" s="4" t="s">
        <v>62</v>
      </c>
      <c r="V17" s="4" t="s">
        <v>75</v>
      </c>
      <c r="W17" s="4" t="s">
        <v>13</v>
      </c>
      <c r="X17" s="0" t="n">
        <f aca="false">N17/D17</f>
        <v>2.98206409334026</v>
      </c>
      <c r="Y17" s="0" t="n">
        <f aca="false">O17/E17</f>
        <v>2.94081140783774</v>
      </c>
      <c r="Z17" s="0" t="n">
        <f aca="false">P17/F17</f>
        <v>2.97730024969696</v>
      </c>
      <c r="AA17" s="0" t="n">
        <f aca="false">Q17/G17</f>
        <v>2.99514926524859</v>
      </c>
      <c r="AB17" s="0" t="n">
        <f aca="false">R17/H17</f>
        <v>2.99133391189735</v>
      </c>
      <c r="AC17" s="0" t="n">
        <f aca="false">S17/I17</f>
        <v>2.91983636663062</v>
      </c>
    </row>
    <row collapsed="false" customFormat="false" customHeight="false" hidden="false" ht="13.4" outlineLevel="0" r="18">
      <c r="A18" s="28657" t="s">
        <v>11</v>
      </c>
      <c r="B18" s="28682" t="s">
        <v>76</v>
      </c>
      <c r="C18" s="28707" t="s">
        <v>13</v>
      </c>
      <c r="D18" s="28732" t="n">
        <v>1.1763381023027</v>
      </c>
      <c r="E18" s="28757" t="n">
        <v>2.0474266812310997</v>
      </c>
      <c r="F18" s="28782" t="n">
        <v>2.6007754307729996</v>
      </c>
      <c r="G18" s="28807" t="n">
        <v>3.1253104935403</v>
      </c>
      <c r="H18" s="28832" t="n">
        <v>3.5650560150457</v>
      </c>
      <c r="I18" s="28857" t="n">
        <v>2.8047312630589003</v>
      </c>
      <c r="K18" s="28891" t="s">
        <v>11</v>
      </c>
      <c r="L18" s="28916" t="s">
        <v>76</v>
      </c>
      <c r="M18" s="28941" t="s">
        <v>13</v>
      </c>
      <c r="N18" s="28966" t="n">
        <v>2.9404139078902003</v>
      </c>
      <c r="O18" s="28991" t="n">
        <v>5.1133702774517005</v>
      </c>
      <c r="P18" s="29016" t="n">
        <v>6.4941333433231</v>
      </c>
      <c r="Q18" s="29041" t="n">
        <v>7.8038809233077</v>
      </c>
      <c r="R18" s="29066" t="n">
        <v>8.900248931085</v>
      </c>
      <c r="S18" s="29091" t="n">
        <v>6.999529788566801</v>
      </c>
      <c r="U18" s="4" t="s">
        <v>62</v>
      </c>
      <c r="V18" s="4" t="s">
        <v>76</v>
      </c>
      <c r="W18" s="4" t="s">
        <v>13</v>
      </c>
      <c r="X18" s="0" t="n">
        <f aca="false">N18/D18</f>
        <v>2.4996333130197</v>
      </c>
      <c r="Y18" s="0" t="n">
        <f aca="false">O18/E18</f>
        <v>2.49746197230226</v>
      </c>
      <c r="Z18" s="0" t="n">
        <f aca="false">P18/F18</f>
        <v>2.49699196698157</v>
      </c>
      <c r="AA18" s="0" t="n">
        <f aca="false">Q18/G18</f>
        <v>2.49694316976204</v>
      </c>
      <c r="AB18" s="0" t="n">
        <f aca="false">R18/H18</f>
        <v>2.49636511299365</v>
      </c>
      <c r="AC18" s="0" t="n">
        <f aca="false">S18/I18</f>
        <v>2.49508249878958</v>
      </c>
    </row>
    <row collapsed="false" customFormat="false" customHeight="false" hidden="false" ht="25.35" outlineLevel="0" r="19">
      <c r="A19" s="28658" t="s">
        <v>11</v>
      </c>
      <c r="B19" s="28683" t="s">
        <v>77</v>
      </c>
      <c r="C19" s="28708" t="s">
        <v>13</v>
      </c>
      <c r="D19" s="28733" t="n">
        <v>0.0295987929377</v>
      </c>
      <c r="E19" s="28758" t="n">
        <v>0.1777364871296</v>
      </c>
      <c r="F19" s="28783" t="n">
        <v>0.3136151486109</v>
      </c>
      <c r="G19" s="28808" t="n">
        <v>0.43918207392899994</v>
      </c>
      <c r="H19" s="28833" t="n">
        <v>0.5426382232538001</v>
      </c>
      <c r="I19" s="28858" t="n">
        <v>0.48627951613919995</v>
      </c>
      <c r="K19" s="28892" t="s">
        <v>11</v>
      </c>
      <c r="L19" s="28917" t="s">
        <v>77</v>
      </c>
      <c r="M19" s="28942" t="s">
        <v>13</v>
      </c>
      <c r="N19" s="28967" t="n">
        <v>0.08644583207340001</v>
      </c>
      <c r="O19" s="28992" t="n">
        <v>0.5194742230412001</v>
      </c>
      <c r="P19" s="29017" t="n">
        <v>0.9170830420669</v>
      </c>
      <c r="Q19" s="29042" t="n">
        <v>1.2852984904748002</v>
      </c>
      <c r="R19" s="29067" t="n">
        <v>1.5896628972803002</v>
      </c>
      <c r="S19" s="29092" t="n">
        <v>1.4289128605928998</v>
      </c>
      <c r="U19" s="4" t="s">
        <v>62</v>
      </c>
      <c r="V19" s="4" t="s">
        <v>77</v>
      </c>
      <c r="W19" s="4" t="s">
        <v>13</v>
      </c>
      <c r="X19" s="0" t="n">
        <f aca="false">N19/D19</f>
        <v>2.92058639875459</v>
      </c>
      <c r="Y19" s="0" t="n">
        <f aca="false">O19/E19</f>
        <v>2.92272133556018</v>
      </c>
      <c r="Z19" s="0" t="n">
        <f aca="false">P19/F19</f>
        <v>2.9242300246085</v>
      </c>
      <c r="AA19" s="0" t="n">
        <f aca="false">Q19/G19</f>
        <v>2.92647856170315</v>
      </c>
      <c r="AB19" s="0" t="n">
        <f aca="false">R19/H19</f>
        <v>2.92928930748082</v>
      </c>
      <c r="AC19" s="0" t="n">
        <f aca="false">S19/I19</f>
        <v>2.93814033314238</v>
      </c>
    </row>
    <row collapsed="false" customFormat="false" customHeight="false" hidden="false" ht="13.4" outlineLevel="0" r="20">
      <c r="A20" s="28659" t="s">
        <v>11</v>
      </c>
      <c r="B20" s="28684" t="s">
        <v>78</v>
      </c>
      <c r="C20" s="28709" t="s">
        <v>14</v>
      </c>
      <c r="D20" s="28734" t="n">
        <v>1.6610036035823</v>
      </c>
      <c r="E20" s="28759" t="n">
        <v>1.4134767046233998</v>
      </c>
      <c r="F20" s="28784" t="n">
        <v>1.0833861413461998</v>
      </c>
      <c r="G20" s="28809" t="n">
        <v>0.7780038697661</v>
      </c>
      <c r="H20" s="28834" t="n">
        <v>0.47479757654679994</v>
      </c>
      <c r="I20" s="28859" t="n">
        <v>0.030252351954</v>
      </c>
      <c r="K20" s="28893" t="s">
        <v>11</v>
      </c>
      <c r="L20" s="28918" t="s">
        <v>78</v>
      </c>
      <c r="M20" s="28943" t="s">
        <v>14</v>
      </c>
      <c r="N20" s="28968" t="n">
        <v>1.1930479827123999</v>
      </c>
      <c r="O20" s="28993" t="n">
        <v>1.019192145566</v>
      </c>
      <c r="P20" s="29018" t="n">
        <v>0.7847847294995001</v>
      </c>
      <c r="Q20" s="29043" t="n">
        <v>0.5673814961456001</v>
      </c>
      <c r="R20" s="29068" t="n">
        <v>0.35043047826070006</v>
      </c>
      <c r="S20" s="29093" t="n">
        <v>0.0234224256248</v>
      </c>
      <c r="U20" s="4" t="s">
        <v>62</v>
      </c>
      <c r="V20" s="4" t="s">
        <v>78</v>
      </c>
      <c r="W20" s="4" t="s">
        <v>14</v>
      </c>
      <c r="X20" s="0" t="n">
        <f aca="false">N20/D20</f>
        <v>0.718269352420033</v>
      </c>
      <c r="Y20" s="0" t="n">
        <f aca="false">O20/E20</f>
        <v>0.721053373028563</v>
      </c>
      <c r="Z20" s="0" t="n">
        <f aca="false">P20/F20</f>
        <v>0.724380997564848</v>
      </c>
      <c r="AA20" s="0" t="n">
        <f aca="false">Q20/G20</f>
        <v>0.729276656689299</v>
      </c>
      <c r="AB20" s="0" t="n">
        <f aca="false">R20/H20</f>
        <v>0.738175619694165</v>
      </c>
      <c r="AC20" s="0" t="n">
        <f aca="false">S20/I20</f>
        <v>0.774886425652655</v>
      </c>
    </row>
    <row collapsed="false" customFormat="false" customHeight="false" hidden="false" ht="25.35" outlineLevel="0" r="21">
      <c r="A21" s="28660" t="s">
        <v>11</v>
      </c>
      <c r="B21" s="28685" t="s">
        <v>79</v>
      </c>
      <c r="C21" s="28710" t="s">
        <v>14</v>
      </c>
      <c r="D21" s="28735" t="n">
        <v>0.06402166044560001</v>
      </c>
      <c r="E21" s="28760" t="n">
        <v>0.34977913065280003</v>
      </c>
      <c r="F21" s="28785" t="n">
        <v>0.5437294893647</v>
      </c>
      <c r="G21" s="28810" t="n">
        <v>0.6424674517915</v>
      </c>
      <c r="H21" s="28835" t="n">
        <v>0.6651501076397</v>
      </c>
      <c r="I21" s="28860" t="n">
        <v>0.0909320023962</v>
      </c>
      <c r="K21" s="28894" t="s">
        <v>11</v>
      </c>
      <c r="L21" s="28919" t="s">
        <v>79</v>
      </c>
      <c r="M21" s="28944" t="s">
        <v>14</v>
      </c>
      <c r="N21" s="28969" t="n">
        <v>0.058158295880500005</v>
      </c>
      <c r="O21" s="28994" t="n">
        <v>0.31733308607140004</v>
      </c>
      <c r="P21" s="29019" t="n">
        <v>0.49305300835769994</v>
      </c>
      <c r="Q21" s="29044" t="n">
        <v>0.5822728556954001</v>
      </c>
      <c r="R21" s="29069" t="n">
        <v>0.602784542456</v>
      </c>
      <c r="S21" s="29094" t="n">
        <v>0.08240101941219999</v>
      </c>
      <c r="U21" s="4" t="s">
        <v>62</v>
      </c>
      <c r="V21" s="4" t="s">
        <v>79</v>
      </c>
      <c r="W21" s="4" t="s">
        <v>14</v>
      </c>
      <c r="X21" s="0" t="n">
        <f aca="false">N21/D21</f>
        <v>0.908415924793419</v>
      </c>
      <c r="Y21" s="0" t="n">
        <f aca="false">O21/E21</f>
        <v>0.907238477833582</v>
      </c>
      <c r="Z21" s="0" t="n">
        <f aca="false">P21/F21</f>
        <v>0.906799428094827</v>
      </c>
      <c r="AA21" s="0" t="n">
        <f aca="false">Q21/G21</f>
        <v>0.906315550719868</v>
      </c>
      <c r="AB21" s="0" t="n">
        <f aca="false">R21/H21</f>
        <v>0.906251302222533</v>
      </c>
      <c r="AC21" s="0" t="n">
        <f aca="false">S21/I21</f>
        <v>0.906263815933215</v>
      </c>
    </row>
    <row collapsed="false" customFormat="false" customHeight="false" hidden="false" ht="13.4" outlineLevel="0" r="22">
      <c r="A22" s="28661" t="s">
        <v>11</v>
      </c>
      <c r="B22" s="28686" t="s">
        <v>80</v>
      </c>
      <c r="C22" s="28711" t="s">
        <v>13</v>
      </c>
      <c r="D22" s="28736" t="n">
        <v>0.3199835993629</v>
      </c>
      <c r="E22" s="28761" t="n">
        <v>0.25227559994020005</v>
      </c>
      <c r="F22" s="28786" t="n">
        <v>0.1805431846225</v>
      </c>
      <c r="G22" s="28811" t="n">
        <v>0.11642582127960001</v>
      </c>
      <c r="H22" s="28836" t="n">
        <v>0.0648204269617</v>
      </c>
      <c r="I22" s="28861" t="n">
        <v>0.06476491496020001</v>
      </c>
      <c r="K22" s="28895" t="s">
        <v>11</v>
      </c>
      <c r="L22" s="28920" t="s">
        <v>80</v>
      </c>
      <c r="M22" s="28945" t="s">
        <v>13</v>
      </c>
      <c r="N22" s="28970" t="n">
        <v>0.3359827636334</v>
      </c>
      <c r="O22" s="28995" t="n">
        <v>0.26488942201359994</v>
      </c>
      <c r="P22" s="29020" t="n">
        <v>0.18957086150699998</v>
      </c>
      <c r="Q22" s="29045" t="n">
        <v>0.12230409576159999</v>
      </c>
      <c r="R22" s="29070" t="n">
        <v>0.0685268381877</v>
      </c>
      <c r="S22" s="29095" t="n">
        <v>0.0708392514645</v>
      </c>
      <c r="U22" s="4" t="s">
        <v>62</v>
      </c>
      <c r="V22" s="4" t="s">
        <v>80</v>
      </c>
      <c r="W22" s="4" t="s">
        <v>13</v>
      </c>
      <c r="X22" s="0" t="n">
        <f aca="false">N22/D22</f>
        <v>1.04999995094235</v>
      </c>
      <c r="Y22" s="0" t="n">
        <f aca="false">O22/E22</f>
        <v>1.05000016678739</v>
      </c>
      <c r="Z22" s="0" t="n">
        <f aca="false">P22/F22</f>
        <v>1.05000286719976</v>
      </c>
      <c r="AA22" s="0" t="n">
        <f aca="false">Q22/G22</f>
        <v>1.05048943969124</v>
      </c>
      <c r="AB22" s="0" t="n">
        <f aca="false">R22/H22</f>
        <v>1.05717967930372</v>
      </c>
      <c r="AC22" s="0" t="n">
        <f aca="false">S22/I22</f>
        <v>1.09379054242614</v>
      </c>
    </row>
    <row collapsed="false" customFormat="false" customHeight="false" hidden="false" ht="13.4" outlineLevel="0" r="23">
      <c r="A23" s="28662" t="s">
        <v>11</v>
      </c>
      <c r="B23" s="28687" t="s">
        <v>80</v>
      </c>
      <c r="C23" s="28712" t="s">
        <v>14</v>
      </c>
      <c r="D23" s="28737" t="n">
        <v>1.7556104461360003</v>
      </c>
      <c r="E23" s="28762" t="n">
        <v>2.1800449409436</v>
      </c>
      <c r="F23" s="28787" t="n">
        <v>2.3122526339779</v>
      </c>
      <c r="G23" s="28812" t="n">
        <v>2.2210102714974</v>
      </c>
      <c r="H23" s="28837" t="n">
        <v>1.9187205540002998</v>
      </c>
      <c r="I23" s="28862" t="n">
        <v>0.1599297797865</v>
      </c>
      <c r="K23" s="28896" t="s">
        <v>11</v>
      </c>
      <c r="L23" s="28921" t="s">
        <v>80</v>
      </c>
      <c r="M23" s="28946" t="s">
        <v>14</v>
      </c>
      <c r="N23" s="28971" t="n">
        <v>1.8433910517405998</v>
      </c>
      <c r="O23" s="28996" t="n">
        <v>2.2890471869349005</v>
      </c>
      <c r="P23" s="29021" t="n">
        <v>2.4438852034934997</v>
      </c>
      <c r="Q23" s="29046" t="n">
        <v>2.3644184194403</v>
      </c>
      <c r="R23" s="29071" t="n">
        <v>2.0511204750421004</v>
      </c>
      <c r="S23" s="29096" t="n">
        <v>0.17578584388620003</v>
      </c>
      <c r="U23" s="4" t="s">
        <v>62</v>
      </c>
      <c r="V23" s="4" t="s">
        <v>80</v>
      </c>
      <c r="W23" s="4" t="s">
        <v>14</v>
      </c>
      <c r="X23" s="0" t="n">
        <f aca="false">N23/D23</f>
        <v>1.05000004744663</v>
      </c>
      <c r="Y23" s="0" t="n">
        <f aca="false">O23/E23</f>
        <v>1.04999999951566</v>
      </c>
      <c r="Z23" s="0" t="n">
        <f aca="false">P23/F23</f>
        <v>1.0569282817895</v>
      </c>
      <c r="AA23" s="0" t="n">
        <f aca="false">Q23/G23</f>
        <v>1.06456888101027</v>
      </c>
      <c r="AB23" s="0" t="n">
        <f aca="false">R23/H23</f>
        <v>1.06900427514875</v>
      </c>
      <c r="AC23" s="0" t="n">
        <f aca="false">S23/I23</f>
        <v>1.09914391254004</v>
      </c>
    </row>
    <row collapsed="false" customFormat="false" customHeight="false" hidden="false" ht="13.4" outlineLevel="0" r="24">
      <c r="A24" s="28663" t="s">
        <v>11</v>
      </c>
      <c r="B24" s="28688" t="s">
        <v>80</v>
      </c>
      <c r="C24" s="28713" t="s">
        <v>16</v>
      </c>
      <c r="D24" s="28738" t="n">
        <v>1.112542297151</v>
      </c>
      <c r="E24" s="28763" t="n">
        <v>0.8698316321339999</v>
      </c>
      <c r="F24" s="28788" t="n">
        <v>0.5970961167236001</v>
      </c>
      <c r="G24" s="28813" t="n">
        <v>0.35945204385900004</v>
      </c>
      <c r="H24" s="28838" t="n">
        <v>0.15197068188549998</v>
      </c>
      <c r="I24" s="28863" t="n">
        <v>3.388269421E-4</v>
      </c>
      <c r="K24" s="28897" t="s">
        <v>11</v>
      </c>
      <c r="L24" s="28922" t="s">
        <v>80</v>
      </c>
      <c r="M24" s="28947" t="s">
        <v>16</v>
      </c>
      <c r="N24" s="28972" t="n">
        <v>1.1681694788263</v>
      </c>
      <c r="O24" s="28997" t="n">
        <v>0.9133232659952002</v>
      </c>
      <c r="P24" s="29022" t="n">
        <v>0.6269508977913998</v>
      </c>
      <c r="Q24" s="29047" t="n">
        <v>0.37742462549270006</v>
      </c>
      <c r="R24" s="29072" t="n">
        <v>0.15956921564369997</v>
      </c>
      <c r="S24" s="29097" t="n">
        <v>3.557682905000001E-4</v>
      </c>
      <c r="U24" s="4" t="s">
        <v>62</v>
      </c>
      <c r="V24" s="4" t="s">
        <v>80</v>
      </c>
      <c r="W24" s="4" t="s">
        <v>16</v>
      </c>
      <c r="X24" s="0" t="n">
        <f aca="false">N24/D24</f>
        <v>1.05000006005862</v>
      </c>
      <c r="Y24" s="0" t="n">
        <f aca="false">O24/E24</f>
        <v>1.05000006007427</v>
      </c>
      <c r="Z24" s="0" t="n">
        <f aca="false">P24/F24</f>
        <v>1.0499999585186</v>
      </c>
      <c r="AA24" s="0" t="n">
        <f aca="false">Q24/G24</f>
        <v>1.04999994280391</v>
      </c>
      <c r="AB24" s="0" t="n">
        <f aca="false">R24/H24</f>
        <v>1.04999999778855</v>
      </c>
      <c r="AC24" s="0" t="n">
        <f aca="false">S24/I24</f>
        <v>1.05000000382201</v>
      </c>
    </row>
    <row collapsed="false" customFormat="false" customHeight="false" hidden="false" ht="13.4" outlineLevel="0" r="25">
      <c r="A25" s="28664" t="s">
        <v>11</v>
      </c>
      <c r="B25" s="28689" t="s">
        <v>80</v>
      </c>
      <c r="C25" s="28714" t="s">
        <v>18</v>
      </c>
      <c r="D25" s="28739" t="n">
        <v>0.18506606429090003</v>
      </c>
      <c r="E25" s="28764" t="n">
        <v>0.15595756933110003</v>
      </c>
      <c r="F25" s="28789" t="n">
        <v>0.12612092776449998</v>
      </c>
      <c r="G25" s="28814" t="n">
        <v>0.1662323612641</v>
      </c>
      <c r="H25" s="28839" t="n">
        <v>0.28574576059</v>
      </c>
      <c r="I25" s="28864" t="n">
        <v>1.0169101704264</v>
      </c>
      <c r="K25" s="28898" t="s">
        <v>11</v>
      </c>
      <c r="L25" s="28923" t="s">
        <v>80</v>
      </c>
      <c r="M25" s="28948" t="s">
        <v>18</v>
      </c>
      <c r="N25" s="28973" t="n">
        <v>0.19431935958609997</v>
      </c>
      <c r="O25" s="28998" t="n">
        <v>0.16375543635560003</v>
      </c>
      <c r="P25" s="29023" t="n">
        <v>0.132426961711</v>
      </c>
      <c r="Q25" s="29048" t="n">
        <v>0.17815712692660002</v>
      </c>
      <c r="R25" s="29073" t="n">
        <v>0.3109980452242999</v>
      </c>
      <c r="S25" s="29098" t="n">
        <v>1.1172172120941999</v>
      </c>
      <c r="U25" s="4" t="s">
        <v>62</v>
      </c>
      <c r="V25" s="4" t="s">
        <v>80</v>
      </c>
      <c r="W25" s="4" t="s">
        <v>18</v>
      </c>
      <c r="X25" s="0" t="n">
        <f aca="false">N25/D25</f>
        <v>1.04999995720801</v>
      </c>
      <c r="Y25" s="0" t="n">
        <f aca="false">O25/E25</f>
        <v>1.04999992663354</v>
      </c>
      <c r="Z25" s="0" t="n">
        <f aca="false">P25/F25</f>
        <v>1.04999990135083</v>
      </c>
      <c r="AA25" s="0" t="n">
        <f aca="false">Q25/G25</f>
        <v>1.07173552473068</v>
      </c>
      <c r="AB25" s="0" t="n">
        <f aca="false">R25/H25</f>
        <v>1.08837326083915</v>
      </c>
      <c r="AC25" s="0" t="n">
        <f aca="false">S25/I25</f>
        <v>1.09863903871248</v>
      </c>
    </row>
    <row collapsed="false" customFormat="false" customHeight="false" hidden="false" ht="13.4" outlineLevel="0" r="26">
      <c r="A26" s="28665" t="s">
        <v>11</v>
      </c>
      <c r="B26" s="28690" t="s">
        <v>80</v>
      </c>
      <c r="C26" s="28715" t="s">
        <v>20</v>
      </c>
      <c r="D26" s="28740" t="n">
        <v>0.1745648576938</v>
      </c>
      <c r="E26" s="28765" t="n">
        <v>0.15345180047519996</v>
      </c>
      <c r="F26" s="28790" t="n">
        <v>0.18364528798479998</v>
      </c>
      <c r="G26" s="28815" t="n">
        <v>0.32452986378010007</v>
      </c>
      <c r="H26" s="28840" t="n">
        <v>0.5490639414120001</v>
      </c>
      <c r="I26" s="28865" t="n">
        <v>0.9828784828311001</v>
      </c>
      <c r="K26" s="28899" t="s">
        <v>11</v>
      </c>
      <c r="L26" s="28924" t="s">
        <v>80</v>
      </c>
      <c r="M26" s="28949" t="s">
        <v>20</v>
      </c>
      <c r="N26" s="28974" t="n">
        <v>0.18329312678630003</v>
      </c>
      <c r="O26" s="28999" t="n">
        <v>0.1611243874308</v>
      </c>
      <c r="P26" s="29024" t="n">
        <v>0.1961372655583</v>
      </c>
      <c r="Q26" s="29049" t="n">
        <v>0.3530539336021999</v>
      </c>
      <c r="R26" s="29074" t="n">
        <v>0.6018966949282</v>
      </c>
      <c r="S26" s="29099" t="n">
        <v>1.0819952591894</v>
      </c>
      <c r="U26" s="4" t="s">
        <v>62</v>
      </c>
      <c r="V26" s="4" t="s">
        <v>80</v>
      </c>
      <c r="W26" s="4" t="s">
        <v>20</v>
      </c>
      <c r="X26" s="0" t="n">
        <f aca="false">N26/D26</f>
        <v>1.05000015013222</v>
      </c>
      <c r="Y26" s="0" t="n">
        <f aca="false">O26/E26</f>
        <v>1.04999998000571</v>
      </c>
      <c r="Z26" s="0" t="n">
        <f aca="false">P26/F26</f>
        <v>1.06802231470559</v>
      </c>
      <c r="AA26" s="0" t="n">
        <f aca="false">Q26/G26</f>
        <v>1.08789351306488</v>
      </c>
      <c r="AB26" s="0" t="n">
        <f aca="false">R26/H26</f>
        <v>1.09622331668755</v>
      </c>
      <c r="AC26" s="0" t="n">
        <f aca="false">S26/I26</f>
        <v>1.10084336781166</v>
      </c>
    </row>
    <row collapsed="false" customFormat="false" customHeight="false" hidden="false" ht="12.75" outlineLevel="0" r="27">
      <c r="I27" s="0" t="n">
        <f aca="false">SUM(I2:I26)</f>
        <v>33.7404608102855</v>
      </c>
    </row>
    <row collapsed="false" customFormat="false" customHeight="false" hidden="false" ht="14.05" outlineLevel="0" r="28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collapsed="false" customFormat="false" customHeight="false" hidden="false" ht="12.8" outlineLevel="0" r="29">
      <c r="B29" s="0" t="s">
        <v>81</v>
      </c>
      <c r="D29" s="11" t="n">
        <f aca="false">D$12+D$13+D$16+D$17+D$18+D$19</f>
        <v>4.1637964998982</v>
      </c>
      <c r="E29" s="11" t="n">
        <f aca="false">E$12+E$13+E$16+E$17+E$18+E$19</f>
        <v>5.2870368800138</v>
      </c>
      <c r="F29" s="11" t="n">
        <f aca="false">$F$12+$F$13+$F$16+$F$17+$F$18+$F$19</f>
        <v>6.1931850722489</v>
      </c>
      <c r="G29" s="11" t="n">
        <f aca="false">G$12+G$13+G$16+G$17+G$18+G$19</f>
        <v>7.5530916200496</v>
      </c>
      <c r="H29" s="11" t="n">
        <f aca="false">H$12+H$13+H$16+H$17+H$18+H$19</f>
        <v>8.9305506802692</v>
      </c>
      <c r="I29" s="12" t="n">
        <f aca="false">$I12+$I13+$I16+$I17+$I18+$I19</f>
        <v>8.2864585058378</v>
      </c>
      <c r="J29" s="13"/>
      <c r="L29" s="0" t="s">
        <v>81</v>
      </c>
      <c r="N29" s="11" t="n">
        <f aca="false">$N$12+$N$13+$N$16+$N$17+$N$18+$N$19</f>
        <v>10.2119970472452</v>
      </c>
      <c r="O29" s="11" t="n">
        <f aca="false">$O$12+$O$13+$O$16+$O$17+$O$18+$O$19</f>
        <v>13.1174800765554</v>
      </c>
      <c r="P29" s="11" t="n">
        <f aca="false">$P$12+$P$13+$P$16+$P$17+$P$18+$P$19</f>
        <v>15.511722944821</v>
      </c>
      <c r="Q29" s="11" t="n">
        <f aca="false">$Q$12+$Q$13+$Q$16+$Q$17+$Q$18+$Q$19</f>
        <v>19.0689099105052</v>
      </c>
      <c r="R29" s="11" t="n">
        <f aca="false">$R$12+$R$13+$R$16+$R$17+$R$18+$R$19</f>
        <v>22.6306420391204</v>
      </c>
      <c r="S29" s="11" t="n">
        <f aca="false">$S$12+$S$13+$S$16+$S$17+$S$18+$S$19</f>
        <v>21.2754190121022</v>
      </c>
      <c r="V29" s="0" t="s">
        <v>81</v>
      </c>
      <c r="X29" s="11" t="n">
        <f aca="false">$N$29/$D$29</f>
        <v>2.45256871883505</v>
      </c>
      <c r="Y29" s="11" t="n">
        <f aca="false">$O$29/$E$29</f>
        <v>2.48106460655541</v>
      </c>
      <c r="Z29" s="11" t="n">
        <f aca="false">$P$29/$F$29</f>
        <v>2.50464385673337</v>
      </c>
      <c r="AA29" s="11" t="n">
        <f aca="false">$Q$29/$G$29</f>
        <v>2.52464962292884</v>
      </c>
      <c r="AB29" s="11" t="n">
        <f aca="false">$R$29/$H$29</f>
        <v>2.53407016536165</v>
      </c>
      <c r="AC29" s="11" t="n">
        <f aca="false">$S$29/$I$29</f>
        <v>2.56749237290137</v>
      </c>
    </row>
    <row collapsed="false" customFormat="false" customHeight="false" hidden="false" ht="12.8" outlineLevel="0" r="30">
      <c r="B30" s="0" t="s">
        <v>82</v>
      </c>
      <c r="D30" s="11" t="n">
        <f aca="false">$D$6+$D$7+$D$14+$D$15+$D$22</f>
        <v>13.8826567131125</v>
      </c>
      <c r="E30" s="11" t="n">
        <f aca="false">E$6+E$7+E$14+E$15+E$22</f>
        <v>12.5519328150197</v>
      </c>
      <c r="F30" s="11" t="n">
        <f aca="false">$F$6+$F$7+$F$14+$F$15+$F$22</f>
        <v>9.9935018709527</v>
      </c>
      <c r="G30" s="11" t="n">
        <f aca="false">$G$6+$G$7+$G$14+$G$15+$G$22</f>
        <v>8.1762974696327</v>
      </c>
      <c r="H30" s="11" t="n">
        <f aca="false">$H$6+$H$7+$H$14+$H$15+$H$22</f>
        <v>6.3653393402047</v>
      </c>
      <c r="I30" s="11" t="n">
        <f aca="false">$I$6+$I$7+$I$14+$I$15+$I$22</f>
        <v>1.9331296858716</v>
      </c>
      <c r="L30" s="0" t="s">
        <v>82</v>
      </c>
      <c r="N30" s="11" t="n">
        <f aca="false">$N$6+$N$7+$N$14+$N$15+$N$22</f>
        <v>12.7823483492934</v>
      </c>
      <c r="O30" s="11" t="n">
        <f aca="false">$O$6+$O$7+$O$14+$O$15+$O$22</f>
        <v>11.581342592947</v>
      </c>
      <c r="P30" s="11" t="n">
        <f aca="false">$P$6+$P$7+$P$14+$P$15+$P$22</f>
        <v>9.2680380634338</v>
      </c>
      <c r="Q30" s="11" t="n">
        <f aca="false">$Q$6+$Q$7+$Q$14+$Q$15+$Q$22</f>
        <v>7.6360149972311</v>
      </c>
      <c r="R30" s="11" t="n">
        <f aca="false">$R$6+$R$7+$R$14+$R$15+$R$22</f>
        <v>6.0028554065366</v>
      </c>
      <c r="S30" s="11" t="n">
        <f aca="false">$S$6+$S$7+$S$14+$S$15+$S$22</f>
        <v>1.8835571582013</v>
      </c>
      <c r="V30" s="0" t="s">
        <v>82</v>
      </c>
      <c r="X30" s="11" t="n">
        <f aca="false">$N$30/$D$30</f>
        <v>0.920742233525098</v>
      </c>
      <c r="Y30" s="11" t="n">
        <f aca="false">$O$30/$E$30</f>
        <v>0.922674042605511</v>
      </c>
      <c r="Z30" s="11" t="n">
        <f aca="false">$P$30/$F$30</f>
        <v>0.927406447020584</v>
      </c>
      <c r="AA30" s="11" t="n">
        <f aca="false">$Q$30/$G$30</f>
        <v>0.933920888469598</v>
      </c>
      <c r="AB30" s="11" t="n">
        <f aca="false">$R$30/$H$30</f>
        <v>0.943053478488007</v>
      </c>
      <c r="AC30" s="11" t="n">
        <f aca="false">$S$30/$I$30</f>
        <v>0.97435633623931</v>
      </c>
    </row>
    <row collapsed="false" customFormat="false" customHeight="false" hidden="false" ht="12.8" outlineLevel="0" r="31">
      <c r="B31" s="0" t="s">
        <v>13</v>
      </c>
      <c r="D31" s="11" t="n">
        <f aca="false">$D$29+$D$30</f>
        <v>18.0464532130107</v>
      </c>
      <c r="E31" s="11" t="n">
        <f aca="false">$E$29+$E$30</f>
        <v>17.8389696950335</v>
      </c>
      <c r="F31" s="11" t="n">
        <f aca="false">$F$29+$F$30</f>
        <v>16.1866869432016</v>
      </c>
      <c r="G31" s="11" t="n">
        <f aca="false">$G$29+$G$30</f>
        <v>15.7293890896823</v>
      </c>
      <c r="H31" s="11" t="n">
        <f aca="false">$H$29+$H$30</f>
        <v>15.2958900204739</v>
      </c>
      <c r="I31" s="11" t="n">
        <f aca="false">$I$29+$I$30</f>
        <v>10.2195881917094</v>
      </c>
      <c r="L31" s="0" t="s">
        <v>13</v>
      </c>
      <c r="N31" s="11" t="n">
        <f aca="false">$N$29+$N$30</f>
        <v>22.9943453965386</v>
      </c>
      <c r="O31" s="11" t="n">
        <f aca="false">$O$29+$O$30</f>
        <v>24.6988226695024</v>
      </c>
      <c r="P31" s="11" t="n">
        <f aca="false">$P$29+$P$30</f>
        <v>24.7797610082548</v>
      </c>
      <c r="Q31" s="11" t="n">
        <f aca="false">$Q$29+$Q$30</f>
        <v>26.7049249077363</v>
      </c>
      <c r="R31" s="11" t="n">
        <f aca="false">$R$29+$R$30</f>
        <v>28.633497445657</v>
      </c>
      <c r="S31" s="11" t="n">
        <f aca="false">$S$29+$S$30</f>
        <v>23.1589761703035</v>
      </c>
      <c r="V31" s="0" t="s">
        <v>13</v>
      </c>
      <c r="X31" s="11" t="n">
        <f aca="false">$N$31/$D$31</f>
        <v>1.27417532548505</v>
      </c>
      <c r="Y31" s="11" t="n">
        <f aca="false">$O$31/$E$31</f>
        <v>1.38454311497478</v>
      </c>
      <c r="Z31" s="11" t="n">
        <f aca="false">$P$31/$F$31</f>
        <v>1.5308729386814</v>
      </c>
      <c r="AA31" s="11" t="n">
        <f aca="false">$Q$31/$G$31</f>
        <v>1.69777254256196</v>
      </c>
      <c r="AB31" s="11" t="n">
        <f aca="false">$R$31/$H$31</f>
        <v>1.87197328219086</v>
      </c>
      <c r="AC31" s="11" t="n">
        <f aca="false">$S$31/$I$31</f>
        <v>2.26613594754152</v>
      </c>
    </row>
    <row collapsed="false" customFormat="false" customHeight="false" hidden="false" ht="12.8" outlineLevel="0" r="32">
      <c r="D32" s="14"/>
      <c r="E32" s="14"/>
      <c r="F32" s="14"/>
      <c r="G32" s="14"/>
      <c r="H32" s="14"/>
      <c r="I32" s="14"/>
    </row>
    <row collapsed="false" customFormat="false" customHeight="false" hidden="false" ht="12.8" outlineLevel="0" r="33">
      <c r="B33" s="0" t="s">
        <v>83</v>
      </c>
      <c r="D33" s="15" t="n">
        <f aca="false">$D$29*($X$29-1)</f>
        <v>6.048200547347</v>
      </c>
      <c r="E33" s="15" t="n">
        <f aca="false">$E$29*($Y$29-1)</f>
        <v>7.8304431965416</v>
      </c>
      <c r="F33" s="15" t="n">
        <f aca="false">$F$29*($Z$29-1)</f>
        <v>9.3185378725721</v>
      </c>
      <c r="G33" s="15" t="n">
        <f aca="false">$G$29*($AA$29-1)</f>
        <v>11.5158182904556</v>
      </c>
      <c r="H33" s="15" t="n">
        <f aca="false">H$29*(AB$29-1)</f>
        <v>13.7000913588512</v>
      </c>
      <c r="I33" s="15" t="n">
        <f aca="false">$I$29*($AC$29-1)</f>
        <v>12.9889605062644</v>
      </c>
    </row>
    <row collapsed="false" customFormat="false" customHeight="false" hidden="false" ht="12.8" outlineLevel="0" r="38"/>
    <row collapsed="false" customFormat="false" customHeight="false" hidden="false" ht="12.8" outlineLevel="0" r="7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13" activeCellId="0" pane="topLeft" sqref="G13"/>
    </sheetView>
  </sheetViews>
  <sheetFormatPr defaultRowHeight="12.8"/>
  <cols>
    <col min="1" max="1" hidden="false" style="0" width="40.5510204081633" collapsed="true"/>
    <col min="2" max="2" hidden="false" style="0" width="26.7908163265306" collapsed="true"/>
    <col min="3" max="3" hidden="false" style="0" width="11.5204081632653" collapsed="true"/>
    <col min="4" max="5" hidden="false" style="0" width="20.6530612244898" collapsed="true"/>
    <col min="6" max="1025" hidden="false" style="0" width="11.5204081632653" collapsed="true"/>
  </cols>
  <sheetData>
    <row collapsed="false" customFormat="false" customHeight="false" hidden="false" ht="12.8" outlineLevel="0" r="1">
      <c r="A1" s="29100" t="s">
        <v>0</v>
      </c>
      <c r="B1" s="29101" t="s">
        <v>84</v>
      </c>
      <c r="C1" s="29102" t="s">
        <v>85</v>
      </c>
      <c r="D1" s="29103" t="s">
        <v>86</v>
      </c>
      <c r="E1" s="29104" t="s">
        <v>87</v>
      </c>
      <c r="F1" s="29105" t="s">
        <v>60</v>
      </c>
    </row>
    <row collapsed="false" customFormat="false" customHeight="false" hidden="false" ht="12.8" outlineLevel="0" r="2">
      <c r="A2" s="29106" t="s">
        <v>11</v>
      </c>
      <c r="B2" s="29112" t="s">
        <v>3</v>
      </c>
      <c r="C2" s="29118" t="s">
        <v>88</v>
      </c>
      <c r="D2" s="29124" t="n">
        <v>5.4238186881371E9</v>
      </c>
      <c r="E2" s="29130" t="n">
        <v>1.65855447390541E10</v>
      </c>
      <c r="F2" s="29136" t="n">
        <v>3.0579091397966103</v>
      </c>
    </row>
    <row collapsed="false" customFormat="false" customHeight="false" hidden="false" ht="12.8" outlineLevel="0" r="3">
      <c r="A3" s="29107" t="s">
        <v>11</v>
      </c>
      <c r="B3" s="29113" t="s">
        <v>4</v>
      </c>
      <c r="C3" s="29119" t="s">
        <v>88</v>
      </c>
      <c r="D3" s="29125" t="n">
        <v>5.912441047031301E9</v>
      </c>
      <c r="E3" s="29131" t="n">
        <v>1.89321927953883E10</v>
      </c>
      <c r="F3" s="29137" t="n">
        <v>3.2020941341807303</v>
      </c>
    </row>
    <row collapsed="false" customFormat="false" customHeight="false" hidden="false" ht="12.8" outlineLevel="0" r="4">
      <c r="A4" s="29108" t="s">
        <v>11</v>
      </c>
      <c r="B4" s="29114" t="s">
        <v>5</v>
      </c>
      <c r="C4" s="29120" t="s">
        <v>88</v>
      </c>
      <c r="D4" s="29126" t="n">
        <v>6.148263069195299E9</v>
      </c>
      <c r="E4" s="29132" t="n">
        <v>2.13644374462808E10</v>
      </c>
      <c r="F4" s="29138" t="n">
        <v>3.4748736685200154</v>
      </c>
    </row>
    <row collapsed="false" customFormat="false" customHeight="false" hidden="false" ht="12.8" outlineLevel="0" r="5">
      <c r="A5" s="29109" t="s">
        <v>11</v>
      </c>
      <c r="B5" s="29115" t="s">
        <v>6</v>
      </c>
      <c r="C5" s="29121" t="s">
        <v>88</v>
      </c>
      <c r="D5" s="29127" t="n">
        <v>6.0014767258784E9</v>
      </c>
      <c r="E5" s="29133" t="n">
        <v>2.30685562378656E10</v>
      </c>
      <c r="F5" s="29139" t="n">
        <v>3.8438133298749393</v>
      </c>
    </row>
    <row collapsed="false" customFormat="false" customHeight="false" hidden="false" ht="12.8" outlineLevel="0" r="6">
      <c r="A6" s="29110" t="s">
        <v>11</v>
      </c>
      <c r="B6" s="29116" t="s">
        <v>7</v>
      </c>
      <c r="C6" s="29122" t="s">
        <v>88</v>
      </c>
      <c r="D6" s="29128" t="n">
        <v>6.087204349795199E9</v>
      </c>
      <c r="E6" s="29134" t="n">
        <v>2.4868254703038803E10</v>
      </c>
      <c r="F6" s="29140" t="n">
        <v>4.085332654205289</v>
      </c>
    </row>
    <row collapsed="false" customFormat="false" customHeight="false" hidden="false" ht="12.8" outlineLevel="0" r="7">
      <c r="A7" s="29111" t="s">
        <v>11</v>
      </c>
      <c r="B7" s="29117" t="s">
        <v>8</v>
      </c>
      <c r="C7" s="29123" t="s">
        <v>88</v>
      </c>
      <c r="D7" s="29129" t="n">
        <v>6.365346019245501E9</v>
      </c>
      <c r="E7" s="29135" t="n">
        <v>2.99599182282739E10</v>
      </c>
      <c r="F7" s="29141" t="n">
        <v>4.706722641265795</v>
      </c>
    </row>
    <row collapsed="false" customFormat="false" customHeight="false" hidden="false" ht="12.8" outlineLevel="0" r="10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collapsed="false" customFormat="false" customHeight="false" hidden="false" ht="12.8" outlineLevel="0" r="11">
      <c r="A11" s="0" t="s">
        <v>89</v>
      </c>
      <c r="B11" s="0" t="n">
        <f aca="false">$D$2/10^9</f>
        <v>5.4238186881371</v>
      </c>
      <c r="C11" s="0" t="n">
        <f aca="false">$D$2/10^9</f>
        <v>5.4238186881371</v>
      </c>
      <c r="D11" s="0" t="n">
        <f aca="false">$D$4/10^9</f>
        <v>6.1482630691953</v>
      </c>
      <c r="E11" s="0" t="n">
        <f aca="false">$D$5/10^9</f>
        <v>6.0014818512887</v>
      </c>
      <c r="F11" s="0" t="n">
        <f aca="false">$D$6/10^9</f>
        <v>6.0872173897053</v>
      </c>
      <c r="G11" s="0" t="n">
        <f aca="false">$D$7/10^9</f>
        <v>6.3653241018497</v>
      </c>
    </row>
    <row collapsed="false" customFormat="false" customHeight="false" hidden="false" ht="12.8" outlineLevel="0" r="12">
      <c r="A12" s="0" t="s">
        <v>90</v>
      </c>
      <c r="B12" s="0" t="n">
        <f aca="false">$F$2</f>
        <v>3.05790913979661</v>
      </c>
      <c r="C12" s="0" t="n">
        <f aca="false">$F$3</f>
        <v>3.20209413418073</v>
      </c>
      <c r="D12" s="0" t="n">
        <f aca="false">$F$4</f>
        <v>3.47487366852001</v>
      </c>
      <c r="E12" s="0" t="n">
        <f aca="false">$F$4</f>
        <v>3.47487366852001</v>
      </c>
      <c r="F12" s="0" t="n">
        <f aca="false">$F$6</f>
        <v>4.08533258412936</v>
      </c>
      <c r="G12" s="0" t="n">
        <f aca="false">$F$7</f>
        <v>4.70672364492262</v>
      </c>
    </row>
    <row collapsed="false" customFormat="false" customHeight="false" hidden="false" ht="12.8" outlineLevel="0" r="13">
      <c r="A13" s="0" t="s">
        <v>83</v>
      </c>
      <c r="B13" s="0" t="n">
        <f aca="false">$B$11*($B$12-1)</f>
        <v>11.161726050917</v>
      </c>
      <c r="C13" s="0" t="n">
        <f aca="false">$C$11*($C$12-1)</f>
        <v>11.9437593180065</v>
      </c>
      <c r="D13" s="0" t="n">
        <f aca="false">$D$11*($D$12-1)</f>
        <v>15.2161743770855</v>
      </c>
      <c r="E13" s="0" t="n">
        <f aca="false">$E$11*($E$12-1)</f>
        <v>14.8529094058552</v>
      </c>
      <c r="F13" s="0" t="n">
        <f aca="false">$F$11*($F$12-1)</f>
        <v>18.7810901591366</v>
      </c>
      <c r="G13" s="0" t="n">
        <f aca="false">$G$11*($G$12-1)</f>
        <v>23.5944973559221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J43" activeCellId="0" pane="topLeft" sqref="J43"/>
    </sheetView>
  </sheetViews>
  <sheetFormatPr defaultRowHeight="12.8"/>
  <cols>
    <col min="1" max="1" hidden="false" style="0" width="11.5204081632653" collapsed="true"/>
    <col min="2" max="2" hidden="false" style="0" width="26.2857142857143" collapsed="true"/>
    <col min="3" max="3" hidden="false" style="0" width="15.3061224489796" collapsed="true"/>
    <col min="4" max="4" hidden="false" style="0" width="35.9642857142857" collapsed="true"/>
    <col min="5" max="5" hidden="false" style="0" width="24.1275510204082" collapsed="true"/>
    <col min="6" max="6" hidden="false" style="0" width="18.3316326530612" collapsed="true"/>
    <col min="7" max="8" hidden="false" style="0" width="11.5204081632653" collapsed="true"/>
    <col min="9" max="9" hidden="false" style="0" width="17.8265306122449" collapsed="true"/>
    <col min="10" max="11" hidden="false" style="0" width="11.5204081632653" collapsed="true"/>
    <col min="12" max="12" hidden="false" style="0" width="20.6071428571429" collapsed="true"/>
    <col min="13" max="1025" hidden="false" style="0" width="11.5204081632653" collapsed="true"/>
  </cols>
  <sheetData>
    <row collapsed="false" customFormat="false" customHeight="false" hidden="false" ht="14.05" outlineLevel="0" r="1">
      <c r="A1" s="29142" t="s">
        <v>0</v>
      </c>
      <c r="B1" s="29143" t="s">
        <v>84</v>
      </c>
      <c r="C1" s="29144" t="s">
        <v>85</v>
      </c>
      <c r="D1" s="29145" t="s">
        <v>57</v>
      </c>
      <c r="E1" s="29146" t="s">
        <v>86</v>
      </c>
      <c r="F1" s="29147" t="s">
        <v>87</v>
      </c>
      <c r="G1" s="29148" t="s">
        <v>60</v>
      </c>
    </row>
    <row collapsed="false" customFormat="false" customHeight="false" hidden="false" ht="12.8" outlineLevel="0" r="2">
      <c r="A2" s="29149" t="s">
        <v>11</v>
      </c>
      <c r="B2" s="29179" t="s">
        <v>3</v>
      </c>
      <c r="C2" s="29209" t="s">
        <v>91</v>
      </c>
      <c r="D2" s="29239" t="s">
        <v>20</v>
      </c>
      <c r="E2" s="29269" t="n">
        <v>7.709914297352E8</v>
      </c>
      <c r="F2" s="29299" t="n">
        <v>4.4147468488060004E8</v>
      </c>
      <c r="G2" s="29329" t="n">
        <v>0.5726064750579993</v>
      </c>
    </row>
    <row collapsed="false" customFormat="false" customHeight="false" hidden="false" ht="12.8" outlineLevel="0" r="3">
      <c r="A3" s="29150" t="s">
        <v>11</v>
      </c>
      <c r="B3" s="29180" t="s">
        <v>4</v>
      </c>
      <c r="C3" s="29210" t="s">
        <v>91</v>
      </c>
      <c r="D3" s="29240" t="s">
        <v>20</v>
      </c>
      <c r="E3" s="29270" t="n">
        <v>2.0656268324679E9</v>
      </c>
      <c r="F3" s="29300" t="n">
        <v>1.2064014004825E9</v>
      </c>
      <c r="G3" s="29330" t="n">
        <v>0.5840364685044086</v>
      </c>
    </row>
    <row collapsed="false" customFormat="false" customHeight="false" hidden="false" ht="12.8" outlineLevel="0" r="4">
      <c r="A4" s="29151" t="s">
        <v>11</v>
      </c>
      <c r="B4" s="29181" t="s">
        <v>5</v>
      </c>
      <c r="C4" s="29211" t="s">
        <v>91</v>
      </c>
      <c r="D4" s="29241" t="s">
        <v>20</v>
      </c>
      <c r="E4" s="29271" t="n">
        <v>2.9661975702959E9</v>
      </c>
      <c r="F4" s="29301" t="n">
        <v>1.7543439533904002E9</v>
      </c>
      <c r="G4" s="29331" t="n">
        <v>0.5914454151533107</v>
      </c>
    </row>
    <row collapsed="false" customFormat="false" customHeight="false" hidden="false" ht="12.8" outlineLevel="0" r="5">
      <c r="A5" s="29152" t="s">
        <v>11</v>
      </c>
      <c r="B5" s="29182" t="s">
        <v>6</v>
      </c>
      <c r="C5" s="29212" t="s">
        <v>91</v>
      </c>
      <c r="D5" s="29242" t="s">
        <v>20</v>
      </c>
      <c r="E5" s="29272" t="n">
        <v>3.5945916588402E9</v>
      </c>
      <c r="F5" s="29302" t="n">
        <v>2.1734488538469E9</v>
      </c>
      <c r="G5" s="29332" t="n">
        <v>0.6046441599289101</v>
      </c>
    </row>
    <row collapsed="false" customFormat="false" customHeight="false" hidden="false" ht="12.8" outlineLevel="0" r="6">
      <c r="A6" s="29153" t="s">
        <v>11</v>
      </c>
      <c r="B6" s="29183" t="s">
        <v>7</v>
      </c>
      <c r="C6" s="29213" t="s">
        <v>91</v>
      </c>
      <c r="D6" s="29243" t="s">
        <v>20</v>
      </c>
      <c r="E6" s="29273" t="n">
        <v>3.618652513891E9</v>
      </c>
      <c r="F6" s="29303" t="n">
        <v>2.2994233999621997E9</v>
      </c>
      <c r="G6" s="29333" t="n">
        <v>0.6354363650931814</v>
      </c>
    </row>
    <row collapsed="false" customFormat="false" customHeight="false" hidden="false" ht="12.8" outlineLevel="0" r="7">
      <c r="A7" s="29154" t="s">
        <v>11</v>
      </c>
      <c r="B7" s="29184" t="s">
        <v>8</v>
      </c>
      <c r="C7" s="29214" t="s">
        <v>91</v>
      </c>
      <c r="D7" s="29244" t="s">
        <v>20</v>
      </c>
      <c r="E7" s="29274" t="n">
        <v>3.2215516282541E9</v>
      </c>
      <c r="F7" s="29304" t="n">
        <v>2.4603969152965E9</v>
      </c>
      <c r="G7" s="29334" t="n">
        <v>0.7637304005057641</v>
      </c>
    </row>
    <row collapsed="false" customFormat="false" customHeight="false" hidden="false" ht="12.8" outlineLevel="0" r="8">
      <c r="A8" s="29155" t="s">
        <v>11</v>
      </c>
      <c r="B8" s="29185" t="s">
        <v>3</v>
      </c>
      <c r="C8" s="29215" t="s">
        <v>88</v>
      </c>
      <c r="D8" s="29245" t="s">
        <v>13</v>
      </c>
      <c r="E8" s="29275" t="n">
        <v>6.0209807896891E9</v>
      </c>
      <c r="F8" s="29305" t="n">
        <v>5.6138770398289995E9</v>
      </c>
      <c r="G8" s="29335" t="n">
        <v>0.9323858082129636</v>
      </c>
    </row>
    <row collapsed="false" customFormat="false" customHeight="false" hidden="false" ht="12.8" outlineLevel="0" r="9">
      <c r="A9" s="29156" t="s">
        <v>11</v>
      </c>
      <c r="B9" s="29186" t="s">
        <v>4</v>
      </c>
      <c r="C9" s="29216" t="s">
        <v>88</v>
      </c>
      <c r="D9" s="29246" t="s">
        <v>13</v>
      </c>
      <c r="E9" s="29276" t="n">
        <v>7.981170477770101E9</v>
      </c>
      <c r="F9" s="29306" t="n">
        <v>7.8759282992103E9</v>
      </c>
      <c r="G9" s="29336" t="n">
        <v>0.986813691193174</v>
      </c>
    </row>
    <row collapsed="false" customFormat="false" customHeight="false" hidden="false" ht="12.8" outlineLevel="0" r="10">
      <c r="A10" s="29157" t="s">
        <v>11</v>
      </c>
      <c r="B10" s="29187" t="s">
        <v>5</v>
      </c>
      <c r="C10" s="29217" t="s">
        <v>88</v>
      </c>
      <c r="D10" s="29247" t="s">
        <v>13</v>
      </c>
      <c r="E10" s="29277" t="n">
        <v>8.8704716953079E9</v>
      </c>
      <c r="F10" s="29307" t="n">
        <v>9.3848485931403E9</v>
      </c>
      <c r="G10" s="29337" t="n">
        <v>1.0579875473932785</v>
      </c>
    </row>
    <row collapsed="false" customFormat="false" customHeight="false" hidden="false" ht="12.8" outlineLevel="0" r="11">
      <c r="A11" s="29158" t="s">
        <v>11</v>
      </c>
      <c r="B11" s="29188" t="s">
        <v>6</v>
      </c>
      <c r="C11" s="29218" t="s">
        <v>88</v>
      </c>
      <c r="D11" s="29248" t="s">
        <v>13</v>
      </c>
      <c r="E11" s="29278" t="n">
        <v>8.6697370808118E9</v>
      </c>
      <c r="F11" s="29308" t="n">
        <v>1.04685968837025E10</v>
      </c>
      <c r="G11" s="29338" t="n">
        <v>1.2074872382084119</v>
      </c>
    </row>
    <row collapsed="false" customFormat="false" customHeight="false" hidden="false" ht="12.8" outlineLevel="0" r="12">
      <c r="A12" s="29159" t="s">
        <v>11</v>
      </c>
      <c r="B12" s="29189" t="s">
        <v>7</v>
      </c>
      <c r="C12" s="29219" t="s">
        <v>88</v>
      </c>
      <c r="D12" s="29249" t="s">
        <v>13</v>
      </c>
      <c r="E12" s="29279" t="n">
        <v>8.1541924968043E9</v>
      </c>
      <c r="F12" s="29309" t="n">
        <v>1.08910976787813E10</v>
      </c>
      <c r="G12" s="29339" t="n">
        <v>1.3356439258761204</v>
      </c>
    </row>
    <row collapsed="false" customFormat="false" customHeight="false" hidden="false" ht="12.8" outlineLevel="0" r="13">
      <c r="A13" s="29160" t="s">
        <v>11</v>
      </c>
      <c r="B13" s="29190" t="s">
        <v>8</v>
      </c>
      <c r="C13" s="29220" t="s">
        <v>88</v>
      </c>
      <c r="D13" s="29250" t="s">
        <v>13</v>
      </c>
      <c r="E13" s="29280" t="n">
        <v>4.7514678354567E9</v>
      </c>
      <c r="F13" s="29310" t="n">
        <v>1.14626565041104E10</v>
      </c>
      <c r="G13" s="29340" t="n">
        <v>2.4124453539542134</v>
      </c>
    </row>
    <row collapsed="false" customFormat="false" customHeight="false" hidden="false" ht="12.8" outlineLevel="0" r="14">
      <c r="A14" s="29161" t="s">
        <v>11</v>
      </c>
      <c r="B14" s="29191" t="s">
        <v>3</v>
      </c>
      <c r="C14" s="29221" t="s">
        <v>92</v>
      </c>
      <c r="D14" s="29251" t="s">
        <v>16</v>
      </c>
      <c r="E14" s="29281" t="n">
        <v>3.7356450938281E9</v>
      </c>
      <c r="F14" s="29311" t="n">
        <v>1.9355321601835E9</v>
      </c>
      <c r="G14" s="29341" t="n">
        <v>0.5181252799901461</v>
      </c>
    </row>
    <row collapsed="false" customFormat="false" customHeight="false" hidden="false" ht="12.8" outlineLevel="0" r="15">
      <c r="A15" s="29162" t="s">
        <v>11</v>
      </c>
      <c r="B15" s="29192" t="s">
        <v>4</v>
      </c>
      <c r="C15" s="29222" t="s">
        <v>92</v>
      </c>
      <c r="D15" s="29252" t="s">
        <v>16</v>
      </c>
      <c r="E15" s="29282" t="n">
        <v>2.3840661307587E9</v>
      </c>
      <c r="F15" s="29312" t="n">
        <v>1.2365785862921E9</v>
      </c>
      <c r="G15" s="29342" t="n">
        <v>0.5186846834230114</v>
      </c>
    </row>
    <row collapsed="false" customFormat="false" customHeight="false" hidden="false" ht="12.8" outlineLevel="0" r="16">
      <c r="A16" s="29163" t="s">
        <v>11</v>
      </c>
      <c r="B16" s="29193" t="s">
        <v>5</v>
      </c>
      <c r="C16" s="29223" t="s">
        <v>92</v>
      </c>
      <c r="D16" s="29253" t="s">
        <v>16</v>
      </c>
      <c r="E16" s="29283" t="n">
        <v>1.1877838033291E9</v>
      </c>
      <c r="F16" s="29313" t="n">
        <v>6.198612977801E8</v>
      </c>
      <c r="G16" s="29343" t="n">
        <v>0.521863739884955</v>
      </c>
    </row>
    <row collapsed="false" customFormat="false" customHeight="false" hidden="false" ht="12.8" outlineLevel="0" r="17">
      <c r="A17" s="29164" t="s">
        <v>11</v>
      </c>
      <c r="B17" s="29194" t="s">
        <v>6</v>
      </c>
      <c r="C17" s="29224" t="s">
        <v>92</v>
      </c>
      <c r="D17" s="29254" t="s">
        <v>16</v>
      </c>
      <c r="E17" s="29284" t="n">
        <v>2.986173029051E8</v>
      </c>
      <c r="F17" s="29314" t="n">
        <v>1.624200274386E8</v>
      </c>
      <c r="G17" s="29344" t="n">
        <v>0.543906953342944</v>
      </c>
    </row>
    <row collapsed="false" customFormat="false" customHeight="false" hidden="false" ht="12.8" outlineLevel="0" r="18">
      <c r="A18" s="29165" t="s">
        <v>11</v>
      </c>
      <c r="B18" s="29195" t="s">
        <v>7</v>
      </c>
      <c r="C18" s="29225" t="s">
        <v>92</v>
      </c>
      <c r="D18" s="29255" t="s">
        <v>16</v>
      </c>
      <c r="E18" s="29285" t="n">
        <v>1.848234820517E8</v>
      </c>
      <c r="F18" s="29315" t="n">
        <v>1.035111673946E8</v>
      </c>
      <c r="G18" s="29345" t="n">
        <v>0.5600542000699089</v>
      </c>
    </row>
    <row collapsed="false" customFormat="false" customHeight="false" hidden="false" ht="12.8" outlineLevel="0" r="19">
      <c r="A19" s="29166" t="s">
        <v>11</v>
      </c>
      <c r="B19" s="29196" t="s">
        <v>8</v>
      </c>
      <c r="C19" s="29226" t="s">
        <v>92</v>
      </c>
      <c r="D19" s="29256" t="s">
        <v>16</v>
      </c>
      <c r="E19" s="29286" t="n">
        <v>5768153.2099</v>
      </c>
      <c r="F19" s="29316" t="n">
        <v>4250282.5972</v>
      </c>
      <c r="G19" s="29346" t="n">
        <v>0.7368532773895728</v>
      </c>
    </row>
    <row collapsed="false" customFormat="false" customHeight="false" hidden="false" ht="12.8" outlineLevel="0" r="20">
      <c r="A20" s="29167" t="s">
        <v>11</v>
      </c>
      <c r="B20" s="29197" t="s">
        <v>3</v>
      </c>
      <c r="C20" s="29227" t="s">
        <v>93</v>
      </c>
      <c r="D20" s="29257" t="s">
        <v>14</v>
      </c>
      <c r="E20" s="29287" t="n">
        <v>1.00079276468595E10</v>
      </c>
      <c r="F20" s="29317" t="n">
        <v>7.3237905829273E9</v>
      </c>
      <c r="G20" s="29347" t="n">
        <v>0.7317989139565286</v>
      </c>
    </row>
    <row collapsed="false" customFormat="false" customHeight="false" hidden="false" ht="12.8" outlineLevel="0" r="21">
      <c r="A21" s="29168" t="s">
        <v>11</v>
      </c>
      <c r="B21" s="29198" t="s">
        <v>4</v>
      </c>
      <c r="C21" s="29228" t="s">
        <v>93</v>
      </c>
      <c r="D21" s="29258" t="s">
        <v>14</v>
      </c>
      <c r="E21" s="29288" t="n">
        <v>8.042122608656401E9</v>
      </c>
      <c r="F21" s="29318" t="n">
        <v>5.951971426750899E9</v>
      </c>
      <c r="G21" s="29348" t="n">
        <v>0.740099562812472</v>
      </c>
    </row>
    <row collapsed="false" customFormat="false" customHeight="false" hidden="false" ht="12.8" outlineLevel="0" r="22">
      <c r="A22" s="29169" t="s">
        <v>11</v>
      </c>
      <c r="B22" s="29199" t="s">
        <v>5</v>
      </c>
      <c r="C22" s="29229" t="s">
        <v>93</v>
      </c>
      <c r="D22" s="29259" t="s">
        <v>14</v>
      </c>
      <c r="E22" s="29289" t="n">
        <v>6.2616226107914E9</v>
      </c>
      <c r="F22" s="29319" t="n">
        <v>4.7037075374601E9</v>
      </c>
      <c r="G22" s="29349" t="n">
        <v>0.7511962680972886</v>
      </c>
    </row>
    <row collapsed="false" customFormat="false" customHeight="false" hidden="false" ht="12.8" outlineLevel="0" r="23">
      <c r="A23" s="29170" t="s">
        <v>11</v>
      </c>
      <c r="B23" s="29200" t="s">
        <v>6</v>
      </c>
      <c r="C23" s="29230" t="s">
        <v>93</v>
      </c>
      <c r="D23" s="29260" t="s">
        <v>14</v>
      </c>
      <c r="E23" s="29290" t="n">
        <v>4.672164000662E9</v>
      </c>
      <c r="F23" s="29320" t="n">
        <v>3.5734271944512E9</v>
      </c>
      <c r="G23" s="29350" t="n">
        <v>0.7648334249279093</v>
      </c>
    </row>
    <row collapsed="false" customFormat="false" customHeight="false" hidden="false" ht="12.8" outlineLevel="0" r="24">
      <c r="A24" s="29171" t="s">
        <v>11</v>
      </c>
      <c r="B24" s="29201" t="s">
        <v>7</v>
      </c>
      <c r="C24" s="29231" t="s">
        <v>93</v>
      </c>
      <c r="D24" s="29261" t="s">
        <v>14</v>
      </c>
      <c r="E24" s="29291" t="n">
        <v>3.8528775265921E9</v>
      </c>
      <c r="F24" s="29321" t="n">
        <v>3.025894420519E9</v>
      </c>
      <c r="G24" s="29351" t="n">
        <v>0.7853596174896914</v>
      </c>
    </row>
    <row collapsed="false" customFormat="false" customHeight="false" hidden="false" ht="12.8" outlineLevel="0" r="25">
      <c r="A25" s="29172" t="s">
        <v>11</v>
      </c>
      <c r="B25" s="29202" t="s">
        <v>8</v>
      </c>
      <c r="C25" s="29232" t="s">
        <v>93</v>
      </c>
      <c r="D25" s="29262" t="s">
        <v>14</v>
      </c>
      <c r="E25" s="29292" t="n">
        <v>1.9143609844996002E9</v>
      </c>
      <c r="F25" s="29322" t="n">
        <v>1.6461667368144E9</v>
      </c>
      <c r="G25" s="29352" t="n">
        <v>0.8599040359384966</v>
      </c>
    </row>
    <row collapsed="false" customFormat="false" customHeight="false" hidden="false" ht="12.8" outlineLevel="0" r="26">
      <c r="A26" s="29173" t="s">
        <v>11</v>
      </c>
      <c r="B26" s="29203" t="s">
        <v>3</v>
      </c>
      <c r="C26" s="29233" t="s">
        <v>94</v>
      </c>
      <c r="D26" s="29263" t="s">
        <v>18</v>
      </c>
      <c r="E26" s="29293" t="n">
        <v>1.1816864709462001E9</v>
      </c>
      <c r="F26" s="29323" t="n">
        <v>6.660933678383E8</v>
      </c>
      <c r="G26" s="29353" t="n">
        <v>0.5636802859433142</v>
      </c>
    </row>
    <row collapsed="false" customFormat="false" customHeight="false" hidden="false" ht="12.8" outlineLevel="0" r="27">
      <c r="A27" s="29174" t="s">
        <v>11</v>
      </c>
      <c r="B27" s="29204" t="s">
        <v>4</v>
      </c>
      <c r="C27" s="29234" t="s">
        <v>94</v>
      </c>
      <c r="D27" s="29264" t="s">
        <v>18</v>
      </c>
      <c r="E27" s="29294" t="n">
        <v>1.2370323236909E9</v>
      </c>
      <c r="F27" s="29324" t="n">
        <v>7.088846726716E8</v>
      </c>
      <c r="G27" s="29354" t="n">
        <v>0.5730526673357409</v>
      </c>
    </row>
    <row collapsed="false" customFormat="false" customHeight="false" hidden="false" ht="12.8" outlineLevel="0" r="28">
      <c r="A28" s="29175" t="s">
        <v>11</v>
      </c>
      <c r="B28" s="29205" t="s">
        <v>5</v>
      </c>
      <c r="C28" s="29235" t="s">
        <v>94</v>
      </c>
      <c r="D28" s="29265" t="s">
        <v>18</v>
      </c>
      <c r="E28" s="29295" t="n">
        <v>1.212865121873E9</v>
      </c>
      <c r="F28" s="29325" t="n">
        <v>7.101246324986E8</v>
      </c>
      <c r="G28" s="29355" t="n">
        <v>0.5854934895002758</v>
      </c>
    </row>
    <row collapsed="false" customFormat="false" customHeight="false" hidden="false" ht="12.8" outlineLevel="0" r="29">
      <c r="A29" s="29176" t="s">
        <v>11</v>
      </c>
      <c r="B29" s="29206" t="s">
        <v>6</v>
      </c>
      <c r="C29" s="29236" t="s">
        <v>94</v>
      </c>
      <c r="D29" s="29266" t="s">
        <v>18</v>
      </c>
      <c r="E29" s="29296" t="n">
        <v>1.1659995191051998E9</v>
      </c>
      <c r="F29" s="29326" t="n">
        <v>7.040011745122E8</v>
      </c>
      <c r="G29" s="29356" t="n">
        <v>0.6037748412215966</v>
      </c>
    </row>
    <row collapsed="false" customFormat="false" customHeight="false" hidden="false" ht="12.8" outlineLevel="0" r="30">
      <c r="A30" s="29177" t="s">
        <v>11</v>
      </c>
      <c r="B30" s="29207" t="s">
        <v>7</v>
      </c>
      <c r="C30" s="29237" t="s">
        <v>94</v>
      </c>
      <c r="D30" s="29267" t="s">
        <v>18</v>
      </c>
      <c r="E30" s="29297" t="n">
        <v>1.1036530231329E9</v>
      </c>
      <c r="F30" s="29327" t="n">
        <v>7.015917227845E8</v>
      </c>
      <c r="G30" s="29357" t="n">
        <v>0.6356995433156309</v>
      </c>
    </row>
    <row collapsed="false" customFormat="false" customHeight="false" hidden="false" ht="12.8" outlineLevel="0" r="31">
      <c r="A31" s="29178" t="s">
        <v>11</v>
      </c>
      <c r="B31" s="29208" t="s">
        <v>8</v>
      </c>
      <c r="C31" s="29238" t="s">
        <v>94</v>
      </c>
      <c r="D31" s="29268" t="s">
        <v>18</v>
      </c>
      <c r="E31" s="29298" t="n">
        <v>8.74918107891E8</v>
      </c>
      <c r="F31" s="29328" t="n">
        <v>6.644958559058E8</v>
      </c>
      <c r="G31" s="29358" t="n">
        <v>0.7594949171958216</v>
      </c>
    </row>
    <row collapsed="false" customFormat="false" customHeight="false" hidden="false" ht="12.8" outlineLevel="0" r="34">
      <c r="B34" s="0" t="s">
        <v>95</v>
      </c>
      <c r="C34" s="0" t="n">
        <v>2.5</v>
      </c>
    </row>
    <row collapsed="false" customFormat="false" customHeight="false" hidden="false" ht="12.8" outlineLevel="0" r="35">
      <c r="B35" s="0" t="s">
        <v>96</v>
      </c>
      <c r="C35" s="0" t="n">
        <v>0.9</v>
      </c>
    </row>
    <row collapsed="false" customFormat="false" customHeight="false" hidden="false" ht="12.8" outlineLevel="0" r="36">
      <c r="K36" s="16" t="s">
        <v>97</v>
      </c>
      <c r="L36" s="16"/>
      <c r="M36" s="16"/>
    </row>
    <row collapsed="false" customFormat="false" customHeight="false" hidden="false" ht="12.8" outlineLevel="0" r="37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collapsed="false" customFormat="false" customHeight="false" hidden="false" ht="12.8" outlineLevel="0" r="38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E$8</f>
        <v>6020980789.6891</v>
      </c>
      <c r="F38" s="19" t="n">
        <f aca="false">F$8</f>
        <v>5613877039.829</v>
      </c>
      <c r="G38" s="19" t="n">
        <f aca="false">G$8</f>
        <v>0.932385808212964</v>
      </c>
      <c r="H38" s="0" t="n">
        <v>0.06</v>
      </c>
      <c r="I38" s="0" t="n">
        <f aca="false">1-H$38</f>
        <v>0.94</v>
      </c>
      <c r="J38" s="0" t="n">
        <f aca="false">F$38/(F$38*H$38/$C34+F$38*I$38/$C35)</f>
        <v>0.935940099833611</v>
      </c>
      <c r="K38" s="20" t="n">
        <f aca="false">H$38*$E$38/10^9</f>
        <v>0.361258847381346</v>
      </c>
      <c r="L38" s="20" t="n">
        <f aca="false">I$38*$E$38/10^9</f>
        <v>5.65972194230775</v>
      </c>
      <c r="M38" s="16"/>
    </row>
    <row collapsed="false" customFormat="false" customHeight="false" hidden="false" ht="12.8" outlineLevel="0" r="39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E$9</f>
        <v>7981170477.7701</v>
      </c>
      <c r="F39" s="19" t="n">
        <f aca="false">F$9</f>
        <v>7875928299.2103</v>
      </c>
      <c r="G39" s="19" t="n">
        <f aca="false">G$9</f>
        <v>0.986813691193174</v>
      </c>
      <c r="H39" s="0" t="n">
        <v>0.135</v>
      </c>
      <c r="I39" s="0" t="n">
        <f aca="false">1-H$39</f>
        <v>0.865</v>
      </c>
      <c r="J39" s="0" t="n">
        <f aca="false">F$39/(F$39*H$39/$C34+F$39*I$39/$C35)</f>
        <v>0.985113835376532</v>
      </c>
      <c r="K39" s="20" t="n">
        <f aca="false">H$39*$E$39/10^9</f>
        <v>1.07745801449896</v>
      </c>
      <c r="L39" s="20" t="n">
        <f aca="false">I$39*$E$39/10^9</f>
        <v>6.90371246327114</v>
      </c>
      <c r="M39" s="16"/>
    </row>
    <row collapsed="false" customFormat="false" customHeight="false" hidden="false" ht="12.8" outlineLevel="0" r="40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E$10</f>
        <v>8870319916.0718</v>
      </c>
      <c r="F40" s="19" t="n">
        <f aca="false">F$10</f>
        <v>9384611926.2979</v>
      </c>
      <c r="G40" s="19" t="n">
        <f aca="false">G$10</f>
        <v>1.05797896976571</v>
      </c>
      <c r="H40" s="0" t="n">
        <v>0.24</v>
      </c>
      <c r="I40" s="0" t="n">
        <f aca="false">1-H$40</f>
        <v>0.76</v>
      </c>
      <c r="J40" s="0" t="n">
        <f aca="false">F$40/(F$40*H$40/$C34+F$40*I$40/$C35)</f>
        <v>1.06332703213611</v>
      </c>
      <c r="K40" s="20" t="n">
        <f aca="false">H$40*$E$40/10^9</f>
        <v>2.12887677985723</v>
      </c>
      <c r="L40" s="20" t="n">
        <f aca="false">I$40*$E$40/10^9</f>
        <v>6.74144313621457</v>
      </c>
      <c r="M40" s="16"/>
    </row>
    <row collapsed="false" customFormat="false" customHeight="false" hidden="false" ht="12.8" outlineLevel="0" r="41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E$11</f>
        <v>8671036874.8923</v>
      </c>
      <c r="F41" s="19" t="n">
        <f aca="false">F$11</f>
        <v>10469827643.5382</v>
      </c>
      <c r="G41" s="19" t="n">
        <f aca="false">G$11</f>
        <v>1.20744817426096</v>
      </c>
      <c r="H41" s="0" t="n">
        <v>0.4</v>
      </c>
      <c r="I41" s="0" t="n">
        <f aca="false">1-H$41</f>
        <v>0.6</v>
      </c>
      <c r="J41" s="0" t="n">
        <f aca="false">F$41/(F$41*H$41/$C34+F$41*I$41/$C35)</f>
        <v>1.20967741935484</v>
      </c>
      <c r="K41" s="20" t="n">
        <f aca="false">H$41*$E$41/10^9</f>
        <v>3.46841474995692</v>
      </c>
      <c r="L41" s="20" t="n">
        <f aca="false">I$41*$E$41/10^9</f>
        <v>5.20262212493538</v>
      </c>
      <c r="M41" s="16"/>
    </row>
    <row collapsed="false" customFormat="false" customHeight="false" hidden="false" ht="12.8" outlineLevel="0" r="42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E$12</f>
        <v>8157236589.0857</v>
      </c>
      <c r="F42" s="19" t="n">
        <f aca="false">F$12</f>
        <v>10894650207.0348</v>
      </c>
      <c r="G42" s="19" t="n">
        <f aca="false">G$12</f>
        <v>1.33558100075358</v>
      </c>
      <c r="H42" s="0" t="n">
        <v>0.5</v>
      </c>
      <c r="I42" s="0" t="n">
        <f aca="false">1-H$42</f>
        <v>0.5</v>
      </c>
      <c r="J42" s="0" t="n">
        <f aca="false">F$42/(F$42*H$42/$C34+F$42*I$42/$C35)</f>
        <v>1.32352941176471</v>
      </c>
      <c r="K42" s="20" t="n">
        <f aca="false">H$42*$E$42/10^9</f>
        <v>4.07861829454285</v>
      </c>
      <c r="L42" s="20" t="n">
        <f aca="false">I$42*$E$42/10^9</f>
        <v>4.07861829454285</v>
      </c>
      <c r="M42" s="16"/>
    </row>
    <row collapsed="false" customFormat="false" customHeight="false" hidden="false" ht="12.8" outlineLevel="0" r="43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E$13</f>
        <v>4751270289.9298</v>
      </c>
      <c r="F43" s="19" t="n">
        <f aca="false">F$13</f>
        <v>11462225638.2079</v>
      </c>
      <c r="G43" s="19" t="n">
        <f aca="false">G$13</f>
        <v>2.41245497283154</v>
      </c>
      <c r="H43" s="0" t="n">
        <v>0.975</v>
      </c>
      <c r="I43" s="0" t="n">
        <f aca="false">1-H$43</f>
        <v>0.025</v>
      </c>
      <c r="J43" s="0" t="n">
        <f aca="false">F$43/(F$43*H$43/$C34+F$43*I$43/$C35)</f>
        <v>2.3936170212766</v>
      </c>
      <c r="K43" s="20" t="n">
        <f aca="false">K$47</f>
        <v>4.07861829454285</v>
      </c>
      <c r="L43" s="20" t="n">
        <f aca="false">I$43*$E$43/10^9</f>
        <v>0.118781757248245</v>
      </c>
      <c r="M43" s="16"/>
    </row>
    <row collapsed="false" customFormat="false" customHeight="false" hidden="false" ht="12.8" outlineLevel="0" r="46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collapsed="false" customFormat="false" customHeight="false" hidden="false" ht="12.8" outlineLevel="0" r="47">
      <c r="E47" s="0" t="s">
        <v>101</v>
      </c>
      <c r="F47" s="15" t="n">
        <f aca="false">K$38</f>
        <v>0.361258847381346</v>
      </c>
      <c r="G47" s="15" t="n">
        <f aca="false">K$39</f>
        <v>1.07745801449896</v>
      </c>
      <c r="H47" s="15" t="n">
        <f aca="false">K$40</f>
        <v>2.12887677985723</v>
      </c>
      <c r="I47" s="15" t="n">
        <f aca="false">K$41</f>
        <v>3.46841474995692</v>
      </c>
      <c r="J47" s="15" t="n">
        <f aca="false">K$42</f>
        <v>4.07861829454285</v>
      </c>
      <c r="K47" s="15" t="n">
        <f aca="false">L$42</f>
        <v>4.07861829454285</v>
      </c>
    </row>
    <row collapsed="false" customFormat="false" customHeight="false" hidden="false" ht="12.8" outlineLevel="0" r="48">
      <c r="E48" s="0" t="s">
        <v>102</v>
      </c>
      <c r="F48" s="15" t="n">
        <f aca="false">L$38</f>
        <v>5.65972194230775</v>
      </c>
      <c r="G48" s="15" t="n">
        <f aca="false">L$39</f>
        <v>6.90371246327114</v>
      </c>
      <c r="H48" s="15" t="n">
        <f aca="false">L$40</f>
        <v>6.74144313621457</v>
      </c>
      <c r="I48" s="15" t="n">
        <f aca="false">L$41</f>
        <v>5.20262212493538</v>
      </c>
      <c r="J48" s="15" t="n">
        <f aca="false">L$42</f>
        <v>4.07861829454285</v>
      </c>
      <c r="K48" s="15" t="n">
        <f aca="false">L$43</f>
        <v>0.118781757248245</v>
      </c>
    </row>
    <row collapsed="false" customFormat="false" customHeight="false" hidden="false" ht="12.8" outlineLevel="0" r="49">
      <c r="F49" s="15"/>
      <c r="G49" s="15"/>
      <c r="H49" s="15"/>
      <c r="I49" s="15"/>
      <c r="J49" s="15"/>
      <c r="K49" s="15"/>
    </row>
    <row collapsed="false" customFormat="false" customHeight="false" hidden="false" ht="12.8" outlineLevel="0" r="50">
      <c r="E50" s="0" t="s">
        <v>83</v>
      </c>
      <c r="F50" s="15" t="n">
        <f aca="false">F$47*($C34-1)</f>
        <v>0.541888271072019</v>
      </c>
      <c r="G50" s="15" t="n">
        <f aca="false">G$47*($C34-1)</f>
        <v>1.61618702174845</v>
      </c>
      <c r="H50" s="15" t="n">
        <f aca="false">H$47*($C34-1)</f>
        <v>3.19331516978585</v>
      </c>
      <c r="I50" s="15" t="n">
        <f aca="false">I$47*($C34-1)</f>
        <v>5.20262212493538</v>
      </c>
      <c r="J50" s="15" t="n">
        <f aca="false">J$47*($C34-1)</f>
        <v>6.11792744181428</v>
      </c>
      <c r="K50" s="15" t="n">
        <f aca="false">K$47*($C34-1)</f>
        <v>6.11792744181428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69"/>
  <sheetViews>
    <sheetView colorId="64" defaultGridColor="true" rightToLeft="false" showFormulas="false" showGridLines="true" showOutlineSymbols="true" showRowColHeaders="true" showZeros="true" tabSelected="true" topLeftCell="A43" view="normal" windowProtection="false" workbookViewId="0" zoomScale="80" zoomScaleNormal="80" zoomScalePageLayoutView="100">
      <selection activeCell="B65" activeCellId="0" pane="topLeft" sqref="B65"/>
    </sheetView>
  </sheetViews>
  <sheetFormatPr defaultRowHeight="12.8"/>
  <cols>
    <col min="1" max="1" hidden="false" style="0" width="34.0612244897959" collapsed="true"/>
    <col min="2" max="2" hidden="false" style="0" width="33.1428571428571" collapsed="true"/>
    <col min="3" max="7" hidden="false" style="0" width="11.5204081632653" collapsed="true"/>
    <col min="8" max="8" hidden="false" style="0" width="17.4489795918367" collapsed="true"/>
    <col min="9" max="9" hidden="false" style="0" width="19.9591836734694" collapsed="true"/>
    <col min="10" max="10" hidden="false" style="0" width="11.5204081632653" collapsed="true"/>
    <col min="11" max="11" hidden="false" style="0" width="32.7959183673469" collapsed="true"/>
    <col min="12" max="12" hidden="false" style="0" width="11.5204081632653" collapsed="true"/>
    <col min="13" max="13" hidden="false" style="0" width="20.9795918367347" collapsed="true"/>
    <col min="14" max="14" hidden="false" style="0" width="19.2142857142857" collapsed="true"/>
    <col min="15" max="17" hidden="false" style="0" width="11.5204081632653" collapsed="true"/>
    <col min="18" max="18" hidden="false" style="0" width="30.1479591836735" collapsed="true"/>
    <col min="19" max="19" hidden="false" style="0" width="11.5204081632653" collapsed="true"/>
    <col min="20" max="20" hidden="false" style="0" width="26.969387755102" collapsed="true"/>
    <col min="21" max="25" hidden="false" style="0" width="11.5204081632653" collapsed="true"/>
    <col min="26" max="26" hidden="false" style="0" width="21.3265306122449" collapsed="true"/>
    <col min="27" max="27" hidden="false" style="0" width="15.8673469387755" collapsed="true"/>
    <col min="28" max="1025" hidden="false" style="0" width="11.5204081632653" collapsed="true"/>
  </cols>
  <sheetData>
    <row collapsed="false" customFormat="false" customHeight="false" hidden="false" ht="12.8" outlineLevel="0" r="1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collapsed="false" customFormat="false" customHeight="false" hidden="false" ht="41.95" outlineLevel="0" r="2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collapsed="false" customFormat="false" customHeight="false" hidden="false" ht="13.8" outlineLevel="0" r="3">
      <c r="A3" s="0" t="s">
        <v>19</v>
      </c>
      <c r="B3" s="27" t="n">
        <f aca="false">$D147</f>
        <v>12.5519328150197</v>
      </c>
      <c r="C3" s="27" t="n">
        <f aca="false">$D146</f>
        <v>5.2870368800138</v>
      </c>
      <c r="D3" s="27" t="n">
        <f aca="false">D$104</f>
        <v>6.0440913051639</v>
      </c>
      <c r="E3" s="27"/>
      <c r="F3" s="27" t="n">
        <f aca="false">D$105*0.8</f>
        <v>3.92014737444256</v>
      </c>
      <c r="G3" s="27" t="n">
        <f aca="false">D$102</f>
        <v>55.1774071232783</v>
      </c>
      <c r="H3" s="27" t="n">
        <f aca="false">D$103</f>
        <v>21.1062959004395</v>
      </c>
      <c r="I3" s="27" t="n">
        <f aca="false">D$105*0.2</f>
        <v>0.98003684361064</v>
      </c>
      <c r="J3" s="28" t="n">
        <f aca="false">$D150</f>
        <v>7.8304431965416</v>
      </c>
      <c r="K3" s="29" t="n">
        <f aca="false">SUM(B$3:I$3)</f>
        <v>105.066948241968</v>
      </c>
      <c r="L3" s="29" t="n">
        <f aca="false">SUM(B$3:J$3)</f>
        <v>112.89739143851</v>
      </c>
    </row>
    <row collapsed="false" customFormat="false" customHeight="false" hidden="false" ht="13.8" outlineLevel="0" r="4">
      <c r="A4" s="0" t="s">
        <v>24</v>
      </c>
      <c r="B4" s="30" t="n">
        <f aca="false">$D157</f>
        <v>6.90371246327114</v>
      </c>
      <c r="C4" s="27" t="n">
        <f aca="false">$D156</f>
        <v>1.07745801449896</v>
      </c>
      <c r="D4" s="31" t="n">
        <f aca="false">$D124</f>
        <v>1.2370323236909</v>
      </c>
      <c r="E4" s="28" t="n">
        <f aca="false">$D125/2</f>
        <v>1.03281341623395</v>
      </c>
      <c r="F4" s="32" t="n">
        <v>0</v>
      </c>
      <c r="G4" s="30" t="n">
        <f aca="false">$D122</f>
        <v>8.0421226086564</v>
      </c>
      <c r="H4" s="30" t="n">
        <f aca="false">$D123</f>
        <v>2.3840661307587</v>
      </c>
      <c r="I4" s="28" t="n">
        <f aca="false">$D125/2</f>
        <v>1.03281341623395</v>
      </c>
      <c r="J4" s="28" t="n">
        <f aca="false">$D159</f>
        <v>1.61618702174845</v>
      </c>
      <c r="K4" s="29" t="n">
        <f aca="false">SUM(B$4:I$4)</f>
        <v>21.710018373344</v>
      </c>
      <c r="L4" s="29" t="n">
        <f aca="false">SUM(B$4:J$4)</f>
        <v>23.3262053950924</v>
      </c>
      <c r="M4" s="0" t="n">
        <f aca="false">SUM($D121:$D125)</f>
        <v>21.710018373344</v>
      </c>
      <c r="N4" s="0" t="s">
        <v>114</v>
      </c>
    </row>
    <row collapsed="false" customFormat="false" customHeight="false" hidden="false" ht="13.8" outlineLevel="0" r="5">
      <c r="A5" s="0" t="s">
        <v>22</v>
      </c>
      <c r="B5" s="30" t="n">
        <f aca="false">$D111</f>
        <v>8.9358473663911</v>
      </c>
      <c r="C5" s="30" t="n">
        <v>0</v>
      </c>
      <c r="D5" s="31" t="n">
        <f aca="false">$D114</f>
        <v>0</v>
      </c>
      <c r="E5" s="31" t="n">
        <v>0</v>
      </c>
      <c r="F5" s="31" t="n">
        <v>0</v>
      </c>
      <c r="G5" s="31" t="n">
        <f aca="false">$D112</f>
        <v>4.1110437237771</v>
      </c>
      <c r="H5" s="28" t="n">
        <f aca="false">$D115</f>
        <v>1.4519374850925</v>
      </c>
      <c r="I5" s="31" t="n">
        <v>0</v>
      </c>
      <c r="J5" s="31" t="n">
        <v>0</v>
      </c>
      <c r="K5" s="29" t="n">
        <f aca="false">SUM(B$5:I$5)</f>
        <v>14.4988285752607</v>
      </c>
      <c r="L5" s="29" t="n">
        <f aca="false">SUM(B$5:J$5)</f>
        <v>14.4988285752607</v>
      </c>
      <c r="M5" s="0" t="n">
        <f aca="false">SUM($D111:$D115)</f>
        <v>14.4988285752607</v>
      </c>
      <c r="N5" s="0" t="s">
        <v>115</v>
      </c>
    </row>
    <row collapsed="false" customFormat="false" customHeight="false" hidden="false" ht="13.8" outlineLevel="0" r="6">
      <c r="A6" s="0" t="s">
        <v>23</v>
      </c>
      <c r="B6" s="30" t="n">
        <f aca="false">$D116</f>
        <v>24.9401523606955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SUM(B$6:I$6)</f>
        <v>24.9401523606955</v>
      </c>
      <c r="L6" s="29" t="n">
        <f aca="false">SUM(B$6:J$6)</f>
        <v>24.9401523606955</v>
      </c>
      <c r="M6" s="0" t="n">
        <f aca="false">SUM($D116:$D120)</f>
        <v>24.9401523606955</v>
      </c>
    </row>
    <row collapsed="false" customFormat="false" customHeight="false" hidden="false" ht="13.8" outlineLevel="0" r="7">
      <c r="A7" s="0" t="s">
        <v>116</v>
      </c>
      <c r="B7" s="30" t="n">
        <f aca="false">$D86+$D91+$D96+$D126+$D131+$D136</f>
        <v>43.8804507163736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SUM(B$7:I$7)</f>
        <v>43.8804507163736</v>
      </c>
      <c r="L7" s="29" t="n">
        <f aca="false">SUM(B$7:J$7)</f>
        <v>43.8804507163736</v>
      </c>
      <c r="M7" s="0" t="n">
        <f aca="false">$D86+SUM($D91:$D95)+SUM($D96:$D100)+SUM($D126:$D140)</f>
        <v>43.8804507163736</v>
      </c>
    </row>
    <row collapsed="false" customFormat="false" customHeight="false" hidden="false" ht="13.8" outlineLevel="0" r="8">
      <c r="A8" s="33" t="s">
        <v>21</v>
      </c>
      <c r="C8" s="30" t="n">
        <f aca="false">$D106</f>
        <v>5.9124410470313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$D165</f>
        <v>11.9437593180065</v>
      </c>
      <c r="K8" s="29" t="n">
        <f aca="false">SUM(B$8:I$8)</f>
        <v>5.9124410470313</v>
      </c>
      <c r="L8" s="29" t="n">
        <f aca="false">SUM(B$8:J$8)</f>
        <v>17.8562003650378</v>
      </c>
      <c r="M8" s="0" t="n">
        <f aca="false">SUM($D106:$D110)</f>
        <v>5.9124410470313</v>
      </c>
    </row>
    <row collapsed="false" customFormat="false" customHeight="false" hidden="false" ht="13.8" outlineLevel="0" r="9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$D90</f>
        <v>1.2866889215937</v>
      </c>
      <c r="F9" s="31" t="n">
        <v>0</v>
      </c>
      <c r="G9" s="31" t="n">
        <f aca="false">$D87</f>
        <v>2.5572921097845</v>
      </c>
      <c r="H9" s="31" t="n">
        <v>0</v>
      </c>
      <c r="I9" s="31" t="n">
        <v>0</v>
      </c>
      <c r="J9" s="31" t="n">
        <v>0</v>
      </c>
      <c r="K9" s="29" t="n">
        <f aca="false">SUM(B$9:I$9)</f>
        <v>3.8439810313782</v>
      </c>
      <c r="L9" s="29" t="n">
        <f aca="false">SUM(B$9:J$9)</f>
        <v>3.8439810313782</v>
      </c>
      <c r="M9" s="0" t="n">
        <f aca="false">SUM($D87:$D90)</f>
        <v>7.2500902424853</v>
      </c>
      <c r="N9" s="0" t="s">
        <v>118</v>
      </c>
    </row>
    <row collapsed="false" customFormat="false" customHeight="false" hidden="false" ht="13.8" outlineLevel="0" r="10">
      <c r="A10" s="33" t="s">
        <v>119</v>
      </c>
      <c r="B10" s="30" t="n">
        <f aca="false">SUM(B$3:B$9)</f>
        <v>97.212095721751</v>
      </c>
      <c r="C10" s="30" t="n">
        <f aca="false">SUM(C$3:C$9)</f>
        <v>12.2769359415441</v>
      </c>
      <c r="D10" s="30" t="n">
        <f aca="false">SUM(D$3:D$9)</f>
        <v>7.2811236288548</v>
      </c>
      <c r="E10" s="30" t="n">
        <f aca="false">SUM(E$3:E$9)</f>
        <v>2.31950233782765</v>
      </c>
      <c r="F10" s="30" t="n">
        <f aca="false">SUM(F$3:F$9)</f>
        <v>3.92014737444256</v>
      </c>
      <c r="G10" s="30" t="n">
        <f aca="false">SUM(G$3:G$9)</f>
        <v>69.8878655654963</v>
      </c>
      <c r="H10" s="30" t="n">
        <f aca="false">SUM(H$3:H$9)</f>
        <v>24.9422995162907</v>
      </c>
      <c r="I10" s="30" t="n">
        <f aca="false">SUM(I$3:I$9)</f>
        <v>2.01285025984459</v>
      </c>
      <c r="J10" s="30" t="n">
        <f aca="false">SUM(J$3:J$9)</f>
        <v>21.3903895362966</v>
      </c>
      <c r="K10" s="29" t="n">
        <f aca="false">SUM(B$10:I$10)</f>
        <v>219.852820346052</v>
      </c>
      <c r="L10" s="29" t="n">
        <f aca="false">SUM(B$10:J$10)</f>
        <v>241.243209882348</v>
      </c>
    </row>
    <row collapsed="false" customFormat="false" customHeight="false" hidden="false" ht="13.8" outlineLevel="0" r="11">
      <c r="A11" s="33" t="s">
        <v>120</v>
      </c>
      <c r="B11" s="30" t="n">
        <f aca="false">$B80*11.63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SUM(B$11:I$11)</f>
        <v>27.6799518849621</v>
      </c>
      <c r="L11" s="29" t="n">
        <f aca="false">SUM(B$11:J$11)</f>
        <v>27.6799518849621</v>
      </c>
    </row>
    <row collapsed="false" customFormat="false" customHeight="false" hidden="false" ht="13.8" outlineLevel="0" r="12">
      <c r="A12" s="0" t="s">
        <v>113</v>
      </c>
      <c r="B12" s="31" t="n">
        <f aca="false">B$10+B$11</f>
        <v>124.892047606713</v>
      </c>
      <c r="C12" s="31" t="n">
        <f aca="false">C$10+C$11</f>
        <v>12.2769359415441</v>
      </c>
      <c r="D12" s="31" t="n">
        <f aca="false">D$10+D$11</f>
        <v>7.2811236288548</v>
      </c>
      <c r="E12" s="31" t="n">
        <f aca="false">E$10+E$11</f>
        <v>2.31950233782765</v>
      </c>
      <c r="F12" s="31" t="n">
        <f aca="false">F$10+F$11</f>
        <v>3.92014737444256</v>
      </c>
      <c r="G12" s="31" t="n">
        <f aca="false">G$10+G$11</f>
        <v>69.8878655654963</v>
      </c>
      <c r="H12" s="31" t="n">
        <f aca="false">H$10+H$11</f>
        <v>24.9422995162907</v>
      </c>
      <c r="I12" s="31" t="n">
        <f aca="false">I$10+I$11</f>
        <v>2.01285025984459</v>
      </c>
      <c r="J12" s="31" t="n">
        <f aca="false">J$10+J$11</f>
        <v>21.3903895362966</v>
      </c>
      <c r="K12" s="29" t="n">
        <f aca="false">SUM(B$12:I$12)</f>
        <v>247.532772231014</v>
      </c>
      <c r="L12" s="29" t="n">
        <f aca="false">SUM(B$12:J$12)</f>
        <v>268.92316176731</v>
      </c>
      <c r="M12" s="34"/>
    </row>
    <row collapsed="false" customFormat="false" customHeight="false" hidden="false" ht="13.8" outlineLevel="0" r="13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collapsed="false" customFormat="false" customHeight="false" hidden="false" ht="13.8" outlineLevel="0" r="14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collapsed="false" customFormat="false" customHeight="false" hidden="false" ht="12.8" outlineLevel="0" r="15">
      <c r="B15" s="38"/>
    </row>
    <row collapsed="false" customFormat="false" customHeight="false" hidden="false" ht="12.8" outlineLevel="0" r="17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collapsed="false" customFormat="false" customHeight="false" hidden="false" ht="41.95" outlineLevel="0" r="18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collapsed="false" customFormat="false" customHeight="false" hidden="false" ht="13.8" outlineLevel="0" r="19">
      <c r="A19" s="0" t="s">
        <v>19</v>
      </c>
      <c r="B19" s="27" t="n">
        <f aca="false">$E147</f>
        <v>9.9935018709527</v>
      </c>
      <c r="C19" s="27" t="n">
        <f aca="false">$E146</f>
        <v>6.1931850722489</v>
      </c>
      <c r="D19" s="27" t="n">
        <f aca="false">E$104</f>
        <v>4.9600163239963</v>
      </c>
      <c r="E19" s="27"/>
      <c r="F19" s="27" t="n">
        <f aca="false">E$105*0.8</f>
        <v>4.25737977601272</v>
      </c>
      <c r="G19" s="27" t="n">
        <f aca="false">E$102</f>
        <v>47.5411882775401</v>
      </c>
      <c r="H19" s="27" t="n">
        <f aca="false">E$103</f>
        <v>14.0834367885203</v>
      </c>
      <c r="I19" s="28" t="n">
        <f aca="false">E$105*0.2</f>
        <v>1.06434494400318</v>
      </c>
      <c r="J19" s="28" t="n">
        <f aca="false">$E150</f>
        <v>9.3185378725721</v>
      </c>
      <c r="K19" s="29" t="n">
        <f aca="false">SUM(B$19:I$19)</f>
        <v>88.0930530532742</v>
      </c>
      <c r="L19" s="29" t="n">
        <f aca="false">SUM(B$19:J$19)</f>
        <v>97.4115909258463</v>
      </c>
    </row>
    <row collapsed="false" customFormat="false" customHeight="false" hidden="false" ht="13.8" outlineLevel="0" r="20">
      <c r="A20" s="0" t="s">
        <v>24</v>
      </c>
      <c r="B20" s="30" t="n">
        <f aca="false">$E157</f>
        <v>6.74144313621457</v>
      </c>
      <c r="C20" s="27" t="n">
        <f aca="false">$E156</f>
        <v>2.12887677985723</v>
      </c>
      <c r="D20" s="31" t="n">
        <f aca="false">$E124</f>
        <v>1.212814159474</v>
      </c>
      <c r="E20" s="28" t="n">
        <f aca="false">0.3*$E125</f>
        <v>0.88985575140063</v>
      </c>
      <c r="F20" s="32" t="n">
        <v>0</v>
      </c>
      <c r="G20" s="30" t="n">
        <f aca="false">$E122</f>
        <v>6.2612951850052</v>
      </c>
      <c r="H20" s="30" t="n">
        <f aca="false">$E123</f>
        <v>1.1877890598133</v>
      </c>
      <c r="I20" s="28" t="n">
        <f aca="false">0.7*$E125</f>
        <v>2.07633008660147</v>
      </c>
      <c r="J20" s="28" t="n">
        <f aca="false">$E159</f>
        <v>3.19331516978585</v>
      </c>
      <c r="K20" s="29" t="n">
        <f aca="false">SUM(B$20:I$20)</f>
        <v>20.4984041583664</v>
      </c>
      <c r="L20" s="29" t="n">
        <f aca="false">SUM(B$20:J$20)</f>
        <v>23.6917193281522</v>
      </c>
      <c r="N20" s="0" t="s">
        <v>123</v>
      </c>
    </row>
    <row collapsed="false" customFormat="false" customHeight="false" hidden="false" ht="13.8" outlineLevel="0" r="21">
      <c r="A21" s="0" t="s">
        <v>22</v>
      </c>
      <c r="B21" s="30" t="n">
        <f aca="false">$E111</f>
        <v>10.5272389387061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$E112</f>
        <v>3.6096075679761</v>
      </c>
      <c r="H21" s="28" t="n">
        <f aca="false">$E115</f>
        <v>1.1084110606779</v>
      </c>
      <c r="I21" s="31" t="n">
        <v>0</v>
      </c>
      <c r="J21" s="31"/>
      <c r="K21" s="29" t="n">
        <f aca="false">SUM(B$21:I$21)</f>
        <v>15.2452575673601</v>
      </c>
      <c r="L21" s="29" t="n">
        <f aca="false">SUM(B$21:J$21)</f>
        <v>15.2452575673601</v>
      </c>
      <c r="N21" s="0" t="s">
        <v>115</v>
      </c>
    </row>
    <row collapsed="false" customFormat="false" customHeight="false" hidden="false" ht="13.8" outlineLevel="0" r="22">
      <c r="A22" s="0" t="s">
        <v>23</v>
      </c>
      <c r="B22" s="30" t="n">
        <f aca="false">$E116</f>
        <v>23.2960417791745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SUM(B$22:I$22)</f>
        <v>23.2960417791745</v>
      </c>
      <c r="L22" s="29" t="n">
        <f aca="false">SUM(B$22:J$22)</f>
        <v>23.2960417791745</v>
      </c>
    </row>
    <row collapsed="false" customFormat="false" customHeight="false" hidden="false" ht="13.8" outlineLevel="0" r="23">
      <c r="A23" s="0" t="s">
        <v>116</v>
      </c>
      <c r="B23" s="30" t="n">
        <f aca="false">$E86+$E91+$E96+$E126+$E131+$E136</f>
        <v>46.6436092100771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SUM(B$23:I$23)</f>
        <v>46.6436092100771</v>
      </c>
      <c r="L23" s="29" t="n">
        <f aca="false">SUM(B$23:J$23)</f>
        <v>46.6436092100771</v>
      </c>
    </row>
    <row collapsed="false" customFormat="false" customHeight="false" hidden="false" ht="13.8" outlineLevel="0" r="24">
      <c r="A24" s="33" t="s">
        <v>21</v>
      </c>
      <c r="C24" s="30" t="n">
        <f aca="false">$E106</f>
        <v>6.1482630691953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$E165</f>
        <v>15.2161743770855</v>
      </c>
      <c r="K24" s="29" t="n">
        <f aca="false">SUM(B$24:I$24)</f>
        <v>6.1482630691953</v>
      </c>
      <c r="L24" s="29" t="n">
        <f aca="false">SUM(B$24:J$24)</f>
        <v>21.3644374462808</v>
      </c>
    </row>
    <row collapsed="false" customFormat="false" customHeight="false" hidden="false" ht="13.8" outlineLevel="0" r="25">
      <c r="A25" s="33" t="s">
        <v>117</v>
      </c>
      <c r="B25" s="30" t="n">
        <f aca="false">0.2*$E90</f>
        <v>0.2250335289655</v>
      </c>
      <c r="C25" s="30" t="n">
        <v>0</v>
      </c>
      <c r="D25" s="31" t="n">
        <f aca="false">$E89</f>
        <v>0</v>
      </c>
      <c r="E25" s="31" t="n">
        <f aca="false">0.8*$E90</f>
        <v>0.900134115862</v>
      </c>
      <c r="F25" s="31" t="n">
        <v>0</v>
      </c>
      <c r="G25" s="31" t="n">
        <f aca="false">$E87</f>
        <v>2.2363978528045</v>
      </c>
      <c r="H25" s="31" t="n">
        <v>0</v>
      </c>
      <c r="I25" s="31" t="n">
        <v>0</v>
      </c>
      <c r="J25" s="31"/>
      <c r="K25" s="29" t="n">
        <f aca="false">SUM(B$25:I$25)</f>
        <v>3.361565497632</v>
      </c>
      <c r="L25" s="29" t="n">
        <f aca="false">SUM(B$25:J$25)</f>
        <v>3.361565497632</v>
      </c>
      <c r="N25" s="0" t="s">
        <v>124</v>
      </c>
    </row>
    <row collapsed="false" customFormat="false" customHeight="false" hidden="false" ht="13.8" outlineLevel="0" r="26">
      <c r="A26" s="33" t="s">
        <v>119</v>
      </c>
      <c r="B26" s="30" t="n">
        <f aca="false">SUM(B$19:B$25)</f>
        <v>97.4268684640905</v>
      </c>
      <c r="C26" s="30" t="n">
        <f aca="false">SUM(C$19:C$25)</f>
        <v>14.4703249213014</v>
      </c>
      <c r="D26" s="30" t="n">
        <f aca="false">SUM(D$19:D$25)</f>
        <v>6.1728304834703</v>
      </c>
      <c r="E26" s="30" t="n">
        <f aca="false">SUM(E$19:E$25)</f>
        <v>1.78998986726263</v>
      </c>
      <c r="F26" s="30" t="n">
        <f aca="false">SUM(F$19:F$25)</f>
        <v>4.25737977601272</v>
      </c>
      <c r="G26" s="30" t="n">
        <f aca="false">SUM(G$19:G$25)</f>
        <v>59.6484888833259</v>
      </c>
      <c r="H26" s="30" t="n">
        <f aca="false">SUM(H$19:H$25)</f>
        <v>16.3796369090115</v>
      </c>
      <c r="I26" s="30" t="n">
        <f aca="false">SUM(I$19:I$25)</f>
        <v>3.14067503060465</v>
      </c>
      <c r="J26" s="30" t="n">
        <f aca="false">SUM(J$19:J$25)</f>
        <v>27.7280274194434</v>
      </c>
      <c r="K26" s="29" t="n">
        <f aca="false">SUM(B$26:I$26)</f>
        <v>203.28619433508</v>
      </c>
      <c r="L26" s="29" t="n">
        <f aca="false">SUM(B$26:J$26)</f>
        <v>231.014221754523</v>
      </c>
    </row>
    <row collapsed="false" customFormat="false" customHeight="false" hidden="false" ht="13.8" outlineLevel="0" r="27">
      <c r="A27" s="33" t="s">
        <v>120</v>
      </c>
      <c r="B27" s="30" t="n">
        <f aca="false">$C80*11.63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SUM(B$27:I$27)</f>
        <v>34.388452213464</v>
      </c>
      <c r="L27" s="29" t="n">
        <f aca="false">SUM(B$27:J$27)</f>
        <v>34.388452213464</v>
      </c>
    </row>
    <row collapsed="false" customFormat="false" customHeight="false" hidden="false" ht="13.8" outlineLevel="0" r="28">
      <c r="A28" s="0" t="s">
        <v>113</v>
      </c>
      <c r="B28" s="31" t="n">
        <f aca="false">B$26+B$27</f>
        <v>131.815320677555</v>
      </c>
      <c r="C28" s="31" t="n">
        <f aca="false">C$26+C$27</f>
        <v>14.4703249213014</v>
      </c>
      <c r="D28" s="31" t="n">
        <f aca="false">D$26+D$27</f>
        <v>6.1728304834703</v>
      </c>
      <c r="E28" s="31" t="n">
        <f aca="false">E$26+E$27</f>
        <v>1.78998986726263</v>
      </c>
      <c r="F28" s="31" t="n">
        <f aca="false">F$26+F$27</f>
        <v>4.25737977601272</v>
      </c>
      <c r="G28" s="31" t="n">
        <f aca="false">G$26+G$27</f>
        <v>59.6484888833259</v>
      </c>
      <c r="H28" s="31" t="n">
        <f aca="false">H$26+H$27</f>
        <v>16.3796369090115</v>
      </c>
      <c r="I28" s="31" t="n">
        <f aca="false">I$26+I$27</f>
        <v>3.14067503060465</v>
      </c>
      <c r="J28" s="31" t="n">
        <f aca="false">J$26+J$27</f>
        <v>27.7280274194434</v>
      </c>
      <c r="K28" s="29" t="n">
        <f aca="false">SUM(B$28:I$28)</f>
        <v>237.674646548544</v>
      </c>
      <c r="L28" s="29" t="n">
        <f aca="false">SUM(B$28:J$28)</f>
        <v>265.402673967987</v>
      </c>
      <c r="M28" s="34"/>
    </row>
    <row collapsed="false" customFormat="false" customHeight="false" hidden="false" ht="13.8" outlineLevel="0" r="29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collapsed="false" customFormat="false" customHeight="false" hidden="false" ht="13.8" outlineLevel="0" r="30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collapsed="false" customFormat="false" customHeight="false" hidden="false" ht="12.8" outlineLevel="0" r="32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collapsed="false" customFormat="false" customHeight="false" hidden="false" ht="41.95" outlineLevel="0" r="33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collapsed="false" customFormat="false" customHeight="false" hidden="false" ht="13.8" outlineLevel="0" r="34">
      <c r="A34" s="0" t="s">
        <v>19</v>
      </c>
      <c r="B34" s="27" t="n">
        <f aca="false">$F147</f>
        <v>8.1762974696327</v>
      </c>
      <c r="C34" s="27" t="n">
        <f aca="false">$F146</f>
        <v>7.5530916200496</v>
      </c>
      <c r="D34" s="27" t="n">
        <f aca="false">F$104</f>
        <v>5.0204994335539</v>
      </c>
      <c r="E34" s="27"/>
      <c r="F34" s="27" t="n">
        <f aca="false">F$105*0.8</f>
        <v>4.36932928754512</v>
      </c>
      <c r="G34" s="27" t="n">
        <f aca="false">F$102</f>
        <v>37.9773080843053</v>
      </c>
      <c r="H34" s="27" t="n">
        <f aca="false">F$103</f>
        <v>8.6860118141789</v>
      </c>
      <c r="I34" s="28" t="n">
        <f aca="false">F$105*0.2</f>
        <v>1.09233232188628</v>
      </c>
      <c r="J34" s="28" t="n">
        <f aca="false">$F150</f>
        <v>11.5158182904556</v>
      </c>
      <c r="K34" s="39" t="n">
        <f aca="false">SUM(B$34:I$34)</f>
        <v>72.8748700311518</v>
      </c>
      <c r="L34" s="29" t="n">
        <f aca="false">SUM(B$34:J$34)</f>
        <v>84.3906883216074</v>
      </c>
    </row>
    <row collapsed="false" customFormat="false" customHeight="false" hidden="false" ht="13.8" outlineLevel="0" r="35">
      <c r="A35" s="0" t="s">
        <v>24</v>
      </c>
      <c r="B35" s="30" t="n">
        <f aca="false">$F157</f>
        <v>5.20262212493538</v>
      </c>
      <c r="C35" s="27" t="n">
        <f aca="false">$F156</f>
        <v>3.46841474995692</v>
      </c>
      <c r="D35" s="31" t="n">
        <f aca="false">$F124</f>
        <v>1.1658286973024</v>
      </c>
      <c r="E35" s="28" t="n">
        <f aca="false">0.2*$F125</f>
        <v>0.71910994652222</v>
      </c>
      <c r="F35" s="32" t="n">
        <v>0</v>
      </c>
      <c r="G35" s="30" t="n">
        <f aca="false">$F122</f>
        <v>4.672176275058</v>
      </c>
      <c r="H35" s="30" t="n">
        <f aca="false">$F123</f>
        <v>0.2987829664659</v>
      </c>
      <c r="I35" s="28" t="n">
        <f aca="false">0.8*$F125</f>
        <v>2.87643978608888</v>
      </c>
      <c r="J35" s="28" t="n">
        <f aca="false">$F159</f>
        <v>5.20262212493538</v>
      </c>
      <c r="K35" s="29" t="n">
        <f aca="false">SUM(B$35:I$35)</f>
        <v>18.4033745463297</v>
      </c>
      <c r="L35" s="29" t="n">
        <f aca="false">SUM(B$35:J$35)</f>
        <v>23.6059966712651</v>
      </c>
      <c r="N35" s="0" t="s">
        <v>125</v>
      </c>
    </row>
    <row collapsed="false" customFormat="false" customHeight="false" hidden="false" ht="13.8" outlineLevel="0" r="36">
      <c r="A36" s="0" t="s">
        <v>22</v>
      </c>
      <c r="B36" s="30" t="n">
        <f aca="false">$F111</f>
        <v>11.2851001408106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$F112</f>
        <v>3.0165698375334</v>
      </c>
      <c r="H36" s="28" t="n">
        <f aca="false">$F115</f>
        <v>0.8214760725811</v>
      </c>
      <c r="I36" s="31" t="n">
        <v>0</v>
      </c>
      <c r="J36" s="31"/>
      <c r="K36" s="29" t="n">
        <f aca="false">SUM(B$36:I$36)</f>
        <v>15.1231460509251</v>
      </c>
      <c r="L36" s="29" t="n">
        <f aca="false">SUM(B$36:J$36)</f>
        <v>15.1231460509251</v>
      </c>
      <c r="N36" s="0" t="s">
        <v>115</v>
      </c>
    </row>
    <row collapsed="false" customFormat="false" customHeight="false" hidden="false" ht="13.8" outlineLevel="0" r="37">
      <c r="A37" s="0" t="s">
        <v>23</v>
      </c>
      <c r="B37" s="30" t="n">
        <f aca="false">$F116</f>
        <v>19.2482139434698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SUM(B$37:I$37)</f>
        <v>19.2482139434698</v>
      </c>
      <c r="L37" s="29" t="n">
        <f aca="false">SUM(B$37:J$37)</f>
        <v>19.2482139434698</v>
      </c>
    </row>
    <row collapsed="false" customFormat="false" customHeight="false" hidden="false" ht="13.8" outlineLevel="0" r="38">
      <c r="A38" s="0" t="s">
        <v>116</v>
      </c>
      <c r="B38" s="30" t="n">
        <f aca="false">$F86+$F91+$F96+$F126+$F131+$F136</f>
        <v>46.3607534149519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SUM(B$38:I$38)</f>
        <v>46.3607534149519</v>
      </c>
      <c r="L38" s="29" t="n">
        <f aca="false">SUM(B$38:J$38)</f>
        <v>46.3607534149519</v>
      </c>
    </row>
    <row collapsed="false" customFormat="false" customHeight="false" hidden="false" ht="13.8" outlineLevel="0" r="39">
      <c r="A39" s="33" t="s">
        <v>21</v>
      </c>
      <c r="C39" s="30" t="n">
        <f aca="false">$F106</f>
        <v>6.0014818512887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$F165</f>
        <v>14.8529094058552</v>
      </c>
      <c r="K39" s="29" t="n">
        <f aca="false">SUM(B$39:I$39)</f>
        <v>6.0014818512887</v>
      </c>
      <c r="L39" s="29" t="n">
        <f aca="false">SUM(B$39:J$39)</f>
        <v>20.8543912571439</v>
      </c>
    </row>
    <row collapsed="false" customFormat="false" customHeight="false" hidden="false" ht="13.8" outlineLevel="0" r="40">
      <c r="A40" s="33" t="s">
        <v>117</v>
      </c>
      <c r="B40" s="30" t="n">
        <f aca="false">0.6*$F90</f>
        <v>0.57553979429448</v>
      </c>
      <c r="C40" s="27"/>
      <c r="D40" s="31" t="n">
        <v>0</v>
      </c>
      <c r="E40" s="31" t="n">
        <f aca="false">0.4*$F90</f>
        <v>0.38369319619632</v>
      </c>
      <c r="F40" s="31" t="n">
        <v>0</v>
      </c>
      <c r="G40" s="31" t="n">
        <f aca="false">$F87</f>
        <v>1.9118452486441</v>
      </c>
      <c r="H40" s="31" t="n">
        <v>0</v>
      </c>
      <c r="I40" s="31" t="n">
        <v>0</v>
      </c>
      <c r="J40" s="31"/>
      <c r="K40" s="29" t="n">
        <f aca="false">SUM(B$40:I$40)</f>
        <v>2.8710782391349</v>
      </c>
      <c r="L40" s="29" t="n">
        <f aca="false">SUM(B$40:J$40)</f>
        <v>2.8710782391349</v>
      </c>
      <c r="N40" s="0" t="s">
        <v>126</v>
      </c>
    </row>
    <row collapsed="false" customFormat="false" customHeight="false" hidden="false" ht="13.8" outlineLevel="0" r="41">
      <c r="A41" s="33" t="s">
        <v>119</v>
      </c>
      <c r="B41" s="30" t="n">
        <f aca="false">SUM(B$34:B$40)</f>
        <v>90.8485268880949</v>
      </c>
      <c r="C41" s="30" t="n">
        <f aca="false">SUM(C$34:C$40)</f>
        <v>17.0229882212952</v>
      </c>
      <c r="D41" s="30" t="n">
        <f aca="false">SUM(D$34:D$40)</f>
        <v>6.1863281308563</v>
      </c>
      <c r="E41" s="30" t="n">
        <f aca="false">SUM(E$34:E$40)</f>
        <v>1.10280314271854</v>
      </c>
      <c r="F41" s="30" t="n">
        <f aca="false">SUM(F$34:F$40)</f>
        <v>4.36932928754512</v>
      </c>
      <c r="G41" s="30" t="n">
        <f aca="false">SUM(G$34:G$40)</f>
        <v>47.5778994455408</v>
      </c>
      <c r="H41" s="30" t="n">
        <f aca="false">SUM(H$34:H$40)</f>
        <v>9.8062708532259</v>
      </c>
      <c r="I41" s="30" t="n">
        <f aca="false">SUM(I$34:I$40)</f>
        <v>3.96877210797516</v>
      </c>
      <c r="J41" s="30" t="n">
        <f aca="false">SUM(J$34:J$40)</f>
        <v>31.5713498212461</v>
      </c>
      <c r="K41" s="29" t="n">
        <f aca="false">SUM(B$41:I$41)</f>
        <v>180.882918077252</v>
      </c>
      <c r="L41" s="29" t="n">
        <f aca="false">SUM(B$41:J$41)</f>
        <v>212.454267898498</v>
      </c>
    </row>
    <row collapsed="false" customFormat="false" customHeight="false" hidden="false" ht="13.8" outlineLevel="0" r="42">
      <c r="A42" s="33" t="s">
        <v>120</v>
      </c>
      <c r="B42" s="30" t="n">
        <f aca="false">$D80*11.63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SUM(B$42:I$42)</f>
        <v>39.8656411063733</v>
      </c>
      <c r="L42" s="29" t="n">
        <f aca="false">SUM(B$42:J$42)</f>
        <v>39.8656411063733</v>
      </c>
    </row>
    <row collapsed="false" customFormat="false" customHeight="false" hidden="false" ht="13.8" outlineLevel="0" r="43">
      <c r="A43" s="0" t="s">
        <v>113</v>
      </c>
      <c r="B43" s="31" t="n">
        <f aca="false">B$41+B$42</f>
        <v>130.714167994468</v>
      </c>
      <c r="C43" s="31" t="n">
        <f aca="false">C$41+C$42</f>
        <v>17.0229882212952</v>
      </c>
      <c r="D43" s="31" t="n">
        <f aca="false">D$41+D$42</f>
        <v>6.1863281308563</v>
      </c>
      <c r="E43" s="31" t="n">
        <f aca="false">E$41+E$42</f>
        <v>1.10280314271854</v>
      </c>
      <c r="F43" s="31" t="n">
        <f aca="false">F$41+F$42</f>
        <v>4.36932928754512</v>
      </c>
      <c r="G43" s="31" t="n">
        <f aca="false">G$41+G$42</f>
        <v>47.5778994455408</v>
      </c>
      <c r="H43" s="31" t="n">
        <f aca="false">H$41+H$42</f>
        <v>9.8062708532259</v>
      </c>
      <c r="I43" s="31" t="n">
        <f aca="false">I$41+I$42</f>
        <v>3.96877210797516</v>
      </c>
      <c r="J43" s="31" t="n">
        <f aca="false">J$41+J$42</f>
        <v>31.5713498212461</v>
      </c>
      <c r="K43" s="29" t="n">
        <f aca="false">SUM(B$43:I$43)</f>
        <v>220.748559183625</v>
      </c>
      <c r="L43" s="29" t="n">
        <f aca="false">SUM(B$43:J$43)</f>
        <v>252.319909004871</v>
      </c>
      <c r="M43" s="34"/>
    </row>
    <row collapsed="false" customFormat="false" customHeight="false" hidden="false" ht="13.8" outlineLevel="0" r="44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collapsed="false" customFormat="false" customHeight="false" hidden="false" ht="13.8" outlineLevel="0" r="45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collapsed="false" customFormat="false" customHeight="false" hidden="false" ht="13.8" outlineLevel="0" r="46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collapsed="false" customFormat="false" customHeight="false" hidden="false" ht="12.8" outlineLevel="0" r="47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collapsed="false" customFormat="false" customHeight="false" hidden="false" ht="41.95" outlineLevel="0" r="48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collapsed="false" customFormat="false" customHeight="false" hidden="false" ht="13.8" outlineLevel="0" r="49">
      <c r="A49" s="0" t="s">
        <v>19</v>
      </c>
      <c r="B49" s="27" t="n">
        <f aca="false">$G147</f>
        <v>6.3653393402047</v>
      </c>
      <c r="C49" s="27" t="n">
        <f aca="false">$G146</f>
        <v>8.9305506802692</v>
      </c>
      <c r="D49" s="27" t="n">
        <f aca="false">G$104</f>
        <v>6.3801570690925</v>
      </c>
      <c r="E49" s="27"/>
      <c r="F49" s="27" t="n">
        <f aca="false">G$105*0.8</f>
        <v>4.667317790924</v>
      </c>
      <c r="G49" s="27" t="n">
        <f aca="false">G$102</f>
        <v>25.7256951487605</v>
      </c>
      <c r="H49" s="27" t="n">
        <f aca="false">G$103</f>
        <v>3.7959809041094</v>
      </c>
      <c r="I49" s="28" t="n">
        <f aca="false">G$105*0.2</f>
        <v>1.166829447731</v>
      </c>
      <c r="J49" s="28" t="n">
        <f aca="false">$G150</f>
        <v>13.7000913588512</v>
      </c>
      <c r="K49" s="40" t="n">
        <f aca="false">SUM(B$49:I$49)</f>
        <v>57.0318703810913</v>
      </c>
      <c r="L49" s="29" t="n">
        <f aca="false">SUM(B$49:J$49)</f>
        <v>70.7319617399425</v>
      </c>
    </row>
    <row collapsed="false" customFormat="false" customHeight="false" hidden="false" ht="13.8" outlineLevel="0" r="50">
      <c r="A50" s="0" t="s">
        <v>24</v>
      </c>
      <c r="B50" s="30" t="n">
        <f aca="false">$G157</f>
        <v>4.07861829454285</v>
      </c>
      <c r="C50" s="27" t="n">
        <f aca="false">$G156</f>
        <v>4.07861829454285</v>
      </c>
      <c r="D50" s="31" t="n">
        <f aca="false">$H124</f>
        <v>0.875042801362</v>
      </c>
      <c r="E50" s="28" t="n">
        <v>0</v>
      </c>
      <c r="F50" s="32" t="n">
        <v>0</v>
      </c>
      <c r="G50" s="30" t="n">
        <f aca="false">$G122</f>
        <v>3.8529415919553</v>
      </c>
      <c r="H50" s="30" t="n">
        <f aca="false">$G123</f>
        <v>0.1849421811195</v>
      </c>
      <c r="I50" s="28" t="n">
        <f aca="false">$G125</f>
        <v>3.6205687407292</v>
      </c>
      <c r="J50" s="28" t="n">
        <f aca="false">$G159</f>
        <v>6.11792744181428</v>
      </c>
      <c r="K50" s="40" t="n">
        <f aca="false">SUM(B$50:I$50)</f>
        <v>16.6907319042517</v>
      </c>
      <c r="L50" s="29" t="n">
        <f aca="false">SUM(B$50:J$50)</f>
        <v>22.808659346066</v>
      </c>
      <c r="N50" s="0" t="s">
        <v>127</v>
      </c>
    </row>
    <row collapsed="false" customFormat="false" customHeight="false" hidden="false" ht="13.8" outlineLevel="0" r="51">
      <c r="A51" s="0" t="s">
        <v>22</v>
      </c>
      <c r="B51" s="30" t="n">
        <f aca="false">$G111</f>
        <v>11.8721730855261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$G112</f>
        <v>2.52738946417</v>
      </c>
      <c r="H51" s="28" t="n">
        <f aca="false">$G115</f>
        <v>0.6116646545322</v>
      </c>
      <c r="I51" s="31" t="n">
        <v>0</v>
      </c>
      <c r="J51" s="31"/>
      <c r="K51" s="40" t="n">
        <f aca="false">SUM(B$51:I$51)</f>
        <v>15.0112272042283</v>
      </c>
      <c r="L51" s="29" t="n">
        <f aca="false">SUM(B$51:J$51)</f>
        <v>15.0112272042283</v>
      </c>
      <c r="N51" s="0" t="s">
        <v>115</v>
      </c>
    </row>
    <row collapsed="false" customFormat="false" customHeight="false" hidden="false" ht="13.8" outlineLevel="0" r="52">
      <c r="A52" s="0" t="s">
        <v>23</v>
      </c>
      <c r="B52" s="30" t="n">
        <f aca="false">$G116</f>
        <v>15.1328873378843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SUM(B$52:I$52)</f>
        <v>15.1328873378843</v>
      </c>
      <c r="L52" s="29" t="n">
        <f aca="false">SUM(B$52:J$52)</f>
        <v>15.1328873378843</v>
      </c>
    </row>
    <row collapsed="false" customFormat="false" customHeight="false" hidden="false" ht="13.8" outlineLevel="0" r="53">
      <c r="A53" s="0" t="s">
        <v>116</v>
      </c>
      <c r="B53" s="30" t="n">
        <f aca="false">$G86+$G96+$G91+$G126+$G131+$G136</f>
        <v>45.8977025541355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SUM(B$53:I$53)</f>
        <v>45.8977025541355</v>
      </c>
      <c r="L53" s="29" t="n">
        <f aca="false">SUM(B$53:J$53)</f>
        <v>45.8977025541355</v>
      </c>
    </row>
    <row collapsed="false" customFormat="false" customHeight="false" hidden="false" ht="13.8" outlineLevel="0" r="54">
      <c r="A54" s="33" t="s">
        <v>21</v>
      </c>
      <c r="C54" s="30" t="n">
        <f aca="false">$G106</f>
        <v>6.0872173897053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$G165</f>
        <v>18.7810901591366</v>
      </c>
      <c r="K54" s="40" t="n">
        <f aca="false">SUM(B$54:I$54)</f>
        <v>6.0872173897053</v>
      </c>
      <c r="L54" s="29" t="n">
        <f aca="false">SUM(B$54:J$54)</f>
        <v>24.8683075488419</v>
      </c>
    </row>
    <row collapsed="false" customFormat="false" customHeight="false" hidden="false" ht="13.8" outlineLevel="0" r="55">
      <c r="A55" s="33" t="s">
        <v>117</v>
      </c>
      <c r="B55" s="30" t="n">
        <f aca="false">$G90</f>
        <v>0.8198832163214</v>
      </c>
      <c r="C55" s="27"/>
      <c r="D55" s="31" t="n">
        <v>0</v>
      </c>
      <c r="E55" s="31" t="n">
        <v>0</v>
      </c>
      <c r="F55" s="31" t="n">
        <v>0</v>
      </c>
      <c r="G55" s="31" t="n">
        <f aca="false">$G87</f>
        <v>1.6393647397841</v>
      </c>
      <c r="H55" s="31" t="n">
        <v>0</v>
      </c>
      <c r="I55" s="31" t="n">
        <v>0</v>
      </c>
      <c r="J55" s="31"/>
      <c r="K55" s="40" t="n">
        <f aca="false">SUM(B$55:I$55)</f>
        <v>2.4592479561055</v>
      </c>
      <c r="L55" s="29" t="n">
        <f aca="false">SUM(B$55:J$55)</f>
        <v>2.4592479561055</v>
      </c>
      <c r="N55" s="0" t="s">
        <v>128</v>
      </c>
    </row>
    <row collapsed="false" customFormat="false" customHeight="false" hidden="false" ht="13.8" outlineLevel="0" r="56">
      <c r="A56" s="33" t="s">
        <v>119</v>
      </c>
      <c r="B56" s="30" t="n">
        <f aca="false">SUM(B$49:B$55)</f>
        <v>84.1666038286149</v>
      </c>
      <c r="C56" s="30" t="n">
        <f aca="false">SUM(C$49:C$55)</f>
        <v>19.0963863645173</v>
      </c>
      <c r="D56" s="30" t="n">
        <f aca="false">SUM(D$49:D$55)</f>
        <v>7.2551998704545</v>
      </c>
      <c r="E56" s="30" t="n">
        <f aca="false">SUM(E$49:E$55)</f>
        <v>0</v>
      </c>
      <c r="F56" s="30" t="n">
        <f aca="false">SUM(F$49:F$55)</f>
        <v>4.667317790924</v>
      </c>
      <c r="G56" s="30" t="n">
        <f aca="false">SUM(G$49:G$55)</f>
        <v>33.7453909446699</v>
      </c>
      <c r="H56" s="30" t="n">
        <f aca="false">SUM(H$49:H$55)</f>
        <v>4.5925877397611</v>
      </c>
      <c r="I56" s="30" t="n">
        <f aca="false">SUM(I$49:I$55)</f>
        <v>4.7873981884602</v>
      </c>
      <c r="J56" s="30" t="n">
        <f aca="false">SUM(J$49:J$55)</f>
        <v>38.5991089598021</v>
      </c>
      <c r="K56" s="40" t="n">
        <f aca="false">SUM(B$56:I$56)</f>
        <v>158.310884727402</v>
      </c>
      <c r="L56" s="29" t="n">
        <f aca="false">SUM(B$56:J$56)</f>
        <v>196.909993687204</v>
      </c>
    </row>
    <row collapsed="false" customFormat="false" customHeight="false" hidden="false" ht="13.8" outlineLevel="0" r="57">
      <c r="A57" s="33" t="s">
        <v>120</v>
      </c>
      <c r="B57" s="30" t="n">
        <f aca="false">$E80*11.63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SUM(B$57:I$57)</f>
        <v>44.0148890528076</v>
      </c>
      <c r="L57" s="29" t="n">
        <f aca="false">SUM(B$57:J$57)</f>
        <v>44.0148890528076</v>
      </c>
    </row>
    <row collapsed="false" customFormat="false" customHeight="false" hidden="false" ht="13.8" outlineLevel="0" r="58">
      <c r="A58" s="0" t="s">
        <v>113</v>
      </c>
      <c r="B58" s="31" t="n">
        <f aca="false">B$56+B$57</f>
        <v>128.181492881422</v>
      </c>
      <c r="C58" s="31" t="n">
        <f aca="false">C$56+C$57</f>
        <v>19.0963863645173</v>
      </c>
      <c r="D58" s="31" t="n">
        <f aca="false">D$56+D$57</f>
        <v>7.2551998704545</v>
      </c>
      <c r="E58" s="31" t="n">
        <f aca="false">E$56+E$57</f>
        <v>0</v>
      </c>
      <c r="F58" s="31" t="n">
        <f aca="false">F$56+F$57</f>
        <v>4.667317790924</v>
      </c>
      <c r="G58" s="31" t="n">
        <f aca="false">G$56+G$57</f>
        <v>33.7453909446699</v>
      </c>
      <c r="H58" s="31" t="n">
        <f aca="false">H$56+H$57</f>
        <v>4.5925877397611</v>
      </c>
      <c r="I58" s="31" t="n">
        <f aca="false">I$56+I$57</f>
        <v>4.7873981884602</v>
      </c>
      <c r="J58" s="31" t="n">
        <f aca="false">J$56+J$57</f>
        <v>38.5991089598021</v>
      </c>
      <c r="K58" s="40" t="n">
        <f aca="false">SUM(B$58:I$58)</f>
        <v>202.325773780209</v>
      </c>
      <c r="L58" s="29" t="n">
        <f aca="false">SUM(B$58:J$58)</f>
        <v>240.924882740012</v>
      </c>
      <c r="M58" s="34"/>
    </row>
    <row collapsed="false" customFormat="false" customHeight="false" hidden="false" ht="13.8" outlineLevel="0" r="59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collapsed="false" customFormat="false" customHeight="false" hidden="false" ht="13.8" outlineLevel="0" r="60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collapsed="false" customFormat="false" customHeight="false" hidden="false" ht="13.8" outlineLevel="0" r="61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collapsed="false" customFormat="false" customHeight="false" hidden="false" ht="12.8" outlineLevel="0" r="62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collapsed="false" customFormat="false" customHeight="false" hidden="false" ht="41.75" outlineLevel="0" r="63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22" t="s">
        <v>103</v>
      </c>
      <c r="U63" s="23" t="s">
        <v>132</v>
      </c>
      <c r="V63" s="24" t="s">
        <v>105</v>
      </c>
      <c r="X63" s="25" t="s">
        <v>108</v>
      </c>
      <c r="Y63" s="24" t="s">
        <v>110</v>
      </c>
      <c r="Z63" s="26" t="s">
        <v>113</v>
      </c>
      <c r="AA63" s="0" t="s">
        <v>133</v>
      </c>
      <c r="AB63" s="0" t="s">
        <v>134</v>
      </c>
    </row>
    <row collapsed="false" customFormat="false" customHeight="false" hidden="false" ht="13.8" outlineLevel="0" r="64">
      <c r="A64" s="0" t="s">
        <v>19</v>
      </c>
      <c r="B64" s="27" t="n">
        <f aca="false">$H147</f>
        <v>1.9331296858716</v>
      </c>
      <c r="C64" s="27" t="n">
        <f aca="false">$H146</f>
        <v>8.2864585058378</v>
      </c>
      <c r="D64" s="27" t="n">
        <f aca="false">H$104</f>
        <v>18.4439160030797</v>
      </c>
      <c r="E64" s="27"/>
      <c r="F64" s="27" t="n">
        <f aca="false">H$105*0.8</f>
        <v>2.72792085774264</v>
      </c>
      <c r="G64" s="27" t="n">
        <f aca="false">H$102</f>
        <v>1.6567842236102</v>
      </c>
      <c r="H64" s="27" t="n">
        <f aca="false">H$103</f>
        <v>0.0102713197079</v>
      </c>
      <c r="I64" s="28" t="n">
        <f aca="false">H$105*0.2</f>
        <v>0.68198021443566</v>
      </c>
      <c r="J64" s="28" t="n">
        <f aca="false">$H150</f>
        <v>12.9889605062644</v>
      </c>
      <c r="K64" s="29" t="n">
        <f aca="false">SUM(B$64:I$64)</f>
        <v>33.7404608102855</v>
      </c>
      <c r="L64" s="29" t="n">
        <f aca="false">SUM(B$64:J$64)</f>
        <v>46.7294213165499</v>
      </c>
      <c r="M64" s="42" t="n">
        <f aca="false">K$64/K$3-1</f>
        <v>-0.678867033117004</v>
      </c>
      <c r="N64" s="42" t="n">
        <f aca="false">L$64/L$3 -1</f>
        <v>-0.586089450596374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L$64</f>
        <v>46.7294213165499</v>
      </c>
      <c r="AB64" s="15" t="n">
        <v>50.5638470169684</v>
      </c>
    </row>
    <row collapsed="false" customFormat="false" customHeight="false" hidden="false" ht="13.8" outlineLevel="0" r="65">
      <c r="A65" s="0" t="s">
        <v>24</v>
      </c>
      <c r="B65" s="30" t="n">
        <f aca="false">$H157</f>
        <v>0.118781757248245</v>
      </c>
      <c r="C65" s="27" t="n">
        <f aca="false">$H156</f>
        <v>4.07861829454285</v>
      </c>
      <c r="D65" s="31" t="n">
        <f aca="false">$H124</f>
        <v>0.875042801362</v>
      </c>
      <c r="E65" s="28" t="n">
        <v>0</v>
      </c>
      <c r="F65" s="32" t="n">
        <v>0</v>
      </c>
      <c r="G65" s="30" t="n">
        <f aca="false">$H122</f>
        <v>1.9143809047232</v>
      </c>
      <c r="H65" s="30" t="n">
        <f aca="false">$H123</f>
        <v>0.0057681453037</v>
      </c>
      <c r="I65" s="28" t="n">
        <f aca="false">$H125</f>
        <v>3.2214327859528</v>
      </c>
      <c r="J65" s="28" t="n">
        <f aca="false">$H159</f>
        <v>6.11792744181428</v>
      </c>
      <c r="K65" s="29" t="n">
        <f aca="false">SUM(B$65:I$65)</f>
        <v>10.2140246891328</v>
      </c>
      <c r="L65" s="29" t="n">
        <f aca="false">SUM(B$65:J$65)</f>
        <v>16.3319521309471</v>
      </c>
      <c r="M65" s="42" t="n">
        <f aca="false">K$65/K$4-1</f>
        <v>-0.529524825198961</v>
      </c>
      <c r="N65" s="42" t="n">
        <f aca="false">L$65/L$4 -1</f>
        <v>-0.29984530898527</v>
      </c>
      <c r="O65" s="0" t="s">
        <v>127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L$65</f>
        <v>16.3319521309471</v>
      </c>
      <c r="AB65" s="15" t="n">
        <v>16.7586685738249</v>
      </c>
    </row>
    <row collapsed="false" customFormat="false" customHeight="false" hidden="false" ht="13.8" outlineLevel="0" r="66">
      <c r="A66" s="0" t="s">
        <v>22</v>
      </c>
      <c r="B66" s="30" t="n">
        <f aca="false">$H111</f>
        <v>12.1336890354515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$H112</f>
        <v>1.3502688297928</v>
      </c>
      <c r="H66" s="28" t="n">
        <f aca="false">$H115</f>
        <v>0.2383294186653</v>
      </c>
      <c r="I66" s="31" t="n">
        <v>0</v>
      </c>
      <c r="J66" s="31"/>
      <c r="K66" s="29" t="n">
        <f aca="false">SUM(B$66:I$66)</f>
        <v>13.7222872839096</v>
      </c>
      <c r="L66" s="29" t="n">
        <f aca="false">SUM(B$66:J$66)</f>
        <v>13.7222872839096</v>
      </c>
      <c r="M66" s="42" t="n">
        <f aca="false">K$66/K$5-1</f>
        <v>-0.0535588987289713</v>
      </c>
      <c r="N66" s="42" t="n">
        <f aca="false">L$66/L$5 -1</f>
        <v>-0.0535588987289713</v>
      </c>
      <c r="O66" s="0" t="s">
        <v>115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L$66</f>
        <v>13.7222872839096</v>
      </c>
      <c r="AB66" s="15" t="n">
        <v>14.1583777473564</v>
      </c>
    </row>
    <row collapsed="false" customFormat="false" customHeight="false" hidden="false" ht="13.8" outlineLevel="0" r="67">
      <c r="A67" s="0" t="s">
        <v>23</v>
      </c>
      <c r="B67" s="30" t="n">
        <f aca="false">$H116</f>
        <v>9.8176259004632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SUM(B$67:I$67)</f>
        <v>9.8176259004632</v>
      </c>
      <c r="L67" s="29" t="n">
        <f aca="false">SUM(B$67:J$67)</f>
        <v>9.8176259004632</v>
      </c>
      <c r="M67" s="42" t="n">
        <f aca="false">K$67/K$6-1</f>
        <v>-0.6063526092994</v>
      </c>
      <c r="N67" s="42" t="n">
        <f aca="false">L$67/L$6 -1</f>
        <v>-0.6063526092994</v>
      </c>
      <c r="S67" s="33" t="s">
        <v>135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L$67+L$68+L$69+L$70</f>
        <v>83.7917795455033</v>
      </c>
      <c r="AB67" s="15" t="n">
        <v>82.2993773756886</v>
      </c>
    </row>
    <row collapsed="false" customFormat="false" customHeight="false" hidden="false" ht="13.8" outlineLevel="0" r="68">
      <c r="A68" s="0" t="s">
        <v>116</v>
      </c>
      <c r="B68" s="30" t="n">
        <f aca="false">$H86+$H91+$H96+$H126+$H131+$H136</f>
        <v>42.6007832076392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SUM(B$68:I$68)</f>
        <v>42.6007832076392</v>
      </c>
      <c r="L68" s="29" t="n">
        <f aca="false">SUM(B$68:J$68)</f>
        <v>42.6007832076392</v>
      </c>
      <c r="M68" s="42" t="n">
        <f aca="false">K$68/K$7-1</f>
        <v>-0.0291625880738025</v>
      </c>
      <c r="N68" s="42" t="n">
        <f aca="false">L$68/L$7 -1</f>
        <v>-0.0291625880738025</v>
      </c>
      <c r="S68" s="0" t="s">
        <v>119</v>
      </c>
      <c r="T68" s="15" t="n">
        <f aca="false">SUM(T$64:T$67)</f>
        <v>100.086</v>
      </c>
      <c r="U68" s="15" t="n">
        <f aca="false">SUM(U$64:U$67)</f>
        <v>13.114</v>
      </c>
      <c r="V68" s="15" t="n">
        <f aca="false">SUM(V$64:V$67)</f>
        <v>21.58</v>
      </c>
      <c r="W68" s="15" t="n">
        <f aca="false">SUM(W$64:W$67)</f>
        <v>6.474</v>
      </c>
      <c r="X68" s="15" t="n">
        <f aca="false">SUM(X$64:X$67)</f>
        <v>8.798</v>
      </c>
      <c r="Y68" s="15" t="n">
        <f aca="false">SUM(Y$64:Y$67)</f>
        <v>6.308</v>
      </c>
      <c r="Z68" s="15" t="n">
        <f aca="false">SUM(Z$64:Z$67)</f>
        <v>166.36</v>
      </c>
      <c r="AA68" s="15" t="n">
        <f aca="false">$L71</f>
        <v>160.57544027691</v>
      </c>
      <c r="AB68" s="15" t="n">
        <v>163.780270713838</v>
      </c>
    </row>
    <row collapsed="false" customFormat="false" customHeight="false" hidden="false" ht="13.8" outlineLevel="0" r="69">
      <c r="A69" s="33" t="s">
        <v>21</v>
      </c>
      <c r="C69" s="30" t="n">
        <f aca="false">$H106</f>
        <v>6.3653241018497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$H165</f>
        <v>23.5944973559221</v>
      </c>
      <c r="K69" s="29" t="n">
        <f aca="false">SUM(B$69:I$69)</f>
        <v>6.3653241018497</v>
      </c>
      <c r="L69" s="29" t="n">
        <f aca="false">SUM(B$69:J$69)</f>
        <v>29.9598214577718</v>
      </c>
      <c r="M69" s="42" t="n">
        <f aca="false">K$69/K$8-1</f>
        <v>0.0765983205948069</v>
      </c>
      <c r="N69" s="42" t="n">
        <f aca="false">L$69/L$8 -1</f>
        <v>0.677838557212467</v>
      </c>
    </row>
    <row collapsed="false" customFormat="false" customHeight="false" hidden="false" ht="13.8" outlineLevel="0" r="70">
      <c r="A70" s="33" t="s">
        <v>117</v>
      </c>
      <c r="B70" s="30" t="n">
        <f aca="false">$H90</f>
        <v>0.4612574310757</v>
      </c>
      <c r="C70" s="27"/>
      <c r="D70" s="31" t="n">
        <v>0</v>
      </c>
      <c r="E70" s="31" t="n">
        <v>0</v>
      </c>
      <c r="F70" s="31" t="n">
        <v>0</v>
      </c>
      <c r="G70" s="31" t="n">
        <f aca="false">$H87</f>
        <v>0.9522915485534</v>
      </c>
      <c r="H70" s="31" t="n">
        <v>0</v>
      </c>
      <c r="I70" s="31" t="n">
        <v>0</v>
      </c>
      <c r="J70" s="31"/>
      <c r="K70" s="29" t="n">
        <f aca="false">SUM(B$70:I$70)</f>
        <v>1.4135489796291</v>
      </c>
      <c r="L70" s="29" t="n">
        <f aca="false">SUM(B$70:J$70)</f>
        <v>1.4135489796291</v>
      </c>
      <c r="M70" s="42" t="n">
        <f aca="false">K$70/K$9-1</f>
        <v>-0.632269522640622</v>
      </c>
      <c r="N70" s="42" t="n">
        <f aca="false">L$70/L$9 -1</f>
        <v>-0.632269522640622</v>
      </c>
      <c r="O70" s="0" t="s">
        <v>128</v>
      </c>
    </row>
    <row collapsed="false" customFormat="false" customHeight="false" hidden="false" ht="13.8" outlineLevel="0" r="71">
      <c r="A71" s="33" t="s">
        <v>119</v>
      </c>
      <c r="B71" s="30" t="n">
        <f aca="false">SUM(B$64:B$70)</f>
        <v>67.0652670177495</v>
      </c>
      <c r="C71" s="30" t="n">
        <f aca="false">SUM(C$64:C$70)</f>
        <v>18.7304009022304</v>
      </c>
      <c r="D71" s="30" t="n">
        <f aca="false">SUM(D$64:D$70)</f>
        <v>19.3189588044417</v>
      </c>
      <c r="E71" s="30" t="n">
        <f aca="false">SUM(E$64:E$70)</f>
        <v>0</v>
      </c>
      <c r="F71" s="30" t="n">
        <f aca="false">SUM(F$64:F$70)</f>
        <v>2.72792085774264</v>
      </c>
      <c r="G71" s="30" t="n">
        <f aca="false">SUM(G$64:G$70)</f>
        <v>5.8737255066796</v>
      </c>
      <c r="H71" s="30" t="n">
        <f aca="false">SUM(H$64:H$70)</f>
        <v>0.2543688836769</v>
      </c>
      <c r="I71" s="30" t="n">
        <f aca="false">SUM(I$64:I$70)</f>
        <v>3.90341300038846</v>
      </c>
      <c r="J71" s="30" t="n">
        <f aca="false">SUM(J$64:J$70)</f>
        <v>42.7013853040008</v>
      </c>
      <c r="K71" s="29" t="n">
        <f aca="false">SUM(B$71:I$71)</f>
        <v>117.874054972909</v>
      </c>
      <c r="L71" s="29" t="n">
        <f aca="false">SUM(B$71:J$71)</f>
        <v>160.57544027691</v>
      </c>
      <c r="M71" s="42" t="n">
        <f aca="false">K$71/K$10-1</f>
        <v>-0.46385015763103</v>
      </c>
      <c r="N71" s="42" t="n">
        <f aca="false">L$71/L$10 -1</f>
        <v>-0.3343835859454</v>
      </c>
    </row>
    <row collapsed="false" customFormat="false" customHeight="false" hidden="false" ht="13.8" outlineLevel="0" r="72">
      <c r="A72" s="33" t="s">
        <v>120</v>
      </c>
      <c r="B72" s="30" t="n">
        <f aca="false">$F80*11.63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SUM(B$72:I$72)</f>
        <v>65.4038097722956</v>
      </c>
      <c r="L72" s="29" t="n">
        <f aca="false">SUM(B$72:J$72)</f>
        <v>65.4038097722956</v>
      </c>
      <c r="M72" s="42" t="n">
        <f aca="false">K$72/K$11-1</f>
        <v>1.36285850655065</v>
      </c>
      <c r="N72" s="42" t="n">
        <f aca="false">L$72/L$11 -1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collapsed="false" customFormat="false" customHeight="false" hidden="false" ht="13.8" outlineLevel="0" r="73">
      <c r="A73" s="0" t="s">
        <v>113</v>
      </c>
      <c r="B73" s="31" t="n">
        <f aca="false">B$71+B$72</f>
        <v>132.469076790045</v>
      </c>
      <c r="C73" s="31" t="n">
        <f aca="false">C$71+C$72</f>
        <v>18.7304009022304</v>
      </c>
      <c r="D73" s="31" t="n">
        <f aca="false">D$71+D$72</f>
        <v>19.3189588044417</v>
      </c>
      <c r="E73" s="31" t="n">
        <f aca="false">E$71+E$72</f>
        <v>0</v>
      </c>
      <c r="F73" s="31" t="n">
        <f aca="false">F$71+F$72</f>
        <v>2.72792085774264</v>
      </c>
      <c r="G73" s="31" t="n">
        <f aca="false">G$71+G$72</f>
        <v>5.8737255066796</v>
      </c>
      <c r="H73" s="31" t="n">
        <f aca="false">H$71+H$72</f>
        <v>0.2543688836769</v>
      </c>
      <c r="I73" s="31" t="n">
        <f aca="false">I$71+I$72</f>
        <v>3.90341300038846</v>
      </c>
      <c r="J73" s="31" t="n">
        <f aca="false">J$71+J$72</f>
        <v>42.7013853040008</v>
      </c>
      <c r="K73" s="29" t="n">
        <f aca="false">SUM(B$73:I$73)</f>
        <v>183.277864745205</v>
      </c>
      <c r="L73" s="29" t="n">
        <f aca="false">SUM(B$73:J$73)</f>
        <v>225.979250049205</v>
      </c>
      <c r="M73" s="42" t="n">
        <f aca="false">K$73/K$12-1</f>
        <v>-0.25958141585326</v>
      </c>
      <c r="N73" s="42" t="n">
        <f aca="false">L$73/L$12 -1</f>
        <v>-0.159688408524896</v>
      </c>
      <c r="T73" s="31"/>
      <c r="U73" s="31"/>
      <c r="V73" s="31"/>
      <c r="W73" s="31"/>
      <c r="X73" s="31"/>
      <c r="Y73" s="31"/>
      <c r="Z73" s="35"/>
    </row>
    <row collapsed="false" customFormat="false" customHeight="false" hidden="false" ht="13.8" outlineLevel="0" r="74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collapsed="false" customFormat="false" customHeight="false" hidden="false" ht="13.8" outlineLevel="0" r="75">
      <c r="A75" s="36" t="s">
        <v>122</v>
      </c>
      <c r="B75" s="26" t="n">
        <f aca="false">$B73/L73</f>
        <v>0.586200178827042</v>
      </c>
      <c r="C75" s="26" t="n">
        <f aca="false">$C73/L73</f>
        <v>0.0828854901419132</v>
      </c>
      <c r="D75" s="26" t="n">
        <f aca="false">$D73/L73</f>
        <v>0.0854899677746303</v>
      </c>
      <c r="E75" s="26" t="n">
        <f aca="false">$E73/L73</f>
        <v>0</v>
      </c>
      <c r="F75" s="26" t="n">
        <f aca="false">$F73/L73</f>
        <v>0.0120715546102072</v>
      </c>
      <c r="G75" s="26" t="n">
        <f aca="false">$G73/L73</f>
        <v>0.0259923223278272</v>
      </c>
      <c r="H75" s="26" t="n">
        <f aca="false">$H73/L73</f>
        <v>0.00112562938243893</v>
      </c>
      <c r="I75" s="26" t="n">
        <f aca="false">$I73/L73</f>
        <v>0.0172733248718124</v>
      </c>
      <c r="J75" s="26" t="n">
        <f aca="false">$J73/L73</f>
        <v>0.188961532064129</v>
      </c>
      <c r="K75" s="26"/>
      <c r="L75" s="26" t="n">
        <f aca="false">$L73/L73</f>
        <v>1</v>
      </c>
      <c r="R75" s="36"/>
      <c r="S75" s="26"/>
      <c r="T75" s="26"/>
      <c r="U75" s="26"/>
      <c r="V75" s="26"/>
      <c r="W75" s="26"/>
      <c r="X75" s="26"/>
      <c r="Y75" s="37"/>
    </row>
    <row collapsed="false" customFormat="false" customHeight="false" hidden="false" ht="13.8" outlineLevel="0" r="76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collapsed="false" customFormat="true" customHeight="false" hidden="false" ht="12.8" outlineLevel="0" r="78" s="48">
      <c r="A78" s="48" t="s">
        <v>136</v>
      </c>
    </row>
    <row collapsed="false" customFormat="false" customHeight="false" hidden="false" ht="12.8" outlineLevel="0" r="79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collapsed="false" customFormat="false" customHeight="false" hidden="false" ht="12.8" outlineLevel="0" r="80">
      <c r="A80" s="0" t="s">
        <v>137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collapsed="false" customFormat="true" customHeight="false" hidden="false" ht="12.8" outlineLevel="0" r="83" s="49">
      <c r="A83" s="49" t="s">
        <v>138</v>
      </c>
    </row>
    <row collapsed="false" customFormat="false" customHeight="false" hidden="false" ht="13.4" outlineLevel="0" r="85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collapsed="false" customFormat="false" customHeight="false" hidden="false" ht="13.4" outlineLevel="0" r="86">
      <c r="A86" s="51" t="str">
        <f aca="false">Conso_energie_usage!$B2</f>
        <v>Autre</v>
      </c>
      <c r="B86" s="51" t="str">
        <f aca="false">Conso_energie_usage!$C2</f>
        <v>Electricité</v>
      </c>
      <c r="C86" s="51" t="n">
        <f aca="false">Conso_energie_usage!$D2</f>
        <v>6.0791570898897</v>
      </c>
      <c r="D86" s="51" t="n">
        <f aca="false">Conso_energie_usage!$E2</f>
        <v>8.8789881517377</v>
      </c>
      <c r="E86" s="51" t="n">
        <f aca="false">Conso_energie_usage!$F2</f>
        <v>10.6077626367766</v>
      </c>
      <c r="F86" s="51" t="n">
        <f aca="false">Conso_energie_usage!$G2</f>
        <v>11.4793930989244</v>
      </c>
      <c r="G86" s="51" t="n">
        <f aca="false">Conso_energie_usage!$H2</f>
        <v>12.1456234387012</v>
      </c>
      <c r="H86" s="51" t="n">
        <f aca="false">Conso_energie_usage!$I2</f>
        <v>12.9801639021905</v>
      </c>
      <c r="J86" s="4" t="s">
        <v>12</v>
      </c>
      <c r="K86" s="0" t="n">
        <f aca="false">SUMIFS(C86:C140,$A86:$A140,$J$86)</f>
        <v>15.303179490221</v>
      </c>
      <c r="L86" s="0" t="n">
        <f aca="false">SUMIFS(D86:D140,$A86:$A140,$J$86)</f>
        <v>16.129078394223</v>
      </c>
      <c r="M86" s="0" t="n">
        <f aca="false">SUMIFS(E86:E140,$A86:$A140,$J$86)</f>
        <v>16.6146948534355</v>
      </c>
      <c r="N86" s="0" t="n">
        <f aca="false">SUMIFS(F86:F140,$A86:$A140,$J$86)</f>
        <v>16.3873943238443</v>
      </c>
      <c r="O86" s="0" t="n">
        <f aca="false">SUMIFS(G86:G140,$A86:$A140,$J$86)</f>
        <v>16.1811031584788</v>
      </c>
      <c r="P86" s="0" t="n">
        <f aca="false">SUMIFS(H86:H140,$A86:$A140,$J$86)</f>
        <v>15.0948402110956</v>
      </c>
    </row>
    <row collapsed="false" customFormat="false" customHeight="false" hidden="false" ht="13.4" outlineLevel="0" r="87">
      <c r="A87" s="51" t="str">
        <f aca="false">Conso_energie_usage!$B3</f>
        <v>Autre</v>
      </c>
      <c r="B87" s="51" t="str">
        <f aca="false">Conso_energie_usage!$C3</f>
        <v>Gaz</v>
      </c>
      <c r="C87" s="51" t="n">
        <f aca="false">Conso_energie_usage!$D3</f>
        <v>3.0083180403482</v>
      </c>
      <c r="D87" s="51" t="n">
        <f aca="false">Conso_energie_usage!$E3</f>
        <v>2.5572921097845</v>
      </c>
      <c r="E87" s="51" t="n">
        <f aca="false">Conso_energie_usage!$F3</f>
        <v>2.2363978528045</v>
      </c>
      <c r="F87" s="51" t="n">
        <f aca="false">Conso_energie_usage!$G3</f>
        <v>1.9118452486441</v>
      </c>
      <c r="G87" s="51" t="n">
        <f aca="false">Conso_energie_usage!$H3</f>
        <v>1.6393647397841</v>
      </c>
      <c r="H87" s="51" t="n">
        <f aca="false">Conso_energie_usage!$I3</f>
        <v>0.9522915485534</v>
      </c>
      <c r="J87" s="4" t="s">
        <v>15</v>
      </c>
      <c r="K87" s="0" t="n">
        <f aca="false">SUMIFS(C86:C140,$A86:$A140,$J$87)</f>
        <v>4.9206550760369</v>
      </c>
      <c r="L87" s="0" t="n">
        <f aca="false">SUMIFS(D86:D140,$A86:$A140,$J$87)</f>
        <v>5.6582719124568</v>
      </c>
      <c r="M87" s="0" t="n">
        <f aca="false">SUMIFS(E86:E140,$A86:$A140,$J$87)</f>
        <v>5.6226039007602</v>
      </c>
      <c r="N87" s="0" t="n">
        <f aca="false">SUMIFS(F86:F140,$A86:$A140,$J$87)</f>
        <v>5.5379389259364</v>
      </c>
      <c r="O87" s="0" t="n">
        <f aca="false">SUMIFS(G86:G140,$A86:$A140,$J$87)</f>
        <v>5.2995314914211</v>
      </c>
      <c r="P87" s="0" t="n">
        <f aca="false">SUMIFS(H86:H140,$A86:$A140,$J$87)</f>
        <v>3.7728838696022</v>
      </c>
    </row>
    <row collapsed="false" customFormat="false" customHeight="false" hidden="false" ht="13.4" outlineLevel="0" r="88">
      <c r="A88" s="51" t="str">
        <f aca="false">Conso_energie_usage!$B4</f>
        <v>Autre</v>
      </c>
      <c r="B88" s="51" t="str">
        <f aca="false">Conso_energie_usage!$C4</f>
        <v>Fioul</v>
      </c>
      <c r="C88" s="51" t="n">
        <f aca="false">Conso_energie_usage!$D4</f>
        <v>4.7065148885455</v>
      </c>
      <c r="D88" s="51" t="n">
        <f aca="false">Conso_energie_usage!$E4</f>
        <v>3.4061092111071</v>
      </c>
      <c r="E88" s="51" t="n">
        <f aca="false">Conso_energie_usage!$F4</f>
        <v>2.6453667190269</v>
      </c>
      <c r="F88" s="51" t="n">
        <f aca="false">Conso_energie_usage!$G4</f>
        <v>2.036922985785</v>
      </c>
      <c r="G88" s="51" t="n">
        <f aca="false">Conso_energie_usage!$H4</f>
        <v>1.5762317636721</v>
      </c>
      <c r="H88" s="51" t="n">
        <f aca="false">Conso_energie_usage!$I4</f>
        <v>0.701127329276</v>
      </c>
      <c r="J88" s="4" t="s">
        <v>17</v>
      </c>
      <c r="K88" s="0" t="n">
        <f aca="false">SUMIFS(C86:C140,$A86:$A140,$J$88)</f>
        <v>9.1684083833807</v>
      </c>
      <c r="L88" s="0" t="n">
        <f aca="false">SUMIFS(D86:D140,$A86:$A140,$J$88)</f>
        <v>10.5406316064033</v>
      </c>
      <c r="M88" s="0" t="n">
        <f aca="false">SUMIFS(E86:E140,$A86:$A140,$J$88)</f>
        <v>11.4746896192726</v>
      </c>
      <c r="N88" s="0" t="n">
        <f aca="false">SUMIFS(F86:F140,$A86:$A140,$J$88)</f>
        <v>10.6625290091724</v>
      </c>
      <c r="O88" s="0" t="n">
        <f aca="false">SUMIFS(G86:G140,$A86:$A140,$J$88)</f>
        <v>9.9237853939229</v>
      </c>
      <c r="P88" s="0" t="n">
        <f aca="false">SUMIFS(H86:H140,$A86:$A140,$J$88)</f>
        <v>8.0879682755385</v>
      </c>
    </row>
    <row collapsed="false" customFormat="false" customHeight="false" hidden="false" ht="13.4" outlineLevel="0" r="89">
      <c r="A89" s="51" t="str">
        <f aca="false">Conso_energie_usage!$B5</f>
        <v>Autre</v>
      </c>
      <c r="B89" s="51" t="str">
        <f aca="false">Conso_energie_usage!$C5</f>
        <v>Urbain</v>
      </c>
      <c r="C89" s="51" t="n">
        <f aca="false">Conso_energie_usage!$D5</f>
        <v>0</v>
      </c>
      <c r="D89" s="51" t="n">
        <f aca="false">Conso_energie_usage!$E5</f>
        <v>0</v>
      </c>
      <c r="E89" s="51" t="n">
        <f aca="false">Conso_energie_usage!$F5</f>
        <v>0</v>
      </c>
      <c r="F89" s="51" t="n">
        <f aca="false">Conso_energie_usage!$G5</f>
        <v>0</v>
      </c>
      <c r="G89" s="51" t="n">
        <f aca="false">Conso_energie_usage!$H5</f>
        <v>0</v>
      </c>
      <c r="H89" s="51" t="n">
        <f aca="false">Conso_energie_usage!$I5</f>
        <v>0</v>
      </c>
      <c r="J89" s="4" t="s">
        <v>19</v>
      </c>
      <c r="K89" s="0" t="n">
        <f aca="false">SUMIFS(C86:C140,$A86:$A140,$J$89)</f>
        <v>111.71019013645</v>
      </c>
      <c r="L89" s="0" t="n">
        <f aca="false">SUMIFS(D86:D140,$A86:$A140,$J$89)</f>
        <v>105.066948241968</v>
      </c>
      <c r="M89" s="0" t="n">
        <f aca="false">SUMIFS(E86:E140,$A86:$A140,$J$89)</f>
        <v>88.0930530532742</v>
      </c>
      <c r="N89" s="0" t="n">
        <f aca="false">SUMIFS(F86:F140,$A86:$A140,$J$89)</f>
        <v>72.8748700311518</v>
      </c>
      <c r="O89" s="0" t="n">
        <f aca="false">SUMIFS(G86:G140,$A86:$A140,$J$89)</f>
        <v>57.0318703810913</v>
      </c>
      <c r="P89" s="0" t="n">
        <f aca="false">SUMIFS(H86:H140,$A86:$A140,$J$89)</f>
        <v>33.7404608102855</v>
      </c>
    </row>
    <row collapsed="false" customFormat="false" customHeight="false" hidden="false" ht="14.9" outlineLevel="0" r="90">
      <c r="A90" s="51" t="str">
        <f aca="false">Conso_energie_usage!$B6</f>
        <v>Autre</v>
      </c>
      <c r="B90" s="51" t="str">
        <f aca="false">Conso_energie_usage!$C6</f>
        <v>Autres</v>
      </c>
      <c r="C90" s="51" t="n">
        <f aca="false">Conso_energie_usage!$D6</f>
        <v>1.5091894714376</v>
      </c>
      <c r="D90" s="51" t="n">
        <f aca="false">Conso_energie_usage!$E6</f>
        <v>1.2866889215937</v>
      </c>
      <c r="E90" s="51" t="n">
        <f aca="false">Conso_energie_usage!$F6</f>
        <v>1.1251676448275</v>
      </c>
      <c r="F90" s="51" t="n">
        <f aca="false">Conso_energie_usage!$G6</f>
        <v>0.9592329904908</v>
      </c>
      <c r="G90" s="51" t="n">
        <f aca="false">Conso_energie_usage!$H6</f>
        <v>0.8198832163214</v>
      </c>
      <c r="H90" s="51" t="n">
        <f aca="false">Conso_energie_usage!$I6</f>
        <v>0.4612574310757</v>
      </c>
      <c r="J90" s="4" t="s">
        <v>21</v>
      </c>
      <c r="K90" s="0" t="n">
        <f aca="false">SUMIFS(C86:C140,$A86:$A140,$J$90)</f>
        <v>5.4238186881371</v>
      </c>
      <c r="L90" s="0" t="n">
        <f aca="false">SUMIFS(D86:D140,$A86:$A140,$J$90)</f>
        <v>5.9124410470313</v>
      </c>
      <c r="M90" s="0" t="n">
        <f aca="false">SUMIFS(E86:E140,$A86:$A140,$J$90)</f>
        <v>6.1482630691953</v>
      </c>
      <c r="N90" s="0" t="n">
        <f aca="false">SUMIFS(F86:F140,$A86:$A140,$J$90)</f>
        <v>6.0014818512887</v>
      </c>
      <c r="O90" s="0" t="n">
        <f aca="false">SUMIFS(G86:G140,$A86:$A140,$J$90)</f>
        <v>6.0872173897053</v>
      </c>
      <c r="P90" s="0" t="n">
        <f aca="false">SUMIFS(H86:H140,$A86:$A140,$J$90)</f>
        <v>6.3653241018497</v>
      </c>
    </row>
    <row collapsed="false" customFormat="false" customHeight="false" hidden="false" ht="13.4" outlineLevel="0" r="91">
      <c r="A91" s="51" t="str">
        <f aca="false">Conso_energie_usage!$B7</f>
        <v>Auxiliaires</v>
      </c>
      <c r="B91" s="51" t="str">
        <f aca="false">Conso_energie_usage!$C7</f>
        <v>Electricité</v>
      </c>
      <c r="C91" s="51" t="n">
        <f aca="false">Conso_energie_usage!$D7</f>
        <v>4.9206550760369</v>
      </c>
      <c r="D91" s="51" t="n">
        <f aca="false">Conso_energie_usage!$E7</f>
        <v>5.6582719124568</v>
      </c>
      <c r="E91" s="51" t="n">
        <f aca="false">Conso_energie_usage!$F7</f>
        <v>5.6226039007602</v>
      </c>
      <c r="F91" s="51" t="n">
        <f aca="false">Conso_energie_usage!$G7</f>
        <v>5.5379389259364</v>
      </c>
      <c r="G91" s="51" t="n">
        <f aca="false">Conso_energie_usage!$H7</f>
        <v>5.2995314914211</v>
      </c>
      <c r="H91" s="51" t="n">
        <f aca="false">Conso_energie_usage!$I7</f>
        <v>3.7728838696022</v>
      </c>
      <c r="J91" s="4" t="s">
        <v>22</v>
      </c>
      <c r="K91" s="0" t="n">
        <f aca="false">SUMIFS(C86:C140,$A86:$A140,$J$91)</f>
        <v>13.7919529816168</v>
      </c>
      <c r="L91" s="0" t="n">
        <f aca="false">SUMIFS(D86:D140,$A86:$A140,$J$91)</f>
        <v>14.4988285752607</v>
      </c>
      <c r="M91" s="0" t="n">
        <f aca="false">SUMIFS(E86:E140,$A86:$A140,$J$91)</f>
        <v>15.2452575673601</v>
      </c>
      <c r="N91" s="0" t="n">
        <f aca="false">SUMIFS(F86:F140,$A86:$A140,$J$91)</f>
        <v>15.1231460509251</v>
      </c>
      <c r="O91" s="0" t="n">
        <f aca="false">SUMIFS(G86:G140,$A86:$A140,$J$91)</f>
        <v>15.0112272042283</v>
      </c>
      <c r="P91" s="0" t="n">
        <f aca="false">SUMIFS(H86:H140,$A86:$A140,$J$91)</f>
        <v>13.7222872839096</v>
      </c>
    </row>
    <row collapsed="false" customFormat="false" customHeight="false" hidden="false" ht="13.4" outlineLevel="0" r="92">
      <c r="A92" s="51" t="str">
        <f aca="false">Conso_energie_usage!$B8</f>
        <v>Auxiliaires</v>
      </c>
      <c r="B92" s="51" t="str">
        <f aca="false">Conso_energie_usage!$C8</f>
        <v>Gaz</v>
      </c>
      <c r="C92" s="51" t="n">
        <f aca="false">Conso_energie_usage!$D8</f>
        <v>0</v>
      </c>
      <c r="D92" s="51" t="n">
        <f aca="false">Conso_energie_usage!$E8</f>
        <v>0</v>
      </c>
      <c r="E92" s="51" t="n">
        <f aca="false">Conso_energie_usage!$F8</f>
        <v>0</v>
      </c>
      <c r="F92" s="51" t="n">
        <f aca="false">Conso_energie_usage!$G8</f>
        <v>0</v>
      </c>
      <c r="G92" s="51" t="n">
        <f aca="false">Conso_energie_usage!$H8</f>
        <v>0</v>
      </c>
      <c r="H92" s="51" t="n">
        <f aca="false">Conso_energie_usage!$I8</f>
        <v>0</v>
      </c>
      <c r="J92" s="4" t="s">
        <v>23</v>
      </c>
      <c r="K92" s="0" t="n">
        <f aca="false">SUMIFS(C86:C140,$A86:$A140,$J$92)</f>
        <v>24.6721905629085</v>
      </c>
      <c r="L92" s="0" t="n">
        <f aca="false">SUMIFS(D86:D140,$A86:$A140,$J$92)</f>
        <v>24.9401523606955</v>
      </c>
      <c r="M92" s="0" t="n">
        <f aca="false">SUMIFS(E86:E140,$A86:$A140,$J$92)</f>
        <v>23.2960417791745</v>
      </c>
      <c r="N92" s="0" t="n">
        <f aca="false">SUMIFS(F86:F140,$A86:$A140,$J$92)</f>
        <v>19.2482139434698</v>
      </c>
      <c r="O92" s="0" t="n">
        <f aca="false">SUMIFS(G86:G140,$A86:$A140,$J$92)</f>
        <v>15.1328873378843</v>
      </c>
      <c r="P92" s="0" t="n">
        <f aca="false">SUMIFS(H86:H140,$A86:$A140,$J$92)</f>
        <v>9.8176259004632</v>
      </c>
    </row>
    <row collapsed="false" customFormat="false" customHeight="false" hidden="false" ht="13.4" outlineLevel="0" r="93">
      <c r="A93" s="51" t="str">
        <f aca="false">Conso_energie_usage!$B9</f>
        <v>Auxiliaires</v>
      </c>
      <c r="B93" s="51" t="str">
        <f aca="false">Conso_energie_usage!$C9</f>
        <v>Fioul</v>
      </c>
      <c r="C93" s="51" t="n">
        <f aca="false">Conso_energie_usage!$D9</f>
        <v>0</v>
      </c>
      <c r="D93" s="51" t="n">
        <f aca="false">Conso_energie_usage!$E9</f>
        <v>0</v>
      </c>
      <c r="E93" s="51" t="n">
        <f aca="false">Conso_energie_usage!$F9</f>
        <v>0</v>
      </c>
      <c r="F93" s="51" t="n">
        <f aca="false">Conso_energie_usage!$G9</f>
        <v>0</v>
      </c>
      <c r="G93" s="51" t="n">
        <f aca="false">Conso_energie_usage!$H9</f>
        <v>0</v>
      </c>
      <c r="H93" s="51" t="n">
        <f aca="false">Conso_energie_usage!$I9</f>
        <v>0</v>
      </c>
      <c r="J93" s="4" t="s">
        <v>24</v>
      </c>
      <c r="K93" s="0" t="n">
        <f aca="false">SUMIFS(C86:C140,$A86:$A140,$J$93)</f>
        <v>21.7172314310581</v>
      </c>
      <c r="L93" s="0" t="n">
        <f aca="false">SUMIFS(D86:D140,$A86:$A140,$J$93)</f>
        <v>21.710018373344</v>
      </c>
      <c r="M93" s="0" t="n">
        <f aca="false">SUMIFS(E86:E140,$A86:$A140,$J$93)</f>
        <v>20.4984041583664</v>
      </c>
      <c r="N93" s="0" t="n">
        <f aca="false">SUMIFS(F86:F140,$A86:$A140,$J$93)</f>
        <v>18.4033745463297</v>
      </c>
      <c r="O93" s="0" t="n">
        <f aca="false">SUMIFS(G86:G140,$A86:$A140,$J$93)</f>
        <v>16.9199652380536</v>
      </c>
      <c r="P93" s="0" t="n">
        <f aca="false">SUMIFS(H86:H140,$A86:$A140,$J$93)</f>
        <v>10.7678949272715</v>
      </c>
    </row>
    <row collapsed="false" customFormat="false" customHeight="false" hidden="false" ht="25.35" outlineLevel="0" r="94">
      <c r="A94" s="51" t="str">
        <f aca="false">Conso_energie_usage!$B10</f>
        <v>Auxiliaires</v>
      </c>
      <c r="B94" s="51" t="str">
        <f aca="false">Conso_energie_usage!$C10</f>
        <v>Urbain</v>
      </c>
      <c r="C94" s="51" t="n">
        <f aca="false">Conso_energie_usage!$D10</f>
        <v>0</v>
      </c>
      <c r="D94" s="51" t="n">
        <f aca="false">Conso_energie_usage!$E10</f>
        <v>0</v>
      </c>
      <c r="E94" s="51" t="n">
        <f aca="false">Conso_energie_usage!$F10</f>
        <v>0</v>
      </c>
      <c r="F94" s="51" t="n">
        <f aca="false">Conso_energie_usage!$G10</f>
        <v>0</v>
      </c>
      <c r="G94" s="51" t="n">
        <f aca="false">Conso_energie_usage!$H10</f>
        <v>0</v>
      </c>
      <c r="H94" s="51" t="n">
        <f aca="false">Conso_energie_usage!$I10</f>
        <v>0</v>
      </c>
      <c r="J94" s="4" t="s">
        <v>25</v>
      </c>
      <c r="K94" s="0" t="n">
        <f aca="false">SUMIFS(C86:C140,$A86:$A140,$J$94)</f>
        <v>7.8370158116684</v>
      </c>
      <c r="L94" s="0" t="n">
        <f aca="false">SUMIFS(D86:D140,$A86:$A140,$J$94)</f>
        <v>7.6079977446449</v>
      </c>
      <c r="M94" s="0" t="n">
        <f aca="false">SUMIFS(E86:E140,$A86:$A140,$J$94)</f>
        <v>7.3344480798371</v>
      </c>
      <c r="N94" s="0" t="n">
        <f aca="false">SUMIFS(F86:F140,$A86:$A140,$J$94)</f>
        <v>6.9438467154523</v>
      </c>
      <c r="O94" s="0" t="n">
        <f aca="false">SUMIFS(G86:G140,$A86:$A140,$J$94)</f>
        <v>6.5873111301854</v>
      </c>
      <c r="P94" s="0" t="n">
        <f aca="false">SUMIFS(H86:H140,$A86:$A140,$J$94)</f>
        <v>5.4799369514534</v>
      </c>
    </row>
    <row collapsed="false" customFormat="false" customHeight="false" hidden="false" ht="13.4" outlineLevel="0" r="95">
      <c r="A95" s="51" t="str">
        <f aca="false">Conso_energie_usage!$B11</f>
        <v>Auxiliaires</v>
      </c>
      <c r="B95" s="51" t="str">
        <f aca="false">Conso_energie_usage!$C11</f>
        <v>Autres</v>
      </c>
      <c r="C95" s="51" t="n">
        <f aca="false">Conso_energie_usage!$D11</f>
        <v>0</v>
      </c>
      <c r="D95" s="51" t="n">
        <f aca="false">Conso_energie_usage!$E11</f>
        <v>0</v>
      </c>
      <c r="E95" s="51" t="n">
        <f aca="false">Conso_energie_usage!$F11</f>
        <v>0</v>
      </c>
      <c r="F95" s="51" t="n">
        <f aca="false">Conso_energie_usage!$G11</f>
        <v>0</v>
      </c>
      <c r="G95" s="51" t="n">
        <f aca="false">Conso_energie_usage!$H11</f>
        <v>0</v>
      </c>
      <c r="H95" s="51" t="n">
        <f aca="false">Conso_energie_usage!$I11</f>
        <v>0</v>
      </c>
      <c r="J95" s="4" t="s">
        <v>26</v>
      </c>
      <c r="K95" s="0" t="n">
        <f aca="false">SUMIFS(C86:C140,$A86:$A140,$J$95)</f>
        <v>4.0699795790205</v>
      </c>
      <c r="L95" s="0" t="n">
        <f aca="false">SUMIFS(D86:D140,$A86:$A140,$J$95)</f>
        <v>4.2312854683671</v>
      </c>
      <c r="M95" s="0" t="n">
        <f aca="false">SUMIFS(E86:E140,$A86:$A140,$J$95)</f>
        <v>4.3512099640222</v>
      </c>
      <c r="N95" s="0" t="n">
        <f aca="false">SUMIFS(F86:F140,$A86:$A140,$J$95)</f>
        <v>4.265999688824</v>
      </c>
      <c r="O95" s="0" t="n">
        <f aca="false">SUMIFS(G86:G140,$A86:$A140,$J$95)</f>
        <v>4.1864232928484</v>
      </c>
      <c r="P95" s="0" t="n">
        <f aca="false">SUMIFS(H86:H140,$A86:$A140,$J$95)</f>
        <v>3.8548881162682</v>
      </c>
    </row>
    <row collapsed="false" customFormat="false" customHeight="false" hidden="false" ht="13.4" outlineLevel="0" r="96">
      <c r="A96" s="51" t="str">
        <f aca="false">Conso_energie_usage!$B12</f>
        <v>Bureautique</v>
      </c>
      <c r="B96" s="51" t="str">
        <f aca="false">Conso_energie_usage!$C12</f>
        <v>Electricité</v>
      </c>
      <c r="C96" s="51" t="n">
        <f aca="false">Conso_energie_usage!$D12</f>
        <v>9.1684083833807</v>
      </c>
      <c r="D96" s="51" t="n">
        <f aca="false">Conso_energie_usage!$E12</f>
        <v>10.5406316064033</v>
      </c>
      <c r="E96" s="51" t="n">
        <f aca="false">Conso_energie_usage!$F12</f>
        <v>11.4746896192726</v>
      </c>
      <c r="F96" s="51" t="n">
        <f aca="false">Conso_energie_usage!$G12</f>
        <v>10.6625290091724</v>
      </c>
      <c r="G96" s="51" t="n">
        <f aca="false">Conso_energie_usage!$H12</f>
        <v>9.9237853939229</v>
      </c>
      <c r="H96" s="51" t="n">
        <f aca="false">Conso_energie_usage!$I12</f>
        <v>8.0879682755385</v>
      </c>
      <c r="J96" s="4" t="s">
        <v>27</v>
      </c>
      <c r="K96" s="0" t="n">
        <f aca="false">SUMIFS(C86:C140,$A86:$A140,$J$96)</f>
        <v>6.5991087150315</v>
      </c>
      <c r="L96" s="0" t="n">
        <f aca="false">SUMIFS(D86:D140,$A86:$A140,$J$96)</f>
        <v>6.9632758327638</v>
      </c>
      <c r="M96" s="0" t="n">
        <f aca="false">SUMIFS(E86:E140,$A86:$A140,$J$96)</f>
        <v>7.2528950094084</v>
      </c>
      <c r="N96" s="0" t="n">
        <f aca="false">SUMIFS(F86:F140,$A86:$A140,$J$96)</f>
        <v>7.4710459766424</v>
      </c>
      <c r="O96" s="0" t="n">
        <f aca="false">SUMIFS(G86:G140,$A86:$A140,$J$96)</f>
        <v>7.7550278070565</v>
      </c>
      <c r="P96" s="0" t="n">
        <f aca="false">SUMIFS(H86:H140,$A86:$A140,$J$96)</f>
        <v>8.4249420925864</v>
      </c>
    </row>
    <row collapsed="false" customFormat="false" customHeight="false" hidden="false" ht="13.4" outlineLevel="0" r="97">
      <c r="A97" s="51" t="str">
        <f aca="false">Conso_energie_usage!$B13</f>
        <v>Bureautique</v>
      </c>
      <c r="B97" s="51" t="str">
        <f aca="false">Conso_energie_usage!$C13</f>
        <v>Gaz</v>
      </c>
      <c r="C97" s="51" t="n">
        <f aca="false">Conso_energie_usage!$D13</f>
        <v>0</v>
      </c>
      <c r="D97" s="51" t="n">
        <f aca="false">Conso_energie_usage!$E13</f>
        <v>0</v>
      </c>
      <c r="E97" s="51" t="n">
        <f aca="false">Conso_energie_usage!$F13</f>
        <v>0</v>
      </c>
      <c r="F97" s="51" t="n">
        <f aca="false">Conso_energie_usage!$G13</f>
        <v>0</v>
      </c>
      <c r="G97" s="51" t="n">
        <f aca="false">Conso_energie_usage!$H13</f>
        <v>0</v>
      </c>
      <c r="H97" s="51" t="n">
        <f aca="false">Conso_energie_usage!$I13</f>
        <v>0</v>
      </c>
    </row>
    <row collapsed="false" customFormat="false" customHeight="false" hidden="false" ht="13.4" outlineLevel="0" r="98">
      <c r="A98" s="51" t="str">
        <f aca="false">Conso_energie_usage!$B14</f>
        <v>Bureautique</v>
      </c>
      <c r="B98" s="51" t="str">
        <f aca="false">Conso_energie_usage!$C14</f>
        <v>Fioul</v>
      </c>
      <c r="C98" s="51" t="n">
        <f aca="false">Conso_energie_usage!$D14</f>
        <v>0</v>
      </c>
      <c r="D98" s="51" t="n">
        <f aca="false">Conso_energie_usage!$E14</f>
        <v>0</v>
      </c>
      <c r="E98" s="51" t="n">
        <f aca="false">Conso_energie_usage!$F14</f>
        <v>0</v>
      </c>
      <c r="F98" s="51" t="n">
        <f aca="false">Conso_energie_usage!$G14</f>
        <v>0</v>
      </c>
      <c r="G98" s="51" t="n">
        <f aca="false">Conso_energie_usage!$H14</f>
        <v>0</v>
      </c>
      <c r="H98" s="51" t="n">
        <f aca="false">Conso_energie_usage!$I14</f>
        <v>0</v>
      </c>
    </row>
    <row collapsed="false" customFormat="false" customHeight="false" hidden="false" ht="13.4" outlineLevel="0" r="99">
      <c r="A99" s="51" t="str">
        <f aca="false">Conso_energie_usage!$B15</f>
        <v>Bureautique</v>
      </c>
      <c r="B99" s="51" t="str">
        <f aca="false">Conso_energie_usage!$C15</f>
        <v>Urbain</v>
      </c>
      <c r="C99" s="51" t="n">
        <f aca="false">Conso_energie_usage!$D15</f>
        <v>0</v>
      </c>
      <c r="D99" s="51" t="n">
        <f aca="false">Conso_energie_usage!$E15</f>
        <v>0</v>
      </c>
      <c r="E99" s="51" t="n">
        <f aca="false">Conso_energie_usage!$F15</f>
        <v>0</v>
      </c>
      <c r="F99" s="51" t="n">
        <f aca="false">Conso_energie_usage!$G15</f>
        <v>0</v>
      </c>
      <c r="G99" s="51" t="n">
        <f aca="false">Conso_energie_usage!$H15</f>
        <v>0</v>
      </c>
      <c r="H99" s="51" t="n">
        <f aca="false">Conso_energie_usage!$I15</f>
        <v>0</v>
      </c>
    </row>
    <row collapsed="false" customFormat="false" customHeight="false" hidden="false" ht="13.4" outlineLevel="0" r="100">
      <c r="A100" s="51" t="str">
        <f aca="false">Conso_energie_usage!$B16</f>
        <v>Bureautique</v>
      </c>
      <c r="B100" s="51" t="str">
        <f aca="false">Conso_energie_usage!$C16</f>
        <v>Autres</v>
      </c>
      <c r="C100" s="51" t="n">
        <f aca="false">Conso_energie_usage!$D16</f>
        <v>0</v>
      </c>
      <c r="D100" s="51" t="n">
        <f aca="false">Conso_energie_usage!$E16</f>
        <v>0</v>
      </c>
      <c r="E100" s="51" t="n">
        <f aca="false">Conso_energie_usage!$F16</f>
        <v>0</v>
      </c>
      <c r="F100" s="51" t="n">
        <f aca="false">Conso_energie_usage!$G16</f>
        <v>0</v>
      </c>
      <c r="G100" s="51" t="n">
        <f aca="false">Conso_energie_usage!$H16</f>
        <v>0</v>
      </c>
      <c r="H100" s="51" t="n">
        <f aca="false">Conso_energie_usage!$I16</f>
        <v>0</v>
      </c>
    </row>
    <row collapsed="false" customFormat="false" customHeight="false" hidden="false" ht="13.4" outlineLevel="0" r="101">
      <c r="A101" s="51" t="str">
        <f aca="false">Conso_energie_usage!$B17</f>
        <v>Chauffage</v>
      </c>
      <c r="B101" s="51" t="str">
        <f aca="false">Conso_energie_usage!$C17</f>
        <v>Electricité</v>
      </c>
      <c r="C101" s="51" t="n">
        <f aca="false">Conso_energie_usage!$D17</f>
        <v>18.1231218519064</v>
      </c>
      <c r="D101" s="51" t="n">
        <f aca="false">Conso_energie_usage!$E17</f>
        <v>17.8389696950335</v>
      </c>
      <c r="E101" s="51" t="n">
        <f aca="false">Conso_energie_usage!$F17</f>
        <v>16.1866869432016</v>
      </c>
      <c r="F101" s="51" t="n">
        <f aca="false">Conso_energie_usage!$G17</f>
        <v>15.7293890896823</v>
      </c>
      <c r="G101" s="51" t="n">
        <f aca="false">Conso_energie_usage!$H17</f>
        <v>15.2958900204739</v>
      </c>
      <c r="H101" s="51" t="n">
        <f aca="false">Conso_energie_usage!$I17</f>
        <v>10.2195881917094</v>
      </c>
    </row>
    <row collapsed="false" customFormat="false" customHeight="false" hidden="false" ht="13.4" outlineLevel="0" r="102">
      <c r="A102" s="51" t="str">
        <f aca="false">Conso_energie_usage!$B18</f>
        <v>Chauffage</v>
      </c>
      <c r="B102" s="51" t="str">
        <f aca="false">Conso_energie_usage!$C18</f>
        <v>Gaz</v>
      </c>
      <c r="C102" s="51" t="n">
        <f aca="false">Conso_energie_usage!$D18</f>
        <v>53.814126684671</v>
      </c>
      <c r="D102" s="51" t="n">
        <f aca="false">Conso_energie_usage!$E18</f>
        <v>55.1774071232783</v>
      </c>
      <c r="E102" s="51" t="n">
        <f aca="false">Conso_energie_usage!$F18</f>
        <v>47.5411882775401</v>
      </c>
      <c r="F102" s="51" t="n">
        <f aca="false">Conso_energie_usage!$G18</f>
        <v>37.9773080843053</v>
      </c>
      <c r="G102" s="51" t="n">
        <f aca="false">Conso_energie_usage!$H18</f>
        <v>25.7256951487605</v>
      </c>
      <c r="H102" s="51" t="n">
        <f aca="false">Conso_energie_usage!$I18</f>
        <v>1.6567842236102</v>
      </c>
    </row>
    <row collapsed="false" customFormat="false" customHeight="false" hidden="false" ht="13.4" outlineLevel="0" r="103">
      <c r="A103" s="51" t="str">
        <f aca="false">Conso_energie_usage!$B19</f>
        <v>Chauffage</v>
      </c>
      <c r="B103" s="51" t="str">
        <f aca="false">Conso_energie_usage!$C19</f>
        <v>Fioul</v>
      </c>
      <c r="C103" s="51" t="n">
        <f aca="false">Conso_energie_usage!$D19</f>
        <v>28.560264679199</v>
      </c>
      <c r="D103" s="51" t="n">
        <f aca="false">Conso_energie_usage!$E19</f>
        <v>21.1062959004395</v>
      </c>
      <c r="E103" s="51" t="n">
        <f aca="false">Conso_energie_usage!$F19</f>
        <v>14.0834367885203</v>
      </c>
      <c r="F103" s="51" t="n">
        <f aca="false">Conso_energie_usage!$G19</f>
        <v>8.6860118141789</v>
      </c>
      <c r="G103" s="51" t="n">
        <f aca="false">Conso_energie_usage!$H19</f>
        <v>3.7959809041094</v>
      </c>
      <c r="H103" s="51" t="n">
        <f aca="false">Conso_energie_usage!$I19</f>
        <v>0.0102713197079</v>
      </c>
    </row>
    <row collapsed="false" customFormat="false" customHeight="false" hidden="false" ht="13.4" outlineLevel="0" r="104">
      <c r="A104" s="51" t="str">
        <f aca="false">Conso_energie_usage!$B20</f>
        <v>Chauffage</v>
      </c>
      <c r="B104" s="51" t="str">
        <f aca="false">Conso_energie_usage!$C20</f>
        <v>Urbain</v>
      </c>
      <c r="C104" s="51" t="n">
        <f aca="false">Conso_energie_usage!$D20</f>
        <v>7.898782779317</v>
      </c>
      <c r="D104" s="51" t="n">
        <f aca="false">Conso_energie_usage!$E20</f>
        <v>6.0440913051639</v>
      </c>
      <c r="E104" s="51" t="n">
        <f aca="false">Conso_energie_usage!$F20</f>
        <v>4.9600163239963</v>
      </c>
      <c r="F104" s="51" t="n">
        <f aca="false">Conso_energie_usage!$G20</f>
        <v>5.0204994335539</v>
      </c>
      <c r="G104" s="51" t="n">
        <f aca="false">Conso_energie_usage!$H20</f>
        <v>6.3801570690925</v>
      </c>
      <c r="H104" s="51" t="n">
        <f aca="false">Conso_energie_usage!$I20</f>
        <v>18.4439160030797</v>
      </c>
    </row>
    <row collapsed="false" customFormat="false" customHeight="false" hidden="false" ht="13.4" outlineLevel="0" r="105">
      <c r="A105" s="51" t="str">
        <f aca="false">Conso_energie_usage!$B21</f>
        <v>Chauffage</v>
      </c>
      <c r="B105" s="51" t="str">
        <f aca="false">Conso_energie_usage!$C21</f>
        <v>Autres</v>
      </c>
      <c r="C105" s="51" t="n">
        <f aca="false">Conso_energie_usage!$D21</f>
        <v>3.313894141357</v>
      </c>
      <c r="D105" s="51" t="n">
        <f aca="false">Conso_energie_usage!$E21</f>
        <v>4.9001842180532</v>
      </c>
      <c r="E105" s="51" t="n">
        <f aca="false">Conso_energie_usage!$F21</f>
        <v>5.3217247200159</v>
      </c>
      <c r="F105" s="51" t="n">
        <f aca="false">Conso_energie_usage!$G21</f>
        <v>5.4616616094314</v>
      </c>
      <c r="G105" s="51" t="n">
        <f aca="false">Conso_energie_usage!$H21</f>
        <v>5.834147238655</v>
      </c>
      <c r="H105" s="51" t="n">
        <f aca="false">Conso_energie_usage!$I21</f>
        <v>3.4099010721783</v>
      </c>
    </row>
    <row collapsed="false" customFormat="false" customHeight="false" hidden="false" ht="13.4" outlineLevel="0" r="106">
      <c r="A106" s="51" t="str">
        <f aca="false">Conso_energie_usage!$B22</f>
        <v>Climatisation</v>
      </c>
      <c r="B106" s="51" t="str">
        <f aca="false">Conso_energie_usage!$C22</f>
        <v>Electricité</v>
      </c>
      <c r="C106" s="51" t="n">
        <f aca="false">Conso_energie_usage!$D22</f>
        <v>5.4238186881371</v>
      </c>
      <c r="D106" s="51" t="n">
        <f aca="false">Conso_energie_usage!$E22</f>
        <v>5.9124410470313</v>
      </c>
      <c r="E106" s="51" t="n">
        <f aca="false">Conso_energie_usage!$F22</f>
        <v>6.1482630691953</v>
      </c>
      <c r="F106" s="51" t="n">
        <f aca="false">Conso_energie_usage!$G22</f>
        <v>6.0014818512887</v>
      </c>
      <c r="G106" s="51" t="n">
        <f aca="false">Conso_energie_usage!$H22</f>
        <v>6.0872173897053</v>
      </c>
      <c r="H106" s="51" t="n">
        <f aca="false">Conso_energie_usage!$I22</f>
        <v>6.3653241018497</v>
      </c>
    </row>
    <row collapsed="false" customFormat="false" customHeight="false" hidden="false" ht="13.4" outlineLevel="0" r="107">
      <c r="A107" s="51" t="str">
        <f aca="false">Conso_energie_usage!$B23</f>
        <v>Climatisation</v>
      </c>
      <c r="B107" s="51" t="str">
        <f aca="false">Conso_energie_usage!$C23</f>
        <v>Gaz</v>
      </c>
      <c r="C107" s="51" t="n">
        <f aca="false">Conso_energie_usage!$D23</f>
        <v>0</v>
      </c>
      <c r="D107" s="51" t="n">
        <f aca="false">Conso_energie_usage!$E23</f>
        <v>0</v>
      </c>
      <c r="E107" s="51" t="n">
        <f aca="false">Conso_energie_usage!$F23</f>
        <v>0</v>
      </c>
      <c r="F107" s="51" t="n">
        <f aca="false">Conso_energie_usage!$G23</f>
        <v>0</v>
      </c>
      <c r="G107" s="51" t="n">
        <f aca="false">Conso_energie_usage!$H23</f>
        <v>0</v>
      </c>
      <c r="H107" s="51" t="n">
        <f aca="false">Conso_energie_usage!$I23</f>
        <v>0</v>
      </c>
    </row>
    <row collapsed="false" customFormat="false" customHeight="false" hidden="false" ht="13.4" outlineLevel="0" r="108">
      <c r="A108" s="51" t="str">
        <f aca="false">Conso_energie_usage!$B24</f>
        <v>Climatisation</v>
      </c>
      <c r="B108" s="51" t="str">
        <f aca="false">Conso_energie_usage!$C24</f>
        <v>Fioul</v>
      </c>
      <c r="C108" s="51" t="n">
        <f aca="false">Conso_energie_usage!$D24</f>
        <v>0</v>
      </c>
      <c r="D108" s="51" t="n">
        <f aca="false">Conso_energie_usage!$E24</f>
        <v>0</v>
      </c>
      <c r="E108" s="51" t="n">
        <f aca="false">Conso_energie_usage!$F24</f>
        <v>0</v>
      </c>
      <c r="F108" s="51" t="n">
        <f aca="false">Conso_energie_usage!$G24</f>
        <v>0</v>
      </c>
      <c r="G108" s="51" t="n">
        <f aca="false">Conso_energie_usage!$H24</f>
        <v>0</v>
      </c>
      <c r="H108" s="51" t="n">
        <f aca="false">Conso_energie_usage!$I24</f>
        <v>0</v>
      </c>
    </row>
    <row collapsed="false" customFormat="false" customHeight="false" hidden="false" ht="13.4" outlineLevel="0" r="109">
      <c r="A109" s="51" t="str">
        <f aca="false">Conso_energie_usage!$B25</f>
        <v>Climatisation</v>
      </c>
      <c r="B109" s="51" t="str">
        <f aca="false">Conso_energie_usage!$C25</f>
        <v>Urbain</v>
      </c>
      <c r="C109" s="51" t="n">
        <f aca="false">Conso_energie_usage!$D25</f>
        <v>0</v>
      </c>
      <c r="D109" s="51" t="n">
        <f aca="false">Conso_energie_usage!$E25</f>
        <v>0</v>
      </c>
      <c r="E109" s="51" t="n">
        <f aca="false">Conso_energie_usage!$F25</f>
        <v>0</v>
      </c>
      <c r="F109" s="51" t="n">
        <f aca="false">Conso_energie_usage!$G25</f>
        <v>0</v>
      </c>
      <c r="G109" s="51" t="n">
        <f aca="false">Conso_energie_usage!$H25</f>
        <v>0</v>
      </c>
      <c r="H109" s="51" t="n">
        <f aca="false">Conso_energie_usage!$I25</f>
        <v>0</v>
      </c>
    </row>
    <row collapsed="false" customFormat="false" customHeight="false" hidden="false" ht="13.4" outlineLevel="0" r="110">
      <c r="A110" s="51" t="str">
        <f aca="false">Conso_energie_usage!$B26</f>
        <v>Climatisation</v>
      </c>
      <c r="B110" s="51" t="str">
        <f aca="false">Conso_energie_usage!$C26</f>
        <v>Autres</v>
      </c>
      <c r="C110" s="51" t="n">
        <f aca="false">Conso_energie_usage!$D26</f>
        <v>0</v>
      </c>
      <c r="D110" s="51" t="n">
        <f aca="false">Conso_energie_usage!$E26</f>
        <v>0</v>
      </c>
      <c r="E110" s="51" t="n">
        <f aca="false">Conso_energie_usage!$F26</f>
        <v>0</v>
      </c>
      <c r="F110" s="51" t="n">
        <f aca="false">Conso_energie_usage!$G26</f>
        <v>0</v>
      </c>
      <c r="G110" s="51" t="n">
        <f aca="false">Conso_energie_usage!$H26</f>
        <v>0</v>
      </c>
      <c r="H110" s="51" t="n">
        <f aca="false">Conso_energie_usage!$I26</f>
        <v>0</v>
      </c>
    </row>
    <row collapsed="false" customFormat="false" customHeight="false" hidden="false" ht="13.4" outlineLevel="0" r="111">
      <c r="A111" s="51" t="str">
        <f aca="false">Conso_energie_usage!$B27</f>
        <v>Cuisson</v>
      </c>
      <c r="B111" s="51" t="str">
        <f aca="false">Conso_energie_usage!$C27</f>
        <v>Electricité</v>
      </c>
      <c r="C111" s="51" t="n">
        <f aca="false">Conso_energie_usage!$D27</f>
        <v>6.651089238429</v>
      </c>
      <c r="D111" s="51" t="n">
        <f aca="false">Conso_energie_usage!$E27</f>
        <v>8.9358473663911</v>
      </c>
      <c r="E111" s="51" t="n">
        <f aca="false">Conso_energie_usage!$F27</f>
        <v>10.5272389387061</v>
      </c>
      <c r="F111" s="51" t="n">
        <f aca="false">Conso_energie_usage!$G27</f>
        <v>11.2851001408106</v>
      </c>
      <c r="G111" s="51" t="n">
        <f aca="false">Conso_energie_usage!$H27</f>
        <v>11.8721730855261</v>
      </c>
      <c r="H111" s="51" t="n">
        <f aca="false">Conso_energie_usage!$I27</f>
        <v>12.1336890354515</v>
      </c>
    </row>
    <row collapsed="false" customFormat="false" customHeight="false" hidden="false" ht="13.4" outlineLevel="0" r="112">
      <c r="A112" s="51" t="str">
        <f aca="false">Conso_energie_usage!$B28</f>
        <v>Cuisson</v>
      </c>
      <c r="B112" s="51" t="str">
        <f aca="false">Conso_energie_usage!$C28</f>
        <v>Gaz</v>
      </c>
      <c r="C112" s="51" t="n">
        <f aca="false">Conso_energie_usage!$D28</f>
        <v>4.9291756450348</v>
      </c>
      <c r="D112" s="51" t="n">
        <f aca="false">Conso_energie_usage!$E28</f>
        <v>4.1110437237771</v>
      </c>
      <c r="E112" s="51" t="n">
        <f aca="false">Conso_energie_usage!$F28</f>
        <v>3.6096075679761</v>
      </c>
      <c r="F112" s="51" t="n">
        <f aca="false">Conso_energie_usage!$G28</f>
        <v>3.0165698375334</v>
      </c>
      <c r="G112" s="51" t="n">
        <f aca="false">Conso_energie_usage!$H28</f>
        <v>2.52738946417</v>
      </c>
      <c r="H112" s="51" t="n">
        <f aca="false">Conso_energie_usage!$I28</f>
        <v>1.3502688297928</v>
      </c>
    </row>
    <row collapsed="false" customFormat="false" customHeight="false" hidden="false" ht="13.4" outlineLevel="0" r="113">
      <c r="A113" s="51" t="str">
        <f aca="false">Conso_energie_usage!$B29</f>
        <v>Cuisson</v>
      </c>
      <c r="B113" s="51" t="str">
        <f aca="false">Conso_energie_usage!$C29</f>
        <v>Fioul</v>
      </c>
      <c r="C113" s="51" t="n">
        <f aca="false">Conso_energie_usage!$D29</f>
        <v>0.1311633673827</v>
      </c>
      <c r="D113" s="51" t="n">
        <f aca="false">Conso_energie_usage!$E29</f>
        <v>0</v>
      </c>
      <c r="E113" s="51" t="n">
        <f aca="false">Conso_energie_usage!$F29</f>
        <v>0</v>
      </c>
      <c r="F113" s="51" t="n">
        <f aca="false">Conso_energie_usage!$G29</f>
        <v>0</v>
      </c>
      <c r="G113" s="51" t="n">
        <f aca="false">Conso_energie_usage!$H29</f>
        <v>0</v>
      </c>
      <c r="H113" s="51" t="n">
        <f aca="false">Conso_energie_usage!$I29</f>
        <v>0</v>
      </c>
    </row>
    <row collapsed="false" customFormat="false" customHeight="false" hidden="false" ht="13.4" outlineLevel="0" r="114">
      <c r="A114" s="51" t="str">
        <f aca="false">Conso_energie_usage!$B30</f>
        <v>Cuisson</v>
      </c>
      <c r="B114" s="51" t="str">
        <f aca="false">Conso_energie_usage!$C30</f>
        <v>Urbain</v>
      </c>
      <c r="C114" s="51" t="n">
        <f aca="false">Conso_energie_usage!$D30</f>
        <v>0</v>
      </c>
      <c r="D114" s="51" t="n">
        <f aca="false">Conso_energie_usage!$E30</f>
        <v>0</v>
      </c>
      <c r="E114" s="51" t="n">
        <f aca="false">Conso_energie_usage!$F30</f>
        <v>0</v>
      </c>
      <c r="F114" s="51" t="n">
        <f aca="false">Conso_energie_usage!$G30</f>
        <v>0</v>
      </c>
      <c r="G114" s="51" t="n">
        <f aca="false">Conso_energie_usage!$H30</f>
        <v>0</v>
      </c>
      <c r="H114" s="51" t="n">
        <f aca="false">Conso_energie_usage!$I30</f>
        <v>0</v>
      </c>
    </row>
    <row collapsed="false" customFormat="false" customHeight="false" hidden="false" ht="13.4" outlineLevel="0" r="115">
      <c r="A115" s="51" t="str">
        <f aca="false">Conso_energie_usage!$B31</f>
        <v>Cuisson</v>
      </c>
      <c r="B115" s="51" t="str">
        <f aca="false">Conso_energie_usage!$C31</f>
        <v>Autres</v>
      </c>
      <c r="C115" s="51" t="n">
        <f aca="false">Conso_energie_usage!$D31</f>
        <v>2.0805247307703</v>
      </c>
      <c r="D115" s="51" t="n">
        <f aca="false">Conso_energie_usage!$E31</f>
        <v>1.4519374850925</v>
      </c>
      <c r="E115" s="51" t="n">
        <f aca="false">Conso_energie_usage!$F31</f>
        <v>1.1084110606779</v>
      </c>
      <c r="F115" s="51" t="n">
        <f aca="false">Conso_energie_usage!$G31</f>
        <v>0.8214760725811</v>
      </c>
      <c r="G115" s="51" t="n">
        <f aca="false">Conso_energie_usage!$H31</f>
        <v>0.6116646545322</v>
      </c>
      <c r="H115" s="51" t="n">
        <f aca="false">Conso_energie_usage!$I31</f>
        <v>0.2383294186653</v>
      </c>
    </row>
    <row collapsed="false" customFormat="false" customHeight="false" hidden="false" ht="13.4" outlineLevel="0" r="116">
      <c r="A116" s="51" t="str">
        <f aca="false">Conso_energie_usage!$B32</f>
        <v>Eclairage</v>
      </c>
      <c r="B116" s="51" t="str">
        <f aca="false">Conso_energie_usage!$C32</f>
        <v>Electricité</v>
      </c>
      <c r="C116" s="51" t="n">
        <f aca="false">Conso_energie_usage!$D32</f>
        <v>24.6721905629085</v>
      </c>
      <c r="D116" s="51" t="n">
        <f aca="false">Conso_energie_usage!$E32</f>
        <v>24.9401523606955</v>
      </c>
      <c r="E116" s="51" t="n">
        <f aca="false">Conso_energie_usage!$F32</f>
        <v>23.2960417791745</v>
      </c>
      <c r="F116" s="51" t="n">
        <f aca="false">Conso_energie_usage!$G32</f>
        <v>19.2482139434698</v>
      </c>
      <c r="G116" s="51" t="n">
        <f aca="false">Conso_energie_usage!$H32</f>
        <v>15.1328873378843</v>
      </c>
      <c r="H116" s="51" t="n">
        <f aca="false">Conso_energie_usage!$I32</f>
        <v>9.8176259004632</v>
      </c>
    </row>
    <row collapsed="false" customFormat="false" customHeight="false" hidden="false" ht="13.4" outlineLevel="0" r="117">
      <c r="A117" s="51" t="str">
        <f aca="false">Conso_energie_usage!$B33</f>
        <v>Eclairage</v>
      </c>
      <c r="B117" s="51" t="str">
        <f aca="false">Conso_energie_usage!$C33</f>
        <v>Gaz</v>
      </c>
      <c r="C117" s="51" t="n">
        <f aca="false">Conso_energie_usage!$D33</f>
        <v>0</v>
      </c>
      <c r="D117" s="51" t="n">
        <f aca="false">Conso_energie_usage!$E33</f>
        <v>0</v>
      </c>
      <c r="E117" s="51" t="n">
        <f aca="false">Conso_energie_usage!$F33</f>
        <v>0</v>
      </c>
      <c r="F117" s="51" t="n">
        <f aca="false">Conso_energie_usage!$G33</f>
        <v>0</v>
      </c>
      <c r="G117" s="51" t="n">
        <f aca="false">Conso_energie_usage!$H33</f>
        <v>0</v>
      </c>
      <c r="H117" s="51" t="n">
        <f aca="false">Conso_energie_usage!$I33</f>
        <v>0</v>
      </c>
    </row>
    <row collapsed="false" customFormat="false" customHeight="false" hidden="false" ht="13.4" outlineLevel="0" r="118">
      <c r="A118" s="51" t="str">
        <f aca="false">Conso_energie_usage!$B34</f>
        <v>Eclairage</v>
      </c>
      <c r="B118" s="51" t="str">
        <f aca="false">Conso_energie_usage!$C34</f>
        <v>Fioul</v>
      </c>
      <c r="C118" s="51" t="n">
        <f aca="false">Conso_energie_usage!$D34</f>
        <v>0</v>
      </c>
      <c r="D118" s="51" t="n">
        <f aca="false">Conso_energie_usage!$E34</f>
        <v>0</v>
      </c>
      <c r="E118" s="51" t="n">
        <f aca="false">Conso_energie_usage!$F34</f>
        <v>0</v>
      </c>
      <c r="F118" s="51" t="n">
        <f aca="false">Conso_energie_usage!$G34</f>
        <v>0</v>
      </c>
      <c r="G118" s="51" t="n">
        <f aca="false">Conso_energie_usage!$H34</f>
        <v>0</v>
      </c>
      <c r="H118" s="51" t="n">
        <f aca="false">Conso_energie_usage!$I34</f>
        <v>0</v>
      </c>
    </row>
    <row collapsed="false" customFormat="false" customHeight="false" hidden="false" ht="13.4" outlineLevel="0" r="119">
      <c r="A119" s="51" t="str">
        <f aca="false">Conso_energie_usage!$B35</f>
        <v>Eclairage</v>
      </c>
      <c r="B119" s="51" t="str">
        <f aca="false">Conso_energie_usage!$C35</f>
        <v>Urbain</v>
      </c>
      <c r="C119" s="51" t="n">
        <f aca="false">Conso_energie_usage!$D35</f>
        <v>0</v>
      </c>
      <c r="D119" s="51" t="n">
        <f aca="false">Conso_energie_usage!$E35</f>
        <v>0</v>
      </c>
      <c r="E119" s="51" t="n">
        <f aca="false">Conso_energie_usage!$F35</f>
        <v>0</v>
      </c>
      <c r="F119" s="51" t="n">
        <f aca="false">Conso_energie_usage!$G35</f>
        <v>0</v>
      </c>
      <c r="G119" s="51" t="n">
        <f aca="false">Conso_energie_usage!$H35</f>
        <v>0</v>
      </c>
      <c r="H119" s="51" t="n">
        <f aca="false">Conso_energie_usage!$I35</f>
        <v>0</v>
      </c>
    </row>
    <row collapsed="false" customFormat="false" customHeight="false" hidden="false" ht="13.4" outlineLevel="0" r="120">
      <c r="A120" s="51" t="str">
        <f aca="false">Conso_energie_usage!$B36</f>
        <v>Eclairage</v>
      </c>
      <c r="B120" s="51" t="str">
        <f aca="false">Conso_energie_usage!$C36</f>
        <v>Autres</v>
      </c>
      <c r="C120" s="51" t="n">
        <f aca="false">Conso_energie_usage!$D36</f>
        <v>0</v>
      </c>
      <c r="D120" s="51" t="n">
        <f aca="false">Conso_energie_usage!$E36</f>
        <v>0</v>
      </c>
      <c r="E120" s="51" t="n">
        <f aca="false">Conso_energie_usage!$F36</f>
        <v>0</v>
      </c>
      <c r="F120" s="51" t="n">
        <f aca="false">Conso_energie_usage!$G36</f>
        <v>0</v>
      </c>
      <c r="G120" s="51" t="n">
        <f aca="false">Conso_energie_usage!$H36</f>
        <v>0</v>
      </c>
      <c r="H120" s="51" t="n">
        <f aca="false">Conso_energie_usage!$I36</f>
        <v>0</v>
      </c>
    </row>
    <row collapsed="false" customFormat="false" customHeight="false" hidden="false" ht="13.4" outlineLevel="0" r="121">
      <c r="A121" s="51" t="str">
        <f aca="false">Conso_energie_usage!$B37</f>
        <v>ECS</v>
      </c>
      <c r="B121" s="51" t="str">
        <f aca="false">Conso_energie_usage!$C37</f>
        <v>Electricité</v>
      </c>
      <c r="C121" s="51" t="n">
        <f aca="false">Conso_energie_usage!$D37</f>
        <v>6.0209807896891</v>
      </c>
      <c r="D121" s="51" t="n">
        <f aca="false">Conso_energie_usage!$E37</f>
        <v>7.9811704777701</v>
      </c>
      <c r="E121" s="51" t="n">
        <f aca="false">Conso_energie_usage!$F37</f>
        <v>8.8703199160718</v>
      </c>
      <c r="F121" s="51" t="n">
        <f aca="false">Conso_energie_usage!$G37</f>
        <v>8.6710368748923</v>
      </c>
      <c r="G121" s="51" t="n">
        <f aca="false">Conso_energie_usage!$H37</f>
        <v>8.1572365890857</v>
      </c>
      <c r="H121" s="51" t="n">
        <f aca="false">Conso_energie_usage!$I37</f>
        <v>4.7512702899298</v>
      </c>
    </row>
    <row collapsed="false" customFormat="false" customHeight="false" hidden="false" ht="13.4" outlineLevel="0" r="122">
      <c r="A122" s="51" t="str">
        <f aca="false">Conso_energie_usage!$B38</f>
        <v>ECS</v>
      </c>
      <c r="B122" s="51" t="str">
        <f aca="false">Conso_energie_usage!$C38</f>
        <v>Gaz</v>
      </c>
      <c r="C122" s="51" t="n">
        <f aca="false">Conso_energie_usage!$D38</f>
        <v>10.0079276468595</v>
      </c>
      <c r="D122" s="51" t="n">
        <f aca="false">Conso_energie_usage!$E38</f>
        <v>8.0421226086564</v>
      </c>
      <c r="E122" s="51" t="n">
        <f aca="false">Conso_energie_usage!$F38</f>
        <v>6.2612951850052</v>
      </c>
      <c r="F122" s="51" t="n">
        <f aca="false">Conso_energie_usage!$G38</f>
        <v>4.672176275058</v>
      </c>
      <c r="G122" s="51" t="n">
        <f aca="false">Conso_energie_usage!$H38</f>
        <v>3.8529415919553</v>
      </c>
      <c r="H122" s="51" t="n">
        <f aca="false">Conso_energie_usage!$I38</f>
        <v>1.9143809047232</v>
      </c>
    </row>
    <row collapsed="false" customFormat="false" customHeight="false" hidden="false" ht="13.4" outlineLevel="0" r="123">
      <c r="A123" s="51" t="str">
        <f aca="false">Conso_energie_usage!$B39</f>
        <v>ECS</v>
      </c>
      <c r="B123" s="51" t="str">
        <f aca="false">Conso_energie_usage!$C39</f>
        <v>Fioul</v>
      </c>
      <c r="C123" s="51" t="n">
        <f aca="false">Conso_energie_usage!$D39</f>
        <v>3.7356450938281</v>
      </c>
      <c r="D123" s="51" t="n">
        <f aca="false">Conso_energie_usage!$E39</f>
        <v>2.3840661307587</v>
      </c>
      <c r="E123" s="51" t="n">
        <f aca="false">Conso_energie_usage!$F39</f>
        <v>1.1877890598133</v>
      </c>
      <c r="F123" s="51" t="n">
        <f aca="false">Conso_energie_usage!$G39</f>
        <v>0.2987829664659</v>
      </c>
      <c r="G123" s="51" t="n">
        <f aca="false">Conso_energie_usage!$H39</f>
        <v>0.1849421811195</v>
      </c>
      <c r="H123" s="51" t="n">
        <f aca="false">Conso_energie_usage!$I39</f>
        <v>0.0057681453037</v>
      </c>
    </row>
    <row collapsed="false" customFormat="false" customHeight="false" hidden="false" ht="13.4" outlineLevel="0" r="124">
      <c r="A124" s="51" t="str">
        <f aca="false">Conso_energie_usage!$B40</f>
        <v>ECS</v>
      </c>
      <c r="B124" s="51" t="str">
        <f aca="false">Conso_energie_usage!$C40</f>
        <v>Urbain</v>
      </c>
      <c r="C124" s="51" t="n">
        <f aca="false">Conso_energie_usage!$D40</f>
        <v>1.1816864709462</v>
      </c>
      <c r="D124" s="51" t="n">
        <f aca="false">Conso_energie_usage!$E40</f>
        <v>1.2370323236909</v>
      </c>
      <c r="E124" s="51" t="n">
        <f aca="false">Conso_energie_usage!$F40</f>
        <v>1.212814159474</v>
      </c>
      <c r="F124" s="51" t="n">
        <f aca="false">Conso_energie_usage!$G40</f>
        <v>1.1658286973024</v>
      </c>
      <c r="G124" s="51" t="n">
        <f aca="false">Conso_energie_usage!$H40</f>
        <v>1.1042761351639</v>
      </c>
      <c r="H124" s="51" t="n">
        <f aca="false">Conso_energie_usage!$I40</f>
        <v>0.875042801362</v>
      </c>
    </row>
    <row collapsed="false" customFormat="false" customHeight="false" hidden="false" ht="13.4" outlineLevel="0" r="125">
      <c r="A125" s="51" t="str">
        <f aca="false">Conso_energie_usage!$B41</f>
        <v>ECS</v>
      </c>
      <c r="B125" s="51" t="str">
        <f aca="false">Conso_energie_usage!$C41</f>
        <v>Autres</v>
      </c>
      <c r="C125" s="51" t="n">
        <f aca="false">Conso_energie_usage!$D41</f>
        <v>0.7709914297352</v>
      </c>
      <c r="D125" s="51" t="n">
        <f aca="false">Conso_energie_usage!$E41</f>
        <v>2.0656268324679</v>
      </c>
      <c r="E125" s="51" t="n">
        <f aca="false">Conso_energie_usage!$F41</f>
        <v>2.9661858380021</v>
      </c>
      <c r="F125" s="51" t="n">
        <f aca="false">Conso_energie_usage!$G41</f>
        <v>3.5955497326111</v>
      </c>
      <c r="G125" s="51" t="n">
        <f aca="false">Conso_energie_usage!$H41</f>
        <v>3.6205687407292</v>
      </c>
      <c r="H125" s="51" t="n">
        <f aca="false">Conso_energie_usage!$I41</f>
        <v>3.2214327859528</v>
      </c>
    </row>
    <row collapsed="false" customFormat="false" customHeight="false" hidden="false" ht="13.4" outlineLevel="0" r="126">
      <c r="A126" s="51" t="str">
        <f aca="false">Conso_energie_usage!$B42</f>
        <v>Froid_alimentaire</v>
      </c>
      <c r="B126" s="51" t="str">
        <f aca="false">Conso_energie_usage!$C42</f>
        <v>Electricité</v>
      </c>
      <c r="C126" s="51" t="n">
        <f aca="false">Conso_energie_usage!$D42</f>
        <v>7.8370158116684</v>
      </c>
      <c r="D126" s="51" t="n">
        <f aca="false">Conso_energie_usage!$E42</f>
        <v>7.6079977446449</v>
      </c>
      <c r="E126" s="51" t="n">
        <f aca="false">Conso_energie_usage!$F42</f>
        <v>7.3344480798371</v>
      </c>
      <c r="F126" s="51" t="n">
        <f aca="false">Conso_energie_usage!$G42</f>
        <v>6.9438467154523</v>
      </c>
      <c r="G126" s="51" t="n">
        <f aca="false">Conso_energie_usage!$H42</f>
        <v>6.5873111301854</v>
      </c>
      <c r="H126" s="51" t="n">
        <f aca="false">Conso_energie_usage!$I42</f>
        <v>5.4799369514534</v>
      </c>
    </row>
    <row collapsed="false" customFormat="false" customHeight="false" hidden="false" ht="13.4" outlineLevel="0" r="127">
      <c r="A127" s="51" t="str">
        <f aca="false">Conso_energie_usage!$B43</f>
        <v>Froid_alimentaire</v>
      </c>
      <c r="B127" s="51" t="str">
        <f aca="false">Conso_energie_usage!$C43</f>
        <v>Gaz</v>
      </c>
      <c r="C127" s="51" t="n">
        <f aca="false">Conso_energie_usage!$D43</f>
        <v>0</v>
      </c>
      <c r="D127" s="51" t="n">
        <f aca="false">Conso_energie_usage!$E43</f>
        <v>0</v>
      </c>
      <c r="E127" s="51" t="n">
        <f aca="false">Conso_energie_usage!$F43</f>
        <v>0</v>
      </c>
      <c r="F127" s="51" t="n">
        <f aca="false">Conso_energie_usage!$G43</f>
        <v>0</v>
      </c>
      <c r="G127" s="51" t="n">
        <f aca="false">Conso_energie_usage!$H43</f>
        <v>0</v>
      </c>
      <c r="H127" s="51" t="n">
        <f aca="false">Conso_energie_usage!$I43</f>
        <v>0</v>
      </c>
    </row>
    <row collapsed="false" customFormat="false" customHeight="false" hidden="false" ht="13.4" outlineLevel="0" r="128">
      <c r="A128" s="51" t="str">
        <f aca="false">Conso_energie_usage!$B44</f>
        <v>Froid_alimentaire</v>
      </c>
      <c r="B128" s="51" t="str">
        <f aca="false">Conso_energie_usage!$C44</f>
        <v>Fioul</v>
      </c>
      <c r="C128" s="51" t="n">
        <f aca="false">Conso_energie_usage!$D44</f>
        <v>0</v>
      </c>
      <c r="D128" s="51" t="n">
        <f aca="false">Conso_energie_usage!$E44</f>
        <v>0</v>
      </c>
      <c r="E128" s="51" t="n">
        <f aca="false">Conso_energie_usage!$F44</f>
        <v>0</v>
      </c>
      <c r="F128" s="51" t="n">
        <f aca="false">Conso_energie_usage!$G44</f>
        <v>0</v>
      </c>
      <c r="G128" s="51" t="n">
        <f aca="false">Conso_energie_usage!$H44</f>
        <v>0</v>
      </c>
      <c r="H128" s="51" t="n">
        <f aca="false">Conso_energie_usage!$I44</f>
        <v>0</v>
      </c>
    </row>
    <row collapsed="false" customFormat="false" customHeight="false" hidden="false" ht="13.4" outlineLevel="0" r="129">
      <c r="A129" s="51" t="str">
        <f aca="false">Conso_energie_usage!$B45</f>
        <v>Froid_alimentaire</v>
      </c>
      <c r="B129" s="51" t="str">
        <f aca="false">Conso_energie_usage!$C45</f>
        <v>Urbain</v>
      </c>
      <c r="C129" s="51" t="n">
        <f aca="false">Conso_energie_usage!$D45</f>
        <v>0</v>
      </c>
      <c r="D129" s="51" t="n">
        <f aca="false">Conso_energie_usage!$E45</f>
        <v>0</v>
      </c>
      <c r="E129" s="51" t="n">
        <f aca="false">Conso_energie_usage!$F45</f>
        <v>0</v>
      </c>
      <c r="F129" s="51" t="n">
        <f aca="false">Conso_energie_usage!$G45</f>
        <v>0</v>
      </c>
      <c r="G129" s="51" t="n">
        <f aca="false">Conso_energie_usage!$H45</f>
        <v>0</v>
      </c>
      <c r="H129" s="51" t="n">
        <f aca="false">Conso_energie_usage!$I45</f>
        <v>0</v>
      </c>
    </row>
    <row collapsed="false" customFormat="false" customHeight="false" hidden="false" ht="13.4" outlineLevel="0" r="130">
      <c r="A130" s="51" t="str">
        <f aca="false">Conso_energie_usage!$B46</f>
        <v>Froid_alimentaire</v>
      </c>
      <c r="B130" s="51" t="str">
        <f aca="false">Conso_energie_usage!$C46</f>
        <v>Autres</v>
      </c>
      <c r="C130" s="51" t="n">
        <f aca="false">Conso_energie_usage!$D46</f>
        <v>0</v>
      </c>
      <c r="D130" s="51" t="n">
        <f aca="false">Conso_energie_usage!$E46</f>
        <v>0</v>
      </c>
      <c r="E130" s="51" t="n">
        <f aca="false">Conso_energie_usage!$F46</f>
        <v>0</v>
      </c>
      <c r="F130" s="51" t="n">
        <f aca="false">Conso_energie_usage!$G46</f>
        <v>0</v>
      </c>
      <c r="G130" s="51" t="n">
        <f aca="false">Conso_energie_usage!$H46</f>
        <v>0</v>
      </c>
      <c r="H130" s="51" t="n">
        <f aca="false">Conso_energie_usage!$I46</f>
        <v>0</v>
      </c>
    </row>
    <row collapsed="false" customFormat="false" customHeight="false" hidden="false" ht="13.4" outlineLevel="0" r="131">
      <c r="A131" s="51" t="str">
        <f aca="false">Conso_energie_usage!$B47</f>
        <v>Process</v>
      </c>
      <c r="B131" s="51" t="str">
        <f aca="false">Conso_energie_usage!$C47</f>
        <v>Electricité</v>
      </c>
      <c r="C131" s="51" t="n">
        <f aca="false">Conso_energie_usage!$D47</f>
        <v>4.0699795790205</v>
      </c>
      <c r="D131" s="51" t="n">
        <f aca="false">Conso_energie_usage!$E47</f>
        <v>4.2312854683671</v>
      </c>
      <c r="E131" s="51" t="n">
        <f aca="false">Conso_energie_usage!$F47</f>
        <v>4.3512099640222</v>
      </c>
      <c r="F131" s="51" t="n">
        <f aca="false">Conso_energie_usage!$G47</f>
        <v>4.265999688824</v>
      </c>
      <c r="G131" s="51" t="n">
        <f aca="false">Conso_energie_usage!$H47</f>
        <v>4.1864232928484</v>
      </c>
      <c r="H131" s="51" t="n">
        <f aca="false">Conso_energie_usage!$I47</f>
        <v>3.8548881162682</v>
      </c>
    </row>
    <row collapsed="false" customFormat="false" customHeight="false" hidden="false" ht="13.4" outlineLevel="0" r="132">
      <c r="A132" s="51" t="str">
        <f aca="false">Conso_energie_usage!$B48</f>
        <v>Process</v>
      </c>
      <c r="B132" s="51" t="str">
        <f aca="false">Conso_energie_usage!$C48</f>
        <v>Gaz</v>
      </c>
      <c r="C132" s="51" t="n">
        <f aca="false">Conso_energie_usage!$D48</f>
        <v>0</v>
      </c>
      <c r="D132" s="51" t="n">
        <f aca="false">Conso_energie_usage!$E48</f>
        <v>0</v>
      </c>
      <c r="E132" s="51" t="n">
        <f aca="false">Conso_energie_usage!$F48</f>
        <v>0</v>
      </c>
      <c r="F132" s="51" t="n">
        <f aca="false">Conso_energie_usage!$G48</f>
        <v>0</v>
      </c>
      <c r="G132" s="51" t="n">
        <f aca="false">Conso_energie_usage!$H48</f>
        <v>0</v>
      </c>
      <c r="H132" s="51" t="n">
        <f aca="false">Conso_energie_usage!$I48</f>
        <v>0</v>
      </c>
    </row>
    <row collapsed="false" customFormat="false" customHeight="false" hidden="false" ht="13.4" outlineLevel="0" r="133">
      <c r="A133" s="51" t="str">
        <f aca="false">Conso_energie_usage!$B49</f>
        <v>Process</v>
      </c>
      <c r="B133" s="51" t="str">
        <f aca="false">Conso_energie_usage!$C49</f>
        <v>Fioul</v>
      </c>
      <c r="C133" s="51" t="n">
        <f aca="false">Conso_energie_usage!$D49</f>
        <v>0</v>
      </c>
      <c r="D133" s="51" t="n">
        <f aca="false">Conso_energie_usage!$E49</f>
        <v>0</v>
      </c>
      <c r="E133" s="51" t="n">
        <f aca="false">Conso_energie_usage!$F49</f>
        <v>0</v>
      </c>
      <c r="F133" s="51" t="n">
        <f aca="false">Conso_energie_usage!$G49</f>
        <v>0</v>
      </c>
      <c r="G133" s="51" t="n">
        <f aca="false">Conso_energie_usage!$H49</f>
        <v>0</v>
      </c>
      <c r="H133" s="51" t="n">
        <f aca="false">Conso_energie_usage!$I49</f>
        <v>0</v>
      </c>
    </row>
    <row collapsed="false" customFormat="false" customHeight="false" hidden="false" ht="13.4" outlineLevel="0" r="134">
      <c r="A134" s="51" t="str">
        <f aca="false">Conso_energie_usage!$B50</f>
        <v>Process</v>
      </c>
      <c r="B134" s="51" t="str">
        <f aca="false">Conso_energie_usage!$C50</f>
        <v>Urbain</v>
      </c>
      <c r="C134" s="51" t="n">
        <f aca="false">Conso_energie_usage!$D50</f>
        <v>0</v>
      </c>
      <c r="D134" s="51" t="n">
        <f aca="false">Conso_energie_usage!$E50</f>
        <v>0</v>
      </c>
      <c r="E134" s="51" t="n">
        <f aca="false">Conso_energie_usage!$F50</f>
        <v>0</v>
      </c>
      <c r="F134" s="51" t="n">
        <f aca="false">Conso_energie_usage!$G50</f>
        <v>0</v>
      </c>
      <c r="G134" s="51" t="n">
        <f aca="false">Conso_energie_usage!$H50</f>
        <v>0</v>
      </c>
      <c r="H134" s="51" t="n">
        <f aca="false">Conso_energie_usage!$I50</f>
        <v>0</v>
      </c>
    </row>
    <row collapsed="false" customFormat="false" customHeight="false" hidden="false" ht="13.4" outlineLevel="0" r="135">
      <c r="A135" s="51" t="str">
        <f aca="false">Conso_energie_usage!$B51</f>
        <v>Process</v>
      </c>
      <c r="B135" s="51" t="str">
        <f aca="false">Conso_energie_usage!$C51</f>
        <v>Autres</v>
      </c>
      <c r="C135" s="51" t="n">
        <f aca="false">Conso_energie_usage!$D51</f>
        <v>0</v>
      </c>
      <c r="D135" s="51" t="n">
        <f aca="false">Conso_energie_usage!$E51</f>
        <v>0</v>
      </c>
      <c r="E135" s="51" t="n">
        <f aca="false">Conso_energie_usage!$F51</f>
        <v>0</v>
      </c>
      <c r="F135" s="51" t="n">
        <f aca="false">Conso_energie_usage!$G51</f>
        <v>0</v>
      </c>
      <c r="G135" s="51" t="n">
        <f aca="false">Conso_energie_usage!$H51</f>
        <v>0</v>
      </c>
      <c r="H135" s="51" t="n">
        <f aca="false">Conso_energie_usage!$I51</f>
        <v>0</v>
      </c>
    </row>
    <row collapsed="false" customFormat="false" customHeight="false" hidden="false" ht="13.4" outlineLevel="0" r="136">
      <c r="A136" s="51" t="str">
        <f aca="false">Conso_energie_usage!$B52</f>
        <v>Ventilation</v>
      </c>
      <c r="B136" s="51" t="str">
        <f aca="false">Conso_energie_usage!$C52</f>
        <v>Electricité</v>
      </c>
      <c r="C136" s="51" t="n">
        <f aca="false">Conso_energie_usage!$D52</f>
        <v>6.5991087150315</v>
      </c>
      <c r="D136" s="51" t="n">
        <f aca="false">Conso_energie_usage!$E52</f>
        <v>6.9632758327638</v>
      </c>
      <c r="E136" s="51" t="n">
        <f aca="false">Conso_energie_usage!$F52</f>
        <v>7.2528950094084</v>
      </c>
      <c r="F136" s="51" t="n">
        <f aca="false">Conso_energie_usage!$G52</f>
        <v>7.4710459766424</v>
      </c>
      <c r="G136" s="51" t="n">
        <f aca="false">Conso_energie_usage!$H52</f>
        <v>7.7550278070565</v>
      </c>
      <c r="H136" s="51" t="n">
        <f aca="false">Conso_energie_usage!$I52</f>
        <v>8.4249420925864</v>
      </c>
    </row>
    <row collapsed="false" customFormat="false" customHeight="false" hidden="false" ht="13.4" outlineLevel="0" r="137">
      <c r="A137" s="51" t="str">
        <f aca="false">Conso_energie_usage!$B53</f>
        <v>Ventilation</v>
      </c>
      <c r="B137" s="51" t="str">
        <f aca="false">Conso_energie_usage!$C53</f>
        <v>Gaz</v>
      </c>
      <c r="C137" s="51" t="n">
        <f aca="false">Conso_energie_usage!$D53</f>
        <v>0</v>
      </c>
      <c r="D137" s="51" t="n">
        <f aca="false">Conso_energie_usage!$E53</f>
        <v>0</v>
      </c>
      <c r="E137" s="51" t="n">
        <f aca="false">Conso_energie_usage!$F53</f>
        <v>0</v>
      </c>
      <c r="F137" s="51" t="n">
        <f aca="false">Conso_energie_usage!$G53</f>
        <v>0</v>
      </c>
      <c r="G137" s="51" t="n">
        <f aca="false">Conso_energie_usage!$H53</f>
        <v>0</v>
      </c>
      <c r="H137" s="51" t="n">
        <f aca="false">Conso_energie_usage!$I53</f>
        <v>0</v>
      </c>
    </row>
    <row collapsed="false" customFormat="false" customHeight="false" hidden="false" ht="13.4" outlineLevel="0" r="138">
      <c r="A138" s="51" t="str">
        <f aca="false">Conso_energie_usage!$B54</f>
        <v>Ventilation</v>
      </c>
      <c r="B138" s="51" t="str">
        <f aca="false">Conso_energie_usage!$C54</f>
        <v>Fioul</v>
      </c>
      <c r="C138" s="51" t="n">
        <f aca="false">Conso_energie_usage!$D54</f>
        <v>0</v>
      </c>
      <c r="D138" s="51" t="n">
        <f aca="false">Conso_energie_usage!$E54</f>
        <v>0</v>
      </c>
      <c r="E138" s="51" t="n">
        <f aca="false">Conso_energie_usage!$F54</f>
        <v>0</v>
      </c>
      <c r="F138" s="51" t="n">
        <f aca="false">Conso_energie_usage!$G54</f>
        <v>0</v>
      </c>
      <c r="G138" s="51" t="n">
        <f aca="false">Conso_energie_usage!$H54</f>
        <v>0</v>
      </c>
      <c r="H138" s="51" t="n">
        <f aca="false">Conso_energie_usage!$I54</f>
        <v>0</v>
      </c>
    </row>
    <row collapsed="false" customFormat="false" customHeight="false" hidden="false" ht="13.4" outlineLevel="0" r="139">
      <c r="A139" s="51" t="str">
        <f aca="false">Conso_energie_usage!$B55</f>
        <v>Ventilation</v>
      </c>
      <c r="B139" s="51" t="str">
        <f aca="false">Conso_energie_usage!$C55</f>
        <v>Urbain</v>
      </c>
      <c r="C139" s="51" t="n">
        <f aca="false">Conso_energie_usage!$D55</f>
        <v>0</v>
      </c>
      <c r="D139" s="51" t="n">
        <f aca="false">Conso_energie_usage!$E55</f>
        <v>0</v>
      </c>
      <c r="E139" s="51" t="n">
        <f aca="false">Conso_energie_usage!$F55</f>
        <v>0</v>
      </c>
      <c r="F139" s="51" t="n">
        <f aca="false">Conso_energie_usage!$G55</f>
        <v>0</v>
      </c>
      <c r="G139" s="51" t="n">
        <f aca="false">Conso_energie_usage!$H55</f>
        <v>0</v>
      </c>
      <c r="H139" s="51" t="n">
        <f aca="false">Conso_energie_usage!$I55</f>
        <v>0</v>
      </c>
    </row>
    <row collapsed="false" customFormat="false" customHeight="false" hidden="false" ht="13.4" outlineLevel="0" r="140">
      <c r="A140" s="51" t="str">
        <f aca="false">Conso_energie_usage!$B56</f>
        <v>Ventilation</v>
      </c>
      <c r="B140" s="51" t="str">
        <f aca="false">Conso_energie_usage!$C56</f>
        <v>Autres</v>
      </c>
      <c r="C140" s="51" t="n">
        <f aca="false">Conso_energie_usage!$D56</f>
        <v>0</v>
      </c>
      <c r="D140" s="51" t="n">
        <f aca="false">Conso_energie_usage!$E56</f>
        <v>0</v>
      </c>
      <c r="E140" s="51" t="n">
        <f aca="false">Conso_energie_usage!$F56</f>
        <v>0</v>
      </c>
      <c r="F140" s="51" t="n">
        <f aca="false">Conso_energie_usage!$G56</f>
        <v>0</v>
      </c>
      <c r="G140" s="51" t="n">
        <f aca="false">Conso_energie_usage!$H56</f>
        <v>0</v>
      </c>
      <c r="H140" s="51" t="n">
        <f aca="false">Conso_energie_usage!$I56</f>
        <v>0</v>
      </c>
    </row>
    <row collapsed="false" customFormat="false" customHeight="false" hidden="false" ht="12.8" outlineLevel="0" r="141">
      <c r="C141" s="0" t="n">
        <f aca="false">SUM(C$86:C$140)</f>
        <v>225.21373085553</v>
      </c>
      <c r="D141" s="0" t="n">
        <f aca="false">SUM(D$86:D$140)</f>
        <v>223.258929557159</v>
      </c>
      <c r="E141" s="0" t="n">
        <f aca="false">SUM(E$86:E$140)</f>
        <v>205.931561054106</v>
      </c>
      <c r="F141" s="0" t="n">
        <f aca="false">SUM(F$86:F$140)</f>
        <v>182.919841063037</v>
      </c>
      <c r="G141" s="0" t="n">
        <f aca="false">SUM(G$86:G$140)</f>
        <v>160.116349824876</v>
      </c>
      <c r="H141" s="0" t="n">
        <f aca="false">SUM(H$86:H$140)</f>
        <v>119.129052540324</v>
      </c>
    </row>
    <row collapsed="false" customFormat="false" customHeight="false" hidden="false" ht="12.8" outlineLevel="0" r="144">
      <c r="A144" s="52" t="s">
        <v>139</v>
      </c>
    </row>
    <row collapsed="false" customFormat="false" customHeight="false" hidden="false" ht="12.8" outlineLevel="0" r="145">
      <c r="B145" s="0" t="str">
        <f aca="false">Conso_chauff_syst_energie!$C28</f>
        <v>ENERGIE</v>
      </c>
      <c r="C145" s="0" t="str">
        <f aca="false">Conso_chauff_syst_energie!$D28</f>
        <v>2010</v>
      </c>
      <c r="D145" s="0" t="str">
        <f aca="false">Conso_chauff_syst_energie!$E28</f>
        <v>2015</v>
      </c>
      <c r="E145" s="0" t="str">
        <f aca="false">Conso_chauff_syst_energie!$F28</f>
        <v>2020</v>
      </c>
      <c r="F145" s="0" t="str">
        <f aca="false">Conso_chauff_syst_energie!$G28</f>
        <v>2025</v>
      </c>
      <c r="G145" s="0" t="str">
        <f aca="false">Conso_chauff_syst_energie!$H28</f>
        <v>2030</v>
      </c>
      <c r="H145" s="0" t="str">
        <f aca="false">Conso_chauff_syst_energie!$I28</f>
        <v>2050</v>
      </c>
    </row>
    <row collapsed="false" customFormat="false" customHeight="false" hidden="false" ht="12.8" outlineLevel="0" r="146">
      <c r="A146" s="0" t="str">
        <f aca="false">Conso_chauff_syst_energie!$B29</f>
        <v>PAC/DRV/Rooftop</v>
      </c>
      <c r="C146" s="11" t="n">
        <f aca="false">Conso_chauff_syst_energie!$D29</f>
        <v>4.1637964998982</v>
      </c>
      <c r="D146" s="11" t="n">
        <f aca="false">Conso_chauff_syst_energie!$E29</f>
        <v>5.2870368800138</v>
      </c>
      <c r="E146" s="11" t="n">
        <f aca="false">Conso_chauff_syst_energie!$F29</f>
        <v>6.1931850722489</v>
      </c>
      <c r="F146" s="11" t="n">
        <f aca="false">Conso_chauff_syst_energie!$G29</f>
        <v>7.5530916200496</v>
      </c>
      <c r="G146" s="11" t="n">
        <f aca="false">Conso_chauff_syst_energie!$H29</f>
        <v>8.9305506802692</v>
      </c>
      <c r="H146" s="12" t="n">
        <f aca="false">Conso_chauff_syst_energie!$I29</f>
        <v>8.2864585058378</v>
      </c>
    </row>
    <row collapsed="false" customFormat="false" customHeight="false" hidden="false" ht="12.8" outlineLevel="0" r="147">
      <c r="A147" s="0" t="str">
        <f aca="false">Conso_chauff_syst_energie!$B30</f>
        <v>Electrique Joule</v>
      </c>
      <c r="C147" s="11" t="n">
        <f aca="false">Conso_chauff_syst_energie!$D30</f>
        <v>13.8826567131125</v>
      </c>
      <c r="D147" s="11" t="n">
        <f aca="false">Conso_chauff_syst_energie!$E30</f>
        <v>12.5519328150197</v>
      </c>
      <c r="E147" s="11" t="n">
        <f aca="false">Conso_chauff_syst_energie!$F30</f>
        <v>9.9935018709527</v>
      </c>
      <c r="F147" s="11" t="n">
        <f aca="false">Conso_chauff_syst_energie!$G30</f>
        <v>8.1762974696327</v>
      </c>
      <c r="G147" s="11" t="n">
        <f aca="false">Conso_chauff_syst_energie!$H30</f>
        <v>6.3653393402047</v>
      </c>
      <c r="H147" s="11" t="n">
        <f aca="false">Conso_chauff_syst_energie!$I30</f>
        <v>1.9331296858716</v>
      </c>
    </row>
    <row collapsed="false" customFormat="false" customHeight="false" hidden="false" ht="12.8" outlineLevel="0" r="148">
      <c r="A148" s="0" t="str">
        <f aca="false">Conso_chauff_syst_energie!$B31</f>
        <v>Electricité</v>
      </c>
      <c r="C148" s="11" t="n">
        <f aca="false">Conso_chauff_syst_energie!$D31</f>
        <v>18.0464532130107</v>
      </c>
      <c r="D148" s="11" t="n">
        <f aca="false">Conso_chauff_syst_energie!$E31</f>
        <v>17.8389696950335</v>
      </c>
      <c r="E148" s="11" t="n">
        <f aca="false">Conso_chauff_syst_energie!$F31</f>
        <v>16.1866869432016</v>
      </c>
      <c r="F148" s="11" t="n">
        <f aca="false">Conso_chauff_syst_energie!$G31</f>
        <v>15.7293890896823</v>
      </c>
      <c r="G148" s="11" t="n">
        <f aca="false">Conso_chauff_syst_energie!$H31</f>
        <v>15.2958900204739</v>
      </c>
      <c r="H148" s="11" t="n">
        <f aca="false">Conso_chauff_syst_energie!$I31</f>
        <v>10.2195881917094</v>
      </c>
    </row>
    <row collapsed="false" customFormat="false" customHeight="false" hidden="false" ht="12.8" outlineLevel="0" r="150">
      <c r="A150" s="0" t="str">
        <f aca="false">Conso_chauff_syst_energie!$B33</f>
        <v>Chaleur environnement</v>
      </c>
      <c r="C150" s="15" t="n">
        <f aca="false">Conso_chauff_syst_energie!$D33</f>
        <v>6.048200547347</v>
      </c>
      <c r="D150" s="15" t="n">
        <f aca="false">Conso_chauff_syst_energie!$E33</f>
        <v>7.8304431965416</v>
      </c>
      <c r="E150" s="15" t="n">
        <f aca="false">Conso_chauff_syst_energie!$F33</f>
        <v>9.3185378725721</v>
      </c>
      <c r="F150" s="15" t="n">
        <f aca="false">Conso_chauff_syst_energie!$G33</f>
        <v>11.5158182904556</v>
      </c>
      <c r="G150" s="15" t="n">
        <f aca="false">Conso_chauff_syst_energie!$H33</f>
        <v>13.7000913588512</v>
      </c>
      <c r="H150" s="15" t="n">
        <f aca="false">Conso_chauff_syst_energie!$I33</f>
        <v>12.9889605062644</v>
      </c>
    </row>
    <row collapsed="false" customFormat="false" customHeight="false" hidden="false" ht="12.8" outlineLevel="0" r="155">
      <c r="A155" s="53" t="s">
        <v>140</v>
      </c>
      <c r="C155" s="0" t="n">
        <f aca="false">RDT_ECS!$F46</f>
        <v>2009</v>
      </c>
      <c r="D155" s="0" t="n">
        <f aca="false">RDT_ECS!$G46</f>
        <v>2015</v>
      </c>
      <c r="E155" s="0" t="n">
        <f aca="false">RDT_ECS!$H46</f>
        <v>2020</v>
      </c>
      <c r="F155" s="0" t="n">
        <f aca="false">RDT_ECS!$I46</f>
        <v>2025</v>
      </c>
      <c r="G155" s="0" t="n">
        <f aca="false">RDT_ECS!$J46</f>
        <v>2030</v>
      </c>
      <c r="H155" s="0" t="n">
        <f aca="false">RDT_ECS!$K46</f>
        <v>2050</v>
      </c>
    </row>
    <row collapsed="false" customFormat="false" customHeight="false" hidden="false" ht="12.8" outlineLevel="0" r="156">
      <c r="B156" s="0" t="str">
        <f aca="false">RDT_ECS!$E47</f>
        <v>CONSO CET</v>
      </c>
      <c r="C156" s="15" t="n">
        <f aca="false">RDT_ECS!$F47</f>
        <v>0.361258847381346</v>
      </c>
      <c r="D156" s="15" t="n">
        <f aca="false">RDT_ECS!$G47</f>
        <v>1.07745801449896</v>
      </c>
      <c r="E156" s="15" t="n">
        <f aca="false">RDT_ECS!$H47</f>
        <v>2.12887677985723</v>
      </c>
      <c r="F156" s="15" t="n">
        <f aca="false">RDT_ECS!$I47</f>
        <v>3.46841474995692</v>
      </c>
      <c r="G156" s="15" t="n">
        <f aca="false">RDT_ECS!$J47</f>
        <v>4.07861829454285</v>
      </c>
      <c r="H156" s="15" t="n">
        <f aca="false">RDT_ECS!$K47</f>
        <v>4.07861829454285</v>
      </c>
    </row>
    <row collapsed="false" customFormat="false" customHeight="false" hidden="false" ht="12.8" outlineLevel="0" r="157">
      <c r="B157" s="0" t="str">
        <f aca="false">RDT_ECS!$E48</f>
        <v>CONSO ECS classique</v>
      </c>
      <c r="C157" s="15" t="n">
        <f aca="false">RDT_ECS!$F48</f>
        <v>5.65972194230775</v>
      </c>
      <c r="D157" s="15" t="n">
        <f aca="false">RDT_ECS!$G48</f>
        <v>6.90371246327114</v>
      </c>
      <c r="E157" s="15" t="n">
        <f aca="false">RDT_ECS!$H48</f>
        <v>6.74144313621457</v>
      </c>
      <c r="F157" s="15" t="n">
        <f aca="false">RDT_ECS!$I48</f>
        <v>5.20262212493538</v>
      </c>
      <c r="G157" s="15" t="n">
        <f aca="false">RDT_ECS!$J48</f>
        <v>4.07861829454285</v>
      </c>
      <c r="H157" s="15" t="n">
        <f aca="false">RDT_ECS!$K48</f>
        <v>0.118781757248245</v>
      </c>
    </row>
    <row collapsed="false" customFormat="false" customHeight="false" hidden="false" ht="12.8" outlineLevel="0" r="159">
      <c r="B159" s="0" t="str">
        <f aca="false">RDT_ECS!$E50</f>
        <v>Chaleur environnement</v>
      </c>
      <c r="C159" s="15" t="n">
        <f aca="false">RDT_ECS!$F50</f>
        <v>0.541888271072019</v>
      </c>
      <c r="D159" s="15" t="n">
        <f aca="false">RDT_ECS!$G50</f>
        <v>1.61618702174845</v>
      </c>
      <c r="E159" s="15" t="n">
        <f aca="false">RDT_ECS!$H50</f>
        <v>3.19331516978585</v>
      </c>
      <c r="F159" s="15" t="n">
        <f aca="false">RDT_ECS!$I50</f>
        <v>5.20262212493538</v>
      </c>
      <c r="G159" s="15" t="n">
        <f aca="false">RDT_ECS!$J50</f>
        <v>6.11792744181428</v>
      </c>
      <c r="H159" s="15" t="n">
        <f aca="false">RDT_ECS!$K50</f>
        <v>6.11792744181428</v>
      </c>
    </row>
    <row collapsed="false" customFormat="false" customHeight="false" hidden="false" ht="12.8" outlineLevel="0" r="162">
      <c r="A162" s="52" t="s">
        <v>21</v>
      </c>
      <c r="C162" s="0" t="str">
        <f aca="false">RDT_CLIM!$B10</f>
        <v>2009</v>
      </c>
      <c r="D162" s="0" t="str">
        <f aca="false">RDT_CLIM!$C10</f>
        <v>2015</v>
      </c>
      <c r="E162" s="0" t="str">
        <f aca="false">RDT_CLIM!$D10</f>
        <v>2020</v>
      </c>
      <c r="F162" s="0" t="str">
        <f aca="false">RDT_CLIM!$E10</f>
        <v>2025</v>
      </c>
      <c r="G162" s="0" t="str">
        <f aca="false">RDT_CLIM!$F10</f>
        <v>2030</v>
      </c>
      <c r="H162" s="0" t="str">
        <f aca="false">RDT_CLIM!$G10</f>
        <v>2050</v>
      </c>
    </row>
    <row collapsed="false" customFormat="false" customHeight="false" hidden="false" ht="12.8" outlineLevel="0" r="163">
      <c r="B163" s="0" t="str">
        <f aca="false">RDT_CLIM!$A11</f>
        <v>Conso climatisation PAC/DRV/Rooftop</v>
      </c>
      <c r="C163" s="0" t="n">
        <f aca="false">RDT_CLIM!$B11</f>
        <v>5.4238186881371</v>
      </c>
      <c r="D163" s="0" t="n">
        <f aca="false">RDT_CLIM!$C11</f>
        <v>5.4238186881371</v>
      </c>
      <c r="E163" s="0" t="n">
        <f aca="false">RDT_CLIM!$D11</f>
        <v>6.1482630691953</v>
      </c>
      <c r="F163" s="0" t="n">
        <f aca="false">RDT_CLIM!$E11</f>
        <v>6.0014818512887</v>
      </c>
      <c r="G163" s="0" t="n">
        <f aca="false">RDT_CLIM!$F11</f>
        <v>6.0872173897053</v>
      </c>
      <c r="H163" s="0" t="n">
        <f aca="false">RDT_CLIM!$G11</f>
        <v>6.3653241018497</v>
      </c>
    </row>
    <row collapsed="false" customFormat="false" customHeight="false" hidden="false" ht="12.8" outlineLevel="0" r="164">
      <c r="B164" s="0" t="str">
        <f aca="false">RDT_CLIM!$A12</f>
        <v>RDT climatisation</v>
      </c>
      <c r="C164" s="0" t="n">
        <f aca="false">RDT_CLIM!$B12</f>
        <v>3.05790913979661</v>
      </c>
      <c r="D164" s="0" t="n">
        <f aca="false">RDT_CLIM!$C12</f>
        <v>3.20209413418073</v>
      </c>
      <c r="E164" s="0" t="n">
        <f aca="false">RDT_CLIM!$D12</f>
        <v>3.47487366852001</v>
      </c>
      <c r="F164" s="0" t="n">
        <f aca="false">RDT_CLIM!$E12</f>
        <v>3.47487366852001</v>
      </c>
      <c r="G164" s="0" t="n">
        <f aca="false">RDT_CLIM!$F12</f>
        <v>4.08533258412936</v>
      </c>
      <c r="H164" s="0" t="n">
        <f aca="false">RDT_CLIM!$G12</f>
        <v>4.70672364492262</v>
      </c>
    </row>
    <row collapsed="false" customFormat="false" customHeight="false" hidden="false" ht="12.8" outlineLevel="0" r="165">
      <c r="B165" s="0" t="str">
        <f aca="false">RDT_CLIM!$A13</f>
        <v>Chaleur environnement</v>
      </c>
      <c r="C165" s="0" t="n">
        <f aca="false">RDT_CLIM!$B13</f>
        <v>11.161726050917</v>
      </c>
      <c r="D165" s="0" t="n">
        <f aca="false">RDT_CLIM!$C13</f>
        <v>11.9437593180065</v>
      </c>
      <c r="E165" s="0" t="n">
        <f aca="false">RDT_CLIM!$D13</f>
        <v>15.2161743770855</v>
      </c>
      <c r="F165" s="0" t="n">
        <f aca="false">RDT_CLIM!$E13</f>
        <v>14.8529094058552</v>
      </c>
      <c r="G165" s="0" t="n">
        <f aca="false">RDT_CLIM!$F13</f>
        <v>18.7810901591366</v>
      </c>
      <c r="H165" s="0" t="n">
        <f aca="false">RDT_CLIM!$G13</f>
        <v>23.5944973559221</v>
      </c>
    </row>
    <row collapsed="false" customFormat="false" customHeight="false" hidden="false" ht="12.8" outlineLevel="0" r="167">
      <c r="B167" s="0" t="s">
        <v>141</v>
      </c>
      <c r="C167" s="0" t="n">
        <f aca="false">$C150+$C159+$C165</f>
        <v>17.751814869336</v>
      </c>
      <c r="D167" s="0" t="n">
        <f aca="false">$D150+$D159+$D165</f>
        <v>21.3903895362966</v>
      </c>
      <c r="E167" s="0" t="n">
        <f aca="false">$E150+$E159+$E165</f>
        <v>27.7280274194434</v>
      </c>
      <c r="F167" s="0" t="n">
        <f aca="false">$F150+$F159+$F165</f>
        <v>31.5713498212461</v>
      </c>
      <c r="G167" s="0" t="n">
        <f aca="false">$G150+$G159+$G165</f>
        <v>38.5991089598021</v>
      </c>
      <c r="H167" s="0" t="n">
        <f aca="false">$H150+$H159+$H165</f>
        <v>42.7013853040008</v>
      </c>
    </row>
    <row collapsed="false" customFormat="false" customHeight="false" hidden="false" ht="12.8" outlineLevel="0" r="169">
      <c r="B169" s="0" t="s">
        <v>119</v>
      </c>
      <c r="C169" s="0" t="n">
        <f aca="false">C$167+C$141</f>
        <v>242.965545724866</v>
      </c>
      <c r="D169" s="0" t="n">
        <f aca="false">D$167+D$141</f>
        <v>244.649319093455</v>
      </c>
      <c r="E169" s="0" t="n">
        <f aca="false">E$167+E$141</f>
        <v>233.65958847355</v>
      </c>
      <c r="F169" s="0" t="n">
        <f aca="false">F$167+F$141</f>
        <v>214.491190884283</v>
      </c>
      <c r="G169" s="0" t="n">
        <f aca="false">G$167+G$141</f>
        <v>198.715458784678</v>
      </c>
      <c r="H169" s="0" t="n">
        <f aca="false">H$167+H$141</f>
        <v>161.830437844325</v>
      </c>
    </row>
  </sheetData>
  <mergeCells count="5">
    <mergeCell ref="A1:K1"/>
    <mergeCell ref="A17:K17"/>
    <mergeCell ref="A32:K32"/>
    <mergeCell ref="A47:K47"/>
    <mergeCell ref="A62:K62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43" zoomScaleNormal="343" zoomScalePageLayoutView="100">
      <selection activeCell="C14" activeCellId="0" pane="topLeft" sqref="C14"/>
    </sheetView>
  </sheetViews>
  <sheetFormatPr defaultRowHeight="12.8"/>
  <cols>
    <col min="1" max="1025" hidden="false" style="0" width="11.5204081632653" collapsed="true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2017-10-17T14:55:55Z</dcterms:created>
  <dc:creator>Apache POI</dc:creator>
  <dc:language>fr-FR</dc:language>
  <dcterms:modified xsi:type="dcterms:W3CDTF">2018-05-16T16:29:10Z</dcterms:modified>
  <cp:revision>39</cp:revision>
</cp:coreProperties>
</file>