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6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Sorties pour Quentin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<sst xmlns="http://schemas.openxmlformats.org/spreadsheetml/2006/main" count="2715" uniqueCount="143">
  <si>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</si>
  <si>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</si>
  <si>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</si>
  <si>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</si>
  <si>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</si>
  <si>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</si>
  <si>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</si>
  <si>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</si>
  <si>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</si>
  <si>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</si>
  <si>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</si>
  <si>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</si>
  <si>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</si>
  <si>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</si>
  <si>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</si>
  <si>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</si>
  <si>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</si>
  <si>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</si>
  <si>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</si>
  <si>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</si>
  <si>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</si>
  <si>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</si>
  <si>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</si>
  <si>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</si>
  <si>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</si>
  <si>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</si>
  <si>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</si>
  <si>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</si>
  <si>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A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</si>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</sst>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%"/>
    <numFmt numFmtId="166" formatCode="0"/>
    <numFmt numFmtId="167" formatCode="0.0"/>
    <numFmt numFmtId="168" formatCode="0.0000"/>
    <numFmt numFmtId="169" formatCode="0.00"/>
    <numFmt numFmtId="170" formatCode="0%"/>
    <numFmt numFmtId="171" formatCode="#,##0.0"/>
    <numFmt numFmtId="172" formatCode="&quot;VRAI&quot;;&quot;VRAI&quot;;&quot;FAUX&quot;"/>
    <numFmt numFmtId="173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24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5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9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XLConnect.Header" xfId="20" builtinId="54" customBuiltin="true"/>
    <cellStyle name="Excel Built-in XLConnect.String" xfId="21" builtinId="54" customBuiltin="true"/>
    <cellStyle name="Excel Built-in XLConnect.Numeric" xfId="22" builtinId="54" customBuiltin="true"/>
    <cellStyle name="Excel Built-in Excel Built-in Excel Built-in Excel Built-in Excel Built-in Excel Built-in Excel Built-in Excel Built-in Excel Built-in Excel Built-in Excel Built-in Excel Built-in XLConnect.String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TableStyleLight1" xfId="24" builtinId="54" customBuiltin="true"/>
    <cellStyle name="Excel Built-in Excel Built-in Excel Built-in Excel Built-in Excel Built-in Excel Built-in Excel Built-in Excel Built-in Excel Built-in Excel Built-in Excel Built-in Excel Built-in XLConnect.Header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XLConnect.Numeric" xfId="26" builtinId="54" customBuiltin="true"/>
    <cellStyle name="Excel Built-in Excel Built-in Excel Built-in Excel Built-in Excel Built-in Excel Built-in Excel Built-in Excel Built-in Excel Built-in Excel Built-in Excel Built-in Excel Built-in XLConnect.Numeric" xfId="27" builtinId="54" customBuiltin="true"/>
    <cellStyle name="Excel Built-in Excel Built-in Excel Built-in Excel Built-in Excel Built-in Excel Built-in Excel Built-in Excel Built-in XLConnect.Header" xfId="28" builtinId="54" customBuiltin="true"/>
    <cellStyle name="Excel Built-in Excel Built-in Excel Built-in Excel Built-in Excel Built-in Excel Built-in Excel Built-in Excel Built-in XLConnect.String" xfId="29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366120</xdr:colOff>
      <xdr:row>28</xdr:row>
      <xdr:rowOff>27360</xdr:rowOff>
    </xdr:from>
    <xdr:to>
      <xdr:col>8</xdr:col>
      <xdr:colOff>366120</xdr:colOff>
      <xdr:row>30</xdr:row>
      <xdr:rowOff>27000</xdr:rowOff>
    </xdr:to>
    <xdr:sp>
      <xdr:nvSpPr>
        <xdr:cNvPr id="0" name="Line 1"/>
        <xdr:cNvSpPr/>
      </xdr:nvSpPr>
      <xdr:spPr>
        <a:xfrm>
          <a:off x="8598600" y="8757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28</xdr:row>
      <xdr:rowOff>27360</xdr:rowOff>
    </xdr:from>
    <xdr:to>
      <xdr:col>8</xdr:col>
      <xdr:colOff>366120</xdr:colOff>
      <xdr:row>32</xdr:row>
      <xdr:rowOff>27000</xdr:rowOff>
    </xdr:to>
    <xdr:sp>
      <xdr:nvSpPr>
        <xdr:cNvPr id="1" name="Line 1"/>
        <xdr:cNvSpPr/>
      </xdr:nvSpPr>
      <xdr:spPr>
        <a:xfrm>
          <a:off x="8598600" y="8757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28</xdr:row>
      <xdr:rowOff>27360</xdr:rowOff>
    </xdr:from>
    <xdr:to>
      <xdr:col>28</xdr:col>
      <xdr:colOff>365760</xdr:colOff>
      <xdr:row>28</xdr:row>
      <xdr:rowOff>27360</xdr:rowOff>
    </xdr:to>
    <xdr:sp>
      <xdr:nvSpPr>
        <xdr:cNvPr id="2" name="Line 1"/>
        <xdr:cNvSpPr/>
      </xdr:nvSpPr>
      <xdr:spPr>
        <a:xfrm>
          <a:off x="8598600" y="8757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26</xdr:row>
      <xdr:rowOff>7560</xdr:rowOff>
    </xdr:from>
    <xdr:to>
      <xdr:col>8</xdr:col>
      <xdr:colOff>726120</xdr:colOff>
      <xdr:row>28</xdr:row>
      <xdr:rowOff>27360</xdr:rowOff>
    </xdr:to>
    <xdr:sp>
      <xdr:nvSpPr>
        <xdr:cNvPr id="3" name="Line 1"/>
        <xdr:cNvSpPr/>
      </xdr:nvSpPr>
      <xdr:spPr>
        <a:xfrm flipV="1">
          <a:off x="8598600" y="8397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30</xdr:row>
      <xdr:rowOff>27000</xdr:rowOff>
    </xdr:from>
    <xdr:to>
      <xdr:col>28</xdr:col>
      <xdr:colOff>365760</xdr:colOff>
      <xdr:row>30</xdr:row>
      <xdr:rowOff>27000</xdr:rowOff>
    </xdr:to>
    <xdr:sp>
      <xdr:nvSpPr>
        <xdr:cNvPr id="4" name="Line 1"/>
        <xdr:cNvSpPr/>
      </xdr:nvSpPr>
      <xdr:spPr>
        <a:xfrm>
          <a:off x="8598600" y="9082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27</xdr:row>
      <xdr:rowOff>170640</xdr:rowOff>
    </xdr:from>
    <xdr:to>
      <xdr:col>8</xdr:col>
      <xdr:colOff>726120</xdr:colOff>
      <xdr:row>30</xdr:row>
      <xdr:rowOff>27000</xdr:rowOff>
    </xdr:to>
    <xdr:sp>
      <xdr:nvSpPr>
        <xdr:cNvPr id="5" name="Line 1"/>
        <xdr:cNvSpPr/>
      </xdr:nvSpPr>
      <xdr:spPr>
        <a:xfrm flipV="1">
          <a:off x="8598600" y="8722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29</xdr:row>
      <xdr:rowOff>154800</xdr:rowOff>
    </xdr:from>
    <xdr:to>
      <xdr:col>8</xdr:col>
      <xdr:colOff>726120</xdr:colOff>
      <xdr:row>32</xdr:row>
      <xdr:rowOff>27000</xdr:rowOff>
    </xdr:to>
    <xdr:sp>
      <xdr:nvSpPr>
        <xdr:cNvPr id="6" name="Line 1"/>
        <xdr:cNvSpPr/>
      </xdr:nvSpPr>
      <xdr:spPr>
        <a:xfrm flipV="1">
          <a:off x="8598600" y="9047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366120</xdr:colOff>
      <xdr:row>28</xdr:row>
      <xdr:rowOff>27360</xdr:rowOff>
    </xdr:from>
    <xdr:to>
      <xdr:col>28</xdr:col>
      <xdr:colOff>365760</xdr:colOff>
      <xdr:row>32</xdr:row>
      <xdr:rowOff>27000</xdr:rowOff>
    </xdr:to>
    <xdr:sp>
      <xdr:nvSpPr>
        <xdr:cNvPr id="7" name="Line 1"/>
        <xdr:cNvSpPr/>
      </xdr:nvSpPr>
      <xdr:spPr>
        <a:xfrm flipH="1">
          <a:off x="8598600" y="8757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1" activeCellId="0" sqref="M11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" min="3" style="0" width="11.5714285714286"/>
    <col collapsed="false" hidden="false" max="11" min="11" style="0" width="17.469387755102"/>
    <col collapsed="false" hidden="false" max="12" min="12" style="0" width="11.5714285714286"/>
    <col collapsed="false" hidden="false" max="13" min="13" style="0" width="16.7040816326531"/>
    <col collapsed="false" hidden="false" max="1025" min="14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3" t="n">
        <v>6.0791570898897</v>
      </c>
      <c r="E2" s="3" t="n">
        <v>8.8789881517377</v>
      </c>
      <c r="F2" s="3" t="n">
        <v>10.6077628306773</v>
      </c>
      <c r="G2" s="3" t="n">
        <v>11.479393160671</v>
      </c>
      <c r="H2" s="3" t="n">
        <v>12.1456209106739</v>
      </c>
      <c r="I2" s="3" t="n">
        <v>12.9802247197585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14</v>
      </c>
      <c r="D3" s="3" t="n">
        <v>3.0083180403482</v>
      </c>
      <c r="E3" s="3" t="n">
        <v>2.5572921097845</v>
      </c>
      <c r="F3" s="3" t="n">
        <v>2.2363980194254</v>
      </c>
      <c r="G3" s="3" t="n">
        <v>1.9118452441614</v>
      </c>
      <c r="H3" s="3" t="n">
        <v>1.6393645031357</v>
      </c>
      <c r="I3" s="3" t="n">
        <v>0.9522918400334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16</v>
      </c>
      <c r="D4" s="3" t="n">
        <v>4.7065148885455</v>
      </c>
      <c r="E4" s="3" t="n">
        <v>3.4061092111071</v>
      </c>
      <c r="F4" s="3" t="n">
        <v>2.6453668293674</v>
      </c>
      <c r="G4" s="3" t="n">
        <v>2.0369229709472</v>
      </c>
      <c r="H4" s="3" t="n">
        <v>1.5762315879503</v>
      </c>
      <c r="I4" s="3" t="n">
        <v>0.7011290746234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18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20</v>
      </c>
      <c r="D6" s="3" t="n">
        <v>1.5091894714376</v>
      </c>
      <c r="E6" s="3" t="n">
        <v>1.2866889215937</v>
      </c>
      <c r="F6" s="3" t="n">
        <v>1.1251676997647</v>
      </c>
      <c r="G6" s="3" t="n">
        <v>0.9592330285282</v>
      </c>
      <c r="H6" s="3" t="n">
        <v>0.8198831609286</v>
      </c>
      <c r="I6" s="3" t="n">
        <v>0.4612595085948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r="7" customFormat="false" ht="12.8" hidden="false" customHeight="false" outlineLevel="0" collapsed="false">
      <c r="A7" s="2" t="s">
        <v>11</v>
      </c>
      <c r="B7" s="2" t="s">
        <v>15</v>
      </c>
      <c r="C7" s="2" t="s">
        <v>13</v>
      </c>
      <c r="D7" s="3" t="n">
        <v>4.9206550760369</v>
      </c>
      <c r="E7" s="3" t="n">
        <v>5.6582719124568</v>
      </c>
      <c r="F7" s="3" t="n">
        <v>5.6142852137468</v>
      </c>
      <c r="G7" s="3" t="n">
        <v>5.530331863299</v>
      </c>
      <c r="H7" s="3" t="n">
        <v>5.3054386272749</v>
      </c>
      <c r="I7" s="3" t="n">
        <v>3.8328099927942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r="8" customFormat="false" ht="12.8" hidden="false" customHeight="false" outlineLevel="0" collapsed="false">
      <c r="A8" s="2" t="s">
        <v>11</v>
      </c>
      <c r="B8" s="2" t="s">
        <v>15</v>
      </c>
      <c r="C8" s="2" t="s">
        <v>14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r="9" customFormat="false" ht="12.8" hidden="false" customHeight="false" outlineLevel="0" collapsed="false">
      <c r="A9" s="2" t="s">
        <v>11</v>
      </c>
      <c r="B9" s="2" t="s">
        <v>15</v>
      </c>
      <c r="C9" s="2" t="s">
        <v>16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r="10" customFormat="false" ht="12.8" hidden="false" customHeight="false" outlineLevel="0" collapsed="false">
      <c r="A10" s="2" t="s">
        <v>11</v>
      </c>
      <c r="B10" s="2" t="s">
        <v>15</v>
      </c>
      <c r="C10" s="2" t="s">
        <v>18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r="11" customFormat="false" ht="14.9" hidden="false" customHeight="false" outlineLevel="0" collapsed="false">
      <c r="A11" s="2" t="s">
        <v>11</v>
      </c>
      <c r="B11" s="2" t="s">
        <v>15</v>
      </c>
      <c r="C11" s="2" t="s">
        <v>20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r="12" customFormat="false" ht="14.9" hidden="false" customHeight="false" outlineLevel="0" collapsed="false">
      <c r="A12" s="2" t="s">
        <v>11</v>
      </c>
      <c r="B12" s="2" t="s">
        <v>17</v>
      </c>
      <c r="C12" s="2" t="s">
        <v>13</v>
      </c>
      <c r="D12" s="3" t="n">
        <v>9.1684083833807</v>
      </c>
      <c r="E12" s="3" t="n">
        <v>10.5406316064033</v>
      </c>
      <c r="F12" s="3" t="n">
        <v>11.4746895961119</v>
      </c>
      <c r="G12" s="3" t="n">
        <v>10.6625291621378</v>
      </c>
      <c r="H12" s="3" t="n">
        <v>9.9237827488548</v>
      </c>
      <c r="I12" s="3" t="n">
        <v>8.0879952206537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r="13" customFormat="false" ht="12.75" hidden="false" customHeight="false" outlineLevel="0" collapsed="false">
      <c r="A13" s="2" t="s">
        <v>11</v>
      </c>
      <c r="B13" s="2" t="s">
        <v>17</v>
      </c>
      <c r="C13" s="2" t="s">
        <v>14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11</v>
      </c>
      <c r="B14" s="2" t="s">
        <v>17</v>
      </c>
      <c r="C14" s="2" t="s">
        <v>16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11</v>
      </c>
      <c r="B15" s="2" t="s">
        <v>17</v>
      </c>
      <c r="C15" s="2" t="s">
        <v>18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11</v>
      </c>
      <c r="B16" s="2" t="s">
        <v>17</v>
      </c>
      <c r="C16" s="2" t="s">
        <v>20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75" hidden="false" customHeight="false" outlineLevel="0" collapsed="false">
      <c r="A17" s="2" t="s">
        <v>11</v>
      </c>
      <c r="B17" s="2" t="s">
        <v>19</v>
      </c>
      <c r="C17" s="2" t="s">
        <v>13</v>
      </c>
      <c r="D17" s="3" t="n">
        <v>18.1231218519064</v>
      </c>
      <c r="E17" s="3" t="n">
        <v>17.8389696950335</v>
      </c>
      <c r="F17" s="3" t="n">
        <v>16.1399068350175</v>
      </c>
      <c r="G17" s="3" t="n">
        <v>15.6834102838279</v>
      </c>
      <c r="H17" s="3" t="n">
        <v>15.3820286069135</v>
      </c>
      <c r="I17" s="3" t="n">
        <v>10.6976984872154</v>
      </c>
    </row>
    <row r="18" customFormat="false" ht="12.75" hidden="false" customHeight="false" outlineLevel="0" collapsed="false">
      <c r="A18" s="2" t="s">
        <v>11</v>
      </c>
      <c r="B18" s="2" t="s">
        <v>19</v>
      </c>
      <c r="C18" s="2" t="s">
        <v>14</v>
      </c>
      <c r="D18" s="3" t="n">
        <v>53.814126684671</v>
      </c>
      <c r="E18" s="3" t="n">
        <v>55.1774071232783</v>
      </c>
      <c r="F18" s="3" t="n">
        <v>47.5283588039309</v>
      </c>
      <c r="G18" s="3" t="n">
        <v>37.9584103414382</v>
      </c>
      <c r="H18" s="3" t="n">
        <v>25.7445137766578</v>
      </c>
      <c r="I18" s="3" t="n">
        <v>1.7284356231154</v>
      </c>
    </row>
    <row r="19" customFormat="false" ht="12.75" hidden="false" customHeight="false" outlineLevel="0" collapsed="false">
      <c r="A19" s="2" t="s">
        <v>11</v>
      </c>
      <c r="B19" s="2" t="s">
        <v>19</v>
      </c>
      <c r="C19" s="2" t="s">
        <v>16</v>
      </c>
      <c r="D19" s="3" t="n">
        <v>28.560264679199</v>
      </c>
      <c r="E19" s="3" t="n">
        <v>21.1062959004395</v>
      </c>
      <c r="F19" s="3" t="n">
        <v>14.0856574153202</v>
      </c>
      <c r="G19" s="3" t="n">
        <v>8.6867994776805</v>
      </c>
      <c r="H19" s="3" t="n">
        <v>3.7926683419151</v>
      </c>
      <c r="I19" s="3" t="n">
        <v>0.0078853718436</v>
      </c>
    </row>
    <row r="20" customFormat="false" ht="12.75" hidden="false" customHeight="false" outlineLevel="0" collapsed="false">
      <c r="A20" s="2" t="s">
        <v>11</v>
      </c>
      <c r="B20" s="2" t="s">
        <v>19</v>
      </c>
      <c r="C20" s="2" t="s">
        <v>18</v>
      </c>
      <c r="D20" s="3" t="n">
        <v>7.898782779317</v>
      </c>
      <c r="E20" s="3" t="n">
        <v>6.0440913051639</v>
      </c>
      <c r="F20" s="3" t="n">
        <v>5.0329409122381</v>
      </c>
      <c r="G20" s="3" t="n">
        <v>5.0831905770018</v>
      </c>
      <c r="H20" s="3" t="n">
        <v>6.1926516705477</v>
      </c>
      <c r="I20" s="3" t="n">
        <v>17.5764592148582</v>
      </c>
    </row>
    <row r="21" customFormat="false" ht="12.8" hidden="false" customHeight="false" outlineLevel="0" collapsed="false">
      <c r="A21" s="2" t="s">
        <v>11</v>
      </c>
      <c r="B21" s="2" t="s">
        <v>19</v>
      </c>
      <c r="C21" s="2" t="s">
        <v>20</v>
      </c>
      <c r="D21" s="3" t="n">
        <v>3.313894141357</v>
      </c>
      <c r="E21" s="3" t="n">
        <v>4.9001842180532</v>
      </c>
      <c r="F21" s="3" t="n">
        <v>5.339794640736</v>
      </c>
      <c r="G21" s="3" t="n">
        <v>5.4820198915421</v>
      </c>
      <c r="H21" s="3" t="n">
        <v>5.8183196276346</v>
      </c>
      <c r="I21" s="3" t="n">
        <v>3.3343064873409</v>
      </c>
      <c r="J21" s="0" t="n">
        <f aca="false">SUM(E17:E21)</f>
        <v>105.008712328313</v>
      </c>
      <c r="K21" s="0" t="n">
        <f aca="false">SUM(I17:I21)</f>
        <v>32.4478371981541</v>
      </c>
    </row>
    <row r="22" customFormat="false" ht="12.8" hidden="false" customHeight="false" outlineLevel="0" collapsed="false">
      <c r="A22" s="2" t="s">
        <v>11</v>
      </c>
      <c r="B22" s="2" t="s">
        <v>21</v>
      </c>
      <c r="C22" s="2" t="s">
        <v>13</v>
      </c>
      <c r="D22" s="3" t="n">
        <v>5.4238186881371</v>
      </c>
      <c r="E22" s="3" t="n">
        <v>5.9124410470313</v>
      </c>
      <c r="F22" s="3" t="n">
        <v>6.1482917625992</v>
      </c>
      <c r="G22" s="3" t="n">
        <v>6.0015048233894</v>
      </c>
      <c r="H22" s="3" t="n">
        <v>6.0872430787649</v>
      </c>
      <c r="I22" s="3" t="n">
        <v>6.3653924431576</v>
      </c>
    </row>
    <row r="23" customFormat="false" ht="12.75" hidden="false" customHeight="false" outlineLevel="0" collapsed="false">
      <c r="A23" s="2" t="s">
        <v>11</v>
      </c>
      <c r="B23" s="2" t="s">
        <v>21</v>
      </c>
      <c r="C23" s="2" t="s">
        <v>14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11</v>
      </c>
      <c r="B24" s="2" t="s">
        <v>21</v>
      </c>
      <c r="C24" s="2" t="s">
        <v>16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11</v>
      </c>
      <c r="B25" s="2" t="s">
        <v>21</v>
      </c>
      <c r="C25" s="2" t="s">
        <v>18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11</v>
      </c>
      <c r="B26" s="2" t="s">
        <v>21</v>
      </c>
      <c r="C26" s="2" t="s">
        <v>20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11</v>
      </c>
      <c r="B27" s="2" t="s">
        <v>22</v>
      </c>
      <c r="C27" s="2" t="s">
        <v>13</v>
      </c>
      <c r="D27" s="3" t="n">
        <v>6.651089238429</v>
      </c>
      <c r="E27" s="3" t="n">
        <v>8.9358473663911</v>
      </c>
      <c r="F27" s="3" t="n">
        <v>10.5272393494109</v>
      </c>
      <c r="G27" s="3" t="n">
        <v>11.2850999782747</v>
      </c>
      <c r="H27" s="3" t="n">
        <v>11.8721725849805</v>
      </c>
      <c r="I27" s="3" t="n">
        <v>12.1334529254965</v>
      </c>
    </row>
    <row r="28" customFormat="false" ht="12.75" hidden="false" customHeight="false" outlineLevel="0" collapsed="false">
      <c r="A28" s="2" t="s">
        <v>11</v>
      </c>
      <c r="B28" s="2" t="s">
        <v>22</v>
      </c>
      <c r="C28" s="2" t="s">
        <v>14</v>
      </c>
      <c r="D28" s="3" t="n">
        <v>4.9291756450348</v>
      </c>
      <c r="E28" s="3" t="n">
        <v>4.1110437237771</v>
      </c>
      <c r="F28" s="3" t="n">
        <v>3.6096077209089</v>
      </c>
      <c r="G28" s="3" t="n">
        <v>3.0165697828935</v>
      </c>
      <c r="H28" s="3" t="n">
        <v>2.5273893381096</v>
      </c>
      <c r="I28" s="3" t="n">
        <v>1.3502470965902</v>
      </c>
    </row>
    <row r="29" customFormat="false" ht="12.75" hidden="false" customHeight="false" outlineLevel="0" collapsed="false">
      <c r="A29" s="2" t="s">
        <v>11</v>
      </c>
      <c r="B29" s="2" t="s">
        <v>22</v>
      </c>
      <c r="C29" s="2" t="s">
        <v>16</v>
      </c>
      <c r="D29" s="3" t="n">
        <v>0.1311633673827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</row>
    <row r="30" customFormat="false" ht="12.75" hidden="false" customHeight="false" outlineLevel="0" collapsed="false">
      <c r="A30" s="2" t="s">
        <v>11</v>
      </c>
      <c r="B30" s="2" t="s">
        <v>22</v>
      </c>
      <c r="C30" s="2" t="s">
        <v>18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11</v>
      </c>
      <c r="B31" s="2" t="s">
        <v>22</v>
      </c>
      <c r="C31" s="2" t="s">
        <v>20</v>
      </c>
      <c r="D31" s="3" t="n">
        <v>2.0805247307703</v>
      </c>
      <c r="E31" s="3" t="n">
        <v>1.4519374850925</v>
      </c>
      <c r="F31" s="3" t="n">
        <v>1.1084110784603</v>
      </c>
      <c r="G31" s="3" t="n">
        <v>0.8214760349003</v>
      </c>
      <c r="H31" s="3" t="n">
        <v>0.6116645772357</v>
      </c>
      <c r="I31" s="3" t="n">
        <v>0.2383257356431</v>
      </c>
    </row>
    <row r="32" customFormat="false" ht="12.75" hidden="false" customHeight="false" outlineLevel="0" collapsed="false">
      <c r="A32" s="2" t="s">
        <v>11</v>
      </c>
      <c r="B32" s="2" t="s">
        <v>23</v>
      </c>
      <c r="C32" s="2" t="s">
        <v>13</v>
      </c>
      <c r="D32" s="3" t="n">
        <v>24.6721905629085</v>
      </c>
      <c r="E32" s="3" t="n">
        <v>24.9401523606955</v>
      </c>
      <c r="F32" s="3" t="n">
        <v>23.2966403112178</v>
      </c>
      <c r="G32" s="3" t="n">
        <v>19.2484591428847</v>
      </c>
      <c r="H32" s="3" t="n">
        <v>15.1324111914625</v>
      </c>
      <c r="I32" s="3" t="n">
        <v>9.8170488737051</v>
      </c>
    </row>
    <row r="33" customFormat="false" ht="12.75" hidden="false" customHeight="false" outlineLevel="0" collapsed="false">
      <c r="A33" s="2" t="s">
        <v>11</v>
      </c>
      <c r="B33" s="2" t="s">
        <v>23</v>
      </c>
      <c r="C33" s="2" t="s">
        <v>14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11</v>
      </c>
      <c r="B34" s="2" t="s">
        <v>23</v>
      </c>
      <c r="C34" s="2" t="s">
        <v>16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11</v>
      </c>
      <c r="B35" s="2" t="s">
        <v>23</v>
      </c>
      <c r="C35" s="2" t="s">
        <v>18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11</v>
      </c>
      <c r="B36" s="2" t="s">
        <v>23</v>
      </c>
      <c r="C36" s="2" t="s">
        <v>20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11</v>
      </c>
      <c r="B37" s="2" t="s">
        <v>24</v>
      </c>
      <c r="C37" s="2" t="s">
        <v>13</v>
      </c>
      <c r="D37" s="3" t="n">
        <v>6.0209807896891</v>
      </c>
      <c r="E37" s="3" t="n">
        <v>7.9811704777701</v>
      </c>
      <c r="F37" s="3" t="n">
        <v>8.8712981664553</v>
      </c>
      <c r="G37" s="3" t="n">
        <v>8.6717242726072</v>
      </c>
      <c r="H37" s="3" t="n">
        <v>8.157204167913</v>
      </c>
      <c r="I37" s="3" t="n">
        <v>4.7519251068671</v>
      </c>
    </row>
    <row r="38" customFormat="false" ht="12.75" hidden="false" customHeight="false" outlineLevel="0" collapsed="false">
      <c r="A38" s="2" t="s">
        <v>11</v>
      </c>
      <c r="B38" s="2" t="s">
        <v>24</v>
      </c>
      <c r="C38" s="2" t="s">
        <v>14</v>
      </c>
      <c r="D38" s="3" t="n">
        <v>10.0079276468595</v>
      </c>
      <c r="E38" s="3" t="n">
        <v>8.0421226086564</v>
      </c>
      <c r="F38" s="3" t="n">
        <v>6.2620199517091</v>
      </c>
      <c r="G38" s="3" t="n">
        <v>4.6724050502997</v>
      </c>
      <c r="H38" s="3" t="n">
        <v>3.8532297019223</v>
      </c>
      <c r="I38" s="3" t="n">
        <v>1.9140210987403</v>
      </c>
    </row>
    <row r="39" customFormat="false" ht="12.75" hidden="false" customHeight="false" outlineLevel="0" collapsed="false">
      <c r="A39" s="2" t="s">
        <v>11</v>
      </c>
      <c r="B39" s="2" t="s">
        <v>24</v>
      </c>
      <c r="C39" s="2" t="s">
        <v>16</v>
      </c>
      <c r="D39" s="3" t="n">
        <v>3.7356450938281</v>
      </c>
      <c r="E39" s="3" t="n">
        <v>2.3840661307587</v>
      </c>
      <c r="F39" s="3" t="n">
        <v>1.1882828257677</v>
      </c>
      <c r="G39" s="3" t="n">
        <v>0.2988560726557</v>
      </c>
      <c r="H39" s="3" t="n">
        <v>0.1849498938441</v>
      </c>
      <c r="I39" s="3" t="n">
        <v>0.0057691144608</v>
      </c>
    </row>
    <row r="40" customFormat="false" ht="12.75" hidden="false" customHeight="false" outlineLevel="0" collapsed="false">
      <c r="A40" s="2" t="s">
        <v>11</v>
      </c>
      <c r="B40" s="2" t="s">
        <v>24</v>
      </c>
      <c r="C40" s="2" t="s">
        <v>18</v>
      </c>
      <c r="D40" s="3" t="n">
        <v>1.1816864709462</v>
      </c>
      <c r="E40" s="3" t="n">
        <v>1.2370323236909</v>
      </c>
      <c r="F40" s="3" t="n">
        <v>1.2128456457399</v>
      </c>
      <c r="G40" s="3" t="n">
        <v>1.1658508043189</v>
      </c>
      <c r="H40" s="3" t="n">
        <v>1.1041609031532</v>
      </c>
      <c r="I40" s="3" t="n">
        <v>0.8750523908365</v>
      </c>
    </row>
    <row r="41" customFormat="false" ht="12.75" hidden="false" customHeight="false" outlineLevel="0" collapsed="false">
      <c r="A41" s="2" t="s">
        <v>11</v>
      </c>
      <c r="B41" s="2" t="s">
        <v>24</v>
      </c>
      <c r="C41" s="2" t="s">
        <v>20</v>
      </c>
      <c r="D41" s="3" t="n">
        <v>0.7709914297352</v>
      </c>
      <c r="E41" s="3" t="n">
        <v>2.0656268324679</v>
      </c>
      <c r="F41" s="3" t="n">
        <v>2.9667663248902</v>
      </c>
      <c r="G41" s="3" t="n">
        <v>3.5960374094478</v>
      </c>
      <c r="H41" s="3" t="n">
        <v>3.6205998665871</v>
      </c>
      <c r="I41" s="3" t="n">
        <v>3.2219737258837</v>
      </c>
    </row>
    <row r="42" customFormat="false" ht="12.75" hidden="false" customHeight="false" outlineLevel="0" collapsed="false">
      <c r="A42" s="2" t="s">
        <v>11</v>
      </c>
      <c r="B42" s="2" t="s">
        <v>25</v>
      </c>
      <c r="C42" s="2" t="s">
        <v>13</v>
      </c>
      <c r="D42" s="3" t="n">
        <v>7.8370158116684</v>
      </c>
      <c r="E42" s="3" t="n">
        <v>7.6079977446449</v>
      </c>
      <c r="F42" s="3" t="n">
        <v>7.3344481147201</v>
      </c>
      <c r="G42" s="3" t="n">
        <v>6.9438466604264</v>
      </c>
      <c r="H42" s="3" t="n">
        <v>6.5873109191046</v>
      </c>
      <c r="I42" s="3" t="n">
        <v>5.4799516917459</v>
      </c>
    </row>
    <row r="43" customFormat="false" ht="12.75" hidden="false" customHeight="false" outlineLevel="0" collapsed="false">
      <c r="A43" s="2" t="s">
        <v>11</v>
      </c>
      <c r="B43" s="2" t="s">
        <v>25</v>
      </c>
      <c r="C43" s="2" t="s">
        <v>14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11</v>
      </c>
      <c r="B44" s="2" t="s">
        <v>25</v>
      </c>
      <c r="C44" s="2" t="s">
        <v>16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11</v>
      </c>
      <c r="B45" s="2" t="s">
        <v>25</v>
      </c>
      <c r="C45" s="2" t="s">
        <v>18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11</v>
      </c>
      <c r="B46" s="2" t="s">
        <v>25</v>
      </c>
      <c r="C46" s="2" t="s">
        <v>20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11</v>
      </c>
      <c r="B47" s="2" t="s">
        <v>26</v>
      </c>
      <c r="C47" s="2" t="s">
        <v>13</v>
      </c>
      <c r="D47" s="3" t="n">
        <v>4.0699795790205</v>
      </c>
      <c r="E47" s="3" t="n">
        <v>4.2312854683671</v>
      </c>
      <c r="F47" s="3" t="n">
        <v>4.3512100186826</v>
      </c>
      <c r="G47" s="3" t="n">
        <v>4.2659988104723</v>
      </c>
      <c r="H47" s="3" t="n">
        <v>4.1864232961992</v>
      </c>
      <c r="I47" s="3" t="n">
        <v>3.8549221647748</v>
      </c>
    </row>
    <row r="48" customFormat="false" ht="12.75" hidden="false" customHeight="false" outlineLevel="0" collapsed="false">
      <c r="A48" s="2" t="s">
        <v>11</v>
      </c>
      <c r="B48" s="2" t="s">
        <v>26</v>
      </c>
      <c r="C48" s="2" t="s">
        <v>14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11</v>
      </c>
      <c r="B49" s="2" t="s">
        <v>26</v>
      </c>
      <c r="C49" s="2" t="s">
        <v>16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11</v>
      </c>
      <c r="B50" s="2" t="s">
        <v>26</v>
      </c>
      <c r="C50" s="2" t="s">
        <v>18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11</v>
      </c>
      <c r="B51" s="2" t="s">
        <v>26</v>
      </c>
      <c r="C51" s="2" t="s">
        <v>20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11</v>
      </c>
      <c r="B52" s="2" t="s">
        <v>27</v>
      </c>
      <c r="C52" s="2" t="s">
        <v>13</v>
      </c>
      <c r="D52" s="3" t="n">
        <v>6.5991087150315</v>
      </c>
      <c r="E52" s="3" t="n">
        <v>6.9632758327638</v>
      </c>
      <c r="F52" s="3" t="n">
        <v>7.2528460840928</v>
      </c>
      <c r="G52" s="3" t="n">
        <v>7.4710319262935</v>
      </c>
      <c r="H52" s="3" t="n">
        <v>7.755055763631</v>
      </c>
      <c r="I52" s="3" t="n">
        <v>8.4244070279589</v>
      </c>
    </row>
    <row r="53" customFormat="false" ht="12.75" hidden="false" customHeight="false" outlineLevel="0" collapsed="false">
      <c r="A53" s="2" t="s">
        <v>11</v>
      </c>
      <c r="B53" s="2" t="s">
        <v>27</v>
      </c>
      <c r="C53" s="2" t="s">
        <v>14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11</v>
      </c>
      <c r="B54" s="2" t="s">
        <v>27</v>
      </c>
      <c r="C54" s="2" t="s">
        <v>16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11</v>
      </c>
      <c r="B55" s="2" t="s">
        <v>27</v>
      </c>
      <c r="C55" s="2" t="s">
        <v>18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11</v>
      </c>
      <c r="B56" s="2" t="s">
        <v>27</v>
      </c>
      <c r="C56" s="2" t="s">
        <v>20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3" activeCellId="0" sqref="D23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11</v>
      </c>
      <c r="B2" s="2" t="s">
        <v>13</v>
      </c>
      <c r="C2" s="3" t="n">
        <v>8.56109422064469</v>
      </c>
      <c r="D2" s="3" t="n">
        <v>9.41436213785856</v>
      </c>
      <c r="E2" s="3" t="n">
        <v>9.5974736270621</v>
      </c>
      <c r="F2" s="3" t="n">
        <v>9.22126655926775</v>
      </c>
      <c r="G2" s="3" t="n">
        <v>8.81639655165716</v>
      </c>
      <c r="H2" s="3" t="n">
        <v>7.43128363320101</v>
      </c>
    </row>
    <row r="3" customFormat="false" ht="25.5" hidden="false" customHeight="false" outlineLevel="0" collapsed="false">
      <c r="A3" s="2" t="s">
        <v>11</v>
      </c>
      <c r="B3" s="2" t="s">
        <v>14</v>
      </c>
      <c r="C3" s="3" t="n">
        <v>6.17021049156608</v>
      </c>
      <c r="D3" s="3" t="n">
        <v>6.00927476917423</v>
      </c>
      <c r="E3" s="3" t="n">
        <v>5.12780606156271</v>
      </c>
      <c r="F3" s="3" t="n">
        <v>4.08935773162449</v>
      </c>
      <c r="G3" s="3" t="n">
        <v>2.90322418915094</v>
      </c>
      <c r="H3" s="3" t="n">
        <v>0.511177614658581</v>
      </c>
    </row>
    <row r="4" customFormat="false" ht="25.5" hidden="false" customHeight="false" outlineLevel="0" collapsed="false">
      <c r="A4" s="2" t="s">
        <v>11</v>
      </c>
      <c r="B4" s="2" t="s">
        <v>16</v>
      </c>
      <c r="C4" s="3" t="n">
        <v>3.19291384599788</v>
      </c>
      <c r="D4" s="3" t="n">
        <v>2.31268024439426</v>
      </c>
      <c r="E4" s="3" t="n">
        <v>1.54078306710708</v>
      </c>
      <c r="F4" s="3" t="n">
        <v>0.947771154022648</v>
      </c>
      <c r="G4" s="3" t="n">
        <v>0.477545126716208</v>
      </c>
      <c r="H4" s="3" t="n">
        <v>0.0614603233815821</v>
      </c>
    </row>
    <row r="5" customFormat="false" ht="25.5" hidden="false" customHeight="false" outlineLevel="0" collapsed="false">
      <c r="A5" s="2" t="s">
        <v>11</v>
      </c>
      <c r="B5" s="2" t="s">
        <v>18</v>
      </c>
      <c r="C5" s="3" t="n">
        <v>0.780779815155907</v>
      </c>
      <c r="D5" s="3" t="n">
        <v>0.62606394057221</v>
      </c>
      <c r="E5" s="3" t="n">
        <v>0.537040976610318</v>
      </c>
      <c r="F5" s="3" t="n">
        <v>0.537320841042192</v>
      </c>
      <c r="G5" s="3" t="n">
        <v>0.627412947007816</v>
      </c>
      <c r="H5" s="3" t="n">
        <v>1.58654442009413</v>
      </c>
    </row>
    <row r="6" customFormat="false" ht="25.5" hidden="false" customHeight="false" outlineLevel="0" collapsed="false">
      <c r="A6" s="2" t="s">
        <v>11</v>
      </c>
      <c r="B6" s="2" t="s">
        <v>20</v>
      </c>
      <c r="C6" s="3" t="n">
        <v>0.659896799079974</v>
      </c>
      <c r="D6" s="3" t="n">
        <v>0.834431423663568</v>
      </c>
      <c r="E6" s="3" t="n">
        <v>0.906288885971728</v>
      </c>
      <c r="F6" s="3" t="n">
        <v>0.933685843888082</v>
      </c>
      <c r="G6" s="3" t="n">
        <v>0.934691937436457</v>
      </c>
      <c r="H6" s="3" t="n">
        <v>0.623892128758598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13</v>
      </c>
      <c r="C9" s="7" t="n">
        <f aca="false">C$2/SUM(C2:C6)</f>
        <v>0.44209349673252</v>
      </c>
      <c r="D9" s="7" t="n">
        <f aca="false">D$2/SUM(D2:D6)</f>
        <v>0.490412777130438</v>
      </c>
      <c r="E9" s="7" t="n">
        <f aca="false">E$2/SUM(E2:E6)</f>
        <v>0.541942563130991</v>
      </c>
      <c r="F9" s="7" t="n">
        <f aca="false">F$2/SUM(F2:F6)</f>
        <v>0.586243932423293</v>
      </c>
      <c r="G9" s="7" t="n">
        <f aca="false">G$2/SUM(G2:G6)</f>
        <v>0.640760452395035</v>
      </c>
      <c r="H9" s="7" t="n">
        <f aca="false">H$2/SUM(H2:H6)</f>
        <v>0.727533100546185</v>
      </c>
    </row>
    <row r="10" customFormat="false" ht="12.8" hidden="false" customHeight="false" outlineLevel="0" collapsed="false">
      <c r="A10" s="6"/>
      <c r="B10" s="6" t="s">
        <v>14</v>
      </c>
      <c r="C10" s="7" t="n">
        <f aca="false">C$3/SUM(C2:C6)</f>
        <v>0.318628654408935</v>
      </c>
      <c r="D10" s="7" t="n">
        <f aca="false">D$3/SUM(D2:D6)</f>
        <v>0.313035029345169</v>
      </c>
      <c r="E10" s="7" t="n">
        <f aca="false">E$3/SUM(E2:E6)</f>
        <v>0.289552904048209</v>
      </c>
      <c r="F10" s="7" t="n">
        <f aca="false">F$3/SUM(F2:F6)</f>
        <v>0.259981765223313</v>
      </c>
      <c r="G10" s="7" t="n">
        <f aca="false">G$3/SUM(G2:G6)</f>
        <v>0.211001312604853</v>
      </c>
      <c r="H10" s="7" t="n">
        <f aca="false">H$3/SUM(H2:H6)</f>
        <v>0.0500450061226052</v>
      </c>
    </row>
    <row r="11" customFormat="false" ht="12.8" hidden="false" customHeight="false" outlineLevel="0" collapsed="false">
      <c r="A11" s="6"/>
      <c r="B11" s="6" t="s">
        <v>16</v>
      </c>
      <c r="C11" s="7" t="n">
        <f aca="false">C$4/SUM(C2:C6)</f>
        <v>0.164881545578479</v>
      </c>
      <c r="D11" s="7" t="n">
        <f aca="false">D$4/SUM(D2:D6)</f>
        <v>0.120472096214272</v>
      </c>
      <c r="E11" s="7" t="n">
        <f aca="false">E$4/SUM(E2:E6)</f>
        <v>0.0870037217150913</v>
      </c>
      <c r="F11" s="7" t="n">
        <f aca="false">F$4/SUM(F2:F6)</f>
        <v>0.0602547475230693</v>
      </c>
      <c r="G11" s="7" t="n">
        <f aca="false">G$4/SUM(G2:G6)</f>
        <v>0.0347071538401034</v>
      </c>
      <c r="H11" s="7" t="n">
        <f aca="false">H$4/SUM(H2:H6)</f>
        <v>0.00601705194383934</v>
      </c>
    </row>
    <row r="12" customFormat="false" ht="12.8" hidden="false" customHeight="false" outlineLevel="0" collapsed="false">
      <c r="A12" s="6"/>
      <c r="B12" s="6" t="s">
        <v>18</v>
      </c>
      <c r="C12" s="7" t="n">
        <f aca="false">C$5/SUM(C2:C6)</f>
        <v>0.0403193411688035</v>
      </c>
      <c r="D12" s="7" t="n">
        <f aca="false">D$5/SUM(D2:D6)</f>
        <v>0.0326129111310224</v>
      </c>
      <c r="E12" s="7" t="n">
        <f aca="false">E$5/SUM(E2:E6)</f>
        <v>0.0303252058489541</v>
      </c>
      <c r="F12" s="7" t="n">
        <f aca="false">F$5/SUM(F2:F6)</f>
        <v>0.0341602838179509</v>
      </c>
      <c r="G12" s="7" t="n">
        <f aca="false">G$5/SUM(G2:G6)</f>
        <v>0.0455992878051368</v>
      </c>
      <c r="H12" s="7" t="n">
        <f aca="false">H$5/SUM(H2:H6)</f>
        <v>0.155324926093304</v>
      </c>
    </row>
    <row r="13" customFormat="false" ht="12.8" hidden="false" customHeight="false" outlineLevel="0" collapsed="false">
      <c r="A13" s="6"/>
      <c r="B13" s="6" t="s">
        <v>20</v>
      </c>
      <c r="C13" s="7" t="n">
        <f aca="false">C$6/SUM(C2:C6)</f>
        <v>0.0340769621112631</v>
      </c>
      <c r="D13" s="7" t="n">
        <f aca="false">D$6/SUM(D2:D6)</f>
        <v>0.0434671861790987</v>
      </c>
      <c r="E13" s="7" t="n">
        <f aca="false">E$6/SUM(E2:E6)</f>
        <v>0.0511756052567552</v>
      </c>
      <c r="F13" s="7" t="n">
        <f aca="false">F$6/SUM(F2:F6)</f>
        <v>0.0593592710123734</v>
      </c>
      <c r="G13" s="7" t="n">
        <f aca="false">G$6/SUM(G2:G6)</f>
        <v>0.0679317933548715</v>
      </c>
      <c r="H13" s="7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80" zoomScaleNormal="80" zoomScalePageLayoutView="100" workbookViewId="0">
      <selection pane="topLeft" activeCell="B130" activeCellId="0" sqref="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11</v>
      </c>
      <c r="B2" s="2" t="s">
        <v>30</v>
      </c>
      <c r="C2" s="2" t="s">
        <v>12</v>
      </c>
      <c r="D2" s="2" t="s">
        <v>20</v>
      </c>
      <c r="E2" s="3" t="n">
        <v>0.1954129886152</v>
      </c>
      <c r="F2" s="3" t="n">
        <v>0.1741651348409</v>
      </c>
      <c r="G2" s="3" t="n">
        <v>0.1544252778412</v>
      </c>
      <c r="H2" s="3" t="n">
        <v>0.1347200073187</v>
      </c>
      <c r="I2" s="3" t="n">
        <v>0.117827404967</v>
      </c>
      <c r="J2" s="3" t="n">
        <v>0.0694404082539</v>
      </c>
    </row>
    <row r="3" customFormat="false" ht="12.75" hidden="false" customHeight="false" outlineLevel="0" collapsed="false">
      <c r="A3" s="2" t="s">
        <v>11</v>
      </c>
      <c r="B3" s="2" t="s">
        <v>30</v>
      </c>
      <c r="C3" s="2" t="s">
        <v>12</v>
      </c>
      <c r="D3" s="2" t="s">
        <v>13</v>
      </c>
      <c r="E3" s="3" t="n">
        <v>4.84027161402</v>
      </c>
      <c r="F3" s="3" t="n">
        <v>5.288767857291</v>
      </c>
      <c r="G3" s="3" t="n">
        <v>5.507672727539</v>
      </c>
      <c r="H3" s="3" t="n">
        <v>5.50966944701</v>
      </c>
      <c r="I3" s="3" t="n">
        <v>5.513882340773</v>
      </c>
      <c r="J3" s="3" t="n">
        <v>5.262938733229</v>
      </c>
    </row>
    <row r="4" customFormat="false" ht="12.75" hidden="false" customHeight="false" outlineLevel="0" collapsed="false">
      <c r="A4" s="2" t="s">
        <v>11</v>
      </c>
      <c r="B4" s="2" t="s">
        <v>30</v>
      </c>
      <c r="C4" s="2" t="s">
        <v>12</v>
      </c>
      <c r="D4" s="2" t="s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11</v>
      </c>
      <c r="B5" s="2" t="s">
        <v>30</v>
      </c>
      <c r="C5" s="2" t="s">
        <v>12</v>
      </c>
      <c r="D5" s="2" t="s">
        <v>14</v>
      </c>
      <c r="E5" s="3" t="n">
        <v>0.0114311520028</v>
      </c>
      <c r="F5" s="3" t="n">
        <v>0.0101882093818</v>
      </c>
      <c r="G5" s="3" t="n">
        <v>0.009033477993</v>
      </c>
      <c r="H5" s="3" t="n">
        <v>0.0078807713243</v>
      </c>
      <c r="I5" s="3" t="n">
        <v>0.0068925972813</v>
      </c>
      <c r="J5" s="3" t="n">
        <v>0.0040621585748</v>
      </c>
    </row>
    <row r="6" customFormat="false" ht="12.75" hidden="false" customHeight="false" outlineLevel="0" collapsed="false">
      <c r="A6" s="2" t="s">
        <v>11</v>
      </c>
      <c r="B6" s="2" t="s">
        <v>30</v>
      </c>
      <c r="C6" s="2" t="s">
        <v>12</v>
      </c>
      <c r="D6" s="2" t="s">
        <v>18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11</v>
      </c>
      <c r="B7" s="2" t="s">
        <v>30</v>
      </c>
      <c r="C7" s="2" t="s">
        <v>15</v>
      </c>
      <c r="D7" s="2" t="s">
        <v>20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11</v>
      </c>
      <c r="B8" s="2" t="s">
        <v>30</v>
      </c>
      <c r="C8" s="2" t="s">
        <v>15</v>
      </c>
      <c r="D8" s="2" t="s">
        <v>13</v>
      </c>
      <c r="E8" s="3" t="n">
        <v>0.9861219655937</v>
      </c>
      <c r="F8" s="3" t="n">
        <v>1.0078790359868</v>
      </c>
      <c r="G8" s="3" t="n">
        <v>0.8738247487935</v>
      </c>
      <c r="H8" s="3" t="n">
        <v>0.7203875546229</v>
      </c>
      <c r="I8" s="3" t="n">
        <v>0.5233850539888</v>
      </c>
      <c r="J8" s="3" t="n">
        <v>0.3139161028972</v>
      </c>
    </row>
    <row r="9" customFormat="false" ht="12.75" hidden="false" customHeight="false" outlineLevel="0" collapsed="false">
      <c r="A9" s="2" t="s">
        <v>11</v>
      </c>
      <c r="B9" s="2" t="s">
        <v>30</v>
      </c>
      <c r="C9" s="2" t="s">
        <v>15</v>
      </c>
      <c r="D9" s="2" t="s">
        <v>16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11</v>
      </c>
      <c r="B10" s="2" t="s">
        <v>30</v>
      </c>
      <c r="C10" s="2" t="s">
        <v>15</v>
      </c>
      <c r="D10" s="2" t="s">
        <v>14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11</v>
      </c>
      <c r="B11" s="2" t="s">
        <v>30</v>
      </c>
      <c r="C11" s="2" t="s">
        <v>15</v>
      </c>
      <c r="D11" s="2" t="s">
        <v>18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11</v>
      </c>
      <c r="B12" s="2" t="s">
        <v>30</v>
      </c>
      <c r="C12" s="2" t="s">
        <v>17</v>
      </c>
      <c r="D12" s="2" t="s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11</v>
      </c>
      <c r="B13" s="2" t="s">
        <v>30</v>
      </c>
      <c r="C13" s="2" t="s">
        <v>17</v>
      </c>
      <c r="D13" s="2" t="s">
        <v>13</v>
      </c>
      <c r="E13" s="3" t="n">
        <v>7.46208576647</v>
      </c>
      <c r="F13" s="3" t="n">
        <v>8.65239467471</v>
      </c>
      <c r="G13" s="3" t="n">
        <v>9.430851887964</v>
      </c>
      <c r="H13" s="3" t="n">
        <v>8.791426762096</v>
      </c>
      <c r="I13" s="3" t="n">
        <v>8.208586636598</v>
      </c>
      <c r="J13" s="3" t="n">
        <v>6.730643822329</v>
      </c>
    </row>
    <row r="14" customFormat="false" ht="12.75" hidden="false" customHeight="false" outlineLevel="0" collapsed="false">
      <c r="A14" s="2" t="s">
        <v>11</v>
      </c>
      <c r="B14" s="2" t="s">
        <v>30</v>
      </c>
      <c r="C14" s="2" t="s">
        <v>17</v>
      </c>
      <c r="D14" s="2" t="s">
        <v>16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11</v>
      </c>
      <c r="B15" s="2" t="s">
        <v>30</v>
      </c>
      <c r="C15" s="2" t="s">
        <v>17</v>
      </c>
      <c r="D15" s="2" t="s">
        <v>14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11</v>
      </c>
      <c r="B16" s="2" t="s">
        <v>30</v>
      </c>
      <c r="C16" s="2" t="s">
        <v>17</v>
      </c>
      <c r="D16" s="2" t="s">
        <v>18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11</v>
      </c>
      <c r="B17" s="2" t="s">
        <v>30</v>
      </c>
      <c r="C17" s="2" t="s">
        <v>19</v>
      </c>
      <c r="D17" s="2" t="s">
        <v>20</v>
      </c>
      <c r="E17" s="3" t="n">
        <v>0.775167292448</v>
      </c>
      <c r="F17" s="3" t="n">
        <v>0.6906250364843</v>
      </c>
      <c r="G17" s="3" t="n">
        <v>0.5351243907404</v>
      </c>
      <c r="H17" s="3" t="n">
        <v>0.5394709698964</v>
      </c>
      <c r="I17" s="3" t="n">
        <v>0.5908481748598</v>
      </c>
      <c r="J17" s="3" t="n">
        <v>0.6857612459661</v>
      </c>
    </row>
    <row r="18" customFormat="false" ht="12.75" hidden="false" customHeight="false" outlineLevel="0" collapsed="false">
      <c r="A18" s="2" t="s">
        <v>11</v>
      </c>
      <c r="B18" s="2" t="s">
        <v>30</v>
      </c>
      <c r="C18" s="2" t="s">
        <v>19</v>
      </c>
      <c r="D18" s="2" t="s">
        <v>13</v>
      </c>
      <c r="E18" s="3" t="n">
        <v>6.697607459559</v>
      </c>
      <c r="F18" s="3" t="n">
        <v>6.7856104909371</v>
      </c>
      <c r="G18" s="3" t="n">
        <v>6.269360497581</v>
      </c>
      <c r="H18" s="3" t="n">
        <v>5.9562286503517</v>
      </c>
      <c r="I18" s="3" t="n">
        <v>5.487735854069</v>
      </c>
      <c r="J18" s="3" t="n">
        <v>2.3722463142068</v>
      </c>
    </row>
    <row r="19" customFormat="false" ht="12.75" hidden="false" customHeight="false" outlineLevel="0" collapsed="false">
      <c r="A19" s="2" t="s">
        <v>11</v>
      </c>
      <c r="B19" s="2" t="s">
        <v>30</v>
      </c>
      <c r="C19" s="2" t="s">
        <v>19</v>
      </c>
      <c r="D19" s="2" t="s">
        <v>16</v>
      </c>
      <c r="E19" s="3" t="n">
        <v>5.316036825379</v>
      </c>
      <c r="F19" s="3" t="n">
        <v>3.9803818114304</v>
      </c>
      <c r="G19" s="3" t="n">
        <v>2.6031223346136</v>
      </c>
      <c r="H19" s="3" t="n">
        <v>1.5507275769492</v>
      </c>
      <c r="I19" s="3" t="n">
        <v>0.6285203791417</v>
      </c>
      <c r="J19" s="3" t="n">
        <v>0.0059834259298</v>
      </c>
    </row>
    <row r="20" customFormat="false" ht="12.75" hidden="false" customHeight="false" outlineLevel="0" collapsed="false">
      <c r="A20" s="2" t="s">
        <v>11</v>
      </c>
      <c r="B20" s="2" t="s">
        <v>30</v>
      </c>
      <c r="C20" s="2" t="s">
        <v>19</v>
      </c>
      <c r="D20" s="2" t="s">
        <v>14</v>
      </c>
      <c r="E20" s="3" t="n">
        <v>13.865997065935</v>
      </c>
      <c r="F20" s="3" t="n">
        <v>16.3101477708169</v>
      </c>
      <c r="G20" s="3" t="n">
        <v>14.7627355148358</v>
      </c>
      <c r="H20" s="3" t="n">
        <v>12.1013191769428</v>
      </c>
      <c r="I20" s="3" t="n">
        <v>8.163624304975</v>
      </c>
      <c r="J20" s="3" t="n">
        <v>0.8947402279137</v>
      </c>
    </row>
    <row r="21" customFormat="false" ht="12.75" hidden="false" customHeight="false" outlineLevel="0" collapsed="false">
      <c r="A21" s="2" t="s">
        <v>11</v>
      </c>
      <c r="B21" s="2" t="s">
        <v>30</v>
      </c>
      <c r="C21" s="2" t="s">
        <v>19</v>
      </c>
      <c r="D21" s="2" t="s">
        <v>18</v>
      </c>
      <c r="E21" s="3" t="n">
        <v>3.083210982819</v>
      </c>
      <c r="F21" s="3" t="n">
        <v>2.3675569808618</v>
      </c>
      <c r="G21" s="3" t="n">
        <v>1.6561789508278</v>
      </c>
      <c r="H21" s="3" t="n">
        <v>1.2697805602226</v>
      </c>
      <c r="I21" s="3" t="n">
        <v>1.3654965495013</v>
      </c>
      <c r="J21" s="3" t="n">
        <v>4.993523337356</v>
      </c>
    </row>
    <row r="22" customFormat="false" ht="12.75" hidden="false" customHeight="false" outlineLevel="0" collapsed="false">
      <c r="A22" s="2" t="s">
        <v>11</v>
      </c>
      <c r="B22" s="2" t="s">
        <v>30</v>
      </c>
      <c r="C22" s="2" t="s">
        <v>21</v>
      </c>
      <c r="D22" s="2" t="s">
        <v>20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11</v>
      </c>
      <c r="B23" s="2" t="s">
        <v>30</v>
      </c>
      <c r="C23" s="2" t="s">
        <v>21</v>
      </c>
      <c r="D23" s="2" t="s">
        <v>13</v>
      </c>
      <c r="E23" s="3" t="n">
        <v>2.40952624102</v>
      </c>
      <c r="F23" s="3" t="n">
        <v>2.5533827742506</v>
      </c>
      <c r="G23" s="3" t="n">
        <v>2.5849433686593</v>
      </c>
      <c r="H23" s="3" t="n">
        <v>2.5132408042798</v>
      </c>
      <c r="I23" s="3" t="n">
        <v>2.5488100025904</v>
      </c>
      <c r="J23" s="3" t="n">
        <v>2.6798025495609</v>
      </c>
    </row>
    <row r="24" customFormat="false" ht="12.75" hidden="false" customHeight="false" outlineLevel="0" collapsed="false">
      <c r="A24" s="2" t="s">
        <v>11</v>
      </c>
      <c r="B24" s="2" t="s">
        <v>30</v>
      </c>
      <c r="C24" s="2" t="s">
        <v>21</v>
      </c>
      <c r="D24" s="2" t="s">
        <v>16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11</v>
      </c>
      <c r="B25" s="2" t="s">
        <v>30</v>
      </c>
      <c r="C25" s="2" t="s">
        <v>21</v>
      </c>
      <c r="D25" s="2" t="s">
        <v>14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11</v>
      </c>
      <c r="B26" s="2" t="s">
        <v>30</v>
      </c>
      <c r="C26" s="2" t="s">
        <v>21</v>
      </c>
      <c r="D26" s="2" t="s">
        <v>18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11</v>
      </c>
      <c r="B27" s="2" t="s">
        <v>30</v>
      </c>
      <c r="C27" s="2" t="s">
        <v>22</v>
      </c>
      <c r="D27" s="2" t="s">
        <v>20</v>
      </c>
      <c r="E27" s="3" t="n">
        <v>0.0729975126262</v>
      </c>
      <c r="F27" s="3" t="n">
        <v>0.0508356053839</v>
      </c>
      <c r="G27" s="3" t="n">
        <v>0.0373314354523</v>
      </c>
      <c r="H27" s="3" t="n">
        <v>0.0275224136552</v>
      </c>
      <c r="I27" s="3" t="n">
        <v>0.020396464039</v>
      </c>
      <c r="J27" s="3" t="n">
        <v>0.0070535710935</v>
      </c>
    </row>
    <row r="28" customFormat="false" ht="12.75" hidden="false" customHeight="false" outlineLevel="0" collapsed="false">
      <c r="A28" s="2" t="s">
        <v>11</v>
      </c>
      <c r="B28" s="2" t="s">
        <v>30</v>
      </c>
      <c r="C28" s="2" t="s">
        <v>22</v>
      </c>
      <c r="D28" s="2" t="s">
        <v>13</v>
      </c>
      <c r="E28" s="3" t="n">
        <v>0.496823508723</v>
      </c>
      <c r="F28" s="3" t="n">
        <v>0.6091698121742</v>
      </c>
      <c r="G28" s="3" t="n">
        <v>0.6759322830376</v>
      </c>
      <c r="H28" s="3" t="n">
        <v>0.705671838294</v>
      </c>
      <c r="I28" s="3" t="n">
        <v>0.7273263271411</v>
      </c>
      <c r="J28" s="3" t="n">
        <v>0.6997360133734</v>
      </c>
    </row>
    <row r="29" customFormat="false" ht="12.75" hidden="false" customHeight="false" outlineLevel="0" collapsed="false">
      <c r="A29" s="2" t="s">
        <v>11</v>
      </c>
      <c r="B29" s="2" t="s">
        <v>30</v>
      </c>
      <c r="C29" s="2" t="s">
        <v>22</v>
      </c>
      <c r="D29" s="2" t="s">
        <v>16</v>
      </c>
      <c r="E29" s="3" t="n">
        <v>0.017743697172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2.75" hidden="false" customHeight="false" outlineLevel="0" collapsed="false">
      <c r="A30" s="2" t="s">
        <v>11</v>
      </c>
      <c r="B30" s="2" t="s">
        <v>30</v>
      </c>
      <c r="C30" s="2" t="s">
        <v>22</v>
      </c>
      <c r="D30" s="2" t="s">
        <v>14</v>
      </c>
      <c r="E30" s="3" t="n">
        <v>0.2777014350164</v>
      </c>
      <c r="F30" s="3" t="n">
        <v>0.2264010344524</v>
      </c>
      <c r="G30" s="3" t="n">
        <v>0.1880746348444</v>
      </c>
      <c r="H30" s="3" t="n">
        <v>0.1543644084064</v>
      </c>
      <c r="I30" s="3" t="n">
        <v>0.1270844099853</v>
      </c>
      <c r="J30" s="3" t="n">
        <v>0.0591079528288</v>
      </c>
    </row>
    <row r="31" customFormat="false" ht="12.75" hidden="false" customHeight="false" outlineLevel="0" collapsed="false">
      <c r="A31" s="2" t="s">
        <v>11</v>
      </c>
      <c r="B31" s="2" t="s">
        <v>30</v>
      </c>
      <c r="C31" s="2" t="s">
        <v>22</v>
      </c>
      <c r="D31" s="2" t="s">
        <v>18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11</v>
      </c>
      <c r="B32" s="2" t="s">
        <v>30</v>
      </c>
      <c r="C32" s="2" t="s">
        <v>23</v>
      </c>
      <c r="D32" s="2" t="s">
        <v>20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11</v>
      </c>
      <c r="B33" s="2" t="s">
        <v>30</v>
      </c>
      <c r="C33" s="2" t="s">
        <v>23</v>
      </c>
      <c r="D33" s="2" t="s">
        <v>13</v>
      </c>
      <c r="E33" s="3" t="n">
        <v>4.199692135318</v>
      </c>
      <c r="F33" s="3" t="n">
        <v>4.3625898830129</v>
      </c>
      <c r="G33" s="3" t="n">
        <v>4.0796178057708</v>
      </c>
      <c r="H33" s="3" t="n">
        <v>3.3775010837798</v>
      </c>
      <c r="I33" s="3" t="n">
        <v>2.6141845923978</v>
      </c>
      <c r="J33" s="3" t="n">
        <v>1.7775751521326</v>
      </c>
    </row>
    <row r="34" customFormat="false" ht="12.75" hidden="false" customHeight="false" outlineLevel="0" collapsed="false">
      <c r="A34" s="2" t="s">
        <v>11</v>
      </c>
      <c r="B34" s="2" t="s">
        <v>30</v>
      </c>
      <c r="C34" s="2" t="s">
        <v>23</v>
      </c>
      <c r="D34" s="2" t="s">
        <v>16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11</v>
      </c>
      <c r="B35" s="2" t="s">
        <v>30</v>
      </c>
      <c r="C35" s="2" t="s">
        <v>23</v>
      </c>
      <c r="D35" s="2" t="s">
        <v>14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11</v>
      </c>
      <c r="B36" s="2" t="s">
        <v>30</v>
      </c>
      <c r="C36" s="2" t="s">
        <v>23</v>
      </c>
      <c r="D36" s="2" t="s">
        <v>18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11</v>
      </c>
      <c r="B37" s="2" t="s">
        <v>30</v>
      </c>
      <c r="C37" s="2" t="s">
        <v>24</v>
      </c>
      <c r="D37" s="2" t="s">
        <v>20</v>
      </c>
      <c r="E37" s="3" t="n">
        <v>0.0324689188127</v>
      </c>
      <c r="F37" s="3" t="n">
        <v>0.1059643443533</v>
      </c>
      <c r="G37" s="3" t="n">
        <v>0.1562414454841</v>
      </c>
      <c r="H37" s="3" t="n">
        <v>0.1881866044749</v>
      </c>
      <c r="I37" s="3" t="n">
        <v>0.1786039679649</v>
      </c>
      <c r="J37" s="3" t="n">
        <v>0.1561377580292</v>
      </c>
    </row>
    <row r="38" customFormat="false" ht="12.75" hidden="false" customHeight="false" outlineLevel="0" collapsed="false">
      <c r="A38" s="2" t="s">
        <v>11</v>
      </c>
      <c r="B38" s="2" t="s">
        <v>30</v>
      </c>
      <c r="C38" s="2" t="s">
        <v>24</v>
      </c>
      <c r="D38" s="2" t="s">
        <v>13</v>
      </c>
      <c r="E38" s="3" t="n">
        <v>0.5954285999849</v>
      </c>
      <c r="F38" s="3" t="n">
        <v>0.7226104846989</v>
      </c>
      <c r="G38" s="3" t="n">
        <v>0.7495248773731</v>
      </c>
      <c r="H38" s="3" t="n">
        <v>0.700327787269</v>
      </c>
      <c r="I38" s="3" t="n">
        <v>0.6363327779334</v>
      </c>
      <c r="J38" s="3" t="n">
        <v>0.3739334075798</v>
      </c>
    </row>
    <row r="39" customFormat="false" ht="12.75" hidden="false" customHeight="false" outlineLevel="0" collapsed="false">
      <c r="A39" s="2" t="s">
        <v>11</v>
      </c>
      <c r="B39" s="2" t="s">
        <v>30</v>
      </c>
      <c r="C39" s="2" t="s">
        <v>24</v>
      </c>
      <c r="D39" s="2" t="s">
        <v>16</v>
      </c>
      <c r="E39" s="3" t="n">
        <v>0.238136801886</v>
      </c>
      <c r="F39" s="3" t="n">
        <v>0.1521933165107</v>
      </c>
      <c r="G39" s="3" t="n">
        <v>0.0755131013502</v>
      </c>
      <c r="H39" s="3" t="n">
        <v>0.0184353500467</v>
      </c>
      <c r="I39" s="3" t="n">
        <v>0.0102712218426</v>
      </c>
      <c r="J39" s="3" t="n">
        <v>0.0002632215783</v>
      </c>
    </row>
    <row r="40" customFormat="false" ht="12.75" hidden="false" customHeight="false" outlineLevel="0" collapsed="false">
      <c r="A40" s="2" t="s">
        <v>11</v>
      </c>
      <c r="B40" s="2" t="s">
        <v>30</v>
      </c>
      <c r="C40" s="2" t="s">
        <v>24</v>
      </c>
      <c r="D40" s="2" t="s">
        <v>14</v>
      </c>
      <c r="E40" s="3" t="n">
        <v>0.5395217728971</v>
      </c>
      <c r="F40" s="3" t="n">
        <v>0.4529275969839</v>
      </c>
      <c r="G40" s="3" t="n">
        <v>0.3576926587859</v>
      </c>
      <c r="H40" s="3" t="n">
        <v>0.2779684352173</v>
      </c>
      <c r="I40" s="3" t="n">
        <v>0.2472109404261</v>
      </c>
      <c r="J40" s="3" t="n">
        <v>0.1353064180597</v>
      </c>
    </row>
    <row r="41" customFormat="false" ht="12.75" hidden="false" customHeight="false" outlineLevel="0" collapsed="false">
      <c r="A41" s="2" t="s">
        <v>11</v>
      </c>
      <c r="B41" s="2" t="s">
        <v>30</v>
      </c>
      <c r="C41" s="2" t="s">
        <v>24</v>
      </c>
      <c r="D41" s="2" t="s">
        <v>18</v>
      </c>
      <c r="E41" s="3" t="n">
        <v>0.1205084795549</v>
      </c>
      <c r="F41" s="3" t="n">
        <v>0.1293459771996</v>
      </c>
      <c r="G41" s="3" t="n">
        <v>0.1284038613945</v>
      </c>
      <c r="H41" s="3" t="n">
        <v>0.1234108074118</v>
      </c>
      <c r="I41" s="3" t="n">
        <v>0.1153936534206</v>
      </c>
      <c r="J41" s="3" t="n">
        <v>0.093290159905</v>
      </c>
    </row>
    <row r="42" customFormat="false" ht="12.75" hidden="false" customHeight="false" outlineLevel="0" collapsed="false">
      <c r="A42" s="2" t="s">
        <v>11</v>
      </c>
      <c r="B42" s="2" t="s">
        <v>30</v>
      </c>
      <c r="C42" s="2" t="s">
        <v>25</v>
      </c>
      <c r="D42" s="2" t="s">
        <v>20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11</v>
      </c>
      <c r="B43" s="2" t="s">
        <v>30</v>
      </c>
      <c r="C43" s="2" t="s">
        <v>25</v>
      </c>
      <c r="D43" s="2" t="s">
        <v>13</v>
      </c>
      <c r="E43" s="3" t="n">
        <v>0.1331074749559</v>
      </c>
      <c r="F43" s="3" t="n">
        <v>0.1361684656147</v>
      </c>
      <c r="G43" s="3" t="n">
        <v>0.1344206745705</v>
      </c>
      <c r="H43" s="3" t="n">
        <v>0.1323314201631</v>
      </c>
      <c r="I43" s="3" t="n">
        <v>0.1304040054387</v>
      </c>
      <c r="J43" s="3" t="n">
        <v>0.1193588153532</v>
      </c>
    </row>
    <row r="44" customFormat="false" ht="12.75" hidden="false" customHeight="false" outlineLevel="0" collapsed="false">
      <c r="A44" s="2" t="s">
        <v>11</v>
      </c>
      <c r="B44" s="2" t="s">
        <v>30</v>
      </c>
      <c r="C44" s="2" t="s">
        <v>25</v>
      </c>
      <c r="D44" s="2" t="s">
        <v>16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11</v>
      </c>
      <c r="B45" s="2" t="s">
        <v>30</v>
      </c>
      <c r="C45" s="2" t="s">
        <v>25</v>
      </c>
      <c r="D45" s="2" t="s">
        <v>14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11</v>
      </c>
      <c r="B46" s="2" t="s">
        <v>30</v>
      </c>
      <c r="C46" s="2" t="s">
        <v>25</v>
      </c>
      <c r="D46" s="2" t="s">
        <v>18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11</v>
      </c>
      <c r="B47" s="2" t="s">
        <v>30</v>
      </c>
      <c r="C47" s="2" t="s">
        <v>26</v>
      </c>
      <c r="D47" s="2" t="s">
        <v>20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11</v>
      </c>
      <c r="B48" s="2" t="s">
        <v>30</v>
      </c>
      <c r="C48" s="2" t="s">
        <v>26</v>
      </c>
      <c r="D48" s="2" t="s">
        <v>13</v>
      </c>
      <c r="E48" s="3" t="n">
        <v>0.1068893276492</v>
      </c>
      <c r="F48" s="3" t="n">
        <v>0.1159114105843</v>
      </c>
      <c r="G48" s="3" t="n">
        <v>0.1201049600463</v>
      </c>
      <c r="H48" s="3" t="n">
        <v>0.1197054951005</v>
      </c>
      <c r="I48" s="3" t="n">
        <v>0.1194160431437</v>
      </c>
      <c r="J48" s="3" t="n">
        <v>0.1130167668855</v>
      </c>
    </row>
    <row r="49" customFormat="false" ht="12.75" hidden="false" customHeight="false" outlineLevel="0" collapsed="false">
      <c r="A49" s="2" t="s">
        <v>11</v>
      </c>
      <c r="B49" s="2" t="s">
        <v>30</v>
      </c>
      <c r="C49" s="2" t="s">
        <v>26</v>
      </c>
      <c r="D49" s="2" t="s">
        <v>16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11</v>
      </c>
      <c r="B50" s="2" t="s">
        <v>30</v>
      </c>
      <c r="C50" s="2" t="s">
        <v>26</v>
      </c>
      <c r="D50" s="2" t="s">
        <v>14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11</v>
      </c>
      <c r="B51" s="2" t="s">
        <v>30</v>
      </c>
      <c r="C51" s="2" t="s">
        <v>26</v>
      </c>
      <c r="D51" s="2" t="s">
        <v>18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11</v>
      </c>
      <c r="B52" s="2" t="s">
        <v>30</v>
      </c>
      <c r="C52" s="2" t="s">
        <v>27</v>
      </c>
      <c r="D52" s="2" t="s">
        <v>20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11</v>
      </c>
      <c r="B53" s="2" t="s">
        <v>30</v>
      </c>
      <c r="C53" s="2" t="s">
        <v>27</v>
      </c>
      <c r="D53" s="2" t="s">
        <v>13</v>
      </c>
      <c r="E53" s="3" t="n">
        <v>0.8106169291563</v>
      </c>
      <c r="F53" s="3" t="n">
        <v>0.8914559157792</v>
      </c>
      <c r="G53" s="3" t="n">
        <v>0.9330016138459</v>
      </c>
      <c r="H53" s="3" t="n">
        <v>0.9727558427418</v>
      </c>
      <c r="I53" s="3" t="n">
        <v>1.0277827435693</v>
      </c>
      <c r="J53" s="3" t="n">
        <v>1.1102295921815</v>
      </c>
    </row>
    <row r="54" customFormat="false" ht="12.75" hidden="false" customHeight="false" outlineLevel="0" collapsed="false">
      <c r="A54" s="2" t="s">
        <v>11</v>
      </c>
      <c r="B54" s="2" t="s">
        <v>30</v>
      </c>
      <c r="C54" s="2" t="s">
        <v>27</v>
      </c>
      <c r="D54" s="2" t="s">
        <v>16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11</v>
      </c>
      <c r="B55" s="2" t="s">
        <v>30</v>
      </c>
      <c r="C55" s="2" t="s">
        <v>27</v>
      </c>
      <c r="D55" s="2" t="s">
        <v>14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11</v>
      </c>
      <c r="B56" s="2" t="s">
        <v>30</v>
      </c>
      <c r="C56" s="2" t="s">
        <v>27</v>
      </c>
      <c r="D56" s="2" t="s">
        <v>18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11</v>
      </c>
      <c r="B57" s="2" t="s">
        <v>31</v>
      </c>
      <c r="C57" s="2" t="s">
        <v>12</v>
      </c>
      <c r="D57" s="2" t="s">
        <v>20</v>
      </c>
      <c r="E57" s="3" t="n">
        <v>0.0600366820512</v>
      </c>
      <c r="F57" s="3" t="n">
        <v>0.0511279058915</v>
      </c>
      <c r="G57" s="3" t="n">
        <v>0.0453005009766</v>
      </c>
      <c r="H57" s="3" t="n">
        <v>0.0385055029922</v>
      </c>
      <c r="I57" s="3" t="n">
        <v>0.032794185091</v>
      </c>
      <c r="J57" s="3" t="n">
        <v>0.018301174655</v>
      </c>
    </row>
    <row r="58" customFormat="false" ht="12.75" hidden="false" customHeight="false" outlineLevel="0" collapsed="false">
      <c r="A58" s="2" t="s">
        <v>11</v>
      </c>
      <c r="B58" s="2" t="s">
        <v>31</v>
      </c>
      <c r="C58" s="2" t="s">
        <v>12</v>
      </c>
      <c r="D58" s="2" t="s">
        <v>13</v>
      </c>
      <c r="E58" s="3" t="n">
        <v>0.0637322835495</v>
      </c>
      <c r="F58" s="3" t="n">
        <v>0.1627104034634</v>
      </c>
      <c r="G58" s="3" t="n">
        <v>0.2288837605772</v>
      </c>
      <c r="H58" s="3" t="n">
        <v>0.2678997572317</v>
      </c>
      <c r="I58" s="3" t="n">
        <v>0.2977598215635</v>
      </c>
      <c r="J58" s="3" t="n">
        <v>0.3492192091459</v>
      </c>
    </row>
    <row r="59" customFormat="false" ht="12.75" hidden="false" customHeight="false" outlineLevel="0" collapsed="false">
      <c r="A59" s="2" t="s">
        <v>11</v>
      </c>
      <c r="B59" s="2" t="s">
        <v>31</v>
      </c>
      <c r="C59" s="2" t="s">
        <v>12</v>
      </c>
      <c r="D59" s="2" t="s">
        <v>16</v>
      </c>
      <c r="E59" s="3" t="n">
        <v>0.1417118962855</v>
      </c>
      <c r="F59" s="3" t="n">
        <v>0.1023980838795</v>
      </c>
      <c r="G59" s="3" t="n">
        <v>0.0800942920064</v>
      </c>
      <c r="H59" s="3" t="n">
        <v>0.0609274376466</v>
      </c>
      <c r="I59" s="3" t="n">
        <v>0.0465191584507</v>
      </c>
      <c r="J59" s="3" t="n">
        <v>0.0189312842209</v>
      </c>
    </row>
    <row r="60" customFormat="false" ht="12.75" hidden="false" customHeight="false" outlineLevel="0" collapsed="false">
      <c r="A60" s="2" t="s">
        <v>11</v>
      </c>
      <c r="B60" s="2" t="s">
        <v>31</v>
      </c>
      <c r="C60" s="2" t="s">
        <v>12</v>
      </c>
      <c r="D60" s="2" t="s">
        <v>14</v>
      </c>
      <c r="E60" s="3" t="n">
        <v>0.2140091147197</v>
      </c>
      <c r="F60" s="3" t="n">
        <v>0.1822514064638</v>
      </c>
      <c r="G60" s="3" t="n">
        <v>0.1614779178092</v>
      </c>
      <c r="H60" s="3" t="n">
        <v>0.1372563714678</v>
      </c>
      <c r="I60" s="3" t="n">
        <v>0.1168981358624</v>
      </c>
      <c r="J60" s="3" t="n">
        <v>0.0652233316161</v>
      </c>
    </row>
    <row r="61" customFormat="false" ht="12.75" hidden="false" customHeight="false" outlineLevel="0" collapsed="false">
      <c r="A61" s="2" t="s">
        <v>11</v>
      </c>
      <c r="B61" s="2" t="s">
        <v>31</v>
      </c>
      <c r="C61" s="2" t="s">
        <v>12</v>
      </c>
      <c r="D61" s="2" t="s">
        <v>18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11</v>
      </c>
      <c r="B62" s="2" t="s">
        <v>31</v>
      </c>
      <c r="C62" s="2" t="s">
        <v>15</v>
      </c>
      <c r="D62" s="2" t="s">
        <v>20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11</v>
      </c>
      <c r="B63" s="2" t="s">
        <v>31</v>
      </c>
      <c r="C63" s="2" t="s">
        <v>15</v>
      </c>
      <c r="D63" s="2" t="s">
        <v>13</v>
      </c>
      <c r="E63" s="3" t="n">
        <v>0.5133213970354</v>
      </c>
      <c r="F63" s="3" t="n">
        <v>0.8106153327654</v>
      </c>
      <c r="G63" s="3" t="n">
        <v>0.9809860725237</v>
      </c>
      <c r="H63" s="3" t="n">
        <v>1.124515225748</v>
      </c>
      <c r="I63" s="3" t="n">
        <v>1.2283378696643</v>
      </c>
      <c r="J63" s="3" t="n">
        <v>1.0292323656533</v>
      </c>
    </row>
    <row r="64" customFormat="false" ht="12.75" hidden="false" customHeight="false" outlineLevel="0" collapsed="false">
      <c r="A64" s="2" t="s">
        <v>11</v>
      </c>
      <c r="B64" s="2" t="s">
        <v>31</v>
      </c>
      <c r="C64" s="2" t="s">
        <v>15</v>
      </c>
      <c r="D64" s="2" t="s">
        <v>16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11</v>
      </c>
      <c r="B65" s="2" t="s">
        <v>31</v>
      </c>
      <c r="C65" s="2" t="s">
        <v>15</v>
      </c>
      <c r="D65" s="2" t="s">
        <v>14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11</v>
      </c>
      <c r="B66" s="2" t="s">
        <v>31</v>
      </c>
      <c r="C66" s="2" t="s">
        <v>15</v>
      </c>
      <c r="D66" s="2" t="s">
        <v>18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11</v>
      </c>
      <c r="B67" s="2" t="s">
        <v>31</v>
      </c>
      <c r="C67" s="2" t="s">
        <v>17</v>
      </c>
      <c r="D67" s="2" t="s">
        <v>20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11</v>
      </c>
      <c r="B68" s="2" t="s">
        <v>31</v>
      </c>
      <c r="C68" s="2" t="s">
        <v>17</v>
      </c>
      <c r="D68" s="2" t="s">
        <v>13</v>
      </c>
      <c r="E68" s="3" t="n">
        <v>0.1911968519089</v>
      </c>
      <c r="F68" s="3" t="n">
        <v>0.2118973656152</v>
      </c>
      <c r="G68" s="3" t="n">
        <v>0.2306656545033</v>
      </c>
      <c r="H68" s="3" t="n">
        <v>0.2110163848511</v>
      </c>
      <c r="I68" s="3" t="n">
        <v>0.1932488042352</v>
      </c>
      <c r="J68" s="3" t="n">
        <v>0.1524493975441</v>
      </c>
    </row>
    <row r="69" customFormat="false" ht="12.75" hidden="false" customHeight="false" outlineLevel="0" collapsed="false">
      <c r="A69" s="2" t="s">
        <v>11</v>
      </c>
      <c r="B69" s="2" t="s">
        <v>31</v>
      </c>
      <c r="C69" s="2" t="s">
        <v>17</v>
      </c>
      <c r="D69" s="2" t="s">
        <v>16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11</v>
      </c>
      <c r="B70" s="2" t="s">
        <v>31</v>
      </c>
      <c r="C70" s="2" t="s">
        <v>17</v>
      </c>
      <c r="D70" s="2" t="s">
        <v>14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11</v>
      </c>
      <c r="B71" s="2" t="s">
        <v>31</v>
      </c>
      <c r="C71" s="2" t="s">
        <v>17</v>
      </c>
      <c r="D71" s="2" t="s">
        <v>18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11</v>
      </c>
      <c r="B72" s="2" t="s">
        <v>31</v>
      </c>
      <c r="C72" s="2" t="s">
        <v>19</v>
      </c>
      <c r="D72" s="2" t="s">
        <v>20</v>
      </c>
      <c r="E72" s="3" t="n">
        <v>0.29208012805</v>
      </c>
      <c r="F72" s="3" t="n">
        <v>0.2205003239602</v>
      </c>
      <c r="G72" s="3" t="n">
        <v>0.1601004842992</v>
      </c>
      <c r="H72" s="3" t="n">
        <v>0.1065478554727</v>
      </c>
      <c r="I72" s="3" t="n">
        <v>0.0587151536969</v>
      </c>
      <c r="J72" s="3" t="n">
        <v>0.0231672819132</v>
      </c>
    </row>
    <row r="73" customFormat="false" ht="12.75" hidden="false" customHeight="false" outlineLevel="0" collapsed="false">
      <c r="A73" s="2" t="s">
        <v>11</v>
      </c>
      <c r="B73" s="2" t="s">
        <v>31</v>
      </c>
      <c r="C73" s="2" t="s">
        <v>19</v>
      </c>
      <c r="D73" s="2" t="s">
        <v>13</v>
      </c>
      <c r="E73" s="3" t="n">
        <v>1.757253822136</v>
      </c>
      <c r="F73" s="3" t="n">
        <v>2.091852448294</v>
      </c>
      <c r="G73" s="3" t="n">
        <v>2.2214140785464</v>
      </c>
      <c r="H73" s="3" t="n">
        <v>2.3331427598213</v>
      </c>
      <c r="I73" s="3" t="n">
        <v>2.4187808224423</v>
      </c>
      <c r="J73" s="3" t="n">
        <v>1.974112317507</v>
      </c>
    </row>
    <row r="74" customFormat="false" ht="12.75" hidden="false" customHeight="false" outlineLevel="0" collapsed="false">
      <c r="A74" s="2" t="s">
        <v>11</v>
      </c>
      <c r="B74" s="2" t="s">
        <v>31</v>
      </c>
      <c r="C74" s="2" t="s">
        <v>19</v>
      </c>
      <c r="D74" s="2" t="s">
        <v>16</v>
      </c>
      <c r="E74" s="3" t="n">
        <v>2.57952133524</v>
      </c>
      <c r="F74" s="3" t="n">
        <v>1.9228857675161</v>
      </c>
      <c r="G74" s="3" t="n">
        <v>1.3129375532048</v>
      </c>
      <c r="H74" s="3" t="n">
        <v>0.8033626781398</v>
      </c>
      <c r="I74" s="3" t="n">
        <v>0.3382710092991</v>
      </c>
      <c r="J74" s="3" t="n">
        <v>0</v>
      </c>
    </row>
    <row r="75" customFormat="false" ht="12.75" hidden="false" customHeight="false" outlineLevel="0" collapsed="false">
      <c r="A75" s="2" t="s">
        <v>11</v>
      </c>
      <c r="B75" s="2" t="s">
        <v>31</v>
      </c>
      <c r="C75" s="2" t="s">
        <v>19</v>
      </c>
      <c r="D75" s="2" t="s">
        <v>14</v>
      </c>
      <c r="E75" s="3" t="n">
        <v>4.00066497451</v>
      </c>
      <c r="F75" s="3" t="n">
        <v>2.9590841737859</v>
      </c>
      <c r="G75" s="3" t="n">
        <v>2.0025137584526</v>
      </c>
      <c r="H75" s="3" t="n">
        <v>1.2173911698694</v>
      </c>
      <c r="I75" s="3" t="n">
        <v>0.5287893364384</v>
      </c>
      <c r="J75" s="3" t="n">
        <v>0.0016363597566</v>
      </c>
    </row>
    <row r="76" customFormat="false" ht="12.75" hidden="false" customHeight="false" outlineLevel="0" collapsed="false">
      <c r="A76" s="2" t="s">
        <v>11</v>
      </c>
      <c r="B76" s="2" t="s">
        <v>31</v>
      </c>
      <c r="C76" s="2" t="s">
        <v>19</v>
      </c>
      <c r="D76" s="2" t="s">
        <v>18</v>
      </c>
      <c r="E76" s="3" t="n">
        <v>0.72655714559</v>
      </c>
      <c r="F76" s="3" t="n">
        <v>0.5420557261297</v>
      </c>
      <c r="G76" s="3" t="n">
        <v>0.3814269426406</v>
      </c>
      <c r="H76" s="3" t="n">
        <v>0.2382946045577</v>
      </c>
      <c r="I76" s="3" t="n">
        <v>0.1066725291541</v>
      </c>
      <c r="J76" s="3" t="n">
        <v>0.0469124439872</v>
      </c>
    </row>
    <row r="77" customFormat="false" ht="12.75" hidden="false" customHeight="false" outlineLevel="0" collapsed="false">
      <c r="A77" s="2" t="s">
        <v>11</v>
      </c>
      <c r="B77" s="2" t="s">
        <v>31</v>
      </c>
      <c r="C77" s="2" t="s">
        <v>21</v>
      </c>
      <c r="D77" s="2" t="s">
        <v>20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11</v>
      </c>
      <c r="B78" s="2" t="s">
        <v>31</v>
      </c>
      <c r="C78" s="2" t="s">
        <v>21</v>
      </c>
      <c r="D78" s="2" t="s">
        <v>13</v>
      </c>
      <c r="E78" s="3" t="n">
        <v>0.539782183582</v>
      </c>
      <c r="F78" s="3" t="n">
        <v>0.5815396680197</v>
      </c>
      <c r="G78" s="3" t="n">
        <v>0.6057193053522</v>
      </c>
      <c r="H78" s="3" t="n">
        <v>0.5817729176954</v>
      </c>
      <c r="I78" s="3" t="n">
        <v>0.5793391783261</v>
      </c>
      <c r="J78" s="3" t="n">
        <v>0.5991634600273</v>
      </c>
    </row>
    <row r="79" customFormat="false" ht="12.75" hidden="false" customHeight="false" outlineLevel="0" collapsed="false">
      <c r="A79" s="2" t="s">
        <v>11</v>
      </c>
      <c r="B79" s="2" t="s">
        <v>31</v>
      </c>
      <c r="C79" s="2" t="s">
        <v>21</v>
      </c>
      <c r="D79" s="2" t="s">
        <v>16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11</v>
      </c>
      <c r="B80" s="2" t="s">
        <v>31</v>
      </c>
      <c r="C80" s="2" t="s">
        <v>21</v>
      </c>
      <c r="D80" s="2" t="s">
        <v>14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11</v>
      </c>
      <c r="B81" s="2" t="s">
        <v>31</v>
      </c>
      <c r="C81" s="2" t="s">
        <v>21</v>
      </c>
      <c r="D81" s="2" t="s">
        <v>18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11</v>
      </c>
      <c r="B82" s="2" t="s">
        <v>31</v>
      </c>
      <c r="C82" s="2" t="s">
        <v>22</v>
      </c>
      <c r="D82" s="2" t="s">
        <v>20</v>
      </c>
      <c r="E82" s="3" t="n">
        <v>1.0322847997265</v>
      </c>
      <c r="F82" s="3" t="n">
        <v>0.6972940615058</v>
      </c>
      <c r="G82" s="3" t="n">
        <v>0.5107622396708</v>
      </c>
      <c r="H82" s="3" t="n">
        <v>0.3669883785015</v>
      </c>
      <c r="I82" s="3" t="n">
        <v>0.2646262597696</v>
      </c>
      <c r="J82" s="3" t="n">
        <v>0.0844589049347</v>
      </c>
    </row>
    <row r="83" customFormat="false" ht="12.75" hidden="false" customHeight="false" outlineLevel="0" collapsed="false">
      <c r="A83" s="2" t="s">
        <v>11</v>
      </c>
      <c r="B83" s="2" t="s">
        <v>31</v>
      </c>
      <c r="C83" s="2" t="s">
        <v>22</v>
      </c>
      <c r="D83" s="2" t="s">
        <v>13</v>
      </c>
      <c r="E83" s="3" t="n">
        <v>3.2405986834982</v>
      </c>
      <c r="F83" s="3" t="n">
        <v>4.1488545788118</v>
      </c>
      <c r="G83" s="3" t="n">
        <v>4.7229085565143</v>
      </c>
      <c r="H83" s="3" t="n">
        <v>4.9595306164639</v>
      </c>
      <c r="I83" s="3" t="n">
        <v>5.1068410192032</v>
      </c>
      <c r="J83" s="3" t="n">
        <v>4.8648033287134</v>
      </c>
    </row>
    <row r="84" customFormat="false" ht="12.75" hidden="false" customHeight="false" outlineLevel="0" collapsed="false">
      <c r="A84" s="2" t="s">
        <v>11</v>
      </c>
      <c r="B84" s="2" t="s">
        <v>31</v>
      </c>
      <c r="C84" s="2" t="s">
        <v>22</v>
      </c>
      <c r="D84" s="2" t="s">
        <v>16</v>
      </c>
      <c r="E84" s="3" t="n">
        <v>0.0562680246503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</row>
    <row r="85" customFormat="false" ht="12.75" hidden="false" customHeight="false" outlineLevel="0" collapsed="false">
      <c r="A85" s="2" t="s">
        <v>11</v>
      </c>
      <c r="B85" s="2" t="s">
        <v>31</v>
      </c>
      <c r="C85" s="2" t="s">
        <v>22</v>
      </c>
      <c r="D85" s="2" t="s">
        <v>14</v>
      </c>
      <c r="E85" s="3" t="n">
        <v>2.186427108742</v>
      </c>
      <c r="F85" s="3" t="n">
        <v>1.7294214568023</v>
      </c>
      <c r="G85" s="3" t="n">
        <v>1.4327433834313</v>
      </c>
      <c r="H85" s="3" t="n">
        <v>1.1531319001731</v>
      </c>
      <c r="I85" s="3" t="n">
        <v>0.9299140082609</v>
      </c>
      <c r="J85" s="3" t="n">
        <v>0.4096976512314</v>
      </c>
    </row>
    <row r="86" customFormat="false" ht="12.75" hidden="false" customHeight="false" outlineLevel="0" collapsed="false">
      <c r="A86" s="2" t="s">
        <v>11</v>
      </c>
      <c r="B86" s="2" t="s">
        <v>31</v>
      </c>
      <c r="C86" s="2" t="s">
        <v>22</v>
      </c>
      <c r="D86" s="2" t="s">
        <v>18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11</v>
      </c>
      <c r="B87" s="2" t="s">
        <v>31</v>
      </c>
      <c r="C87" s="2" t="s">
        <v>23</v>
      </c>
      <c r="D87" s="2" t="s">
        <v>20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11</v>
      </c>
      <c r="B88" s="2" t="s">
        <v>31</v>
      </c>
      <c r="C88" s="2" t="s">
        <v>23</v>
      </c>
      <c r="D88" s="2" t="s">
        <v>13</v>
      </c>
      <c r="E88" s="3" t="n">
        <v>1.557335672609</v>
      </c>
      <c r="F88" s="3" t="n">
        <v>1.5701270015129</v>
      </c>
      <c r="G88" s="3" t="n">
        <v>1.4834487073216</v>
      </c>
      <c r="H88" s="3" t="n">
        <v>1.23154192457</v>
      </c>
      <c r="I88" s="3" t="n">
        <v>0.9758356058095</v>
      </c>
      <c r="J88" s="3" t="n">
        <v>0.6249661929496</v>
      </c>
    </row>
    <row r="89" customFormat="false" ht="12.75" hidden="false" customHeight="false" outlineLevel="0" collapsed="false">
      <c r="A89" s="2" t="s">
        <v>11</v>
      </c>
      <c r="B89" s="2" t="s">
        <v>31</v>
      </c>
      <c r="C89" s="2" t="s">
        <v>23</v>
      </c>
      <c r="D89" s="2" t="s">
        <v>16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11</v>
      </c>
      <c r="B90" s="2" t="s">
        <v>31</v>
      </c>
      <c r="C90" s="2" t="s">
        <v>23</v>
      </c>
      <c r="D90" s="2" t="s">
        <v>14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11</v>
      </c>
      <c r="B91" s="2" t="s">
        <v>31</v>
      </c>
      <c r="C91" s="2" t="s">
        <v>23</v>
      </c>
      <c r="D91" s="2" t="s">
        <v>18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11</v>
      </c>
      <c r="B92" s="2" t="s">
        <v>31</v>
      </c>
      <c r="C92" s="2" t="s">
        <v>24</v>
      </c>
      <c r="D92" s="2" t="s">
        <v>20</v>
      </c>
      <c r="E92" s="3" t="n">
        <v>0.2076796638602</v>
      </c>
      <c r="F92" s="3" t="n">
        <v>0.3744927777372</v>
      </c>
      <c r="G92" s="3" t="n">
        <v>0.4914936524641</v>
      </c>
      <c r="H92" s="3" t="n">
        <v>0.5724917571141</v>
      </c>
      <c r="I92" s="3" t="n">
        <v>0.5740576733924</v>
      </c>
      <c r="J92" s="3" t="n">
        <v>0.4996887584405</v>
      </c>
    </row>
    <row r="93" customFormat="false" ht="12.75" hidden="false" customHeight="false" outlineLevel="0" collapsed="false">
      <c r="A93" s="2" t="s">
        <v>11</v>
      </c>
      <c r="B93" s="2" t="s">
        <v>31</v>
      </c>
      <c r="C93" s="2" t="s">
        <v>24</v>
      </c>
      <c r="D93" s="2" t="s">
        <v>13</v>
      </c>
      <c r="E93" s="3" t="n">
        <v>0.8040362068342</v>
      </c>
      <c r="F93" s="3" t="n">
        <v>1.03893060559</v>
      </c>
      <c r="G93" s="3" t="n">
        <v>1.1515724076642</v>
      </c>
      <c r="H93" s="3" t="n">
        <v>1.1232592096943</v>
      </c>
      <c r="I93" s="3" t="n">
        <v>1.0566871760769</v>
      </c>
      <c r="J93" s="3" t="n">
        <v>0.5982671653647</v>
      </c>
    </row>
    <row r="94" customFormat="false" ht="12.75" hidden="false" customHeight="false" outlineLevel="0" collapsed="false">
      <c r="A94" s="2" t="s">
        <v>11</v>
      </c>
      <c r="B94" s="2" t="s">
        <v>31</v>
      </c>
      <c r="C94" s="2" t="s">
        <v>24</v>
      </c>
      <c r="D94" s="2" t="s">
        <v>16</v>
      </c>
      <c r="E94" s="3" t="n">
        <v>0.536630206538</v>
      </c>
      <c r="F94" s="3" t="n">
        <v>0.3430389377931</v>
      </c>
      <c r="G94" s="3" t="n">
        <v>0.1753466804599</v>
      </c>
      <c r="H94" s="3" t="n">
        <v>0.0446543973205</v>
      </c>
      <c r="I94" s="3" t="n">
        <v>0.0284500231186</v>
      </c>
      <c r="J94" s="3" t="n">
        <v>0.0009726984486</v>
      </c>
    </row>
    <row r="95" customFormat="false" ht="12.75" hidden="false" customHeight="false" outlineLevel="0" collapsed="false">
      <c r="A95" s="2" t="s">
        <v>11</v>
      </c>
      <c r="B95" s="2" t="s">
        <v>31</v>
      </c>
      <c r="C95" s="2" t="s">
        <v>24</v>
      </c>
      <c r="D95" s="2" t="s">
        <v>14</v>
      </c>
      <c r="E95" s="3" t="n">
        <v>1.208884719786</v>
      </c>
      <c r="F95" s="3" t="n">
        <v>0.9652354587747</v>
      </c>
      <c r="G95" s="3" t="n">
        <v>0.7461509657894</v>
      </c>
      <c r="H95" s="3" t="n">
        <v>0.5367486110438</v>
      </c>
      <c r="I95" s="3" t="n">
        <v>0.4144133011457</v>
      </c>
      <c r="J95" s="3" t="n">
        <v>0.1298725088914</v>
      </c>
    </row>
    <row r="96" customFormat="false" ht="12.75" hidden="false" customHeight="false" outlineLevel="0" collapsed="false">
      <c r="A96" s="2" t="s">
        <v>11</v>
      </c>
      <c r="B96" s="2" t="s">
        <v>31</v>
      </c>
      <c r="C96" s="2" t="s">
        <v>24</v>
      </c>
      <c r="D96" s="2" t="s">
        <v>18</v>
      </c>
      <c r="E96" s="3" t="n">
        <v>0.21096660354</v>
      </c>
      <c r="F96" s="3" t="n">
        <v>0.2183035782326</v>
      </c>
      <c r="G96" s="3" t="n">
        <v>0.2167976946887</v>
      </c>
      <c r="H96" s="3" t="n">
        <v>0.2087592323242</v>
      </c>
      <c r="I96" s="3" t="n">
        <v>0.1971707158044</v>
      </c>
      <c r="J96" s="3" t="n">
        <v>0.1508862533113</v>
      </c>
    </row>
    <row r="97" customFormat="false" ht="12.75" hidden="false" customHeight="false" outlineLevel="0" collapsed="false">
      <c r="A97" s="2" t="s">
        <v>11</v>
      </c>
      <c r="B97" s="2" t="s">
        <v>31</v>
      </c>
      <c r="C97" s="2" t="s">
        <v>25</v>
      </c>
      <c r="D97" s="2" t="s">
        <v>20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11</v>
      </c>
      <c r="B98" s="2" t="s">
        <v>31</v>
      </c>
      <c r="C98" s="2" t="s">
        <v>25</v>
      </c>
      <c r="D98" s="2" t="s">
        <v>13</v>
      </c>
      <c r="E98" s="3" t="n">
        <v>0.955984259906</v>
      </c>
      <c r="F98" s="3" t="n">
        <v>0.944874298382</v>
      </c>
      <c r="G98" s="3" t="n">
        <v>0.9304478710288</v>
      </c>
      <c r="H98" s="3" t="n">
        <v>0.9030501693299</v>
      </c>
      <c r="I98" s="3" t="n">
        <v>0.8769628375395</v>
      </c>
      <c r="J98" s="3" t="n">
        <v>0.7790657105823</v>
      </c>
    </row>
    <row r="99" customFormat="false" ht="12.75" hidden="false" customHeight="false" outlineLevel="0" collapsed="false">
      <c r="A99" s="2" t="s">
        <v>11</v>
      </c>
      <c r="B99" s="2" t="s">
        <v>31</v>
      </c>
      <c r="C99" s="2" t="s">
        <v>25</v>
      </c>
      <c r="D99" s="2" t="s">
        <v>16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11</v>
      </c>
      <c r="B100" s="2" t="s">
        <v>31</v>
      </c>
      <c r="C100" s="2" t="s">
        <v>25</v>
      </c>
      <c r="D100" s="2" t="s">
        <v>14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11</v>
      </c>
      <c r="B101" s="2" t="s">
        <v>31</v>
      </c>
      <c r="C101" s="2" t="s">
        <v>25</v>
      </c>
      <c r="D101" s="2" t="s">
        <v>18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11</v>
      </c>
      <c r="B102" s="2" t="s">
        <v>31</v>
      </c>
      <c r="C102" s="2" t="s">
        <v>26</v>
      </c>
      <c r="D102" s="2" t="s">
        <v>20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11</v>
      </c>
      <c r="B103" s="2" t="s">
        <v>31</v>
      </c>
      <c r="C103" s="2" t="s">
        <v>26</v>
      </c>
      <c r="D103" s="2" t="s">
        <v>13</v>
      </c>
      <c r="E103" s="3" t="n">
        <v>0.1274645675943</v>
      </c>
      <c r="F103" s="3" t="n">
        <v>0.1325148487028</v>
      </c>
      <c r="G103" s="3" t="n">
        <v>0.1371054464561</v>
      </c>
      <c r="H103" s="3" t="n">
        <v>0.1341367699335</v>
      </c>
      <c r="I103" s="3" t="n">
        <v>0.1313142041432</v>
      </c>
      <c r="J103" s="3" t="n">
        <v>0.1200704425089</v>
      </c>
    </row>
    <row r="104" customFormat="false" ht="12.75" hidden="false" customHeight="false" outlineLevel="0" collapsed="false">
      <c r="A104" s="2" t="s">
        <v>11</v>
      </c>
      <c r="B104" s="2" t="s">
        <v>31</v>
      </c>
      <c r="C104" s="2" t="s">
        <v>26</v>
      </c>
      <c r="D104" s="2" t="s">
        <v>16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11</v>
      </c>
      <c r="B105" s="2" t="s">
        <v>31</v>
      </c>
      <c r="C105" s="2" t="s">
        <v>26</v>
      </c>
      <c r="D105" s="2" t="s">
        <v>14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11</v>
      </c>
      <c r="B106" s="2" t="s">
        <v>31</v>
      </c>
      <c r="C106" s="2" t="s">
        <v>26</v>
      </c>
      <c r="D106" s="2" t="s">
        <v>18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11</v>
      </c>
      <c r="B107" s="2" t="s">
        <v>31</v>
      </c>
      <c r="C107" s="2" t="s">
        <v>27</v>
      </c>
      <c r="D107" s="2" t="s">
        <v>20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11</v>
      </c>
      <c r="B108" s="2" t="s">
        <v>31</v>
      </c>
      <c r="C108" s="2" t="s">
        <v>27</v>
      </c>
      <c r="D108" s="2" t="s">
        <v>13</v>
      </c>
      <c r="E108" s="3" t="n">
        <v>0.6633882761077</v>
      </c>
      <c r="F108" s="3" t="n">
        <v>0.6938884215556</v>
      </c>
      <c r="G108" s="3" t="n">
        <v>0.7218707799537</v>
      </c>
      <c r="H108" s="3" t="n">
        <v>0.7321943134366</v>
      </c>
      <c r="I108" s="3" t="n">
        <v>0.7435718840745</v>
      </c>
      <c r="J108" s="3" t="n">
        <v>0.7767414547983</v>
      </c>
    </row>
    <row r="109" customFormat="false" ht="12.75" hidden="false" customHeight="false" outlineLevel="0" collapsed="false">
      <c r="A109" s="2" t="s">
        <v>11</v>
      </c>
      <c r="B109" s="2" t="s">
        <v>31</v>
      </c>
      <c r="C109" s="2" t="s">
        <v>27</v>
      </c>
      <c r="D109" s="2" t="s">
        <v>16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11</v>
      </c>
      <c r="B110" s="2" t="s">
        <v>31</v>
      </c>
      <c r="C110" s="2" t="s">
        <v>27</v>
      </c>
      <c r="D110" s="2" t="s">
        <v>14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11</v>
      </c>
      <c r="B111" s="2" t="s">
        <v>31</v>
      </c>
      <c r="C111" s="2" t="s">
        <v>27</v>
      </c>
      <c r="D111" s="2" t="s">
        <v>18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11</v>
      </c>
      <c r="B112" s="2" t="s">
        <v>32</v>
      </c>
      <c r="C112" s="2" t="s">
        <v>12</v>
      </c>
      <c r="D112" s="2" t="s">
        <v>20</v>
      </c>
      <c r="E112" s="3" t="n">
        <v>0.81864345955</v>
      </c>
      <c r="F112" s="3" t="n">
        <v>0.6887452890355</v>
      </c>
      <c r="G112" s="3" t="n">
        <v>0.5936307856333</v>
      </c>
      <c r="H112" s="3" t="n">
        <v>0.5013479877478</v>
      </c>
      <c r="I112" s="3" t="n">
        <v>0.424451547451</v>
      </c>
      <c r="J112" s="3" t="n">
        <v>0.2297884668249</v>
      </c>
    </row>
    <row r="113" customFormat="false" ht="12.75" hidden="false" customHeight="false" outlineLevel="0" collapsed="false">
      <c r="A113" s="2" t="s">
        <v>11</v>
      </c>
      <c r="B113" s="2" t="s">
        <v>32</v>
      </c>
      <c r="C113" s="2" t="s">
        <v>12</v>
      </c>
      <c r="D113" s="2" t="s">
        <v>13</v>
      </c>
      <c r="E113" s="3" t="n">
        <v>0.1914704677394</v>
      </c>
      <c r="F113" s="3" t="n">
        <v>1.3855935699247</v>
      </c>
      <c r="G113" s="3" t="n">
        <v>2.1381207699802</v>
      </c>
      <c r="H113" s="3" t="n">
        <v>2.5822120258999</v>
      </c>
      <c r="I113" s="3" t="n">
        <v>2.9119051604686</v>
      </c>
      <c r="J113" s="3" t="n">
        <v>3.4159433422912</v>
      </c>
    </row>
    <row r="114" customFormat="false" ht="12.75" hidden="false" customHeight="false" outlineLevel="0" collapsed="false">
      <c r="A114" s="2" t="s">
        <v>11</v>
      </c>
      <c r="B114" s="2" t="s">
        <v>32</v>
      </c>
      <c r="C114" s="2" t="s">
        <v>12</v>
      </c>
      <c r="D114" s="2" t="s">
        <v>16</v>
      </c>
      <c r="E114" s="3" t="n">
        <v>2.08940795947</v>
      </c>
      <c r="F114" s="3" t="n">
        <v>1.4907334410462</v>
      </c>
      <c r="G114" s="3" t="n">
        <v>1.1289172525457</v>
      </c>
      <c r="H114" s="3" t="n">
        <v>0.854107552332</v>
      </c>
      <c r="I114" s="3" t="n">
        <v>0.6490315915939</v>
      </c>
      <c r="J114" s="3" t="n">
        <v>0.256312800371</v>
      </c>
    </row>
    <row r="115" customFormat="false" ht="12.75" hidden="false" customHeight="false" outlineLevel="0" collapsed="false">
      <c r="A115" s="2" t="s">
        <v>11</v>
      </c>
      <c r="B115" s="2" t="s">
        <v>32</v>
      </c>
      <c r="C115" s="2" t="s">
        <v>12</v>
      </c>
      <c r="D115" s="2" t="s">
        <v>14</v>
      </c>
      <c r="E115" s="3" t="n">
        <v>2.03733251352</v>
      </c>
      <c r="F115" s="3" t="n">
        <v>1.7140567537688</v>
      </c>
      <c r="G115" s="3" t="n">
        <v>1.4773458394519</v>
      </c>
      <c r="H115" s="3" t="n">
        <v>1.2476811459136</v>
      </c>
      <c r="I115" s="3" t="n">
        <v>1.0563065591538</v>
      </c>
      <c r="J115" s="3" t="n">
        <v>0.5718364021935</v>
      </c>
    </row>
    <row r="116" customFormat="false" ht="12.75" hidden="false" customHeight="false" outlineLevel="0" collapsed="false">
      <c r="A116" s="2" t="s">
        <v>11</v>
      </c>
      <c r="B116" s="2" t="s">
        <v>32</v>
      </c>
      <c r="C116" s="2" t="s">
        <v>12</v>
      </c>
      <c r="D116" s="2" t="s">
        <v>18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11</v>
      </c>
      <c r="B117" s="2" t="s">
        <v>32</v>
      </c>
      <c r="C117" s="2" t="s">
        <v>15</v>
      </c>
      <c r="D117" s="2" t="s">
        <v>20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11</v>
      </c>
      <c r="B118" s="2" t="s">
        <v>32</v>
      </c>
      <c r="C118" s="2" t="s">
        <v>15</v>
      </c>
      <c r="D118" s="2" t="s">
        <v>13</v>
      </c>
      <c r="E118" s="3" t="n">
        <v>1.3745723504694</v>
      </c>
      <c r="F118" s="3" t="n">
        <v>1.6488119414225</v>
      </c>
      <c r="G118" s="3" t="n">
        <v>1.7007203868484</v>
      </c>
      <c r="H118" s="3" t="n">
        <v>1.7707556937198</v>
      </c>
      <c r="I118" s="3" t="n">
        <v>1.8328962648895</v>
      </c>
      <c r="J118" s="3" t="n">
        <v>1.3632430942453</v>
      </c>
    </row>
    <row r="119" customFormat="false" ht="12.75" hidden="false" customHeight="false" outlineLevel="0" collapsed="false">
      <c r="A119" s="2" t="s">
        <v>11</v>
      </c>
      <c r="B119" s="2" t="s">
        <v>32</v>
      </c>
      <c r="C119" s="2" t="s">
        <v>15</v>
      </c>
      <c r="D119" s="2" t="s">
        <v>16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11</v>
      </c>
      <c r="B120" s="2" t="s">
        <v>32</v>
      </c>
      <c r="C120" s="2" t="s">
        <v>15</v>
      </c>
      <c r="D120" s="2" t="s">
        <v>14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11</v>
      </c>
      <c r="B121" s="2" t="s">
        <v>32</v>
      </c>
      <c r="C121" s="2" t="s">
        <v>15</v>
      </c>
      <c r="D121" s="2" t="s">
        <v>18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11</v>
      </c>
      <c r="B122" s="2" t="s">
        <v>32</v>
      </c>
      <c r="C122" s="2" t="s">
        <v>17</v>
      </c>
      <c r="D122" s="2" t="s">
        <v>20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11</v>
      </c>
      <c r="B123" s="2" t="s">
        <v>32</v>
      </c>
      <c r="C123" s="2" t="s">
        <v>17</v>
      </c>
      <c r="D123" s="2" t="s">
        <v>13</v>
      </c>
      <c r="E123" s="3" t="n">
        <v>0.6115911013563</v>
      </c>
      <c r="F123" s="3" t="n">
        <v>0.6704472195934</v>
      </c>
      <c r="G123" s="3" t="n">
        <v>0.7136034753953</v>
      </c>
      <c r="H123" s="3" t="n">
        <v>0.6484700662202</v>
      </c>
      <c r="I123" s="3" t="n">
        <v>0.5901219046814</v>
      </c>
      <c r="J123" s="3" t="n">
        <v>0.4521725481747</v>
      </c>
    </row>
    <row r="124" customFormat="false" ht="12.75" hidden="false" customHeight="false" outlineLevel="0" collapsed="false">
      <c r="A124" s="2" t="s">
        <v>11</v>
      </c>
      <c r="B124" s="2" t="s">
        <v>32</v>
      </c>
      <c r="C124" s="2" t="s">
        <v>17</v>
      </c>
      <c r="D124" s="2" t="s">
        <v>16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11</v>
      </c>
      <c r="B125" s="2" t="s">
        <v>32</v>
      </c>
      <c r="C125" s="2" t="s">
        <v>17</v>
      </c>
      <c r="D125" s="2" t="s">
        <v>14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11</v>
      </c>
      <c r="B126" s="2" t="s">
        <v>32</v>
      </c>
      <c r="C126" s="2" t="s">
        <v>17</v>
      </c>
      <c r="D126" s="2" t="s">
        <v>18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11</v>
      </c>
      <c r="B127" s="2" t="s">
        <v>32</v>
      </c>
      <c r="C127" s="2" t="s">
        <v>19</v>
      </c>
      <c r="D127" s="2" t="s">
        <v>20</v>
      </c>
      <c r="E127" s="3" t="n">
        <v>0.45894095027</v>
      </c>
      <c r="F127" s="3" t="n">
        <v>1.6218039904879</v>
      </c>
      <c r="G127" s="3" t="n">
        <v>2.439934903673</v>
      </c>
      <c r="H127" s="3" t="n">
        <v>2.826891448637</v>
      </c>
      <c r="I127" s="3" t="n">
        <v>3.0385719278169</v>
      </c>
      <c r="J127" s="3" t="n">
        <v>0.8797844839529</v>
      </c>
    </row>
    <row r="128" customFormat="false" ht="12.75" hidden="false" customHeight="false" outlineLevel="0" collapsed="false">
      <c r="A128" s="2" t="s">
        <v>11</v>
      </c>
      <c r="B128" s="2" t="s">
        <v>32</v>
      </c>
      <c r="C128" s="2" t="s">
        <v>19</v>
      </c>
      <c r="D128" s="2" t="s">
        <v>13</v>
      </c>
      <c r="E128" s="3" t="n">
        <v>4.597512088672</v>
      </c>
      <c r="F128" s="3" t="n">
        <v>4.255278848</v>
      </c>
      <c r="G128" s="3" t="n">
        <v>3.5750177774936</v>
      </c>
      <c r="H128" s="3" t="n">
        <v>3.08222997906</v>
      </c>
      <c r="I128" s="3" t="n">
        <v>2.6462883680626</v>
      </c>
      <c r="J128" s="3" t="n">
        <v>1.3954622006283</v>
      </c>
    </row>
    <row r="129" customFormat="false" ht="12.75" hidden="false" customHeight="false" outlineLevel="0" collapsed="false">
      <c r="A129" s="2" t="s">
        <v>11</v>
      </c>
      <c r="B129" s="2" t="s">
        <v>32</v>
      </c>
      <c r="C129" s="2" t="s">
        <v>19</v>
      </c>
      <c r="D129" s="2" t="s">
        <v>16</v>
      </c>
      <c r="E129" s="3" t="n">
        <v>6.37366961051</v>
      </c>
      <c r="F129" s="3" t="n">
        <v>4.7355996540352</v>
      </c>
      <c r="G129" s="3" t="n">
        <v>3.2152807996987</v>
      </c>
      <c r="H129" s="3" t="n">
        <v>1.9430937815647</v>
      </c>
      <c r="I129" s="3" t="n">
        <v>0.8118756104199</v>
      </c>
      <c r="J129" s="3" t="n">
        <v>0</v>
      </c>
    </row>
    <row r="130" customFormat="false" ht="12.75" hidden="false" customHeight="false" outlineLevel="0" collapsed="false">
      <c r="A130" s="2" t="s">
        <v>11</v>
      </c>
      <c r="B130" s="2" t="s">
        <v>32</v>
      </c>
      <c r="C130" s="2" t="s">
        <v>19</v>
      </c>
      <c r="D130" s="2" t="s">
        <v>14</v>
      </c>
      <c r="E130" s="3" t="n">
        <v>9.41036736702</v>
      </c>
      <c r="F130" s="3" t="n">
        <v>8.0898920802783</v>
      </c>
      <c r="G130" s="3" t="n">
        <v>5.9945800659655</v>
      </c>
      <c r="H130" s="3" t="n">
        <v>4.0899375914719</v>
      </c>
      <c r="I130" s="3" t="n">
        <v>2.3585670858863</v>
      </c>
      <c r="J130" s="3" t="n">
        <v>0.0176506623565</v>
      </c>
    </row>
    <row r="131" customFormat="false" ht="12.75" hidden="false" customHeight="false" outlineLevel="0" collapsed="false">
      <c r="A131" s="2" t="s">
        <v>11</v>
      </c>
      <c r="B131" s="2" t="s">
        <v>32</v>
      </c>
      <c r="C131" s="2" t="s">
        <v>19</v>
      </c>
      <c r="D131" s="2" t="s">
        <v>18</v>
      </c>
      <c r="E131" s="3" t="n">
        <v>0.418131279261</v>
      </c>
      <c r="F131" s="3" t="n">
        <v>0.3674510273475</v>
      </c>
      <c r="G131" s="3" t="n">
        <v>0.7048759364783</v>
      </c>
      <c r="H131" s="3" t="n">
        <v>1.2628981172309</v>
      </c>
      <c r="I131" s="3" t="n">
        <v>1.8884515453577</v>
      </c>
      <c r="J131" s="3" t="n">
        <v>4.9625707806293</v>
      </c>
    </row>
    <row r="132" customFormat="false" ht="12.75" hidden="false" customHeight="false" outlineLevel="0" collapsed="false">
      <c r="A132" s="2" t="s">
        <v>11</v>
      </c>
      <c r="B132" s="2" t="s">
        <v>32</v>
      </c>
      <c r="C132" s="2" t="s">
        <v>21</v>
      </c>
      <c r="D132" s="2" t="s">
        <v>20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11</v>
      </c>
      <c r="B133" s="2" t="s">
        <v>32</v>
      </c>
      <c r="C133" s="2" t="s">
        <v>21</v>
      </c>
      <c r="D133" s="2" t="s">
        <v>13</v>
      </c>
      <c r="E133" s="3" t="n">
        <v>0.825453929398</v>
      </c>
      <c r="F133" s="3" t="n">
        <v>0.9324418667154</v>
      </c>
      <c r="G133" s="3" t="n">
        <v>0.9816627736094</v>
      </c>
      <c r="H133" s="3" t="n">
        <v>0.9559925964334</v>
      </c>
      <c r="I133" s="3" t="n">
        <v>0.9646747104271</v>
      </c>
      <c r="J133" s="3" t="n">
        <v>0.995963411343</v>
      </c>
    </row>
    <row r="134" customFormat="false" ht="12.75" hidden="false" customHeight="false" outlineLevel="0" collapsed="false">
      <c r="A134" s="2" t="s">
        <v>11</v>
      </c>
      <c r="B134" s="2" t="s">
        <v>32</v>
      </c>
      <c r="C134" s="2" t="s">
        <v>21</v>
      </c>
      <c r="D134" s="2" t="s">
        <v>16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11</v>
      </c>
      <c r="B135" s="2" t="s">
        <v>32</v>
      </c>
      <c r="C135" s="2" t="s">
        <v>21</v>
      </c>
      <c r="D135" s="2" t="s">
        <v>14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11</v>
      </c>
      <c r="B136" s="2" t="s">
        <v>32</v>
      </c>
      <c r="C136" s="2" t="s">
        <v>21</v>
      </c>
      <c r="D136" s="2" t="s">
        <v>18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11</v>
      </c>
      <c r="B137" s="2" t="s">
        <v>32</v>
      </c>
      <c r="C137" s="2" t="s">
        <v>22</v>
      </c>
      <c r="D137" s="2" t="s">
        <v>20</v>
      </c>
      <c r="E137" s="3" t="n">
        <v>0.1431000269048</v>
      </c>
      <c r="F137" s="3" t="n">
        <v>0.0956751669574</v>
      </c>
      <c r="G137" s="3" t="n">
        <v>0.0684471116712</v>
      </c>
      <c r="H137" s="3" t="n">
        <v>0.0488440229358</v>
      </c>
      <c r="I137" s="3" t="n">
        <v>0.035000702684</v>
      </c>
      <c r="J137" s="3" t="n">
        <v>0.0108291384747</v>
      </c>
    </row>
    <row r="138" customFormat="false" ht="12.75" hidden="false" customHeight="false" outlineLevel="0" collapsed="false">
      <c r="A138" s="2" t="s">
        <v>11</v>
      </c>
      <c r="B138" s="2" t="s">
        <v>32</v>
      </c>
      <c r="C138" s="2" t="s">
        <v>22</v>
      </c>
      <c r="D138" s="2" t="s">
        <v>13</v>
      </c>
      <c r="E138" s="3" t="n">
        <v>0.7389265572821</v>
      </c>
      <c r="F138" s="3" t="n">
        <v>0.8508716605098</v>
      </c>
      <c r="G138" s="3" t="n">
        <v>0.9117372488371</v>
      </c>
      <c r="H138" s="3" t="n">
        <v>0.9230628932125</v>
      </c>
      <c r="I138" s="3" t="n">
        <v>0.924099481531</v>
      </c>
      <c r="J138" s="3" t="n">
        <v>0.8205953715564</v>
      </c>
    </row>
    <row r="139" customFormat="false" ht="12.75" hidden="false" customHeight="false" outlineLevel="0" collapsed="false">
      <c r="A139" s="2" t="s">
        <v>11</v>
      </c>
      <c r="B139" s="2" t="s">
        <v>32</v>
      </c>
      <c r="C139" s="2" t="s">
        <v>22</v>
      </c>
      <c r="D139" s="2" t="s">
        <v>16</v>
      </c>
      <c r="E139" s="3" t="n">
        <v>0.0150128845364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</row>
    <row r="140" customFormat="false" ht="12.75" hidden="false" customHeight="false" outlineLevel="0" collapsed="false">
      <c r="A140" s="2" t="s">
        <v>11</v>
      </c>
      <c r="B140" s="2" t="s">
        <v>32</v>
      </c>
      <c r="C140" s="2" t="s">
        <v>22</v>
      </c>
      <c r="D140" s="2" t="s">
        <v>14</v>
      </c>
      <c r="E140" s="3" t="n">
        <v>0.2523161163072</v>
      </c>
      <c r="F140" s="3" t="n">
        <v>0.1978950468007</v>
      </c>
      <c r="G140" s="3" t="n">
        <v>0.1605929352765</v>
      </c>
      <c r="H140" s="3" t="n">
        <v>0.1282954419893</v>
      </c>
      <c r="I140" s="3" t="n">
        <v>0.1027367287957</v>
      </c>
      <c r="J140" s="3" t="n">
        <v>0.0438376914119</v>
      </c>
    </row>
    <row r="141" customFormat="false" ht="12.75" hidden="false" customHeight="false" outlineLevel="0" collapsed="false">
      <c r="A141" s="2" t="s">
        <v>11</v>
      </c>
      <c r="B141" s="2" t="s">
        <v>32</v>
      </c>
      <c r="C141" s="2" t="s">
        <v>22</v>
      </c>
      <c r="D141" s="2" t="s">
        <v>18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11</v>
      </c>
      <c r="B142" s="2" t="s">
        <v>32</v>
      </c>
      <c r="C142" s="2" t="s">
        <v>23</v>
      </c>
      <c r="D142" s="2" t="s">
        <v>20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11</v>
      </c>
      <c r="B143" s="2" t="s">
        <v>32</v>
      </c>
      <c r="C143" s="2" t="s">
        <v>23</v>
      </c>
      <c r="D143" s="2" t="s">
        <v>13</v>
      </c>
      <c r="E143" s="3" t="n">
        <v>10.055471949903</v>
      </c>
      <c r="F143" s="3" t="n">
        <v>10.0384025428719</v>
      </c>
      <c r="G143" s="3" t="n">
        <v>9.3341346533356</v>
      </c>
      <c r="H143" s="3" t="n">
        <v>7.6818637677126</v>
      </c>
      <c r="I143" s="3" t="n">
        <v>6.0393804489609</v>
      </c>
      <c r="J143" s="3" t="n">
        <v>3.7698416594781</v>
      </c>
    </row>
    <row r="144" customFormat="false" ht="12.75" hidden="false" customHeight="false" outlineLevel="0" collapsed="false">
      <c r="A144" s="2" t="s">
        <v>11</v>
      </c>
      <c r="B144" s="2" t="s">
        <v>32</v>
      </c>
      <c r="C144" s="2" t="s">
        <v>23</v>
      </c>
      <c r="D144" s="2" t="s">
        <v>16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11</v>
      </c>
      <c r="B145" s="2" t="s">
        <v>32</v>
      </c>
      <c r="C145" s="2" t="s">
        <v>23</v>
      </c>
      <c r="D145" s="2" t="s">
        <v>14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11</v>
      </c>
      <c r="B146" s="2" t="s">
        <v>32</v>
      </c>
      <c r="C146" s="2" t="s">
        <v>23</v>
      </c>
      <c r="D146" s="2" t="s">
        <v>18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11</v>
      </c>
      <c r="B147" s="2" t="s">
        <v>32</v>
      </c>
      <c r="C147" s="2" t="s">
        <v>24</v>
      </c>
      <c r="D147" s="2" t="s">
        <v>20</v>
      </c>
      <c r="E147" s="3" t="n">
        <v>0.125626161892</v>
      </c>
      <c r="F147" s="3" t="n">
        <v>0.2346139066217</v>
      </c>
      <c r="G147" s="3" t="n">
        <v>0.3125649179707</v>
      </c>
      <c r="H147" s="3" t="n">
        <v>0.3704130175175</v>
      </c>
      <c r="I147" s="3" t="n">
        <v>0.3771769934258</v>
      </c>
      <c r="J147" s="3" t="n">
        <v>0.3340165023462</v>
      </c>
    </row>
    <row r="148" customFormat="false" ht="12.75" hidden="false" customHeight="false" outlineLevel="0" collapsed="false">
      <c r="A148" s="2" t="s">
        <v>11</v>
      </c>
      <c r="B148" s="2" t="s">
        <v>32</v>
      </c>
      <c r="C148" s="2" t="s">
        <v>24</v>
      </c>
      <c r="D148" s="2" t="s">
        <v>13</v>
      </c>
      <c r="E148" s="3" t="n">
        <v>1.5612554418513</v>
      </c>
      <c r="F148" s="3" t="n">
        <v>1.7196668431995</v>
      </c>
      <c r="G148" s="3" t="n">
        <v>1.7228333902553</v>
      </c>
      <c r="H148" s="3" t="n">
        <v>1.59678871718</v>
      </c>
      <c r="I148" s="3" t="n">
        <v>1.4720611893179</v>
      </c>
      <c r="J148" s="3" t="n">
        <v>0.8177556283158</v>
      </c>
    </row>
    <row r="149" customFormat="false" ht="12.75" hidden="false" customHeight="false" outlineLevel="0" collapsed="false">
      <c r="A149" s="2" t="s">
        <v>11</v>
      </c>
      <c r="B149" s="2" t="s">
        <v>32</v>
      </c>
      <c r="C149" s="2" t="s">
        <v>24</v>
      </c>
      <c r="D149" s="2" t="s">
        <v>16</v>
      </c>
      <c r="E149" s="3" t="n">
        <v>0.5049374555582</v>
      </c>
      <c r="F149" s="3" t="n">
        <v>0.3228454725074</v>
      </c>
      <c r="G149" s="3" t="n">
        <v>0.1653675468281</v>
      </c>
      <c r="H149" s="3" t="n">
        <v>0.0427965864165</v>
      </c>
      <c r="I149" s="3" t="n">
        <v>0.0275421667788</v>
      </c>
      <c r="J149" s="3" t="n">
        <v>0.0009577450211</v>
      </c>
    </row>
    <row r="150" customFormat="false" ht="12.75" hidden="false" customHeight="false" outlineLevel="0" collapsed="false">
      <c r="A150" s="2" t="s">
        <v>11</v>
      </c>
      <c r="B150" s="2" t="s">
        <v>32</v>
      </c>
      <c r="C150" s="2" t="s">
        <v>24</v>
      </c>
      <c r="D150" s="2" t="s">
        <v>14</v>
      </c>
      <c r="E150" s="3" t="n">
        <v>0.676172943364</v>
      </c>
      <c r="F150" s="3" t="n">
        <v>0.5589916762258</v>
      </c>
      <c r="G150" s="3" t="n">
        <v>0.4466137439031</v>
      </c>
      <c r="H150" s="3" t="n">
        <v>0.3432860024881</v>
      </c>
      <c r="I150" s="3" t="n">
        <v>0.2679779621729</v>
      </c>
      <c r="J150" s="3" t="n">
        <v>0.0925735496735</v>
      </c>
    </row>
    <row r="151" customFormat="false" ht="12.75" hidden="false" customHeight="false" outlineLevel="0" collapsed="false">
      <c r="A151" s="2" t="s">
        <v>11</v>
      </c>
      <c r="B151" s="2" t="s">
        <v>32</v>
      </c>
      <c r="C151" s="2" t="s">
        <v>24</v>
      </c>
      <c r="D151" s="2" t="s">
        <v>18</v>
      </c>
      <c r="E151" s="3" t="n">
        <v>0.113358871513</v>
      </c>
      <c r="F151" s="3" t="n">
        <v>0.117609920944</v>
      </c>
      <c r="G151" s="3" t="n">
        <v>0.1167347508833</v>
      </c>
      <c r="H151" s="3" t="n">
        <v>0.1140440619411</v>
      </c>
      <c r="I151" s="3" t="n">
        <v>0.1093305352838</v>
      </c>
      <c r="J151" s="3" t="n">
        <v>0.0867155781616</v>
      </c>
    </row>
    <row r="152" customFormat="false" ht="12.75" hidden="false" customHeight="false" outlineLevel="0" collapsed="false">
      <c r="A152" s="2" t="s">
        <v>11</v>
      </c>
      <c r="B152" s="2" t="s">
        <v>32</v>
      </c>
      <c r="C152" s="2" t="s">
        <v>25</v>
      </c>
      <c r="D152" s="2" t="s">
        <v>20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11</v>
      </c>
      <c r="B153" s="2" t="s">
        <v>32</v>
      </c>
      <c r="C153" s="2" t="s">
        <v>25</v>
      </c>
      <c r="D153" s="2" t="s">
        <v>13</v>
      </c>
      <c r="E153" s="3" t="n">
        <v>5.0052022625704</v>
      </c>
      <c r="F153" s="3" t="n">
        <v>4.782690203532</v>
      </c>
      <c r="G153" s="3" t="n">
        <v>4.5375394830521</v>
      </c>
      <c r="H153" s="3" t="n">
        <v>4.2059248066778</v>
      </c>
      <c r="I153" s="3" t="n">
        <v>3.9042755350902</v>
      </c>
      <c r="J153" s="3" t="n">
        <v>3.0093522902169</v>
      </c>
    </row>
    <row r="154" customFormat="false" ht="12.75" hidden="false" customHeight="false" outlineLevel="0" collapsed="false">
      <c r="A154" s="2" t="s">
        <v>11</v>
      </c>
      <c r="B154" s="2" t="s">
        <v>32</v>
      </c>
      <c r="C154" s="2" t="s">
        <v>25</v>
      </c>
      <c r="D154" s="2" t="s">
        <v>16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11</v>
      </c>
      <c r="B155" s="2" t="s">
        <v>32</v>
      </c>
      <c r="C155" s="2" t="s">
        <v>25</v>
      </c>
      <c r="D155" s="2" t="s">
        <v>14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11</v>
      </c>
      <c r="B156" s="2" t="s">
        <v>32</v>
      </c>
      <c r="C156" s="2" t="s">
        <v>25</v>
      </c>
      <c r="D156" s="2" t="s">
        <v>18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11</v>
      </c>
      <c r="B157" s="2" t="s">
        <v>32</v>
      </c>
      <c r="C157" s="2" t="s">
        <v>26</v>
      </c>
      <c r="D157" s="2" t="s">
        <v>20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11</v>
      </c>
      <c r="B158" s="2" t="s">
        <v>32</v>
      </c>
      <c r="C158" s="2" t="s">
        <v>26</v>
      </c>
      <c r="D158" s="2" t="s">
        <v>13</v>
      </c>
      <c r="E158" s="3" t="n">
        <v>1.6311169299248</v>
      </c>
      <c r="F158" s="3" t="n">
        <v>1.677703651166</v>
      </c>
      <c r="G158" s="3" t="n">
        <v>1.6974474525148</v>
      </c>
      <c r="H158" s="3" t="n">
        <v>1.6496947728207</v>
      </c>
      <c r="I158" s="3" t="n">
        <v>1.6047787154233</v>
      </c>
      <c r="J158" s="3" t="n">
        <v>1.4251566111234</v>
      </c>
    </row>
    <row r="159" customFormat="false" ht="12.75" hidden="false" customHeight="false" outlineLevel="0" collapsed="false">
      <c r="A159" s="2" t="s">
        <v>11</v>
      </c>
      <c r="B159" s="2" t="s">
        <v>32</v>
      </c>
      <c r="C159" s="2" t="s">
        <v>26</v>
      </c>
      <c r="D159" s="2" t="s">
        <v>16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11</v>
      </c>
      <c r="B160" s="2" t="s">
        <v>32</v>
      </c>
      <c r="C160" s="2" t="s">
        <v>26</v>
      </c>
      <c r="D160" s="2" t="s">
        <v>14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11</v>
      </c>
      <c r="B161" s="2" t="s">
        <v>32</v>
      </c>
      <c r="C161" s="2" t="s">
        <v>26</v>
      </c>
      <c r="D161" s="2" t="s">
        <v>18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11</v>
      </c>
      <c r="B162" s="2" t="s">
        <v>32</v>
      </c>
      <c r="C162" s="2" t="s">
        <v>27</v>
      </c>
      <c r="D162" s="2" t="s">
        <v>20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11</v>
      </c>
      <c r="B163" s="2" t="s">
        <v>32</v>
      </c>
      <c r="C163" s="2" t="s">
        <v>27</v>
      </c>
      <c r="D163" s="2" t="s">
        <v>13</v>
      </c>
      <c r="E163" s="3" t="n">
        <v>0.6351073271435</v>
      </c>
      <c r="F163" s="3" t="n">
        <v>0.6559803969044</v>
      </c>
      <c r="G163" s="3" t="n">
        <v>0.6656518026483</v>
      </c>
      <c r="H163" s="3" t="n">
        <v>0.6703017210948</v>
      </c>
      <c r="I163" s="3" t="n">
        <v>0.6754171096605</v>
      </c>
      <c r="J163" s="3" t="n">
        <v>0.6839061109705</v>
      </c>
    </row>
    <row r="164" customFormat="false" ht="12.75" hidden="false" customHeight="false" outlineLevel="0" collapsed="false">
      <c r="A164" s="2" t="s">
        <v>11</v>
      </c>
      <c r="B164" s="2" t="s">
        <v>32</v>
      </c>
      <c r="C164" s="2" t="s">
        <v>27</v>
      </c>
      <c r="D164" s="2" t="s">
        <v>16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11</v>
      </c>
      <c r="B165" s="2" t="s">
        <v>32</v>
      </c>
      <c r="C165" s="2" t="s">
        <v>27</v>
      </c>
      <c r="D165" s="2" t="s">
        <v>14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11</v>
      </c>
      <c r="B166" s="2" t="s">
        <v>32</v>
      </c>
      <c r="C166" s="2" t="s">
        <v>27</v>
      </c>
      <c r="D166" s="2" t="s">
        <v>18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11</v>
      </c>
      <c r="B167" s="2" t="s">
        <v>33</v>
      </c>
      <c r="C167" s="2" t="s">
        <v>12</v>
      </c>
      <c r="D167" s="2" t="s">
        <v>20</v>
      </c>
      <c r="E167" s="3" t="n">
        <v>0.1233641636942</v>
      </c>
      <c r="F167" s="3" t="n">
        <v>0.1050126654495</v>
      </c>
      <c r="G167" s="3" t="n">
        <v>0.0930497646418</v>
      </c>
      <c r="H167" s="3" t="n">
        <v>0.0790975512506</v>
      </c>
      <c r="I167" s="3" t="n">
        <v>0.067349945351</v>
      </c>
      <c r="J167" s="3" t="n">
        <v>0.0372287913523</v>
      </c>
    </row>
    <row r="168" customFormat="false" ht="12.75" hidden="false" customHeight="false" outlineLevel="0" collapsed="false">
      <c r="A168" s="2" t="s">
        <v>11</v>
      </c>
      <c r="B168" s="2" t="s">
        <v>33</v>
      </c>
      <c r="C168" s="2" t="s">
        <v>12</v>
      </c>
      <c r="D168" s="2" t="s">
        <v>13</v>
      </c>
      <c r="E168" s="3" t="n">
        <v>0.719391214678</v>
      </c>
      <c r="F168" s="3" t="n">
        <v>0.771985314623</v>
      </c>
      <c r="G168" s="3" t="n">
        <v>0.8158685225456</v>
      </c>
      <c r="H168" s="3" t="n">
        <v>0.8118622871015</v>
      </c>
      <c r="I168" s="3" t="n">
        <v>0.8063361369216</v>
      </c>
      <c r="J168" s="3" t="n">
        <v>0.7651730647098</v>
      </c>
    </row>
    <row r="169" customFormat="false" ht="12.75" hidden="false" customHeight="false" outlineLevel="0" collapsed="false">
      <c r="A169" s="2" t="s">
        <v>11</v>
      </c>
      <c r="B169" s="2" t="s">
        <v>33</v>
      </c>
      <c r="C169" s="2" t="s">
        <v>12</v>
      </c>
      <c r="D169" s="2" t="s">
        <v>16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11</v>
      </c>
      <c r="B170" s="2" t="s">
        <v>33</v>
      </c>
      <c r="C170" s="2" t="s">
        <v>12</v>
      </c>
      <c r="D170" s="2" t="s">
        <v>14</v>
      </c>
      <c r="E170" s="3" t="n">
        <v>0.005615352182</v>
      </c>
      <c r="F170" s="3" t="n">
        <v>0.0047800181977</v>
      </c>
      <c r="G170" s="3" t="n">
        <v>0.0042354849425</v>
      </c>
      <c r="H170" s="3" t="n">
        <v>0.003600400546</v>
      </c>
      <c r="I170" s="3" t="n">
        <v>0.0030656654799</v>
      </c>
      <c r="J170" s="3" t="n">
        <v>0.0016946435209</v>
      </c>
    </row>
    <row r="171" customFormat="false" ht="12.75" hidden="false" customHeight="false" outlineLevel="0" collapsed="false">
      <c r="A171" s="2" t="s">
        <v>11</v>
      </c>
      <c r="B171" s="2" t="s">
        <v>33</v>
      </c>
      <c r="C171" s="2" t="s">
        <v>12</v>
      </c>
      <c r="D171" s="2" t="s">
        <v>18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11</v>
      </c>
      <c r="B172" s="2" t="s">
        <v>33</v>
      </c>
      <c r="C172" s="2" t="s">
        <v>15</v>
      </c>
      <c r="D172" s="2" t="s">
        <v>20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11</v>
      </c>
      <c r="B173" s="2" t="s">
        <v>33</v>
      </c>
      <c r="C173" s="2" t="s">
        <v>15</v>
      </c>
      <c r="D173" s="2" t="s">
        <v>13</v>
      </c>
      <c r="E173" s="3" t="n">
        <v>0.8349441812792</v>
      </c>
      <c r="F173" s="3" t="n">
        <v>0.8014943231395</v>
      </c>
      <c r="G173" s="3" t="n">
        <v>0.6964347638598</v>
      </c>
      <c r="H173" s="3" t="n">
        <v>0.5801279352712</v>
      </c>
      <c r="I173" s="3" t="n">
        <v>0.4596820283046</v>
      </c>
      <c r="J173" s="3" t="n">
        <v>0.2695200536079</v>
      </c>
    </row>
    <row r="174" customFormat="false" ht="12.75" hidden="false" customHeight="false" outlineLevel="0" collapsed="false">
      <c r="A174" s="2" t="s">
        <v>11</v>
      </c>
      <c r="B174" s="2" t="s">
        <v>33</v>
      </c>
      <c r="C174" s="2" t="s">
        <v>15</v>
      </c>
      <c r="D174" s="2" t="s">
        <v>16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11</v>
      </c>
      <c r="B175" s="2" t="s">
        <v>33</v>
      </c>
      <c r="C175" s="2" t="s">
        <v>15</v>
      </c>
      <c r="D175" s="2" t="s">
        <v>14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11</v>
      </c>
      <c r="B176" s="2" t="s">
        <v>33</v>
      </c>
      <c r="C176" s="2" t="s">
        <v>15</v>
      </c>
      <c r="D176" s="2" t="s">
        <v>18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11</v>
      </c>
      <c r="B177" s="2" t="s">
        <v>33</v>
      </c>
      <c r="C177" s="2" t="s">
        <v>17</v>
      </c>
      <c r="D177" s="2" t="s">
        <v>20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11</v>
      </c>
      <c r="B178" s="2" t="s">
        <v>33</v>
      </c>
      <c r="C178" s="2" t="s">
        <v>17</v>
      </c>
      <c r="D178" s="2" t="s">
        <v>13</v>
      </c>
      <c r="E178" s="3" t="n">
        <v>0.4631659709887</v>
      </c>
      <c r="F178" s="3" t="n">
        <v>0.5130231428793</v>
      </c>
      <c r="G178" s="3" t="n">
        <v>0.5589144477118</v>
      </c>
      <c r="H178" s="3" t="n">
        <v>0.5119692772199</v>
      </c>
      <c r="I178" s="3" t="n">
        <v>0.4693740983486</v>
      </c>
      <c r="J178" s="3" t="n">
        <v>0.3705342992069</v>
      </c>
    </row>
    <row r="179" customFormat="false" ht="12.75" hidden="false" customHeight="false" outlineLevel="0" collapsed="false">
      <c r="A179" s="2" t="s">
        <v>11</v>
      </c>
      <c r="B179" s="2" t="s">
        <v>33</v>
      </c>
      <c r="C179" s="2" t="s">
        <v>17</v>
      </c>
      <c r="D179" s="2" t="s">
        <v>16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11</v>
      </c>
      <c r="B180" s="2" t="s">
        <v>33</v>
      </c>
      <c r="C180" s="2" t="s">
        <v>17</v>
      </c>
      <c r="D180" s="2" t="s">
        <v>14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11</v>
      </c>
      <c r="B181" s="2" t="s">
        <v>33</v>
      </c>
      <c r="C181" s="2" t="s">
        <v>17</v>
      </c>
      <c r="D181" s="2" t="s">
        <v>18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11</v>
      </c>
      <c r="B182" s="2" t="s">
        <v>33</v>
      </c>
      <c r="C182" s="2" t="s">
        <v>19</v>
      </c>
      <c r="D182" s="2" t="s">
        <v>20</v>
      </c>
      <c r="E182" s="3" t="n">
        <v>0.82992223117</v>
      </c>
      <c r="F182" s="3" t="n">
        <v>0.6114272870607</v>
      </c>
      <c r="G182" s="3" t="n">
        <v>0.437581243714</v>
      </c>
      <c r="H182" s="3" t="n">
        <v>0.3268934663466</v>
      </c>
      <c r="I182" s="3" t="n">
        <v>0.3655344135904</v>
      </c>
      <c r="J182" s="3" t="n">
        <v>0.4224314489425</v>
      </c>
    </row>
    <row r="183" customFormat="false" ht="12.75" hidden="false" customHeight="false" outlineLevel="0" collapsed="false">
      <c r="A183" s="2" t="s">
        <v>11</v>
      </c>
      <c r="B183" s="2" t="s">
        <v>33</v>
      </c>
      <c r="C183" s="2" t="s">
        <v>19</v>
      </c>
      <c r="D183" s="2" t="s">
        <v>13</v>
      </c>
      <c r="E183" s="3" t="n">
        <v>1.117560061047</v>
      </c>
      <c r="F183" s="3" t="n">
        <v>1.1245111627862</v>
      </c>
      <c r="G183" s="3" t="n">
        <v>1.1593418544208</v>
      </c>
      <c r="H183" s="3" t="n">
        <v>1.4364046698714</v>
      </c>
      <c r="I183" s="3" t="n">
        <v>1.7836893012109</v>
      </c>
      <c r="J183" s="3" t="n">
        <v>1.7032431843694</v>
      </c>
    </row>
    <row r="184" customFormat="false" ht="12.75" hidden="false" customHeight="false" outlineLevel="0" collapsed="false">
      <c r="A184" s="2" t="s">
        <v>11</v>
      </c>
      <c r="B184" s="2" t="s">
        <v>33</v>
      </c>
      <c r="C184" s="2" t="s">
        <v>19</v>
      </c>
      <c r="D184" s="2" t="s">
        <v>16</v>
      </c>
      <c r="E184" s="3" t="n">
        <v>5.03309133264</v>
      </c>
      <c r="F184" s="3" t="n">
        <v>3.7059205619995</v>
      </c>
      <c r="G184" s="3" t="n">
        <v>2.5846829500528</v>
      </c>
      <c r="H184" s="3" t="n">
        <v>1.7429894608322</v>
      </c>
      <c r="I184" s="3" t="n">
        <v>0.9158499008639</v>
      </c>
      <c r="J184" s="3" t="n">
        <v>0.0015431478009</v>
      </c>
    </row>
    <row r="185" customFormat="false" ht="12.75" hidden="false" customHeight="false" outlineLevel="0" collapsed="false">
      <c r="A185" s="2" t="s">
        <v>11</v>
      </c>
      <c r="B185" s="2" t="s">
        <v>33</v>
      </c>
      <c r="C185" s="2" t="s">
        <v>19</v>
      </c>
      <c r="D185" s="2" t="s">
        <v>14</v>
      </c>
      <c r="E185" s="3" t="n">
        <v>9.5218338024</v>
      </c>
      <c r="F185" s="3" t="n">
        <v>10.6017668432134</v>
      </c>
      <c r="G185" s="3" t="n">
        <v>9.7885127766486</v>
      </c>
      <c r="H185" s="3" t="n">
        <v>8.1298059461983</v>
      </c>
      <c r="I185" s="3" t="n">
        <v>5.9518824472809</v>
      </c>
      <c r="J185" s="3" t="n">
        <v>0.286846941484</v>
      </c>
    </row>
    <row r="186" customFormat="false" ht="12.75" hidden="false" customHeight="false" outlineLevel="0" collapsed="false">
      <c r="A186" s="2" t="s">
        <v>11</v>
      </c>
      <c r="B186" s="2" t="s">
        <v>33</v>
      </c>
      <c r="C186" s="2" t="s">
        <v>19</v>
      </c>
      <c r="D186" s="2" t="s">
        <v>18</v>
      </c>
      <c r="E186" s="3" t="n">
        <v>1.62271861921</v>
      </c>
      <c r="F186" s="3" t="n">
        <v>1.1800313145276</v>
      </c>
      <c r="G186" s="3" t="n">
        <v>0.8528321791774</v>
      </c>
      <c r="H186" s="3" t="n">
        <v>0.7544062303904</v>
      </c>
      <c r="I186" s="3" t="n">
        <v>0.9738435817873</v>
      </c>
      <c r="J186" s="3" t="n">
        <v>3.7482494308821</v>
      </c>
    </row>
    <row r="187" customFormat="false" ht="12.75" hidden="false" customHeight="false" outlineLevel="0" collapsed="false">
      <c r="A187" s="2" t="s">
        <v>11</v>
      </c>
      <c r="B187" s="2" t="s">
        <v>33</v>
      </c>
      <c r="C187" s="2" t="s">
        <v>21</v>
      </c>
      <c r="D187" s="2" t="s">
        <v>20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11</v>
      </c>
      <c r="B188" s="2" t="s">
        <v>33</v>
      </c>
      <c r="C188" s="2" t="s">
        <v>21</v>
      </c>
      <c r="D188" s="2" t="s">
        <v>13</v>
      </c>
      <c r="E188" s="3" t="n">
        <v>0.07437364588</v>
      </c>
      <c r="F188" s="3" t="n">
        <v>0.078203701428</v>
      </c>
      <c r="G188" s="3" t="n">
        <v>0.0810734214498</v>
      </c>
      <c r="H188" s="3" t="n">
        <v>0.0793598020483</v>
      </c>
      <c r="I188" s="3" t="n">
        <v>0.0808067174596</v>
      </c>
      <c r="J188" s="3" t="n">
        <v>0.0896409911249</v>
      </c>
    </row>
    <row r="189" customFormat="false" ht="12.75" hidden="false" customHeight="false" outlineLevel="0" collapsed="false">
      <c r="A189" s="2" t="s">
        <v>11</v>
      </c>
      <c r="B189" s="2" t="s">
        <v>33</v>
      </c>
      <c r="C189" s="2" t="s">
        <v>21</v>
      </c>
      <c r="D189" s="2" t="s">
        <v>16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11</v>
      </c>
      <c r="B190" s="2" t="s">
        <v>33</v>
      </c>
      <c r="C190" s="2" t="s">
        <v>21</v>
      </c>
      <c r="D190" s="2" t="s">
        <v>14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11</v>
      </c>
      <c r="B191" s="2" t="s">
        <v>33</v>
      </c>
      <c r="C191" s="2" t="s">
        <v>21</v>
      </c>
      <c r="D191" s="2" t="s">
        <v>18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11</v>
      </c>
      <c r="B192" s="2" t="s">
        <v>33</v>
      </c>
      <c r="C192" s="2" t="s">
        <v>22</v>
      </c>
      <c r="D192" s="2" t="s">
        <v>20</v>
      </c>
      <c r="E192" s="3" t="n">
        <v>0.1756374572519</v>
      </c>
      <c r="F192" s="3" t="n">
        <v>0.1619977393167</v>
      </c>
      <c r="G192" s="3" t="n">
        <v>0.1630060513138</v>
      </c>
      <c r="H192" s="3" t="n">
        <v>0.138631246546</v>
      </c>
      <c r="I192" s="3" t="n">
        <v>0.1163643771079</v>
      </c>
      <c r="J192" s="3" t="n">
        <v>0.0731249866406</v>
      </c>
    </row>
    <row r="193" customFormat="false" ht="12.75" hidden="false" customHeight="false" outlineLevel="0" collapsed="false">
      <c r="A193" s="2" t="s">
        <v>11</v>
      </c>
      <c r="B193" s="2" t="s">
        <v>33</v>
      </c>
      <c r="C193" s="2" t="s">
        <v>22</v>
      </c>
      <c r="D193" s="2" t="s">
        <v>13</v>
      </c>
      <c r="E193" s="3" t="n">
        <v>0.857677343664</v>
      </c>
      <c r="F193" s="3" t="n">
        <v>1.4135322501929</v>
      </c>
      <c r="G193" s="3" t="n">
        <v>1.9228959730757</v>
      </c>
      <c r="H193" s="3" t="n">
        <v>2.2049690031772</v>
      </c>
      <c r="I193" s="3" t="n">
        <v>2.4794015021345</v>
      </c>
      <c r="J193" s="3" t="n">
        <v>3.0700954177913</v>
      </c>
    </row>
    <row r="194" customFormat="false" ht="12.75" hidden="false" customHeight="false" outlineLevel="0" collapsed="false">
      <c r="A194" s="2" t="s">
        <v>11</v>
      </c>
      <c r="B194" s="2" t="s">
        <v>33</v>
      </c>
      <c r="C194" s="2" t="s">
        <v>22</v>
      </c>
      <c r="D194" s="2" t="s">
        <v>16</v>
      </c>
      <c r="E194" s="3" t="n">
        <v>0.0201399073007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</row>
    <row r="195" customFormat="false" ht="12.75" hidden="false" customHeight="false" outlineLevel="0" collapsed="false">
      <c r="A195" s="2" t="s">
        <v>11</v>
      </c>
      <c r="B195" s="2" t="s">
        <v>33</v>
      </c>
      <c r="C195" s="2" t="s">
        <v>22</v>
      </c>
      <c r="D195" s="2" t="s">
        <v>14</v>
      </c>
      <c r="E195" s="3" t="n">
        <v>0.731109586133</v>
      </c>
      <c r="F195" s="3" t="n">
        <v>0.7763012052364</v>
      </c>
      <c r="G195" s="3" t="n">
        <v>0.8422182478119</v>
      </c>
      <c r="H195" s="3" t="n">
        <v>0.7756736647325</v>
      </c>
      <c r="I195" s="3" t="n">
        <v>0.7080657912126</v>
      </c>
      <c r="J195" s="3" t="n">
        <v>0.5161843858078</v>
      </c>
    </row>
    <row r="196" customFormat="false" ht="12.75" hidden="false" customHeight="false" outlineLevel="0" collapsed="false">
      <c r="A196" s="2" t="s">
        <v>11</v>
      </c>
      <c r="B196" s="2" t="s">
        <v>33</v>
      </c>
      <c r="C196" s="2" t="s">
        <v>22</v>
      </c>
      <c r="D196" s="2" t="s">
        <v>18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11</v>
      </c>
      <c r="B197" s="2" t="s">
        <v>33</v>
      </c>
      <c r="C197" s="2" t="s">
        <v>23</v>
      </c>
      <c r="D197" s="2" t="s">
        <v>20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11</v>
      </c>
      <c r="B198" s="2" t="s">
        <v>33</v>
      </c>
      <c r="C198" s="2" t="s">
        <v>23</v>
      </c>
      <c r="D198" s="2" t="s">
        <v>13</v>
      </c>
      <c r="E198" s="3" t="n">
        <v>2.1103539219105</v>
      </c>
      <c r="F198" s="3" t="n">
        <v>2.1273657902212</v>
      </c>
      <c r="G198" s="3" t="n">
        <v>1.9987375342739</v>
      </c>
      <c r="H198" s="3" t="n">
        <v>1.6499161847294</v>
      </c>
      <c r="I198" s="3" t="n">
        <v>1.3006816983596</v>
      </c>
      <c r="J198" s="3" t="n">
        <v>0.8285385329323</v>
      </c>
    </row>
    <row r="199" customFormat="false" ht="12.75" hidden="false" customHeight="false" outlineLevel="0" collapsed="false">
      <c r="A199" s="2" t="s">
        <v>11</v>
      </c>
      <c r="B199" s="2" t="s">
        <v>33</v>
      </c>
      <c r="C199" s="2" t="s">
        <v>23</v>
      </c>
      <c r="D199" s="2" t="s">
        <v>16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11</v>
      </c>
      <c r="B200" s="2" t="s">
        <v>33</v>
      </c>
      <c r="C200" s="2" t="s">
        <v>23</v>
      </c>
      <c r="D200" s="2" t="s">
        <v>14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11</v>
      </c>
      <c r="B201" s="2" t="s">
        <v>33</v>
      </c>
      <c r="C201" s="2" t="s">
        <v>23</v>
      </c>
      <c r="D201" s="2" t="s">
        <v>18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11</v>
      </c>
      <c r="B202" s="2" t="s">
        <v>33</v>
      </c>
      <c r="C202" s="2" t="s">
        <v>24</v>
      </c>
      <c r="D202" s="2" t="s">
        <v>20</v>
      </c>
      <c r="E202" s="3" t="n">
        <v>0.120123199297</v>
      </c>
      <c r="F202" s="3" t="n">
        <v>0.2737882572629</v>
      </c>
      <c r="G202" s="3" t="n">
        <v>0.3803530758618</v>
      </c>
      <c r="H202" s="3" t="n">
        <v>0.4516626089671</v>
      </c>
      <c r="I202" s="3" t="n">
        <v>0.4498103328247</v>
      </c>
      <c r="J202" s="3" t="n">
        <v>0.3719283584854</v>
      </c>
    </row>
    <row r="203" customFormat="false" ht="12.75" hidden="false" customHeight="false" outlineLevel="0" collapsed="false">
      <c r="A203" s="2" t="s">
        <v>11</v>
      </c>
      <c r="B203" s="2" t="s">
        <v>33</v>
      </c>
      <c r="C203" s="2" t="s">
        <v>24</v>
      </c>
      <c r="D203" s="2" t="s">
        <v>13</v>
      </c>
      <c r="E203" s="3" t="n">
        <v>0.6120908130131</v>
      </c>
      <c r="F203" s="3" t="n">
        <v>0.8305297753978</v>
      </c>
      <c r="G203" s="3" t="n">
        <v>0.934672082503</v>
      </c>
      <c r="H203" s="3" t="n">
        <v>0.9147992325933</v>
      </c>
      <c r="I203" s="3" t="n">
        <v>0.8572997328746</v>
      </c>
      <c r="J203" s="3" t="n">
        <v>0.4699908236913</v>
      </c>
    </row>
    <row r="204" customFormat="false" ht="12.75" hidden="false" customHeight="false" outlineLevel="0" collapsed="false">
      <c r="A204" s="2" t="s">
        <v>11</v>
      </c>
      <c r="B204" s="2" t="s">
        <v>33</v>
      </c>
      <c r="C204" s="2" t="s">
        <v>24</v>
      </c>
      <c r="D204" s="2" t="s">
        <v>16</v>
      </c>
      <c r="E204" s="3" t="n">
        <v>0.388258635536</v>
      </c>
      <c r="F204" s="3" t="n">
        <v>0.2477256162892</v>
      </c>
      <c r="G204" s="3" t="n">
        <v>0.1240086649492</v>
      </c>
      <c r="H204" s="3" t="n">
        <v>0.0309723585419</v>
      </c>
      <c r="I204" s="3" t="n">
        <v>0.0192623093872</v>
      </c>
      <c r="J204" s="3" t="n">
        <v>0.0005866660505</v>
      </c>
    </row>
    <row r="205" customFormat="false" ht="12.75" hidden="false" customHeight="false" outlineLevel="0" collapsed="false">
      <c r="A205" s="2" t="s">
        <v>11</v>
      </c>
      <c r="B205" s="2" t="s">
        <v>33</v>
      </c>
      <c r="C205" s="2" t="s">
        <v>24</v>
      </c>
      <c r="D205" s="2" t="s">
        <v>14</v>
      </c>
      <c r="E205" s="3" t="n">
        <v>1.218078548959</v>
      </c>
      <c r="F205" s="3" t="n">
        <v>0.9567302015531</v>
      </c>
      <c r="G205" s="3" t="n">
        <v>0.7190572880208</v>
      </c>
      <c r="H205" s="3" t="n">
        <v>0.5054000044472</v>
      </c>
      <c r="I205" s="3" t="n">
        <v>0.3991028330752</v>
      </c>
      <c r="J205" s="3" t="n">
        <v>0.1630285792752</v>
      </c>
    </row>
    <row r="206" customFormat="false" ht="12.75" hidden="false" customHeight="false" outlineLevel="0" collapsed="false">
      <c r="A206" s="2" t="s">
        <v>11</v>
      </c>
      <c r="B206" s="2" t="s">
        <v>33</v>
      </c>
      <c r="C206" s="2" t="s">
        <v>24</v>
      </c>
      <c r="D206" s="2" t="s">
        <v>18</v>
      </c>
      <c r="E206" s="3" t="n">
        <v>0.20101303818</v>
      </c>
      <c r="F206" s="3" t="n">
        <v>0.2075657534776</v>
      </c>
      <c r="G206" s="3" t="n">
        <v>0.2049983784653</v>
      </c>
      <c r="H206" s="3" t="n">
        <v>0.1963450874332</v>
      </c>
      <c r="I206" s="3" t="n">
        <v>0.1845740821411</v>
      </c>
      <c r="J206" s="3" t="n">
        <v>0.1373376446994</v>
      </c>
    </row>
    <row r="207" customFormat="false" ht="12.75" hidden="false" customHeight="false" outlineLevel="0" collapsed="false">
      <c r="A207" s="2" t="s">
        <v>11</v>
      </c>
      <c r="B207" s="2" t="s">
        <v>33</v>
      </c>
      <c r="C207" s="2" t="s">
        <v>25</v>
      </c>
      <c r="D207" s="2" t="s">
        <v>20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11</v>
      </c>
      <c r="B208" s="2" t="s">
        <v>33</v>
      </c>
      <c r="C208" s="2" t="s">
        <v>25</v>
      </c>
      <c r="D208" s="2" t="s">
        <v>13</v>
      </c>
      <c r="E208" s="3" t="n">
        <v>0.2478253075248</v>
      </c>
      <c r="F208" s="3" t="n">
        <v>0.2450763177403</v>
      </c>
      <c r="G208" s="3" t="n">
        <v>0.2418170134873</v>
      </c>
      <c r="H208" s="3" t="n">
        <v>0.235213774588</v>
      </c>
      <c r="I208" s="3" t="n">
        <v>0.2288895510568</v>
      </c>
      <c r="J208" s="3" t="n">
        <v>0.2046785341647</v>
      </c>
    </row>
    <row r="209" customFormat="false" ht="12.75" hidden="false" customHeight="false" outlineLevel="0" collapsed="false">
      <c r="A209" s="2" t="s">
        <v>11</v>
      </c>
      <c r="B209" s="2" t="s">
        <v>33</v>
      </c>
      <c r="C209" s="2" t="s">
        <v>25</v>
      </c>
      <c r="D209" s="2" t="s">
        <v>16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11</v>
      </c>
      <c r="B210" s="2" t="s">
        <v>33</v>
      </c>
      <c r="C210" s="2" t="s">
        <v>25</v>
      </c>
      <c r="D210" s="2" t="s">
        <v>14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11</v>
      </c>
      <c r="B211" s="2" t="s">
        <v>33</v>
      </c>
      <c r="C211" s="2" t="s">
        <v>25</v>
      </c>
      <c r="D211" s="2" t="s">
        <v>18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11</v>
      </c>
      <c r="B212" s="2" t="s">
        <v>33</v>
      </c>
      <c r="C212" s="2" t="s">
        <v>26</v>
      </c>
      <c r="D212" s="2" t="s">
        <v>20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11</v>
      </c>
      <c r="B213" s="2" t="s">
        <v>33</v>
      </c>
      <c r="C213" s="2" t="s">
        <v>26</v>
      </c>
      <c r="D213" s="2" t="s">
        <v>13</v>
      </c>
      <c r="E213" s="3" t="n">
        <v>0.1976177589352</v>
      </c>
      <c r="F213" s="3" t="n">
        <v>0.2053997152894</v>
      </c>
      <c r="G213" s="3" t="n">
        <v>0.2127084748618</v>
      </c>
      <c r="H213" s="3" t="n">
        <v>0.2083774133738</v>
      </c>
      <c r="I213" s="3" t="n">
        <v>0.2042291858229</v>
      </c>
      <c r="J213" s="3" t="n">
        <v>0.1873054456989</v>
      </c>
    </row>
    <row r="214" customFormat="false" ht="12.75" hidden="false" customHeight="false" outlineLevel="0" collapsed="false">
      <c r="A214" s="2" t="s">
        <v>11</v>
      </c>
      <c r="B214" s="2" t="s">
        <v>33</v>
      </c>
      <c r="C214" s="2" t="s">
        <v>26</v>
      </c>
      <c r="D214" s="2" t="s">
        <v>16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11</v>
      </c>
      <c r="B215" s="2" t="s">
        <v>33</v>
      </c>
      <c r="C215" s="2" t="s">
        <v>26</v>
      </c>
      <c r="D215" s="2" t="s">
        <v>14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11</v>
      </c>
      <c r="B216" s="2" t="s">
        <v>33</v>
      </c>
      <c r="C216" s="2" t="s">
        <v>26</v>
      </c>
      <c r="D216" s="2" t="s">
        <v>18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11</v>
      </c>
      <c r="B217" s="2" t="s">
        <v>33</v>
      </c>
      <c r="C217" s="2" t="s">
        <v>27</v>
      </c>
      <c r="D217" s="2" t="s">
        <v>20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11</v>
      </c>
      <c r="B218" s="2" t="s">
        <v>33</v>
      </c>
      <c r="C218" s="2" t="s">
        <v>27</v>
      </c>
      <c r="D218" s="2" t="s">
        <v>13</v>
      </c>
      <c r="E218" s="3" t="n">
        <v>0.2186715608822</v>
      </c>
      <c r="F218" s="3" t="n">
        <v>0.2282224162375</v>
      </c>
      <c r="G218" s="3" t="n">
        <v>0.2378579260773</v>
      </c>
      <c r="H218" s="3" t="n">
        <v>0.2431014297463</v>
      </c>
      <c r="I218" s="3" t="n">
        <v>0.2491867495541</v>
      </c>
      <c r="J218" s="3" t="n">
        <v>0.2617158706971</v>
      </c>
    </row>
    <row r="219" customFormat="false" ht="12.75" hidden="false" customHeight="false" outlineLevel="0" collapsed="false">
      <c r="A219" s="2" t="s">
        <v>11</v>
      </c>
      <c r="B219" s="2" t="s">
        <v>33</v>
      </c>
      <c r="C219" s="2" t="s">
        <v>27</v>
      </c>
      <c r="D219" s="2" t="s">
        <v>16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11</v>
      </c>
      <c r="B220" s="2" t="s">
        <v>33</v>
      </c>
      <c r="C220" s="2" t="s">
        <v>27</v>
      </c>
      <c r="D220" s="2" t="s">
        <v>14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11</v>
      </c>
      <c r="B221" s="2" t="s">
        <v>33</v>
      </c>
      <c r="C221" s="2" t="s">
        <v>27</v>
      </c>
      <c r="D221" s="2" t="s">
        <v>18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11</v>
      </c>
      <c r="B222" s="2" t="s">
        <v>34</v>
      </c>
      <c r="C222" s="2" t="s">
        <v>12</v>
      </c>
      <c r="D222" s="2" t="s">
        <v>20</v>
      </c>
      <c r="E222" s="3" t="n">
        <v>0.0414094034996</v>
      </c>
      <c r="F222" s="3" t="n">
        <v>0.0352354626943</v>
      </c>
      <c r="G222" s="3" t="n">
        <v>0.0311916061264</v>
      </c>
      <c r="H222" s="3" t="n">
        <v>0.0264990351937</v>
      </c>
      <c r="I222" s="3" t="n">
        <v>0.0225564592792</v>
      </c>
      <c r="J222" s="3" t="n">
        <v>0.0125606990132</v>
      </c>
    </row>
    <row r="223" customFormat="false" ht="12.75" hidden="false" customHeight="false" outlineLevel="0" collapsed="false">
      <c r="A223" s="2" t="s">
        <v>11</v>
      </c>
      <c r="B223" s="2" t="s">
        <v>34</v>
      </c>
      <c r="C223" s="2" t="s">
        <v>12</v>
      </c>
      <c r="D223" s="2" t="s">
        <v>13</v>
      </c>
      <c r="E223" s="3" t="n">
        <v>0.0649235906415</v>
      </c>
      <c r="F223" s="3" t="n">
        <v>0.2120442942198</v>
      </c>
      <c r="G223" s="3" t="n">
        <v>0.3065559821291</v>
      </c>
      <c r="H223" s="3" t="n">
        <v>0.3612137778028</v>
      </c>
      <c r="I223" s="3" t="n">
        <v>0.4016271420054</v>
      </c>
      <c r="J223" s="3" t="n">
        <v>0.4642696695767</v>
      </c>
    </row>
    <row r="224" customFormat="false" ht="12.75" hidden="false" customHeight="false" outlineLevel="0" collapsed="false">
      <c r="A224" s="2" t="s">
        <v>11</v>
      </c>
      <c r="B224" s="2" t="s">
        <v>34</v>
      </c>
      <c r="C224" s="2" t="s">
        <v>12</v>
      </c>
      <c r="D224" s="2" t="s">
        <v>16</v>
      </c>
      <c r="E224" s="3" t="n">
        <v>0.324664981006</v>
      </c>
      <c r="F224" s="3" t="n">
        <v>0.2343881887484</v>
      </c>
      <c r="G224" s="3" t="n">
        <v>0.1831292438897</v>
      </c>
      <c r="H224" s="3" t="n">
        <v>0.1391996606911</v>
      </c>
      <c r="I224" s="3" t="n">
        <v>0.106197752054</v>
      </c>
      <c r="J224" s="3" t="n">
        <v>0.043031085793</v>
      </c>
    </row>
    <row r="225" customFormat="false" ht="12.75" hidden="false" customHeight="false" outlineLevel="0" collapsed="false">
      <c r="A225" s="2" t="s">
        <v>11</v>
      </c>
      <c r="B225" s="2" t="s">
        <v>34</v>
      </c>
      <c r="C225" s="2" t="s">
        <v>12</v>
      </c>
      <c r="D225" s="2" t="s">
        <v>14</v>
      </c>
      <c r="E225" s="3" t="n">
        <v>0.1805554224893</v>
      </c>
      <c r="F225" s="3" t="n">
        <v>0.1536354810423</v>
      </c>
      <c r="G225" s="3" t="n">
        <v>0.1360032798207</v>
      </c>
      <c r="H225" s="3" t="n">
        <v>0.115542353511</v>
      </c>
      <c r="I225" s="3" t="n">
        <v>0.0983511898253</v>
      </c>
      <c r="J225" s="3" t="n">
        <v>0.0547544676612</v>
      </c>
    </row>
    <row r="226" customFormat="false" ht="12.75" hidden="false" customHeight="false" outlineLevel="0" collapsed="false">
      <c r="A226" s="2" t="s">
        <v>11</v>
      </c>
      <c r="B226" s="2" t="s">
        <v>34</v>
      </c>
      <c r="C226" s="2" t="s">
        <v>12</v>
      </c>
      <c r="D226" s="2" t="s">
        <v>18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11</v>
      </c>
      <c r="B227" s="2" t="s">
        <v>34</v>
      </c>
      <c r="C227" s="2" t="s">
        <v>15</v>
      </c>
      <c r="D227" s="2" t="s">
        <v>20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11</v>
      </c>
      <c r="B228" s="2" t="s">
        <v>34</v>
      </c>
      <c r="C228" s="2" t="s">
        <v>15</v>
      </c>
      <c r="D228" s="2" t="s">
        <v>13</v>
      </c>
      <c r="E228" s="3" t="n">
        <v>0.3111841273977</v>
      </c>
      <c r="F228" s="3" t="n">
        <v>0.3046462659093</v>
      </c>
      <c r="G228" s="3" t="n">
        <v>0.2667434696462</v>
      </c>
      <c r="H228" s="3" t="n">
        <v>0.228736203913</v>
      </c>
      <c r="I228" s="3" t="n">
        <v>0.1974171411832</v>
      </c>
      <c r="J228" s="3" t="n">
        <v>0.1410351273308</v>
      </c>
    </row>
    <row r="229" customFormat="false" ht="12.75" hidden="false" customHeight="false" outlineLevel="0" collapsed="false">
      <c r="A229" s="2" t="s">
        <v>11</v>
      </c>
      <c r="B229" s="2" t="s">
        <v>34</v>
      </c>
      <c r="C229" s="2" t="s">
        <v>15</v>
      </c>
      <c r="D229" s="2" t="s">
        <v>16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11</v>
      </c>
      <c r="B230" s="2" t="s">
        <v>34</v>
      </c>
      <c r="C230" s="2" t="s">
        <v>15</v>
      </c>
      <c r="D230" s="2" t="s">
        <v>14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11</v>
      </c>
      <c r="B231" s="2" t="s">
        <v>34</v>
      </c>
      <c r="C231" s="2" t="s">
        <v>15</v>
      </c>
      <c r="D231" s="2" t="s">
        <v>18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11</v>
      </c>
      <c r="B232" s="2" t="s">
        <v>34</v>
      </c>
      <c r="C232" s="2" t="s">
        <v>17</v>
      </c>
      <c r="D232" s="2" t="s">
        <v>20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11</v>
      </c>
      <c r="B233" s="2" t="s">
        <v>34</v>
      </c>
      <c r="C233" s="2" t="s">
        <v>17</v>
      </c>
      <c r="D233" s="2" t="s">
        <v>13</v>
      </c>
      <c r="E233" s="3" t="n">
        <v>0.0649235906415</v>
      </c>
      <c r="F233" s="3" t="n">
        <v>0.0718932622313</v>
      </c>
      <c r="G233" s="3" t="n">
        <v>0.0782086213634</v>
      </c>
      <c r="H233" s="3" t="n">
        <v>0.0715233971119</v>
      </c>
      <c r="I233" s="3" t="n">
        <v>0.0654789762873</v>
      </c>
      <c r="J233" s="3" t="n">
        <v>0.051612502155</v>
      </c>
    </row>
    <row r="234" customFormat="false" ht="12.75" hidden="false" customHeight="false" outlineLevel="0" collapsed="false">
      <c r="A234" s="2" t="s">
        <v>11</v>
      </c>
      <c r="B234" s="2" t="s">
        <v>34</v>
      </c>
      <c r="C234" s="2" t="s">
        <v>17</v>
      </c>
      <c r="D234" s="2" t="s">
        <v>16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11</v>
      </c>
      <c r="B235" s="2" t="s">
        <v>34</v>
      </c>
      <c r="C235" s="2" t="s">
        <v>17</v>
      </c>
      <c r="D235" s="2" t="s">
        <v>14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11</v>
      </c>
      <c r="B236" s="2" t="s">
        <v>34</v>
      </c>
      <c r="C236" s="2" t="s">
        <v>17</v>
      </c>
      <c r="D236" s="2" t="s">
        <v>18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11</v>
      </c>
      <c r="B237" s="2" t="s">
        <v>34</v>
      </c>
      <c r="C237" s="2" t="s">
        <v>19</v>
      </c>
      <c r="D237" s="2" t="s">
        <v>20</v>
      </c>
      <c r="E237" s="3" t="n">
        <v>0.100346456054</v>
      </c>
      <c r="F237" s="3" t="n">
        <v>0.8796838645271</v>
      </c>
      <c r="G237" s="3" t="n">
        <v>0.9647695505692</v>
      </c>
      <c r="H237" s="3" t="n">
        <v>0.8533049559505</v>
      </c>
      <c r="I237" s="3" t="n">
        <v>0.7811966064327</v>
      </c>
      <c r="J237" s="3" t="n">
        <v>0.0849765916067</v>
      </c>
    </row>
    <row r="238" customFormat="false" ht="12.75" hidden="false" customHeight="false" outlineLevel="0" collapsed="false">
      <c r="A238" s="2" t="s">
        <v>11</v>
      </c>
      <c r="B238" s="2" t="s">
        <v>34</v>
      </c>
      <c r="C238" s="2" t="s">
        <v>19</v>
      </c>
      <c r="D238" s="2" t="s">
        <v>13</v>
      </c>
      <c r="E238" s="3" t="n">
        <v>0.996168369077</v>
      </c>
      <c r="F238" s="3" t="n">
        <v>0.7788670721486</v>
      </c>
      <c r="G238" s="3" t="n">
        <v>0.4399029542506</v>
      </c>
      <c r="H238" s="3" t="n">
        <v>0.3293318703239</v>
      </c>
      <c r="I238" s="3" t="n">
        <v>0.2401845204068</v>
      </c>
      <c r="J238" s="3" t="n">
        <v>0.0931165961754</v>
      </c>
    </row>
    <row r="239" customFormat="false" ht="12.75" hidden="false" customHeight="false" outlineLevel="0" collapsed="false">
      <c r="A239" s="2" t="s">
        <v>11</v>
      </c>
      <c r="B239" s="2" t="s">
        <v>34</v>
      </c>
      <c r="C239" s="2" t="s">
        <v>19</v>
      </c>
      <c r="D239" s="2" t="s">
        <v>16</v>
      </c>
      <c r="E239" s="3" t="n">
        <v>2.74490326023</v>
      </c>
      <c r="F239" s="3" t="n">
        <v>1.9747492688444</v>
      </c>
      <c r="G239" s="3" t="n">
        <v>1.2094736204959</v>
      </c>
      <c r="H239" s="3" t="n">
        <v>0.7380103093753</v>
      </c>
      <c r="I239" s="3" t="n">
        <v>0.3106299229131</v>
      </c>
      <c r="J239" s="3" t="n">
        <v>0</v>
      </c>
    </row>
    <row r="240" customFormat="false" ht="12.75" hidden="false" customHeight="false" outlineLevel="0" collapsed="false">
      <c r="A240" s="2" t="s">
        <v>11</v>
      </c>
      <c r="B240" s="2" t="s">
        <v>34</v>
      </c>
      <c r="C240" s="2" t="s">
        <v>19</v>
      </c>
      <c r="D240" s="2" t="s">
        <v>14</v>
      </c>
      <c r="E240" s="3" t="n">
        <v>3.393867954935</v>
      </c>
      <c r="F240" s="3" t="n">
        <v>2.5507703170028</v>
      </c>
      <c r="G240" s="3" t="n">
        <v>1.6742693460012</v>
      </c>
      <c r="H240" s="3" t="n">
        <v>0.9697953695845</v>
      </c>
      <c r="I240" s="3" t="n">
        <v>0.3938195370406</v>
      </c>
      <c r="J240" s="3" t="n">
        <v>0.0069804937016</v>
      </c>
    </row>
    <row r="241" customFormat="false" ht="12.75" hidden="false" customHeight="false" outlineLevel="0" collapsed="false">
      <c r="A241" s="2" t="s">
        <v>11</v>
      </c>
      <c r="B241" s="2" t="s">
        <v>34</v>
      </c>
      <c r="C241" s="2" t="s">
        <v>19</v>
      </c>
      <c r="D241" s="2" t="s">
        <v>18</v>
      </c>
      <c r="E241" s="3" t="n">
        <v>0.17038151414</v>
      </c>
      <c r="F241" s="3" t="n">
        <v>0.1610583372731</v>
      </c>
      <c r="G241" s="3" t="n">
        <v>0.4658566591492</v>
      </c>
      <c r="H241" s="3" t="n">
        <v>0.7214792001585</v>
      </c>
      <c r="I241" s="3" t="n">
        <v>0.9265233105701</v>
      </c>
      <c r="J241" s="3" t="n">
        <v>1.2934128017939</v>
      </c>
    </row>
    <row r="242" customFormat="false" ht="12.75" hidden="false" customHeight="false" outlineLevel="0" collapsed="false">
      <c r="A242" s="2" t="s">
        <v>11</v>
      </c>
      <c r="B242" s="2" t="s">
        <v>34</v>
      </c>
      <c r="C242" s="2" t="s">
        <v>21</v>
      </c>
      <c r="D242" s="2" t="s">
        <v>20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11</v>
      </c>
      <c r="B243" s="2" t="s">
        <v>34</v>
      </c>
      <c r="C243" s="2" t="s">
        <v>21</v>
      </c>
      <c r="D243" s="2" t="s">
        <v>13</v>
      </c>
      <c r="E243" s="3" t="n">
        <v>0.135226950917</v>
      </c>
      <c r="F243" s="3" t="n">
        <v>0.1704069491478</v>
      </c>
      <c r="G243" s="3" t="n">
        <v>0.1953844128687</v>
      </c>
      <c r="H243" s="3" t="n">
        <v>0.1975890444876</v>
      </c>
      <c r="I243" s="3" t="n">
        <v>0.2054487100316</v>
      </c>
      <c r="J243" s="3" t="n">
        <v>0.2113069398898</v>
      </c>
    </row>
    <row r="244" customFormat="false" ht="12.75" hidden="false" customHeight="false" outlineLevel="0" collapsed="false">
      <c r="A244" s="2" t="s">
        <v>11</v>
      </c>
      <c r="B244" s="2" t="s">
        <v>34</v>
      </c>
      <c r="C244" s="2" t="s">
        <v>21</v>
      </c>
      <c r="D244" s="2" t="s">
        <v>16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11</v>
      </c>
      <c r="B245" s="2" t="s">
        <v>34</v>
      </c>
      <c r="C245" s="2" t="s">
        <v>21</v>
      </c>
      <c r="D245" s="2" t="s">
        <v>14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11</v>
      </c>
      <c r="B246" s="2" t="s">
        <v>34</v>
      </c>
      <c r="C246" s="2" t="s">
        <v>21</v>
      </c>
      <c r="D246" s="2" t="s">
        <v>18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11</v>
      </c>
      <c r="B247" s="2" t="s">
        <v>34</v>
      </c>
      <c r="C247" s="2" t="s">
        <v>22</v>
      </c>
      <c r="D247" s="2" t="s">
        <v>20</v>
      </c>
      <c r="E247" s="3" t="n">
        <v>0.356016591333</v>
      </c>
      <c r="F247" s="3" t="n">
        <v>0.2403036841878</v>
      </c>
      <c r="G247" s="3" t="n">
        <v>0.1758334194942</v>
      </c>
      <c r="H247" s="3" t="n">
        <v>0.1262419304675</v>
      </c>
      <c r="I247" s="3" t="n">
        <v>0.0909544599814</v>
      </c>
      <c r="J247" s="3" t="n">
        <v>0.0288622346413</v>
      </c>
    </row>
    <row r="248" customFormat="false" ht="12.75" hidden="false" customHeight="false" outlineLevel="0" collapsed="false">
      <c r="A248" s="2" t="s">
        <v>11</v>
      </c>
      <c r="B248" s="2" t="s">
        <v>34</v>
      </c>
      <c r="C248" s="2" t="s">
        <v>22</v>
      </c>
      <c r="D248" s="2" t="s">
        <v>13</v>
      </c>
      <c r="E248" s="3" t="n">
        <v>0.58979589195</v>
      </c>
      <c r="F248" s="3" t="n">
        <v>0.868760635675</v>
      </c>
      <c r="G248" s="3" t="n">
        <v>1.042893936004</v>
      </c>
      <c r="H248" s="3" t="n">
        <v>1.1289447673542</v>
      </c>
      <c r="I248" s="3" t="n">
        <v>1.18604324869</v>
      </c>
      <c r="J248" s="3" t="n">
        <v>1.169909173574</v>
      </c>
    </row>
    <row r="249" customFormat="false" ht="12.75" hidden="false" customHeight="false" outlineLevel="0" collapsed="false">
      <c r="A249" s="2" t="s">
        <v>11</v>
      </c>
      <c r="B249" s="2" t="s">
        <v>34</v>
      </c>
      <c r="C249" s="2" t="s">
        <v>22</v>
      </c>
      <c r="D249" s="2" t="s">
        <v>16</v>
      </c>
      <c r="E249" s="3" t="n">
        <v>0.0065776490727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</row>
    <row r="250" customFormat="false" ht="12.75" hidden="false" customHeight="false" outlineLevel="0" collapsed="false">
      <c r="A250" s="2" t="s">
        <v>11</v>
      </c>
      <c r="B250" s="2" t="s">
        <v>34</v>
      </c>
      <c r="C250" s="2" t="s">
        <v>22</v>
      </c>
      <c r="D250" s="2" t="s">
        <v>14</v>
      </c>
      <c r="E250" s="3" t="n">
        <v>0.648171175776</v>
      </c>
      <c r="F250" s="3" t="n">
        <v>0.5119973690163</v>
      </c>
      <c r="G250" s="3" t="n">
        <v>0.4238213189023</v>
      </c>
      <c r="H250" s="3" t="n">
        <v>0.3409366198335</v>
      </c>
      <c r="I250" s="3" t="n">
        <v>0.2747882243336</v>
      </c>
      <c r="J250" s="3" t="n">
        <v>0.1207272534102</v>
      </c>
    </row>
    <row r="251" customFormat="false" ht="12.75" hidden="false" customHeight="false" outlineLevel="0" collapsed="false">
      <c r="A251" s="2" t="s">
        <v>11</v>
      </c>
      <c r="B251" s="2" t="s">
        <v>34</v>
      </c>
      <c r="C251" s="2" t="s">
        <v>22</v>
      </c>
      <c r="D251" s="2" t="s">
        <v>18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11</v>
      </c>
      <c r="B252" s="2" t="s">
        <v>34</v>
      </c>
      <c r="C252" s="2" t="s">
        <v>23</v>
      </c>
      <c r="D252" s="2" t="s">
        <v>20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11</v>
      </c>
      <c r="B253" s="2" t="s">
        <v>34</v>
      </c>
      <c r="C253" s="2" t="s">
        <v>23</v>
      </c>
      <c r="D253" s="2" t="s">
        <v>13</v>
      </c>
      <c r="E253" s="3" t="n">
        <v>1.089781544146</v>
      </c>
      <c r="F253" s="3" t="n">
        <v>1.0942110320733</v>
      </c>
      <c r="G253" s="3" t="n">
        <v>0.9979569645865</v>
      </c>
      <c r="H253" s="3" t="n">
        <v>0.8181924365489</v>
      </c>
      <c r="I253" s="3" t="n">
        <v>0.6472032551864</v>
      </c>
      <c r="J253" s="3" t="n">
        <v>0.4213808820682</v>
      </c>
    </row>
    <row r="254" customFormat="false" ht="12.75" hidden="false" customHeight="false" outlineLevel="0" collapsed="false">
      <c r="A254" s="2" t="s">
        <v>11</v>
      </c>
      <c r="B254" s="2" t="s">
        <v>34</v>
      </c>
      <c r="C254" s="2" t="s">
        <v>23</v>
      </c>
      <c r="D254" s="2" t="s">
        <v>16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11</v>
      </c>
      <c r="B255" s="2" t="s">
        <v>34</v>
      </c>
      <c r="C255" s="2" t="s">
        <v>23</v>
      </c>
      <c r="D255" s="2" t="s">
        <v>14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11</v>
      </c>
      <c r="B256" s="2" t="s">
        <v>34</v>
      </c>
      <c r="C256" s="2" t="s">
        <v>23</v>
      </c>
      <c r="D256" s="2" t="s">
        <v>18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11</v>
      </c>
      <c r="B257" s="2" t="s">
        <v>34</v>
      </c>
      <c r="C257" s="2" t="s">
        <v>24</v>
      </c>
      <c r="D257" s="2" t="s">
        <v>20</v>
      </c>
      <c r="E257" s="3" t="n">
        <v>0.066831657475</v>
      </c>
      <c r="F257" s="3" t="n">
        <v>0.2527559146567</v>
      </c>
      <c r="G257" s="3" t="n">
        <v>0.3705652517895</v>
      </c>
      <c r="H257" s="3" t="n">
        <v>0.4469145028924</v>
      </c>
      <c r="I257" s="3" t="n">
        <v>0.4426008988552</v>
      </c>
      <c r="J257" s="3" t="n">
        <v>0.3884513222782</v>
      </c>
    </row>
    <row r="258" customFormat="false" ht="12.75" hidden="false" customHeight="false" outlineLevel="0" collapsed="false">
      <c r="A258" s="2" t="s">
        <v>11</v>
      </c>
      <c r="B258" s="2" t="s">
        <v>34</v>
      </c>
      <c r="C258" s="2" t="s">
        <v>24</v>
      </c>
      <c r="D258" s="2" t="s">
        <v>13</v>
      </c>
      <c r="E258" s="3" t="n">
        <v>0.409149762482</v>
      </c>
      <c r="F258" s="3" t="n">
        <v>0.6782765545126</v>
      </c>
      <c r="G258" s="3" t="n">
        <v>0.8197692402503</v>
      </c>
      <c r="H258" s="3" t="n">
        <v>0.829125005782</v>
      </c>
      <c r="I258" s="3" t="n">
        <v>0.7924311653476</v>
      </c>
      <c r="J258" s="3" t="n">
        <v>0.4671003027608</v>
      </c>
    </row>
    <row r="259" customFormat="false" ht="12.75" hidden="false" customHeight="false" outlineLevel="0" collapsed="false">
      <c r="A259" s="2" t="s">
        <v>11</v>
      </c>
      <c r="B259" s="2" t="s">
        <v>34</v>
      </c>
      <c r="C259" s="2" t="s">
        <v>24</v>
      </c>
      <c r="D259" s="2" t="s">
        <v>16</v>
      </c>
      <c r="E259" s="3" t="n">
        <v>0.77952433184</v>
      </c>
      <c r="F259" s="3" t="n">
        <v>0.495779930556</v>
      </c>
      <c r="G259" s="3" t="n">
        <v>0.2364443793201</v>
      </c>
      <c r="H259" s="3" t="n">
        <v>0.0581203382663</v>
      </c>
      <c r="I259" s="3" t="n">
        <v>0.035223048823</v>
      </c>
      <c r="J259" s="3" t="n">
        <v>0.0010799251171</v>
      </c>
    </row>
    <row r="260" customFormat="false" ht="12.75" hidden="false" customHeight="false" outlineLevel="0" collapsed="false">
      <c r="A260" s="2" t="s">
        <v>11</v>
      </c>
      <c r="B260" s="2" t="s">
        <v>34</v>
      </c>
      <c r="C260" s="2" t="s">
        <v>24</v>
      </c>
      <c r="D260" s="2" t="s">
        <v>14</v>
      </c>
      <c r="E260" s="3" t="n">
        <v>1.283245917582</v>
      </c>
      <c r="F260" s="3" t="n">
        <v>1.044246793348</v>
      </c>
      <c r="G260" s="3" t="n">
        <v>0.836282416095</v>
      </c>
      <c r="H260" s="3" t="n">
        <v>0.6499408110632</v>
      </c>
      <c r="I260" s="3" t="n">
        <v>0.5369169441188</v>
      </c>
      <c r="J260" s="3" t="n">
        <v>0.2239937431944</v>
      </c>
    </row>
    <row r="261" customFormat="false" ht="12.75" hidden="false" customHeight="false" outlineLevel="0" collapsed="false">
      <c r="A261" s="2" t="s">
        <v>11</v>
      </c>
      <c r="B261" s="2" t="s">
        <v>34</v>
      </c>
      <c r="C261" s="2" t="s">
        <v>24</v>
      </c>
      <c r="D261" s="2" t="s">
        <v>18</v>
      </c>
      <c r="E261" s="3" t="n">
        <v>0.069402444537</v>
      </c>
      <c r="F261" s="3" t="n">
        <v>0.0717714640571</v>
      </c>
      <c r="G261" s="3" t="n">
        <v>0.0713563863397</v>
      </c>
      <c r="H261" s="3" t="n">
        <v>0.0685308476394</v>
      </c>
      <c r="I261" s="3" t="n">
        <v>0.0650638109004</v>
      </c>
      <c r="J261" s="3" t="n">
        <v>0.0497680731687</v>
      </c>
    </row>
    <row r="262" customFormat="false" ht="12.75" hidden="false" customHeight="false" outlineLevel="0" collapsed="false">
      <c r="A262" s="2" t="s">
        <v>11</v>
      </c>
      <c r="B262" s="2" t="s">
        <v>34</v>
      </c>
      <c r="C262" s="2" t="s">
        <v>25</v>
      </c>
      <c r="D262" s="2" t="s">
        <v>20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11</v>
      </c>
      <c r="B263" s="2" t="s">
        <v>34</v>
      </c>
      <c r="C263" s="2" t="s">
        <v>25</v>
      </c>
      <c r="D263" s="2" t="s">
        <v>13</v>
      </c>
      <c r="E263" s="3" t="n">
        <v>0.259694350176</v>
      </c>
      <c r="F263" s="3" t="n">
        <v>0.2565277210316</v>
      </c>
      <c r="G263" s="3" t="n">
        <v>0.2525092892597</v>
      </c>
      <c r="H263" s="3" t="n">
        <v>0.2450292397007</v>
      </c>
      <c r="I263" s="3" t="n">
        <v>0.237904350035</v>
      </c>
      <c r="J263" s="3" t="n">
        <v>0.2113430117327</v>
      </c>
    </row>
    <row r="264" customFormat="false" ht="12.75" hidden="false" customHeight="false" outlineLevel="0" collapsed="false">
      <c r="A264" s="2" t="s">
        <v>11</v>
      </c>
      <c r="B264" s="2" t="s">
        <v>34</v>
      </c>
      <c r="C264" s="2" t="s">
        <v>25</v>
      </c>
      <c r="D264" s="2" t="s">
        <v>16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11</v>
      </c>
      <c r="B265" s="2" t="s">
        <v>34</v>
      </c>
      <c r="C265" s="2" t="s">
        <v>25</v>
      </c>
      <c r="D265" s="2" t="s">
        <v>14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11</v>
      </c>
      <c r="B266" s="2" t="s">
        <v>34</v>
      </c>
      <c r="C266" s="2" t="s">
        <v>25</v>
      </c>
      <c r="D266" s="2" t="s">
        <v>18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11</v>
      </c>
      <c r="B267" s="2" t="s">
        <v>34</v>
      </c>
      <c r="C267" s="2" t="s">
        <v>26</v>
      </c>
      <c r="D267" s="2" t="s">
        <v>20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11</v>
      </c>
      <c r="B268" s="2" t="s">
        <v>34</v>
      </c>
      <c r="C268" s="2" t="s">
        <v>26</v>
      </c>
      <c r="D268" s="2" t="s">
        <v>13</v>
      </c>
      <c r="E268" s="3" t="n">
        <v>0.389541554197</v>
      </c>
      <c r="F268" s="3" t="n">
        <v>0.404669583166</v>
      </c>
      <c r="G268" s="3" t="n">
        <v>0.418413238345</v>
      </c>
      <c r="H268" s="3" t="n">
        <v>0.4092246872171</v>
      </c>
      <c r="I268" s="3" t="n">
        <v>0.400483978294</v>
      </c>
      <c r="J268" s="3" t="n">
        <v>0.366013290078</v>
      </c>
    </row>
    <row r="269" customFormat="false" ht="12.75" hidden="false" customHeight="false" outlineLevel="0" collapsed="false">
      <c r="A269" s="2" t="s">
        <v>11</v>
      </c>
      <c r="B269" s="2" t="s">
        <v>34</v>
      </c>
      <c r="C269" s="2" t="s">
        <v>26</v>
      </c>
      <c r="D269" s="2" t="s">
        <v>16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11</v>
      </c>
      <c r="B270" s="2" t="s">
        <v>34</v>
      </c>
      <c r="C270" s="2" t="s">
        <v>26</v>
      </c>
      <c r="D270" s="2" t="s">
        <v>14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11</v>
      </c>
      <c r="B271" s="2" t="s">
        <v>34</v>
      </c>
      <c r="C271" s="2" t="s">
        <v>26</v>
      </c>
      <c r="D271" s="2" t="s">
        <v>18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11</v>
      </c>
      <c r="B272" s="2" t="s">
        <v>34</v>
      </c>
      <c r="C272" s="2" t="s">
        <v>27</v>
      </c>
      <c r="D272" s="2" t="s">
        <v>20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11</v>
      </c>
      <c r="B273" s="2" t="s">
        <v>34</v>
      </c>
      <c r="C273" s="2" t="s">
        <v>27</v>
      </c>
      <c r="D273" s="2" t="s">
        <v>13</v>
      </c>
      <c r="E273" s="3" t="n">
        <v>0.4275178034619</v>
      </c>
      <c r="F273" s="3" t="n">
        <v>0.4468016774929</v>
      </c>
      <c r="G273" s="3" t="n">
        <v>0.4681739173095</v>
      </c>
      <c r="H273" s="3" t="n">
        <v>0.4785621478052</v>
      </c>
      <c r="I273" s="3" t="n">
        <v>0.4905545226969</v>
      </c>
      <c r="J273" s="3" t="n">
        <v>0.5133114662252</v>
      </c>
    </row>
    <row r="274" customFormat="false" ht="12.75" hidden="false" customHeight="false" outlineLevel="0" collapsed="false">
      <c r="A274" s="2" t="s">
        <v>11</v>
      </c>
      <c r="B274" s="2" t="s">
        <v>34</v>
      </c>
      <c r="C274" s="2" t="s">
        <v>27</v>
      </c>
      <c r="D274" s="2" t="s">
        <v>16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11</v>
      </c>
      <c r="B275" s="2" t="s">
        <v>34</v>
      </c>
      <c r="C275" s="2" t="s">
        <v>27</v>
      </c>
      <c r="D275" s="2" t="s">
        <v>14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11</v>
      </c>
      <c r="B276" s="2" t="s">
        <v>34</v>
      </c>
      <c r="C276" s="2" t="s">
        <v>27</v>
      </c>
      <c r="D276" s="2" t="s">
        <v>18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11</v>
      </c>
      <c r="B277" s="2" t="s">
        <v>35</v>
      </c>
      <c r="C277" s="2" t="s">
        <v>12</v>
      </c>
      <c r="D277" s="2" t="s">
        <v>20</v>
      </c>
      <c r="E277" s="3" t="n">
        <v>0.0786299268654</v>
      </c>
      <c r="F277" s="3" t="n">
        <v>0.0692164161368</v>
      </c>
      <c r="G277" s="3" t="n">
        <v>0.0630228101818</v>
      </c>
      <c r="H277" s="3" t="n">
        <v>0.0562202746008</v>
      </c>
      <c r="I277" s="3" t="n">
        <v>0.05031428458</v>
      </c>
      <c r="J277" s="3" t="n">
        <v>0.0358241880838</v>
      </c>
    </row>
    <row r="278" customFormat="false" ht="12.75" hidden="false" customHeight="false" outlineLevel="0" collapsed="false">
      <c r="A278" s="2" t="s">
        <v>11</v>
      </c>
      <c r="B278" s="2" t="s">
        <v>35</v>
      </c>
      <c r="C278" s="2" t="s">
        <v>12</v>
      </c>
      <c r="D278" s="2" t="s">
        <v>13</v>
      </c>
      <c r="E278" s="3" t="n">
        <v>0.106012564536</v>
      </c>
      <c r="F278" s="3" t="n">
        <v>0.5456274643038</v>
      </c>
      <c r="G278" s="3" t="n">
        <v>0.8373703304746</v>
      </c>
      <c r="H278" s="3" t="n">
        <v>1.0235068485904</v>
      </c>
      <c r="I278" s="3" t="n">
        <v>1.1833999058837</v>
      </c>
      <c r="J278" s="3" t="n">
        <v>1.5411868605124</v>
      </c>
    </row>
    <row r="279" customFormat="false" ht="12.75" hidden="false" customHeight="false" outlineLevel="0" collapsed="false">
      <c r="A279" s="2" t="s">
        <v>11</v>
      </c>
      <c r="B279" s="2" t="s">
        <v>35</v>
      </c>
      <c r="C279" s="2" t="s">
        <v>12</v>
      </c>
      <c r="D279" s="2" t="s">
        <v>16</v>
      </c>
      <c r="E279" s="3" t="n">
        <v>0.958190304414</v>
      </c>
      <c r="F279" s="3" t="n">
        <v>0.7172704777463</v>
      </c>
      <c r="G279" s="3" t="n">
        <v>0.5799281610284</v>
      </c>
      <c r="H279" s="3" t="n">
        <v>0.4708757091807</v>
      </c>
      <c r="I279" s="3" t="n">
        <v>0.3840487358045</v>
      </c>
      <c r="J279" s="3" t="n">
        <v>0.2254926649268</v>
      </c>
    </row>
    <row r="280" customFormat="false" ht="12.75" hidden="false" customHeight="false" outlineLevel="0" collapsed="false">
      <c r="A280" s="2" t="s">
        <v>11</v>
      </c>
      <c r="B280" s="2" t="s">
        <v>35</v>
      </c>
      <c r="C280" s="2" t="s">
        <v>12</v>
      </c>
      <c r="D280" s="2" t="s">
        <v>14</v>
      </c>
      <c r="E280" s="3" t="n">
        <v>0.558464682769</v>
      </c>
      <c r="F280" s="3" t="n">
        <v>0.4916057357107</v>
      </c>
      <c r="G280" s="3" t="n">
        <v>0.4476159766699</v>
      </c>
      <c r="H280" s="3" t="n">
        <v>0.3993011693785</v>
      </c>
      <c r="I280" s="3" t="n">
        <v>0.3573539559213</v>
      </c>
      <c r="J280" s="3" t="n">
        <v>0.2544450096428</v>
      </c>
    </row>
    <row r="281" customFormat="false" ht="12.75" hidden="false" customHeight="false" outlineLevel="0" collapsed="false">
      <c r="A281" s="2" t="s">
        <v>11</v>
      </c>
      <c r="B281" s="2" t="s">
        <v>35</v>
      </c>
      <c r="C281" s="2" t="s">
        <v>12</v>
      </c>
      <c r="D281" s="2" t="s">
        <v>18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11</v>
      </c>
      <c r="B282" s="2" t="s">
        <v>35</v>
      </c>
      <c r="C282" s="2" t="s">
        <v>15</v>
      </c>
      <c r="D282" s="2" t="s">
        <v>20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11</v>
      </c>
      <c r="B283" s="2" t="s">
        <v>35</v>
      </c>
      <c r="C283" s="2" t="s">
        <v>15</v>
      </c>
      <c r="D283" s="2" t="s">
        <v>13</v>
      </c>
      <c r="E283" s="3" t="n">
        <v>0.6250705406416</v>
      </c>
      <c r="F283" s="3" t="n">
        <v>0.6360033283963</v>
      </c>
      <c r="G283" s="3" t="n">
        <v>0.5465875658708</v>
      </c>
      <c r="H283" s="3" t="n">
        <v>0.4675456785924</v>
      </c>
      <c r="I283" s="3" t="n">
        <v>0.3474727843593</v>
      </c>
      <c r="J283" s="3" t="n">
        <v>0.14105630313</v>
      </c>
    </row>
    <row r="284" customFormat="false" ht="12.75" hidden="false" customHeight="false" outlineLevel="0" collapsed="false">
      <c r="A284" s="2" t="s">
        <v>11</v>
      </c>
      <c r="B284" s="2" t="s">
        <v>35</v>
      </c>
      <c r="C284" s="2" t="s">
        <v>15</v>
      </c>
      <c r="D284" s="2" t="s">
        <v>16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11</v>
      </c>
      <c r="B285" s="2" t="s">
        <v>35</v>
      </c>
      <c r="C285" s="2" t="s">
        <v>15</v>
      </c>
      <c r="D285" s="2" t="s">
        <v>14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11</v>
      </c>
      <c r="B286" s="2" t="s">
        <v>35</v>
      </c>
      <c r="C286" s="2" t="s">
        <v>15</v>
      </c>
      <c r="D286" s="2" t="s">
        <v>18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11</v>
      </c>
      <c r="B287" s="2" t="s">
        <v>35</v>
      </c>
      <c r="C287" s="2" t="s">
        <v>17</v>
      </c>
      <c r="D287" s="2" t="s">
        <v>20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11</v>
      </c>
      <c r="B288" s="2" t="s">
        <v>35</v>
      </c>
      <c r="C288" s="2" t="s">
        <v>17</v>
      </c>
      <c r="D288" s="2" t="s">
        <v>13</v>
      </c>
      <c r="E288" s="3" t="n">
        <v>0.106012564536</v>
      </c>
      <c r="F288" s="3" t="n">
        <v>0.1214226957977</v>
      </c>
      <c r="G288" s="3" t="n">
        <v>0.1350782755595</v>
      </c>
      <c r="H288" s="3" t="n">
        <v>0.1278189197037</v>
      </c>
      <c r="I288" s="3" t="n">
        <v>0.1212519229434</v>
      </c>
      <c r="J288" s="3" t="n">
        <v>0.1116186945544</v>
      </c>
    </row>
    <row r="289" customFormat="false" ht="12.75" hidden="false" customHeight="false" outlineLevel="0" collapsed="false">
      <c r="A289" s="2" t="s">
        <v>11</v>
      </c>
      <c r="B289" s="2" t="s">
        <v>35</v>
      </c>
      <c r="C289" s="2" t="s">
        <v>17</v>
      </c>
      <c r="D289" s="2" t="s">
        <v>16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11</v>
      </c>
      <c r="B290" s="2" t="s">
        <v>35</v>
      </c>
      <c r="C290" s="2" t="s">
        <v>17</v>
      </c>
      <c r="D290" s="2" t="s">
        <v>14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11</v>
      </c>
      <c r="B291" s="2" t="s">
        <v>35</v>
      </c>
      <c r="C291" s="2" t="s">
        <v>17</v>
      </c>
      <c r="D291" s="2" t="s">
        <v>18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11</v>
      </c>
      <c r="B292" s="2" t="s">
        <v>35</v>
      </c>
      <c r="C292" s="2" t="s">
        <v>19</v>
      </c>
      <c r="D292" s="2" t="s">
        <v>20</v>
      </c>
      <c r="E292" s="3" t="n">
        <v>0.37702978761</v>
      </c>
      <c r="F292" s="3" t="n">
        <v>0.2902088311111</v>
      </c>
      <c r="G292" s="3" t="n">
        <v>0.1959533546235</v>
      </c>
      <c r="H292" s="3" t="n">
        <v>0.1433190200853</v>
      </c>
      <c r="I292" s="3" t="n">
        <v>0.1071470095621</v>
      </c>
      <c r="J292" s="3" t="n">
        <v>0.1517725267197</v>
      </c>
    </row>
    <row r="293" customFormat="false" ht="12.75" hidden="false" customHeight="false" outlineLevel="0" collapsed="false">
      <c r="A293" s="2" t="s">
        <v>11</v>
      </c>
      <c r="B293" s="2" t="s">
        <v>35</v>
      </c>
      <c r="C293" s="2" t="s">
        <v>19</v>
      </c>
      <c r="D293" s="2" t="s">
        <v>13</v>
      </c>
      <c r="E293" s="3" t="n">
        <v>1.3384734208</v>
      </c>
      <c r="F293" s="3" t="n">
        <v>1.2702526007549</v>
      </c>
      <c r="G293" s="3" t="n">
        <v>1.055060363434</v>
      </c>
      <c r="H293" s="3" t="n">
        <v>1.1680958477527</v>
      </c>
      <c r="I293" s="3" t="n">
        <v>1.4218877786329</v>
      </c>
      <c r="J293" s="3" t="n">
        <v>1.7870170613484</v>
      </c>
    </row>
    <row r="294" customFormat="false" ht="12.75" hidden="false" customHeight="false" outlineLevel="0" collapsed="false">
      <c r="A294" s="2" t="s">
        <v>11</v>
      </c>
      <c r="B294" s="2" t="s">
        <v>35</v>
      </c>
      <c r="C294" s="2" t="s">
        <v>19</v>
      </c>
      <c r="D294" s="2" t="s">
        <v>16</v>
      </c>
      <c r="E294" s="3" t="n">
        <v>3.8438929081</v>
      </c>
      <c r="F294" s="3" t="n">
        <v>2.8857025066213</v>
      </c>
      <c r="G294" s="3" t="n">
        <v>1.880325339685</v>
      </c>
      <c r="H294" s="3" t="n">
        <v>1.1323783685565</v>
      </c>
      <c r="I294" s="3" t="n">
        <v>0.4638303122514</v>
      </c>
      <c r="J294" s="3" t="n">
        <v>0</v>
      </c>
    </row>
    <row r="295" customFormat="false" ht="12.75" hidden="false" customHeight="false" outlineLevel="0" collapsed="false">
      <c r="A295" s="2" t="s">
        <v>11</v>
      </c>
      <c r="B295" s="2" t="s">
        <v>35</v>
      </c>
      <c r="C295" s="2" t="s">
        <v>19</v>
      </c>
      <c r="D295" s="2" t="s">
        <v>14</v>
      </c>
      <c r="E295" s="3" t="n">
        <v>6.88114265974</v>
      </c>
      <c r="F295" s="3" t="n">
        <v>8.2648998634856</v>
      </c>
      <c r="G295" s="3" t="n">
        <v>7.746325635132</v>
      </c>
      <c r="H295" s="3" t="n">
        <v>6.8156741755431</v>
      </c>
      <c r="I295" s="3" t="n">
        <v>4.8627149227319</v>
      </c>
      <c r="J295" s="3" t="n">
        <v>0.2387222875985</v>
      </c>
    </row>
    <row r="296" customFormat="false" ht="12.75" hidden="false" customHeight="false" outlineLevel="0" collapsed="false">
      <c r="A296" s="2" t="s">
        <v>11</v>
      </c>
      <c r="B296" s="2" t="s">
        <v>35</v>
      </c>
      <c r="C296" s="2" t="s">
        <v>19</v>
      </c>
      <c r="D296" s="2" t="s">
        <v>18</v>
      </c>
      <c r="E296" s="3" t="n">
        <v>1.3881201903</v>
      </c>
      <c r="F296" s="3" t="n">
        <v>1.0461433792211</v>
      </c>
      <c r="G296" s="3" t="n">
        <v>0.6913928537263</v>
      </c>
      <c r="H296" s="3" t="n">
        <v>0.5720706784354</v>
      </c>
      <c r="I296" s="3" t="n">
        <v>0.5746411753621</v>
      </c>
      <c r="J296" s="3" t="n">
        <v>1.3486172074405</v>
      </c>
    </row>
    <row r="297" customFormat="false" ht="12.75" hidden="false" customHeight="false" outlineLevel="0" collapsed="false">
      <c r="A297" s="2" t="s">
        <v>11</v>
      </c>
      <c r="B297" s="2" t="s">
        <v>35</v>
      </c>
      <c r="C297" s="2" t="s">
        <v>21</v>
      </c>
      <c r="D297" s="2" t="s">
        <v>20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11</v>
      </c>
      <c r="B298" s="2" t="s">
        <v>35</v>
      </c>
      <c r="C298" s="2" t="s">
        <v>21</v>
      </c>
      <c r="D298" s="2" t="s">
        <v>13</v>
      </c>
      <c r="E298" s="3" t="n">
        <v>0.427188244518</v>
      </c>
      <c r="F298" s="3" t="n">
        <v>0.4602227730622</v>
      </c>
      <c r="G298" s="3" t="n">
        <v>0.4831839774831</v>
      </c>
      <c r="H298" s="3" t="n">
        <v>0.4706710059444</v>
      </c>
      <c r="I298" s="3" t="n">
        <v>0.4775282317827</v>
      </c>
      <c r="J298" s="3" t="n">
        <v>0.5219694299339</v>
      </c>
    </row>
    <row r="299" customFormat="false" ht="12.75" hidden="false" customHeight="false" outlineLevel="0" collapsed="false">
      <c r="A299" s="2" t="s">
        <v>11</v>
      </c>
      <c r="B299" s="2" t="s">
        <v>35</v>
      </c>
      <c r="C299" s="2" t="s">
        <v>21</v>
      </c>
      <c r="D299" s="2" t="s">
        <v>16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11</v>
      </c>
      <c r="B300" s="2" t="s">
        <v>35</v>
      </c>
      <c r="C300" s="2" t="s">
        <v>21</v>
      </c>
      <c r="D300" s="2" t="s">
        <v>14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11</v>
      </c>
      <c r="B301" s="2" t="s">
        <v>35</v>
      </c>
      <c r="C301" s="2" t="s">
        <v>21</v>
      </c>
      <c r="D301" s="2" t="s">
        <v>18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11</v>
      </c>
      <c r="B302" s="2" t="s">
        <v>35</v>
      </c>
      <c r="C302" s="2" t="s">
        <v>22</v>
      </c>
      <c r="D302" s="2" t="s">
        <v>20</v>
      </c>
      <c r="E302" s="3" t="n">
        <v>0.1836236625592</v>
      </c>
      <c r="F302" s="3" t="n">
        <v>0.1267158187472</v>
      </c>
      <c r="G302" s="3" t="n">
        <v>0.0949282228302</v>
      </c>
      <c r="H302" s="3" t="n">
        <v>0.071438180254</v>
      </c>
      <c r="I302" s="3" t="n">
        <v>0.0541411411359</v>
      </c>
      <c r="J302" s="3" t="n">
        <v>0.0244348953276</v>
      </c>
    </row>
    <row r="303" customFormat="false" ht="12.75" hidden="false" customHeight="false" outlineLevel="0" collapsed="false">
      <c r="A303" s="2" t="s">
        <v>11</v>
      </c>
      <c r="B303" s="2" t="s">
        <v>35</v>
      </c>
      <c r="C303" s="2" t="s">
        <v>22</v>
      </c>
      <c r="D303" s="2" t="s">
        <v>13</v>
      </c>
      <c r="E303" s="3" t="n">
        <v>0.486281990554</v>
      </c>
      <c r="F303" s="3" t="n">
        <v>0.7065688655498</v>
      </c>
      <c r="G303" s="3" t="n">
        <v>0.8509838957405</v>
      </c>
      <c r="H303" s="3" t="n">
        <v>0.9331151580134</v>
      </c>
      <c r="I303" s="3" t="n">
        <v>0.9986442826369</v>
      </c>
      <c r="J303" s="3" t="n">
        <v>1.0653467675414</v>
      </c>
    </row>
    <row r="304" customFormat="false" ht="12.75" hidden="false" customHeight="false" outlineLevel="0" collapsed="false">
      <c r="A304" s="2" t="s">
        <v>11</v>
      </c>
      <c r="B304" s="2" t="s">
        <v>35</v>
      </c>
      <c r="C304" s="2" t="s">
        <v>22</v>
      </c>
      <c r="D304" s="2" t="s">
        <v>16</v>
      </c>
      <c r="E304" s="3" t="n">
        <v>0.0154212046506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</row>
    <row r="305" customFormat="false" ht="12.75" hidden="false" customHeight="false" outlineLevel="0" collapsed="false">
      <c r="A305" s="2" t="s">
        <v>11</v>
      </c>
      <c r="B305" s="2" t="s">
        <v>35</v>
      </c>
      <c r="C305" s="2" t="s">
        <v>22</v>
      </c>
      <c r="D305" s="2" t="s">
        <v>14</v>
      </c>
      <c r="E305" s="3" t="n">
        <v>0.602857809734</v>
      </c>
      <c r="F305" s="3" t="n">
        <v>0.4865127509766</v>
      </c>
      <c r="G305" s="3" t="n">
        <v>0.4106158734652</v>
      </c>
      <c r="H305" s="3" t="n">
        <v>0.3419992442613</v>
      </c>
      <c r="I305" s="3" t="n">
        <v>0.2861429754096</v>
      </c>
      <c r="J305" s="3" t="n">
        <v>0.1572143397934</v>
      </c>
    </row>
    <row r="306" customFormat="false" ht="12.75" hidden="false" customHeight="false" outlineLevel="0" collapsed="false">
      <c r="A306" s="2" t="s">
        <v>11</v>
      </c>
      <c r="B306" s="2" t="s">
        <v>35</v>
      </c>
      <c r="C306" s="2" t="s">
        <v>22</v>
      </c>
      <c r="D306" s="2" t="s">
        <v>18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11</v>
      </c>
      <c r="B307" s="2" t="s">
        <v>35</v>
      </c>
      <c r="C307" s="2" t="s">
        <v>23</v>
      </c>
      <c r="D307" s="2" t="s">
        <v>20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11</v>
      </c>
      <c r="B308" s="2" t="s">
        <v>35</v>
      </c>
      <c r="C308" s="2" t="s">
        <v>23</v>
      </c>
      <c r="D308" s="2" t="s">
        <v>13</v>
      </c>
      <c r="E308" s="3" t="n">
        <v>2.13903204976</v>
      </c>
      <c r="F308" s="3" t="n">
        <v>2.1960606987682</v>
      </c>
      <c r="G308" s="3" t="n">
        <v>2.058493109645</v>
      </c>
      <c r="H308" s="3" t="n">
        <v>1.7212560716205</v>
      </c>
      <c r="I308" s="3" t="n">
        <v>1.3654290695168</v>
      </c>
      <c r="J308" s="3" t="n">
        <v>0.9795319913609</v>
      </c>
    </row>
    <row r="309" customFormat="false" ht="12.75" hidden="false" customHeight="false" outlineLevel="0" collapsed="false">
      <c r="A309" s="2" t="s">
        <v>11</v>
      </c>
      <c r="B309" s="2" t="s">
        <v>35</v>
      </c>
      <c r="C309" s="2" t="s">
        <v>23</v>
      </c>
      <c r="D309" s="2" t="s">
        <v>16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11</v>
      </c>
      <c r="B310" s="2" t="s">
        <v>35</v>
      </c>
      <c r="C310" s="2" t="s">
        <v>23</v>
      </c>
      <c r="D310" s="2" t="s">
        <v>14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11</v>
      </c>
      <c r="B311" s="2" t="s">
        <v>35</v>
      </c>
      <c r="C311" s="2" t="s">
        <v>23</v>
      </c>
      <c r="D311" s="2" t="s">
        <v>18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11</v>
      </c>
      <c r="B312" s="2" t="s">
        <v>35</v>
      </c>
      <c r="C312" s="2" t="s">
        <v>24</v>
      </c>
      <c r="D312" s="2" t="s">
        <v>20</v>
      </c>
      <c r="E312" s="3" t="n">
        <v>0.09093138489</v>
      </c>
      <c r="F312" s="3" t="n">
        <v>0.3684128552713</v>
      </c>
      <c r="G312" s="3" t="n">
        <v>0.5530616390313</v>
      </c>
      <c r="H312" s="3" t="n">
        <v>0.6760887601253</v>
      </c>
      <c r="I312" s="3" t="n">
        <v>0.6704616438724</v>
      </c>
      <c r="J312" s="3" t="n">
        <v>0.5876543918794</v>
      </c>
    </row>
    <row r="313" customFormat="false" ht="12.75" hidden="false" customHeight="false" outlineLevel="0" collapsed="false">
      <c r="A313" s="2" t="s">
        <v>11</v>
      </c>
      <c r="B313" s="2" t="s">
        <v>35</v>
      </c>
      <c r="C313" s="2" t="s">
        <v>24</v>
      </c>
      <c r="D313" s="2" t="s">
        <v>13</v>
      </c>
      <c r="E313" s="3" t="n">
        <v>0.820185005898</v>
      </c>
      <c r="F313" s="3" t="n">
        <v>1.2457832938842</v>
      </c>
      <c r="G313" s="3" t="n">
        <v>1.463379647135</v>
      </c>
      <c r="H313" s="3" t="n">
        <v>1.4698821872395</v>
      </c>
      <c r="I313" s="3" t="n">
        <v>1.4032065946481</v>
      </c>
      <c r="J313" s="3" t="n">
        <v>0.9060292750812</v>
      </c>
    </row>
    <row r="314" customFormat="false" ht="12.75" hidden="false" customHeight="false" outlineLevel="0" collapsed="false">
      <c r="A314" s="2" t="s">
        <v>11</v>
      </c>
      <c r="B314" s="2" t="s">
        <v>35</v>
      </c>
      <c r="C314" s="2" t="s">
        <v>24</v>
      </c>
      <c r="D314" s="2" t="s">
        <v>16</v>
      </c>
      <c r="E314" s="3" t="n">
        <v>0.68682328386</v>
      </c>
      <c r="F314" s="3" t="n">
        <v>0.439049356576</v>
      </c>
      <c r="G314" s="3" t="n">
        <v>0.2162460136333</v>
      </c>
      <c r="H314" s="3" t="n">
        <v>0.0533229325036</v>
      </c>
      <c r="I314" s="3" t="n">
        <v>0.03184978196</v>
      </c>
      <c r="J314" s="3" t="n">
        <v>0.0008223947419</v>
      </c>
    </row>
    <row r="315" customFormat="false" ht="12.75" hidden="false" customHeight="false" outlineLevel="0" collapsed="false">
      <c r="A315" s="2" t="s">
        <v>11</v>
      </c>
      <c r="B315" s="2" t="s">
        <v>35</v>
      </c>
      <c r="C315" s="2" t="s">
        <v>24</v>
      </c>
      <c r="D315" s="2" t="s">
        <v>14</v>
      </c>
      <c r="E315" s="3" t="n">
        <v>2.219746453817</v>
      </c>
      <c r="F315" s="3" t="n">
        <v>1.8167402950545</v>
      </c>
      <c r="G315" s="3" t="n">
        <v>1.4590414727737</v>
      </c>
      <c r="H315" s="3" t="n">
        <v>1.1657341404804</v>
      </c>
      <c r="I315" s="3" t="n">
        <v>1.0534546744368</v>
      </c>
      <c r="J315" s="3" t="n">
        <v>0.8112295969896</v>
      </c>
    </row>
    <row r="316" customFormat="false" ht="12.75" hidden="false" customHeight="false" outlineLevel="0" collapsed="false">
      <c r="A316" s="2" t="s">
        <v>11</v>
      </c>
      <c r="B316" s="2" t="s">
        <v>35</v>
      </c>
      <c r="C316" s="2" t="s">
        <v>24</v>
      </c>
      <c r="D316" s="2" t="s">
        <v>18</v>
      </c>
      <c r="E316" s="3" t="n">
        <v>0.34340077223</v>
      </c>
      <c r="F316" s="3" t="n">
        <v>0.3653701014559</v>
      </c>
      <c r="G316" s="3" t="n">
        <v>0.3480189731652</v>
      </c>
      <c r="H316" s="3" t="n">
        <v>0.3320936041592</v>
      </c>
      <c r="I316" s="3" t="n">
        <v>0.3158332648744</v>
      </c>
      <c r="J316" s="3" t="n">
        <v>0.2652299676831</v>
      </c>
    </row>
    <row r="317" customFormat="false" ht="12.75" hidden="false" customHeight="false" outlineLevel="0" collapsed="false">
      <c r="A317" s="2" t="s">
        <v>11</v>
      </c>
      <c r="B317" s="2" t="s">
        <v>35</v>
      </c>
      <c r="C317" s="2" t="s">
        <v>25</v>
      </c>
      <c r="D317" s="2" t="s">
        <v>20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11</v>
      </c>
      <c r="B318" s="2" t="s">
        <v>35</v>
      </c>
      <c r="C318" s="2" t="s">
        <v>25</v>
      </c>
      <c r="D318" s="2" t="s">
        <v>13</v>
      </c>
      <c r="E318" s="3" t="n">
        <v>0.848100485397</v>
      </c>
      <c r="F318" s="3" t="n">
        <v>0.8592856206013</v>
      </c>
      <c r="G318" s="3" t="n">
        <v>0.8592708492946</v>
      </c>
      <c r="H318" s="3" t="n">
        <v>0.8543079217662</v>
      </c>
      <c r="I318" s="3" t="n">
        <v>0.8508832098389</v>
      </c>
      <c r="J318" s="3" t="n">
        <v>0.8362210115322</v>
      </c>
    </row>
    <row r="319" customFormat="false" ht="12.75" hidden="false" customHeight="false" outlineLevel="0" collapsed="false">
      <c r="A319" s="2" t="s">
        <v>11</v>
      </c>
      <c r="B319" s="2" t="s">
        <v>35</v>
      </c>
      <c r="C319" s="2" t="s">
        <v>25</v>
      </c>
      <c r="D319" s="2" t="s">
        <v>16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11</v>
      </c>
      <c r="B320" s="2" t="s">
        <v>35</v>
      </c>
      <c r="C320" s="2" t="s">
        <v>25</v>
      </c>
      <c r="D320" s="2" t="s">
        <v>14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11</v>
      </c>
      <c r="B321" s="2" t="s">
        <v>35</v>
      </c>
      <c r="C321" s="2" t="s">
        <v>25</v>
      </c>
      <c r="D321" s="2" t="s">
        <v>18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11</v>
      </c>
      <c r="B322" s="2" t="s">
        <v>35</v>
      </c>
      <c r="C322" s="2" t="s">
        <v>26</v>
      </c>
      <c r="D322" s="2" t="s">
        <v>20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11</v>
      </c>
      <c r="B323" s="2" t="s">
        <v>35</v>
      </c>
      <c r="C323" s="2" t="s">
        <v>26</v>
      </c>
      <c r="D323" s="2" t="s">
        <v>13</v>
      </c>
      <c r="E323" s="3" t="n">
        <v>0.42405024614</v>
      </c>
      <c r="F323" s="3" t="n">
        <v>0.4545642099326</v>
      </c>
      <c r="G323" s="3" t="n">
        <v>0.4805404008896</v>
      </c>
      <c r="H323" s="3" t="n">
        <v>0.4860156484927</v>
      </c>
      <c r="I323" s="3" t="n">
        <v>0.4922999798671</v>
      </c>
      <c r="J323" s="3" t="n">
        <v>0.5126966350761</v>
      </c>
    </row>
    <row r="324" customFormat="false" ht="12.75" hidden="false" customHeight="false" outlineLevel="0" collapsed="false">
      <c r="A324" s="2" t="s">
        <v>11</v>
      </c>
      <c r="B324" s="2" t="s">
        <v>35</v>
      </c>
      <c r="C324" s="2" t="s">
        <v>26</v>
      </c>
      <c r="D324" s="2" t="s">
        <v>16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11</v>
      </c>
      <c r="B325" s="2" t="s">
        <v>35</v>
      </c>
      <c r="C325" s="2" t="s">
        <v>26</v>
      </c>
      <c r="D325" s="2" t="s">
        <v>14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11</v>
      </c>
      <c r="B326" s="2" t="s">
        <v>35</v>
      </c>
      <c r="C326" s="2" t="s">
        <v>26</v>
      </c>
      <c r="D326" s="2" t="s">
        <v>18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11</v>
      </c>
      <c r="B327" s="2" t="s">
        <v>35</v>
      </c>
      <c r="C327" s="2" t="s">
        <v>27</v>
      </c>
      <c r="D327" s="2" t="s">
        <v>20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11</v>
      </c>
      <c r="B328" s="2" t="s">
        <v>35</v>
      </c>
      <c r="C328" s="2" t="s">
        <v>27</v>
      </c>
      <c r="D328" s="2" t="s">
        <v>13</v>
      </c>
      <c r="E328" s="3" t="n">
        <v>3.188637921603</v>
      </c>
      <c r="F328" s="3" t="n">
        <v>3.3595304339207</v>
      </c>
      <c r="G328" s="3" t="n">
        <v>3.5086166142986</v>
      </c>
      <c r="H328" s="3" t="n">
        <v>3.6438102175267</v>
      </c>
      <c r="I328" s="3" t="n">
        <v>3.8247232307351</v>
      </c>
      <c r="J328" s="3" t="n">
        <v>4.2997428545118</v>
      </c>
    </row>
    <row r="329" customFormat="false" ht="12.75" hidden="false" customHeight="false" outlineLevel="0" collapsed="false">
      <c r="A329" s="2" t="s">
        <v>11</v>
      </c>
      <c r="B329" s="2" t="s">
        <v>35</v>
      </c>
      <c r="C329" s="2" t="s">
        <v>27</v>
      </c>
      <c r="D329" s="2" t="s">
        <v>16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11</v>
      </c>
      <c r="B330" s="2" t="s">
        <v>35</v>
      </c>
      <c r="C330" s="2" t="s">
        <v>27</v>
      </c>
      <c r="D330" s="2" t="s">
        <v>14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11</v>
      </c>
      <c r="B331" s="2" t="s">
        <v>35</v>
      </c>
      <c r="C331" s="2" t="s">
        <v>27</v>
      </c>
      <c r="D331" s="2" t="s">
        <v>18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11</v>
      </c>
      <c r="B332" s="2" t="s">
        <v>36</v>
      </c>
      <c r="C332" s="2" t="s">
        <v>12</v>
      </c>
      <c r="D332" s="2" t="s">
        <v>20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11</v>
      </c>
      <c r="B333" s="2" t="s">
        <v>36</v>
      </c>
      <c r="C333" s="2" t="s">
        <v>12</v>
      </c>
      <c r="D333" s="2" t="s">
        <v>13</v>
      </c>
      <c r="E333" s="3" t="n">
        <v>0.068338179367</v>
      </c>
      <c r="F333" s="3" t="n">
        <v>0.0719356879602</v>
      </c>
      <c r="G333" s="3" t="n">
        <v>0.0753587872031</v>
      </c>
      <c r="H333" s="3" t="n">
        <v>0.0742399306905</v>
      </c>
      <c r="I333" s="3" t="n">
        <v>0.0731664671315</v>
      </c>
      <c r="J333" s="3" t="n">
        <v>0.0684103477232</v>
      </c>
    </row>
    <row r="334" customFormat="false" ht="12.75" hidden="false" customHeight="false" outlineLevel="0" collapsed="false">
      <c r="A334" s="2" t="s">
        <v>11</v>
      </c>
      <c r="B334" s="2" t="s">
        <v>36</v>
      </c>
      <c r="C334" s="2" t="s">
        <v>12</v>
      </c>
      <c r="D334" s="2" t="s">
        <v>16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11</v>
      </c>
      <c r="B335" s="2" t="s">
        <v>36</v>
      </c>
      <c r="C335" s="2" t="s">
        <v>12</v>
      </c>
      <c r="D335" s="2" t="s">
        <v>14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11</v>
      </c>
      <c r="B336" s="2" t="s">
        <v>36</v>
      </c>
      <c r="C336" s="2" t="s">
        <v>12</v>
      </c>
      <c r="D336" s="2" t="s">
        <v>18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11</v>
      </c>
      <c r="B337" s="2" t="s">
        <v>36</v>
      </c>
      <c r="C337" s="2" t="s">
        <v>15</v>
      </c>
      <c r="D337" s="2" t="s">
        <v>20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11</v>
      </c>
      <c r="B338" s="2" t="s">
        <v>36</v>
      </c>
      <c r="C338" s="2" t="s">
        <v>15</v>
      </c>
      <c r="D338" s="2" t="s">
        <v>13</v>
      </c>
      <c r="E338" s="3" t="n">
        <v>0.2754405136199</v>
      </c>
      <c r="F338" s="3" t="n">
        <v>0.448821684837</v>
      </c>
      <c r="G338" s="3" t="n">
        <v>0.5489882062044</v>
      </c>
      <c r="H338" s="3" t="n">
        <v>0.6382635714317</v>
      </c>
      <c r="I338" s="3" t="n">
        <v>0.7162474848852</v>
      </c>
      <c r="J338" s="3" t="n">
        <v>0.5748069459297</v>
      </c>
    </row>
    <row r="339" customFormat="false" ht="12.75" hidden="false" customHeight="false" outlineLevel="0" collapsed="false">
      <c r="A339" s="2" t="s">
        <v>11</v>
      </c>
      <c r="B339" s="2" t="s">
        <v>36</v>
      </c>
      <c r="C339" s="2" t="s">
        <v>15</v>
      </c>
      <c r="D339" s="2" t="s">
        <v>16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11</v>
      </c>
      <c r="B340" s="2" t="s">
        <v>36</v>
      </c>
      <c r="C340" s="2" t="s">
        <v>15</v>
      </c>
      <c r="D340" s="2" t="s">
        <v>14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11</v>
      </c>
      <c r="B341" s="2" t="s">
        <v>36</v>
      </c>
      <c r="C341" s="2" t="s">
        <v>15</v>
      </c>
      <c r="D341" s="2" t="s">
        <v>18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11</v>
      </c>
      <c r="B342" s="2" t="s">
        <v>36</v>
      </c>
      <c r="C342" s="2" t="s">
        <v>17</v>
      </c>
      <c r="D342" s="2" t="s">
        <v>20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11</v>
      </c>
      <c r="B343" s="2" t="s">
        <v>36</v>
      </c>
      <c r="C343" s="2" t="s">
        <v>17</v>
      </c>
      <c r="D343" s="2" t="s">
        <v>13</v>
      </c>
      <c r="E343" s="3" t="n">
        <v>0.244415362121</v>
      </c>
      <c r="F343" s="3" t="n">
        <v>0.2718390117352</v>
      </c>
      <c r="G343" s="3" t="n">
        <v>0.2971975574609</v>
      </c>
      <c r="H343" s="3" t="n">
        <v>0.2726974807826</v>
      </c>
      <c r="I343" s="3" t="n">
        <v>0.2504340740877</v>
      </c>
      <c r="J343" s="3" t="n">
        <v>0.1990295625812</v>
      </c>
    </row>
    <row r="344" customFormat="false" ht="12.75" hidden="false" customHeight="false" outlineLevel="0" collapsed="false">
      <c r="A344" s="2" t="s">
        <v>11</v>
      </c>
      <c r="B344" s="2" t="s">
        <v>36</v>
      </c>
      <c r="C344" s="2" t="s">
        <v>17</v>
      </c>
      <c r="D344" s="2" t="s">
        <v>16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11</v>
      </c>
      <c r="B345" s="2" t="s">
        <v>36</v>
      </c>
      <c r="C345" s="2" t="s">
        <v>17</v>
      </c>
      <c r="D345" s="2" t="s">
        <v>14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11</v>
      </c>
      <c r="B346" s="2" t="s">
        <v>36</v>
      </c>
      <c r="C346" s="2" t="s">
        <v>17</v>
      </c>
      <c r="D346" s="2" t="s">
        <v>18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11</v>
      </c>
      <c r="B347" s="2" t="s">
        <v>36</v>
      </c>
      <c r="C347" s="2" t="s">
        <v>19</v>
      </c>
      <c r="D347" s="2" t="s">
        <v>20</v>
      </c>
      <c r="E347" s="3" t="n">
        <v>0.300445584315</v>
      </c>
      <c r="F347" s="3" t="n">
        <v>0.4324830839467</v>
      </c>
      <c r="G347" s="3" t="n">
        <v>0.4226854251319</v>
      </c>
      <c r="H347" s="3" t="n">
        <v>0.3610623113735</v>
      </c>
      <c r="I347" s="3" t="n">
        <v>0.3272424002638</v>
      </c>
      <c r="J347" s="3" t="n">
        <v>0.1035344254087</v>
      </c>
    </row>
    <row r="348" customFormat="false" ht="12.75" hidden="false" customHeight="false" outlineLevel="0" collapsed="false">
      <c r="A348" s="2" t="s">
        <v>11</v>
      </c>
      <c r="B348" s="2" t="s">
        <v>36</v>
      </c>
      <c r="C348" s="2" t="s">
        <v>19</v>
      </c>
      <c r="D348" s="2" t="s">
        <v>13</v>
      </c>
      <c r="E348" s="3" t="n">
        <v>1.2847706836634</v>
      </c>
      <c r="F348" s="3" t="n">
        <v>1.2803214721725</v>
      </c>
      <c r="G348" s="3" t="n">
        <v>1.2392661246686</v>
      </c>
      <c r="H348" s="3" t="n">
        <v>1.2615506853673</v>
      </c>
      <c r="I348" s="3" t="n">
        <v>1.3186415351273</v>
      </c>
      <c r="J348" s="3" t="n">
        <v>1.3077358980199</v>
      </c>
    </row>
    <row r="349" customFormat="false" ht="12.75" hidden="false" customHeight="false" outlineLevel="0" collapsed="false">
      <c r="A349" s="2" t="s">
        <v>11</v>
      </c>
      <c r="B349" s="2" t="s">
        <v>36</v>
      </c>
      <c r="C349" s="2" t="s">
        <v>19</v>
      </c>
      <c r="D349" s="2" t="s">
        <v>16</v>
      </c>
      <c r="E349" s="3" t="n">
        <v>1.50706590214</v>
      </c>
      <c r="F349" s="3" t="n">
        <v>1.0312246978586</v>
      </c>
      <c r="G349" s="3" t="n">
        <v>0.6827387008458</v>
      </c>
      <c r="H349" s="3" t="n">
        <v>0.4167852584038</v>
      </c>
      <c r="I349" s="3" t="n">
        <v>0.1717205251405</v>
      </c>
      <c r="J349" s="3" t="n">
        <v>1.99711708E-005</v>
      </c>
    </row>
    <row r="350" customFormat="false" ht="12.75" hidden="false" customHeight="false" outlineLevel="0" collapsed="false">
      <c r="A350" s="2" t="s">
        <v>11</v>
      </c>
      <c r="B350" s="2" t="s">
        <v>36</v>
      </c>
      <c r="C350" s="2" t="s">
        <v>19</v>
      </c>
      <c r="D350" s="2" t="s">
        <v>14</v>
      </c>
      <c r="E350" s="3" t="n">
        <v>5.072069728421</v>
      </c>
      <c r="F350" s="3" t="n">
        <v>4.2208011337518</v>
      </c>
      <c r="G350" s="3" t="n">
        <v>3.2471690729173</v>
      </c>
      <c r="H350" s="3" t="n">
        <v>2.4134766403308</v>
      </c>
      <c r="I350" s="3" t="n">
        <v>1.5663955883044</v>
      </c>
      <c r="J350" s="3" t="n">
        <v>0.121928870518</v>
      </c>
    </row>
    <row r="351" customFormat="false" ht="12.75" hidden="false" customHeight="false" outlineLevel="0" collapsed="false">
      <c r="A351" s="2" t="s">
        <v>11</v>
      </c>
      <c r="B351" s="2" t="s">
        <v>36</v>
      </c>
      <c r="C351" s="2" t="s">
        <v>19</v>
      </c>
      <c r="D351" s="2" t="s">
        <v>18</v>
      </c>
      <c r="E351" s="3" t="n">
        <v>0.298527731877</v>
      </c>
      <c r="F351" s="3" t="n">
        <v>0.223836970472</v>
      </c>
      <c r="G351" s="3" t="n">
        <v>0.154256462474</v>
      </c>
      <c r="H351" s="3" t="n">
        <v>0.0980288247422</v>
      </c>
      <c r="I351" s="3" t="n">
        <v>0.0712772182251</v>
      </c>
      <c r="J351" s="3" t="n">
        <v>0.1662630423428</v>
      </c>
    </row>
    <row r="352" customFormat="false" ht="12.75" hidden="false" customHeight="false" outlineLevel="0" collapsed="false">
      <c r="A352" s="2" t="s">
        <v>11</v>
      </c>
      <c r="B352" s="2" t="s">
        <v>36</v>
      </c>
      <c r="C352" s="2" t="s">
        <v>21</v>
      </c>
      <c r="D352" s="2" t="s">
        <v>20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11</v>
      </c>
      <c r="B353" s="2" t="s">
        <v>36</v>
      </c>
      <c r="C353" s="2" t="s">
        <v>21</v>
      </c>
      <c r="D353" s="2" t="s">
        <v>13</v>
      </c>
      <c r="E353" s="3" t="n">
        <v>0.86216892251</v>
      </c>
      <c r="F353" s="3" t="n">
        <v>0.9907076270963</v>
      </c>
      <c r="G353" s="3" t="n">
        <v>1.0756206730468</v>
      </c>
      <c r="H353" s="3" t="n">
        <v>1.071441535782</v>
      </c>
      <c r="I353" s="3" t="n">
        <v>1.1016467280806</v>
      </c>
      <c r="J353" s="3" t="n">
        <v>1.1384886465949</v>
      </c>
    </row>
    <row r="354" customFormat="false" ht="12.75" hidden="false" customHeight="false" outlineLevel="0" collapsed="false">
      <c r="A354" s="2" t="s">
        <v>11</v>
      </c>
      <c r="B354" s="2" t="s">
        <v>36</v>
      </c>
      <c r="C354" s="2" t="s">
        <v>21</v>
      </c>
      <c r="D354" s="2" t="s">
        <v>16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11</v>
      </c>
      <c r="B355" s="2" t="s">
        <v>36</v>
      </c>
      <c r="C355" s="2" t="s">
        <v>21</v>
      </c>
      <c r="D355" s="2" t="s">
        <v>14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11</v>
      </c>
      <c r="B356" s="2" t="s">
        <v>36</v>
      </c>
      <c r="C356" s="2" t="s">
        <v>21</v>
      </c>
      <c r="D356" s="2" t="s">
        <v>18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11</v>
      </c>
      <c r="B357" s="2" t="s">
        <v>36</v>
      </c>
      <c r="C357" s="2" t="s">
        <v>22</v>
      </c>
      <c r="D357" s="2" t="s">
        <v>20</v>
      </c>
      <c r="E357" s="3" t="n">
        <v>0.0870632440063</v>
      </c>
      <c r="F357" s="3" t="n">
        <v>0.0589885446626</v>
      </c>
      <c r="G357" s="3" t="n">
        <v>0.0433665237537</v>
      </c>
      <c r="H357" s="3" t="n">
        <v>0.0312264170011</v>
      </c>
      <c r="I357" s="3" t="n">
        <v>0.0225547393096</v>
      </c>
      <c r="J357" s="3" t="n">
        <v>0.0071543738071</v>
      </c>
    </row>
    <row r="358" customFormat="false" ht="12.75" hidden="false" customHeight="false" outlineLevel="0" collapsed="false">
      <c r="A358" s="2" t="s">
        <v>11</v>
      </c>
      <c r="B358" s="2" t="s">
        <v>36</v>
      </c>
      <c r="C358" s="2" t="s">
        <v>22</v>
      </c>
      <c r="D358" s="2" t="s">
        <v>13</v>
      </c>
      <c r="E358" s="3" t="n">
        <v>0.1533350264507</v>
      </c>
      <c r="F358" s="3" t="n">
        <v>0.2179020772322</v>
      </c>
      <c r="G358" s="3" t="n">
        <v>0.2588773673807</v>
      </c>
      <c r="H358" s="3" t="n">
        <v>0.2788663312811</v>
      </c>
      <c r="I358" s="3" t="n">
        <v>0.2922477056186</v>
      </c>
      <c r="J358" s="3" t="n">
        <v>0.2886157446935</v>
      </c>
    </row>
    <row r="359" customFormat="false" ht="12.75" hidden="false" customHeight="false" outlineLevel="0" collapsed="false">
      <c r="A359" s="2" t="s">
        <v>11</v>
      </c>
      <c r="B359" s="2" t="s">
        <v>36</v>
      </c>
      <c r="C359" s="2" t="s">
        <v>22</v>
      </c>
      <c r="D359" s="2" t="s">
        <v>16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11</v>
      </c>
      <c r="B360" s="2" t="s">
        <v>36</v>
      </c>
      <c r="C360" s="2" t="s">
        <v>22</v>
      </c>
      <c r="D360" s="2" t="s">
        <v>14</v>
      </c>
      <c r="E360" s="3" t="n">
        <v>0.1388787528469</v>
      </c>
      <c r="F360" s="3" t="n">
        <v>0.1100584671</v>
      </c>
      <c r="G360" s="3" t="n">
        <v>0.0915197722962</v>
      </c>
      <c r="H360" s="3" t="n">
        <v>0.073857567129</v>
      </c>
      <c r="I360" s="3" t="n">
        <v>0.0597018669445</v>
      </c>
      <c r="J360" s="3" t="n">
        <v>0.0263877423443</v>
      </c>
    </row>
    <row r="361" customFormat="false" ht="12.75" hidden="false" customHeight="false" outlineLevel="0" collapsed="false">
      <c r="A361" s="2" t="s">
        <v>11</v>
      </c>
      <c r="B361" s="2" t="s">
        <v>36</v>
      </c>
      <c r="C361" s="2" t="s">
        <v>22</v>
      </c>
      <c r="D361" s="2" t="s">
        <v>18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11</v>
      </c>
      <c r="B362" s="2" t="s">
        <v>36</v>
      </c>
      <c r="C362" s="2" t="s">
        <v>23</v>
      </c>
      <c r="D362" s="2" t="s">
        <v>20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11</v>
      </c>
      <c r="B363" s="2" t="s">
        <v>36</v>
      </c>
      <c r="C363" s="2" t="s">
        <v>23</v>
      </c>
      <c r="D363" s="2" t="s">
        <v>13</v>
      </c>
      <c r="E363" s="3" t="n">
        <v>1.919471809615</v>
      </c>
      <c r="F363" s="3" t="n">
        <v>1.9370876942453</v>
      </c>
      <c r="G363" s="3" t="n">
        <v>1.8203340885586</v>
      </c>
      <c r="H363" s="3" t="n">
        <v>1.5061578238153</v>
      </c>
      <c r="I363" s="3" t="n">
        <v>1.1914777709415</v>
      </c>
      <c r="J363" s="3" t="n">
        <v>0.7714017456254</v>
      </c>
    </row>
    <row r="364" customFormat="false" ht="12.75" hidden="false" customHeight="false" outlineLevel="0" collapsed="false">
      <c r="A364" s="2" t="s">
        <v>11</v>
      </c>
      <c r="B364" s="2" t="s">
        <v>36</v>
      </c>
      <c r="C364" s="2" t="s">
        <v>23</v>
      </c>
      <c r="D364" s="2" t="s">
        <v>16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11</v>
      </c>
      <c r="B365" s="2" t="s">
        <v>36</v>
      </c>
      <c r="C365" s="2" t="s">
        <v>23</v>
      </c>
      <c r="D365" s="2" t="s">
        <v>14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11</v>
      </c>
      <c r="B366" s="2" t="s">
        <v>36</v>
      </c>
      <c r="C366" s="2" t="s">
        <v>23</v>
      </c>
      <c r="D366" s="2" t="s">
        <v>18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11</v>
      </c>
      <c r="B367" s="2" t="s">
        <v>36</v>
      </c>
      <c r="C367" s="2" t="s">
        <v>24</v>
      </c>
      <c r="D367" s="2" t="s">
        <v>20</v>
      </c>
      <c r="E367" s="3" t="n">
        <v>0.1051996537197</v>
      </c>
      <c r="F367" s="3" t="n">
        <v>0.404651938113</v>
      </c>
      <c r="G367" s="3" t="n">
        <v>0.6307778660932</v>
      </c>
      <c r="H367" s="3" t="n">
        <v>0.8043548051541</v>
      </c>
      <c r="I367" s="3" t="n">
        <v>0.8420599332284</v>
      </c>
      <c r="J367" s="3" t="n">
        <v>0.8235855364169</v>
      </c>
    </row>
    <row r="368" customFormat="false" ht="12.75" hidden="false" customHeight="false" outlineLevel="0" collapsed="false">
      <c r="A368" s="2" t="s">
        <v>11</v>
      </c>
      <c r="B368" s="2" t="s">
        <v>36</v>
      </c>
      <c r="C368" s="2" t="s">
        <v>24</v>
      </c>
      <c r="D368" s="2" t="s">
        <v>13</v>
      </c>
      <c r="E368" s="3" t="n">
        <v>1.0896252423622</v>
      </c>
      <c r="F368" s="3" t="n">
        <v>1.57523515434</v>
      </c>
      <c r="G368" s="3" t="n">
        <v>1.8388947209151</v>
      </c>
      <c r="H368" s="3" t="n">
        <v>1.8512884763759</v>
      </c>
      <c r="I368" s="3" t="n">
        <v>1.7639933221794</v>
      </c>
      <c r="J368" s="3" t="n">
        <v>1.0226443621697</v>
      </c>
    </row>
    <row r="369" customFormat="false" ht="12.75" hidden="false" customHeight="false" outlineLevel="0" collapsed="false">
      <c r="A369" s="2" t="s">
        <v>11</v>
      </c>
      <c r="B369" s="2" t="s">
        <v>36</v>
      </c>
      <c r="C369" s="2" t="s">
        <v>24</v>
      </c>
      <c r="D369" s="2" t="s">
        <v>16</v>
      </c>
      <c r="E369" s="3" t="n">
        <v>0.4246274886885</v>
      </c>
      <c r="F369" s="3" t="n">
        <v>0.270474242108</v>
      </c>
      <c r="G369" s="3" t="n">
        <v>0.1377150964163</v>
      </c>
      <c r="H369" s="3" t="n">
        <v>0.036025425552</v>
      </c>
      <c r="I369" s="3" t="n">
        <v>0.0232790307615</v>
      </c>
      <c r="J369" s="3" t="n">
        <v>0.0008655744599</v>
      </c>
    </row>
    <row r="370" customFormat="false" ht="12.75" hidden="false" customHeight="false" outlineLevel="0" collapsed="false">
      <c r="A370" s="2" t="s">
        <v>11</v>
      </c>
      <c r="B370" s="2" t="s">
        <v>36</v>
      </c>
      <c r="C370" s="2" t="s">
        <v>24</v>
      </c>
      <c r="D370" s="2" t="s">
        <v>14</v>
      </c>
      <c r="E370" s="3" t="n">
        <v>2.709090809506</v>
      </c>
      <c r="F370" s="3" t="n">
        <v>2.1155253188834</v>
      </c>
      <c r="G370" s="3" t="n">
        <v>1.5856741341405</v>
      </c>
      <c r="H370" s="3" t="n">
        <v>1.1038982577112</v>
      </c>
      <c r="I370" s="3" t="n">
        <v>0.8646785232904</v>
      </c>
      <c r="J370" s="3" t="n">
        <v>0.3215522444178</v>
      </c>
    </row>
    <row r="371" customFormat="false" ht="12.75" hidden="false" customHeight="false" outlineLevel="0" collapsed="false">
      <c r="A371" s="2" t="s">
        <v>11</v>
      </c>
      <c r="B371" s="2" t="s">
        <v>36</v>
      </c>
      <c r="C371" s="2" t="s">
        <v>24</v>
      </c>
      <c r="D371" s="2" t="s">
        <v>18</v>
      </c>
      <c r="E371" s="3" t="n">
        <v>0.099310709571</v>
      </c>
      <c r="F371" s="3" t="n">
        <v>0.1024711134171</v>
      </c>
      <c r="G371" s="3" t="n">
        <v>0.1020609391267</v>
      </c>
      <c r="H371" s="3" t="n">
        <v>0.0992021318827</v>
      </c>
      <c r="I371" s="3" t="n">
        <v>0.094756129234</v>
      </c>
      <c r="J371" s="3" t="n">
        <v>0.0754205571412</v>
      </c>
    </row>
    <row r="372" customFormat="false" ht="12.75" hidden="false" customHeight="false" outlineLevel="0" collapsed="false">
      <c r="A372" s="2" t="s">
        <v>11</v>
      </c>
      <c r="B372" s="2" t="s">
        <v>36</v>
      </c>
      <c r="C372" s="2" t="s">
        <v>25</v>
      </c>
      <c r="D372" s="2" t="s">
        <v>20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11</v>
      </c>
      <c r="B373" s="2" t="s">
        <v>36</v>
      </c>
      <c r="C373" s="2" t="s">
        <v>25</v>
      </c>
      <c r="D373" s="2" t="s">
        <v>13</v>
      </c>
      <c r="E373" s="3" t="n">
        <v>0.1369299175553</v>
      </c>
      <c r="F373" s="3" t="n">
        <v>0.1361112305078</v>
      </c>
      <c r="G373" s="3" t="n">
        <v>0.1348399438033</v>
      </c>
      <c r="H373" s="3" t="n">
        <v>0.1314216710628</v>
      </c>
      <c r="I373" s="3" t="n">
        <v>0.1281434386079</v>
      </c>
      <c r="J373" s="3" t="n">
        <v>0.1154643772129</v>
      </c>
    </row>
    <row r="374" customFormat="false" ht="12.75" hidden="false" customHeight="false" outlineLevel="0" collapsed="false">
      <c r="A374" s="2" t="s">
        <v>11</v>
      </c>
      <c r="B374" s="2" t="s">
        <v>36</v>
      </c>
      <c r="C374" s="2" t="s">
        <v>25</v>
      </c>
      <c r="D374" s="2" t="s">
        <v>16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11</v>
      </c>
      <c r="B375" s="2" t="s">
        <v>36</v>
      </c>
      <c r="C375" s="2" t="s">
        <v>25</v>
      </c>
      <c r="D375" s="2" t="s">
        <v>14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11</v>
      </c>
      <c r="B376" s="2" t="s">
        <v>36</v>
      </c>
      <c r="C376" s="2" t="s">
        <v>25</v>
      </c>
      <c r="D376" s="2" t="s">
        <v>18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11</v>
      </c>
      <c r="B377" s="2" t="s">
        <v>36</v>
      </c>
      <c r="C377" s="2" t="s">
        <v>26</v>
      </c>
      <c r="D377" s="2" t="s">
        <v>20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11</v>
      </c>
      <c r="B378" s="2" t="s">
        <v>36</v>
      </c>
      <c r="C378" s="2" t="s">
        <v>26</v>
      </c>
      <c r="D378" s="2" t="s">
        <v>13</v>
      </c>
      <c r="E378" s="3" t="n">
        <v>1.19329919458</v>
      </c>
      <c r="F378" s="3" t="n">
        <v>1.240522049526</v>
      </c>
      <c r="G378" s="3" t="n">
        <v>1.284890045569</v>
      </c>
      <c r="H378" s="3" t="n">
        <v>1.258844023534</v>
      </c>
      <c r="I378" s="3" t="n">
        <v>1.233901189505</v>
      </c>
      <c r="J378" s="3" t="n">
        <v>1.130662973404</v>
      </c>
    </row>
    <row r="379" customFormat="false" ht="12.75" hidden="false" customHeight="false" outlineLevel="0" collapsed="false">
      <c r="A379" s="2" t="s">
        <v>11</v>
      </c>
      <c r="B379" s="2" t="s">
        <v>36</v>
      </c>
      <c r="C379" s="2" t="s">
        <v>26</v>
      </c>
      <c r="D379" s="2" t="s">
        <v>16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11</v>
      </c>
      <c r="B380" s="2" t="s">
        <v>36</v>
      </c>
      <c r="C380" s="2" t="s">
        <v>26</v>
      </c>
      <c r="D380" s="2" t="s">
        <v>14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11</v>
      </c>
      <c r="B381" s="2" t="s">
        <v>36</v>
      </c>
      <c r="C381" s="2" t="s">
        <v>26</v>
      </c>
      <c r="D381" s="2" t="s">
        <v>18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11</v>
      </c>
      <c r="B382" s="2" t="s">
        <v>36</v>
      </c>
      <c r="C382" s="2" t="s">
        <v>27</v>
      </c>
      <c r="D382" s="2" t="s">
        <v>20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11</v>
      </c>
      <c r="B383" s="2" t="s">
        <v>36</v>
      </c>
      <c r="C383" s="2" t="s">
        <v>27</v>
      </c>
      <c r="D383" s="2" t="s">
        <v>13</v>
      </c>
      <c r="E383" s="3" t="n">
        <v>0.2799224409529</v>
      </c>
      <c r="F383" s="3" t="n">
        <v>0.2952833736567</v>
      </c>
      <c r="G383" s="3" t="n">
        <v>0.3097589147974</v>
      </c>
      <c r="H383" s="3" t="n">
        <v>0.3160435951983</v>
      </c>
      <c r="I383" s="3" t="n">
        <v>0.3225627532947</v>
      </c>
      <c r="J383" s="3" t="n">
        <v>0.3392445278582</v>
      </c>
    </row>
    <row r="384" customFormat="false" ht="12.75" hidden="false" customHeight="false" outlineLevel="0" collapsed="false">
      <c r="A384" s="2" t="s">
        <v>11</v>
      </c>
      <c r="B384" s="2" t="s">
        <v>36</v>
      </c>
      <c r="C384" s="2" t="s">
        <v>27</v>
      </c>
      <c r="D384" s="2" t="s">
        <v>16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11</v>
      </c>
      <c r="B385" s="2" t="s">
        <v>36</v>
      </c>
      <c r="C385" s="2" t="s">
        <v>27</v>
      </c>
      <c r="D385" s="2" t="s">
        <v>14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11</v>
      </c>
      <c r="B386" s="2" t="s">
        <v>36</v>
      </c>
      <c r="C386" s="2" t="s">
        <v>27</v>
      </c>
      <c r="D386" s="2" t="s">
        <v>18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11</v>
      </c>
      <c r="B387" s="2" t="s">
        <v>37</v>
      </c>
      <c r="C387" s="2" t="s">
        <v>12</v>
      </c>
      <c r="D387" s="2" t="s">
        <v>20</v>
      </c>
      <c r="E387" s="3" t="n">
        <v>0.191692847162</v>
      </c>
      <c r="F387" s="3" t="n">
        <v>0.1631860475452</v>
      </c>
      <c r="G387" s="3" t="n">
        <v>0.1445469543636</v>
      </c>
      <c r="H387" s="3" t="n">
        <v>0.1228426694244</v>
      </c>
      <c r="I387" s="3" t="n">
        <v>0.1045893342094</v>
      </c>
      <c r="J387" s="3" t="n">
        <v>0.0581157804117</v>
      </c>
    </row>
    <row r="388" customFormat="false" ht="12.75" hidden="false" customHeight="false" outlineLevel="0" collapsed="false">
      <c r="A388" s="2" t="s">
        <v>11</v>
      </c>
      <c r="B388" s="2" t="s">
        <v>37</v>
      </c>
      <c r="C388" s="2" t="s">
        <v>12</v>
      </c>
      <c r="D388" s="2" t="s">
        <v>13</v>
      </c>
      <c r="E388" s="3" t="n">
        <v>0.0250171753583</v>
      </c>
      <c r="F388" s="3" t="n">
        <v>0.4403235599518</v>
      </c>
      <c r="G388" s="3" t="n">
        <v>0.6979319502285</v>
      </c>
      <c r="H388" s="3" t="n">
        <v>0.8487890863442</v>
      </c>
      <c r="I388" s="3" t="n">
        <v>0.9575439359266</v>
      </c>
      <c r="J388" s="3" t="n">
        <v>1.1130834925703</v>
      </c>
    </row>
    <row r="389" customFormat="false" ht="12.75" hidden="false" customHeight="false" outlineLevel="0" collapsed="false">
      <c r="A389" s="2" t="s">
        <v>11</v>
      </c>
      <c r="B389" s="2" t="s">
        <v>37</v>
      </c>
      <c r="C389" s="2" t="s">
        <v>12</v>
      </c>
      <c r="D389" s="2" t="s">
        <v>16</v>
      </c>
      <c r="E389" s="3" t="n">
        <v>1.19253974737</v>
      </c>
      <c r="F389" s="3" t="n">
        <v>0.8613190196867</v>
      </c>
      <c r="G389" s="3" t="n">
        <v>0.6732978798972</v>
      </c>
      <c r="H389" s="3" t="n">
        <v>0.5118126110968</v>
      </c>
      <c r="I389" s="3" t="n">
        <v>0.3904343500472</v>
      </c>
      <c r="J389" s="3" t="n">
        <v>0.1573612393117</v>
      </c>
    </row>
    <row r="390" customFormat="false" ht="12.75" hidden="false" customHeight="false" outlineLevel="0" collapsed="false">
      <c r="A390" s="2" t="s">
        <v>11</v>
      </c>
      <c r="B390" s="2" t="s">
        <v>37</v>
      </c>
      <c r="C390" s="2" t="s">
        <v>12</v>
      </c>
      <c r="D390" s="2" t="s">
        <v>14</v>
      </c>
      <c r="E390" s="3" t="n">
        <v>0.0009098026654</v>
      </c>
      <c r="F390" s="3" t="n">
        <v>0.0007745052194</v>
      </c>
      <c r="G390" s="3" t="n">
        <v>0.0006860427382</v>
      </c>
      <c r="H390" s="3" t="n">
        <v>0.0005830320202</v>
      </c>
      <c r="I390" s="3" t="n">
        <v>0.0004963996117</v>
      </c>
      <c r="J390" s="3" t="n">
        <v>0.0002758268241</v>
      </c>
    </row>
    <row r="391" customFormat="false" ht="12.75" hidden="false" customHeight="false" outlineLevel="0" collapsed="false">
      <c r="A391" s="2" t="s">
        <v>11</v>
      </c>
      <c r="B391" s="2" t="s">
        <v>37</v>
      </c>
      <c r="C391" s="2" t="s">
        <v>12</v>
      </c>
      <c r="D391" s="2" t="s">
        <v>18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11</v>
      </c>
      <c r="B392" s="2" t="s">
        <v>37</v>
      </c>
      <c r="C392" s="2" t="s">
        <v>17</v>
      </c>
      <c r="D392" s="2" t="s">
        <v>20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11</v>
      </c>
      <c r="B393" s="2" t="s">
        <v>37</v>
      </c>
      <c r="C393" s="2" t="s">
        <v>17</v>
      </c>
      <c r="D393" s="2" t="s">
        <v>13</v>
      </c>
      <c r="E393" s="3" t="n">
        <v>0.0250171753583</v>
      </c>
      <c r="F393" s="3" t="n">
        <v>0.0277142338412</v>
      </c>
      <c r="G393" s="3" t="n">
        <v>0.0301696761537</v>
      </c>
      <c r="H393" s="3" t="n">
        <v>0.0276068741524</v>
      </c>
      <c r="I393" s="3" t="n">
        <v>0.0252863316732</v>
      </c>
      <c r="J393" s="3" t="n">
        <v>0.0199343941084</v>
      </c>
    </row>
    <row r="394" customFormat="false" ht="12.75" hidden="false" customHeight="false" outlineLevel="0" collapsed="false">
      <c r="A394" s="2" t="s">
        <v>11</v>
      </c>
      <c r="B394" s="2" t="s">
        <v>37</v>
      </c>
      <c r="C394" s="2" t="s">
        <v>17</v>
      </c>
      <c r="D394" s="2" t="s">
        <v>16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11</v>
      </c>
      <c r="B395" s="2" t="s">
        <v>37</v>
      </c>
      <c r="C395" s="2" t="s">
        <v>17</v>
      </c>
      <c r="D395" s="2" t="s">
        <v>14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11</v>
      </c>
      <c r="B396" s="2" t="s">
        <v>37</v>
      </c>
      <c r="C396" s="2" t="s">
        <v>17</v>
      </c>
      <c r="D396" s="2" t="s">
        <v>18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11</v>
      </c>
      <c r="B397" s="2" t="s">
        <v>37</v>
      </c>
      <c r="C397" s="2" t="s">
        <v>19</v>
      </c>
      <c r="D397" s="2" t="s">
        <v>20</v>
      </c>
      <c r="E397" s="3" t="n">
        <v>0.17996171144</v>
      </c>
      <c r="F397" s="3" t="n">
        <v>0.1534518004752</v>
      </c>
      <c r="G397" s="3" t="n">
        <v>0.1836452879848</v>
      </c>
      <c r="H397" s="3" t="n">
        <v>0.3245298637801</v>
      </c>
      <c r="I397" s="3" t="n">
        <v>0.549063941412</v>
      </c>
      <c r="J397" s="3" t="n">
        <v>0.9828784828311</v>
      </c>
    </row>
    <row r="398" customFormat="false" ht="12.75" hidden="false" customHeight="false" outlineLevel="0" collapsed="false">
      <c r="A398" s="2" t="s">
        <v>11</v>
      </c>
      <c r="B398" s="2" t="s">
        <v>37</v>
      </c>
      <c r="C398" s="2" t="s">
        <v>19</v>
      </c>
      <c r="D398" s="2" t="s">
        <v>13</v>
      </c>
      <c r="E398" s="3" t="n">
        <v>0.333775946952</v>
      </c>
      <c r="F398" s="3" t="n">
        <v>0.2522755999402</v>
      </c>
      <c r="G398" s="3" t="n">
        <v>0.1805431846225</v>
      </c>
      <c r="H398" s="3" t="n">
        <v>0.1164258212796</v>
      </c>
      <c r="I398" s="3" t="n">
        <v>0.0648204269617</v>
      </c>
      <c r="J398" s="3" t="n">
        <v>0.0647649149602</v>
      </c>
    </row>
    <row r="399" customFormat="false" ht="12.75" hidden="false" customHeight="false" outlineLevel="0" collapsed="false">
      <c r="A399" s="2" t="s">
        <v>11</v>
      </c>
      <c r="B399" s="2" t="s">
        <v>37</v>
      </c>
      <c r="C399" s="2" t="s">
        <v>19</v>
      </c>
      <c r="D399" s="2" t="s">
        <v>16</v>
      </c>
      <c r="E399" s="3" t="n">
        <v>1.16208350496</v>
      </c>
      <c r="F399" s="3" t="n">
        <v>0.869831632134</v>
      </c>
      <c r="G399" s="3" t="n">
        <v>0.5970961167236</v>
      </c>
      <c r="H399" s="3" t="n">
        <v>0.359452043859</v>
      </c>
      <c r="I399" s="3" t="n">
        <v>0.1519706818855</v>
      </c>
      <c r="J399" s="3" t="n">
        <v>0.0003388269421</v>
      </c>
    </row>
    <row r="400" customFormat="false" ht="12.75" hidden="false" customHeight="false" outlineLevel="0" collapsed="false">
      <c r="A400" s="2" t="s">
        <v>11</v>
      </c>
      <c r="B400" s="2" t="s">
        <v>37</v>
      </c>
      <c r="C400" s="2" t="s">
        <v>19</v>
      </c>
      <c r="D400" s="2" t="s">
        <v>14</v>
      </c>
      <c r="E400" s="3" t="n">
        <v>1.66818313171</v>
      </c>
      <c r="F400" s="3" t="n">
        <v>2.1800449409436</v>
      </c>
      <c r="G400" s="3" t="n">
        <v>2.3122526339779</v>
      </c>
      <c r="H400" s="3" t="n">
        <v>2.2210102714974</v>
      </c>
      <c r="I400" s="3" t="n">
        <v>1.9187205540003</v>
      </c>
      <c r="J400" s="3" t="n">
        <v>0.1599297797865</v>
      </c>
    </row>
    <row r="401" customFormat="false" ht="12.75" hidden="false" customHeight="false" outlineLevel="0" collapsed="false">
      <c r="A401" s="2" t="s">
        <v>11</v>
      </c>
      <c r="B401" s="2" t="s">
        <v>37</v>
      </c>
      <c r="C401" s="2" t="s">
        <v>19</v>
      </c>
      <c r="D401" s="2" t="s">
        <v>18</v>
      </c>
      <c r="E401" s="3" t="n">
        <v>0.19113531612</v>
      </c>
      <c r="F401" s="3" t="n">
        <v>0.1559575693311</v>
      </c>
      <c r="G401" s="3" t="n">
        <v>0.1261209277645</v>
      </c>
      <c r="H401" s="3" t="n">
        <v>0.1662323612641</v>
      </c>
      <c r="I401" s="3" t="n">
        <v>0.28574576059</v>
      </c>
      <c r="J401" s="3" t="n">
        <v>1.0169101704264</v>
      </c>
    </row>
    <row r="402" customFormat="false" ht="12.75" hidden="false" customHeight="false" outlineLevel="0" collapsed="false">
      <c r="A402" s="2" t="s">
        <v>11</v>
      </c>
      <c r="B402" s="2" t="s">
        <v>37</v>
      </c>
      <c r="C402" s="2" t="s">
        <v>21</v>
      </c>
      <c r="D402" s="2" t="s">
        <v>20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11</v>
      </c>
      <c r="B403" s="2" t="s">
        <v>37</v>
      </c>
      <c r="C403" s="2" t="s">
        <v>21</v>
      </c>
      <c r="D403" s="2" t="s">
        <v>13</v>
      </c>
      <c r="E403" s="3" t="n">
        <v>0.1500985703121</v>
      </c>
      <c r="F403" s="3" t="n">
        <v>0.1455356873113</v>
      </c>
      <c r="G403" s="3" t="n">
        <v>0.1407038301299</v>
      </c>
      <c r="H403" s="3" t="n">
        <v>0.1314371167185</v>
      </c>
      <c r="I403" s="3" t="n">
        <v>0.1289888000668</v>
      </c>
      <c r="J403" s="3" t="n">
        <v>0.1290570146829</v>
      </c>
    </row>
    <row r="404" customFormat="false" ht="12.75" hidden="false" customHeight="false" outlineLevel="0" collapsed="false">
      <c r="A404" s="2" t="s">
        <v>11</v>
      </c>
      <c r="B404" s="2" t="s">
        <v>37</v>
      </c>
      <c r="C404" s="2" t="s">
        <v>21</v>
      </c>
      <c r="D404" s="2" t="s">
        <v>16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11</v>
      </c>
      <c r="B405" s="2" t="s">
        <v>37</v>
      </c>
      <c r="C405" s="2" t="s">
        <v>21</v>
      </c>
      <c r="D405" s="2" t="s">
        <v>14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11</v>
      </c>
      <c r="B406" s="2" t="s">
        <v>37</v>
      </c>
      <c r="C406" s="2" t="s">
        <v>21</v>
      </c>
      <c r="D406" s="2" t="s">
        <v>18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11</v>
      </c>
      <c r="B407" s="2" t="s">
        <v>37</v>
      </c>
      <c r="C407" s="2" t="s">
        <v>22</v>
      </c>
      <c r="D407" s="2" t="s">
        <v>20</v>
      </c>
      <c r="E407" s="3" t="n">
        <v>0.0298014363624</v>
      </c>
      <c r="F407" s="3" t="n">
        <v>0.0201268643311</v>
      </c>
      <c r="G407" s="3" t="n">
        <v>0.0147360742741</v>
      </c>
      <c r="H407" s="3" t="n">
        <v>0.0105834455392</v>
      </c>
      <c r="I407" s="3" t="n">
        <v>0.0076264332083</v>
      </c>
      <c r="J407" s="3" t="n">
        <v>0.0024076307236</v>
      </c>
    </row>
    <row r="408" customFormat="false" ht="12.75" hidden="false" customHeight="false" outlineLevel="0" collapsed="false">
      <c r="A408" s="2" t="s">
        <v>11</v>
      </c>
      <c r="B408" s="2" t="s">
        <v>37</v>
      </c>
      <c r="C408" s="2" t="s">
        <v>22</v>
      </c>
      <c r="D408" s="2" t="s">
        <v>13</v>
      </c>
      <c r="E408" s="3" t="n">
        <v>0.087650236307</v>
      </c>
      <c r="F408" s="3" t="n">
        <v>0.1201874862454</v>
      </c>
      <c r="G408" s="3" t="n">
        <v>0.141010088821</v>
      </c>
      <c r="H408" s="3" t="n">
        <v>0.1509393704784</v>
      </c>
      <c r="I408" s="3" t="n">
        <v>0.1575690180252</v>
      </c>
      <c r="J408" s="3" t="n">
        <v>0.1543511082531</v>
      </c>
    </row>
    <row r="409" customFormat="false" ht="12.75" hidden="false" customHeight="false" outlineLevel="0" collapsed="false">
      <c r="A409" s="2" t="s">
        <v>11</v>
      </c>
      <c r="B409" s="2" t="s">
        <v>37</v>
      </c>
      <c r="C409" s="2" t="s">
        <v>22</v>
      </c>
      <c r="D409" s="2" t="s">
        <v>16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11</v>
      </c>
      <c r="B410" s="2" t="s">
        <v>37</v>
      </c>
      <c r="C410" s="2" t="s">
        <v>22</v>
      </c>
      <c r="D410" s="2" t="s">
        <v>14</v>
      </c>
      <c r="E410" s="3" t="n">
        <v>0.0917136604793</v>
      </c>
      <c r="F410" s="3" t="n">
        <v>0.0724563933924</v>
      </c>
      <c r="G410" s="3" t="n">
        <v>0.0600215548811</v>
      </c>
      <c r="H410" s="3" t="n">
        <v>0.0483109363684</v>
      </c>
      <c r="I410" s="3" t="n">
        <v>0.0389553331674</v>
      </c>
      <c r="J410" s="3" t="n">
        <v>0.0170900797624</v>
      </c>
    </row>
    <row r="411" customFormat="false" ht="12.75" hidden="false" customHeight="false" outlineLevel="0" collapsed="false">
      <c r="A411" s="2" t="s">
        <v>11</v>
      </c>
      <c r="B411" s="2" t="s">
        <v>37</v>
      </c>
      <c r="C411" s="2" t="s">
        <v>22</v>
      </c>
      <c r="D411" s="2" t="s">
        <v>18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11</v>
      </c>
      <c r="B412" s="2" t="s">
        <v>37</v>
      </c>
      <c r="C412" s="2" t="s">
        <v>23</v>
      </c>
      <c r="D412" s="2" t="s">
        <v>20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11</v>
      </c>
      <c r="B413" s="2" t="s">
        <v>37</v>
      </c>
      <c r="C413" s="2" t="s">
        <v>23</v>
      </c>
      <c r="D413" s="2" t="s">
        <v>13</v>
      </c>
      <c r="E413" s="3" t="n">
        <v>1.601051479647</v>
      </c>
      <c r="F413" s="3" t="n">
        <v>1.6143077179898</v>
      </c>
      <c r="G413" s="3" t="n">
        <v>1.5239174477258</v>
      </c>
      <c r="H413" s="3" t="n">
        <v>1.2620298501082</v>
      </c>
      <c r="I413" s="3" t="n">
        <v>0.99821875029</v>
      </c>
      <c r="J413" s="3" t="n">
        <v>0.643812717158</v>
      </c>
    </row>
    <row r="414" customFormat="false" ht="12.75" hidden="false" customHeight="false" outlineLevel="0" collapsed="false">
      <c r="A414" s="2" t="s">
        <v>11</v>
      </c>
      <c r="B414" s="2" t="s">
        <v>37</v>
      </c>
      <c r="C414" s="2" t="s">
        <v>23</v>
      </c>
      <c r="D414" s="2" t="s">
        <v>16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11</v>
      </c>
      <c r="B415" s="2" t="s">
        <v>37</v>
      </c>
      <c r="C415" s="2" t="s">
        <v>23</v>
      </c>
      <c r="D415" s="2" t="s">
        <v>14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11</v>
      </c>
      <c r="B416" s="2" t="s">
        <v>37</v>
      </c>
      <c r="C416" s="2" t="s">
        <v>23</v>
      </c>
      <c r="D416" s="2" t="s">
        <v>18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11</v>
      </c>
      <c r="B417" s="2" t="s">
        <v>37</v>
      </c>
      <c r="C417" s="2" t="s">
        <v>24</v>
      </c>
      <c r="D417" s="2" t="s">
        <v>20</v>
      </c>
      <c r="E417" s="3" t="n">
        <v>0.0221307897886</v>
      </c>
      <c r="F417" s="3" t="n">
        <v>0.0509468384518</v>
      </c>
      <c r="G417" s="3" t="n">
        <v>0.0717084761955</v>
      </c>
      <c r="H417" s="3" t="n">
        <v>0.0859253532024</v>
      </c>
      <c r="I417" s="3" t="n">
        <v>0.0858284230233</v>
      </c>
      <c r="J417" s="3" t="n">
        <v>0.0605110980079</v>
      </c>
    </row>
    <row r="418" customFormat="false" ht="12.75" hidden="false" customHeight="false" outlineLevel="0" collapsed="false">
      <c r="A418" s="2" t="s">
        <v>11</v>
      </c>
      <c r="B418" s="2" t="s">
        <v>37</v>
      </c>
      <c r="C418" s="2" t="s">
        <v>24</v>
      </c>
      <c r="D418" s="2" t="s">
        <v>13</v>
      </c>
      <c r="E418" s="3" t="n">
        <v>0.1292097172634</v>
      </c>
      <c r="F418" s="3" t="n">
        <v>0.1701377661471</v>
      </c>
      <c r="G418" s="3" t="n">
        <v>0.1906518003593</v>
      </c>
      <c r="H418" s="3" t="n">
        <v>0.1862536564732</v>
      </c>
      <c r="I418" s="3" t="n">
        <v>0.1751922095351</v>
      </c>
      <c r="J418" s="3" t="n">
        <v>0.0962041419038</v>
      </c>
    </row>
    <row r="419" customFormat="false" ht="12.75" hidden="false" customHeight="false" outlineLevel="0" collapsed="false">
      <c r="A419" s="2" t="s">
        <v>11</v>
      </c>
      <c r="B419" s="2" t="s">
        <v>37</v>
      </c>
      <c r="C419" s="2" t="s">
        <v>24</v>
      </c>
      <c r="D419" s="2" t="s">
        <v>16</v>
      </c>
      <c r="E419" s="3" t="n">
        <v>0.1767068899214</v>
      </c>
      <c r="F419" s="3" t="n">
        <v>0.1129592584183</v>
      </c>
      <c r="G419" s="3" t="n">
        <v>0.0576413428106</v>
      </c>
      <c r="H419" s="3" t="n">
        <v>0.0145286840082</v>
      </c>
      <c r="I419" s="3" t="n">
        <v>0.0090723111724</v>
      </c>
      <c r="J419" s="3" t="n">
        <v>0.0002208890434</v>
      </c>
    </row>
    <row r="420" customFormat="false" ht="12.75" hidden="false" customHeight="false" outlineLevel="0" collapsed="false">
      <c r="A420" s="2" t="s">
        <v>11</v>
      </c>
      <c r="B420" s="2" t="s">
        <v>37</v>
      </c>
      <c r="C420" s="2" t="s">
        <v>24</v>
      </c>
      <c r="D420" s="2" t="s">
        <v>14</v>
      </c>
      <c r="E420" s="3" t="n">
        <v>0.1531864809484</v>
      </c>
      <c r="F420" s="3" t="n">
        <v>0.131725267833</v>
      </c>
      <c r="G420" s="3" t="n">
        <v>0.1115072722007</v>
      </c>
      <c r="H420" s="3" t="n">
        <v>0.0894287878485</v>
      </c>
      <c r="I420" s="3" t="n">
        <v>0.0694745232564</v>
      </c>
      <c r="J420" s="3" t="n">
        <v>0.0364644582387</v>
      </c>
    </row>
    <row r="421" customFormat="false" ht="12.75" hidden="false" customHeight="false" outlineLevel="0" collapsed="false">
      <c r="A421" s="2" t="s">
        <v>11</v>
      </c>
      <c r="B421" s="2" t="s">
        <v>37</v>
      </c>
      <c r="C421" s="2" t="s">
        <v>24</v>
      </c>
      <c r="D421" s="2" t="s">
        <v>18</v>
      </c>
      <c r="E421" s="3" t="n">
        <v>0.0237255518203</v>
      </c>
      <c r="F421" s="3" t="n">
        <v>0.024594414907</v>
      </c>
      <c r="G421" s="3" t="n">
        <v>0.0244746616765</v>
      </c>
      <c r="H421" s="3" t="n">
        <v>0.0234650315273</v>
      </c>
      <c r="I421" s="3" t="n">
        <v>0.0220387114945</v>
      </c>
      <c r="J421" s="3" t="n">
        <v>0.0164041567662</v>
      </c>
    </row>
    <row r="422" customFormat="false" ht="12.75" hidden="false" customHeight="false" outlineLevel="0" collapsed="false">
      <c r="A422" s="2" t="s">
        <v>11</v>
      </c>
      <c r="B422" s="2" t="s">
        <v>37</v>
      </c>
      <c r="C422" s="2" t="s">
        <v>25</v>
      </c>
      <c r="D422" s="2" t="s">
        <v>20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11</v>
      </c>
      <c r="B423" s="2" t="s">
        <v>37</v>
      </c>
      <c r="C423" s="2" t="s">
        <v>25</v>
      </c>
      <c r="D423" s="2" t="s">
        <v>13</v>
      </c>
      <c r="E423" s="3" t="n">
        <v>0.250171753583</v>
      </c>
      <c r="F423" s="3" t="n">
        <v>0.2472638872352</v>
      </c>
      <c r="G423" s="3" t="n">
        <v>0.2436029902238</v>
      </c>
      <c r="H423" s="3" t="n">
        <v>0.2365676571379</v>
      </c>
      <c r="I423" s="3" t="n">
        <v>0.2298479914976</v>
      </c>
      <c r="J423" s="3" t="n">
        <v>0.204467940951</v>
      </c>
    </row>
    <row r="424" customFormat="false" ht="12.75" hidden="false" customHeight="false" outlineLevel="0" collapsed="false">
      <c r="A424" s="2" t="s">
        <v>11</v>
      </c>
      <c r="B424" s="2" t="s">
        <v>37</v>
      </c>
      <c r="C424" s="2" t="s">
        <v>25</v>
      </c>
      <c r="D424" s="2" t="s">
        <v>16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11</v>
      </c>
      <c r="B425" s="2" t="s">
        <v>37</v>
      </c>
      <c r="C425" s="2" t="s">
        <v>25</v>
      </c>
      <c r="D425" s="2" t="s">
        <v>14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11</v>
      </c>
      <c r="B426" s="2" t="s">
        <v>37</v>
      </c>
      <c r="C426" s="2" t="s">
        <v>25</v>
      </c>
      <c r="D426" s="2" t="s">
        <v>18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11</v>
      </c>
      <c r="B427" s="2" t="s">
        <v>37</v>
      </c>
      <c r="C427" s="2" t="s">
        <v>27</v>
      </c>
      <c r="D427" s="2" t="s">
        <v>20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11</v>
      </c>
      <c r="B428" s="2" t="s">
        <v>37</v>
      </c>
      <c r="C428" s="2" t="s">
        <v>27</v>
      </c>
      <c r="D428" s="2" t="s">
        <v>13</v>
      </c>
      <c r="E428" s="3" t="n">
        <v>0.375246455724</v>
      </c>
      <c r="F428" s="3" t="n">
        <v>0.3921131972168</v>
      </c>
      <c r="G428" s="3" t="n">
        <v>0.4079145151621</v>
      </c>
      <c r="H428" s="3" t="n">
        <v>0.4142626587438</v>
      </c>
      <c r="I428" s="3" t="n">
        <v>0.4212567700459</v>
      </c>
      <c r="J428" s="3" t="n">
        <v>0.4395151507163</v>
      </c>
    </row>
    <row r="429" customFormat="false" ht="12.75" hidden="false" customHeight="false" outlineLevel="0" collapsed="false">
      <c r="A429" s="2" t="s">
        <v>11</v>
      </c>
      <c r="B429" s="2" t="s">
        <v>37</v>
      </c>
      <c r="C429" s="2" t="s">
        <v>27</v>
      </c>
      <c r="D429" s="2" t="s">
        <v>16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11</v>
      </c>
      <c r="B430" s="2" t="s">
        <v>37</v>
      </c>
      <c r="C430" s="2" t="s">
        <v>27</v>
      </c>
      <c r="D430" s="2" t="s">
        <v>14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11</v>
      </c>
      <c r="B431" s="2" t="s">
        <v>37</v>
      </c>
      <c r="C431" s="2" t="s">
        <v>27</v>
      </c>
      <c r="D431" s="2" t="s">
        <v>18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38</v>
      </c>
    </row>
    <row r="450" customFormat="false" ht="12.75" hidden="false" customHeight="false" outlineLevel="0" collapsed="false">
      <c r="A450" s="1" t="s">
        <v>0</v>
      </c>
      <c r="B450" s="1" t="s">
        <v>39</v>
      </c>
      <c r="C450" s="1" t="s">
        <v>40</v>
      </c>
      <c r="D450" s="1" t="s">
        <v>41</v>
      </c>
      <c r="E450" s="1" t="s">
        <v>42</v>
      </c>
      <c r="F450" s="1" t="s">
        <v>43</v>
      </c>
      <c r="G450" s="1" t="s">
        <v>44</v>
      </c>
      <c r="H450" s="1" t="s">
        <v>45</v>
      </c>
      <c r="I450" s="8"/>
      <c r="J450" s="8"/>
    </row>
    <row r="451" customFormat="false" ht="13.4" hidden="false" customHeight="false" outlineLevel="0" collapsed="false">
      <c r="A451" s="2" t="s">
        <v>11</v>
      </c>
      <c r="B451" s="2" t="s">
        <v>46</v>
      </c>
      <c r="C451" s="2" t="s">
        <v>19</v>
      </c>
      <c r="D451" s="3" t="n">
        <v>0.6906250364843</v>
      </c>
      <c r="E451" s="3" t="n">
        <v>6.7856104909371</v>
      </c>
      <c r="F451" s="3" t="n">
        <v>3.9803818114304</v>
      </c>
      <c r="G451" s="3" t="n">
        <v>16.3101477708169</v>
      </c>
      <c r="H451" s="3" t="n">
        <v>2.3675569808618</v>
      </c>
    </row>
    <row r="452" customFormat="false" ht="12.75" hidden="false" customHeight="false" outlineLevel="0" collapsed="false">
      <c r="A452" s="2" t="s">
        <v>11</v>
      </c>
      <c r="B452" s="2" t="s">
        <v>46</v>
      </c>
      <c r="C452" s="2" t="s">
        <v>47</v>
      </c>
      <c r="D452" s="3" t="n">
        <v>0.3309650845781</v>
      </c>
      <c r="E452" s="3" t="n">
        <v>6.6205481541641</v>
      </c>
      <c r="F452" s="3" t="n">
        <v>0.1521933165107</v>
      </c>
      <c r="G452" s="3" t="n">
        <v>0.6895168408181</v>
      </c>
      <c r="H452" s="3" t="n">
        <v>0.1293459771996</v>
      </c>
    </row>
    <row r="453" customFormat="false" ht="12.75" hidden="false" customHeight="false" outlineLevel="0" collapsed="false">
      <c r="A453" s="2" t="s">
        <v>11</v>
      </c>
      <c r="B453" s="2" t="s">
        <v>46</v>
      </c>
      <c r="C453" s="2" t="s">
        <v>48</v>
      </c>
      <c r="D453" s="3" t="n">
        <v>0</v>
      </c>
      <c r="E453" s="3" t="n">
        <v>15.1663993856879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11</v>
      </c>
      <c r="B454" s="2" t="s">
        <v>46</v>
      </c>
      <c r="C454" s="2" t="s">
        <v>21</v>
      </c>
      <c r="D454" s="3" t="n">
        <v>0</v>
      </c>
      <c r="E454" s="3" t="n">
        <v>2.5533827742506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11</v>
      </c>
      <c r="B455" s="2" t="s">
        <v>49</v>
      </c>
      <c r="C455" s="2" t="s">
        <v>19</v>
      </c>
      <c r="D455" s="3" t="n">
        <v>1.6218039904879</v>
      </c>
      <c r="E455" s="3" t="n">
        <v>4.255278848</v>
      </c>
      <c r="F455" s="3" t="n">
        <v>4.7355996540352</v>
      </c>
      <c r="G455" s="3" t="n">
        <v>8.0898920802783</v>
      </c>
      <c r="H455" s="3" t="n">
        <v>0.3674510273475</v>
      </c>
    </row>
    <row r="456" customFormat="false" ht="12.75" hidden="false" customHeight="false" outlineLevel="0" collapsed="false">
      <c r="A456" s="2" t="s">
        <v>11</v>
      </c>
      <c r="B456" s="2" t="s">
        <v>49</v>
      </c>
      <c r="C456" s="2" t="s">
        <v>47</v>
      </c>
      <c r="D456" s="3" t="n">
        <v>1.0190343626146</v>
      </c>
      <c r="E456" s="3" t="n">
        <v>3.956132073634</v>
      </c>
      <c r="F456" s="3" t="n">
        <v>1.8135789135536</v>
      </c>
      <c r="G456" s="3" t="n">
        <v>2.4709434767953</v>
      </c>
      <c r="H456" s="3" t="n">
        <v>0.117609920944</v>
      </c>
    </row>
    <row r="457" customFormat="false" ht="12.75" hidden="false" customHeight="false" outlineLevel="0" collapsed="false">
      <c r="A457" s="2" t="s">
        <v>11</v>
      </c>
      <c r="B457" s="2" t="s">
        <v>49</v>
      </c>
      <c r="C457" s="2" t="s">
        <v>48</v>
      </c>
      <c r="D457" s="3" t="n">
        <v>0</v>
      </c>
      <c r="E457" s="3" t="n">
        <v>19.4740359554902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11</v>
      </c>
      <c r="B458" s="2" t="s">
        <v>49</v>
      </c>
      <c r="C458" s="2" t="s">
        <v>21</v>
      </c>
      <c r="D458" s="3" t="n">
        <v>0</v>
      </c>
      <c r="E458" s="3" t="n">
        <v>0.9324418667154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11</v>
      </c>
      <c r="B459" s="2" t="s">
        <v>50</v>
      </c>
      <c r="C459" s="2" t="s">
        <v>19</v>
      </c>
      <c r="D459" s="3" t="n">
        <v>0.2902088311111</v>
      </c>
      <c r="E459" s="3" t="n">
        <v>1.2702526007549</v>
      </c>
      <c r="F459" s="3" t="n">
        <v>2.8857025066213</v>
      </c>
      <c r="G459" s="3" t="n">
        <v>8.2648998634856</v>
      </c>
      <c r="H459" s="3" t="n">
        <v>1.0461433792211</v>
      </c>
    </row>
    <row r="460" customFormat="false" ht="12.75" hidden="false" customHeight="false" outlineLevel="0" collapsed="false">
      <c r="A460" s="2" t="s">
        <v>11</v>
      </c>
      <c r="B460" s="2" t="s">
        <v>50</v>
      </c>
      <c r="C460" s="2" t="s">
        <v>47</v>
      </c>
      <c r="D460" s="3" t="n">
        <v>0.5643450901553</v>
      </c>
      <c r="E460" s="3" t="n">
        <v>2.4979796237378</v>
      </c>
      <c r="F460" s="3" t="n">
        <v>1.1563198343223</v>
      </c>
      <c r="G460" s="3" t="n">
        <v>2.7948587817418</v>
      </c>
      <c r="H460" s="3" t="n">
        <v>0.3653701014559</v>
      </c>
    </row>
    <row r="461" customFormat="false" ht="12.75" hidden="false" customHeight="false" outlineLevel="0" collapsed="false">
      <c r="A461" s="2" t="s">
        <v>11</v>
      </c>
      <c r="B461" s="2" t="s">
        <v>50</v>
      </c>
      <c r="C461" s="2" t="s">
        <v>48</v>
      </c>
      <c r="D461" s="3" t="n">
        <v>0</v>
      </c>
      <c r="E461" s="3" t="n">
        <v>7.6268669874168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11</v>
      </c>
      <c r="B462" s="2" t="s">
        <v>50</v>
      </c>
      <c r="C462" s="2" t="s">
        <v>21</v>
      </c>
      <c r="D462" s="3" t="n">
        <v>0</v>
      </c>
      <c r="E462" s="3" t="n">
        <v>0.4602227730622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11</v>
      </c>
      <c r="B463" s="2" t="s">
        <v>20</v>
      </c>
      <c r="C463" s="2" t="s">
        <v>19</v>
      </c>
      <c r="D463" s="3" t="n">
        <v>2.2975463599699</v>
      </c>
      <c r="E463" s="3" t="n">
        <v>5.5278277553415</v>
      </c>
      <c r="F463" s="3" t="n">
        <v>9.5046119283526</v>
      </c>
      <c r="G463" s="3" t="n">
        <v>22.5124674086975</v>
      </c>
      <c r="H463" s="3" t="n">
        <v>2.2629399177335</v>
      </c>
    </row>
    <row r="464" customFormat="false" ht="12.75" hidden="false" customHeight="false" outlineLevel="0" collapsed="false">
      <c r="A464" s="2" t="s">
        <v>11</v>
      </c>
      <c r="B464" s="2" t="s">
        <v>20</v>
      </c>
      <c r="C464" s="2" t="s">
        <v>47</v>
      </c>
      <c r="D464" s="3" t="n">
        <v>2.8899087018061</v>
      </c>
      <c r="E464" s="3" t="n">
        <v>12.721346144363</v>
      </c>
      <c r="F464" s="3" t="n">
        <v>2.6680832774792</v>
      </c>
      <c r="G464" s="3" t="n">
        <v>8.7551393428628</v>
      </c>
      <c r="H464" s="3" t="n">
        <v>0.6247063240914</v>
      </c>
    </row>
    <row r="465" customFormat="false" ht="12.75" hidden="false" customHeight="false" outlineLevel="0" collapsed="false">
      <c r="A465" s="2" t="s">
        <v>11</v>
      </c>
      <c r="B465" s="2" t="s">
        <v>20</v>
      </c>
      <c r="C465" s="2" t="s">
        <v>48</v>
      </c>
      <c r="D465" s="3" t="n">
        <v>0</v>
      </c>
      <c r="E465" s="3" t="n">
        <v>17.6743125967365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11</v>
      </c>
      <c r="B466" s="2" t="s">
        <v>20</v>
      </c>
      <c r="C466" s="2" t="s">
        <v>21</v>
      </c>
      <c r="D466" s="3" t="n">
        <v>0</v>
      </c>
      <c r="E466" s="3" t="n">
        <v>1.9663936330031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SUM(D451:D466)</f>
        <v>9.7044374572073</v>
      </c>
      <c r="E467" s="0" t="n">
        <f aca="false">SUM(E451:E466)</f>
        <v>109.489031663295</v>
      </c>
      <c r="F467" s="0" t="n">
        <f aca="false">SUM(F451:F466)</f>
        <v>26.8964712423053</v>
      </c>
      <c r="G467" s="0" t="n">
        <f aca="false">SUM(G451:G466)</f>
        <v>69.8878655654963</v>
      </c>
      <c r="H467" s="0" t="n">
        <f aca="false">SUM(H451:H466)</f>
        <v>7.2811236288548</v>
      </c>
      <c r="I467" s="9" t="n">
        <f aca="false">SUM(D467:H467)</f>
        <v>223.258929557159</v>
      </c>
    </row>
    <row r="469" customFormat="false" ht="12.8" hidden="false" customHeight="false" outlineLevel="0" collapsed="false">
      <c r="A469" s="0" t="s">
        <v>51</v>
      </c>
    </row>
    <row r="470" customFormat="false" ht="12.75" hidden="false" customHeight="false" outlineLevel="0" collapsed="false">
      <c r="A470" s="1" t="s">
        <v>0</v>
      </c>
      <c r="B470" s="1" t="s">
        <v>39</v>
      </c>
      <c r="C470" s="1" t="s">
        <v>40</v>
      </c>
      <c r="D470" s="1" t="s">
        <v>52</v>
      </c>
      <c r="E470" s="1" t="s">
        <v>53</v>
      </c>
      <c r="F470" s="1" t="s">
        <v>54</v>
      </c>
      <c r="G470" s="1" t="s">
        <v>55</v>
      </c>
      <c r="H470" s="1" t="s">
        <v>56</v>
      </c>
    </row>
    <row r="471" customFormat="false" ht="13.4" hidden="false" customHeight="false" outlineLevel="0" collapsed="false">
      <c r="A471" s="2" t="s">
        <v>11</v>
      </c>
      <c r="B471" s="2" t="s">
        <v>46</v>
      </c>
      <c r="C471" s="2" t="s">
        <v>19</v>
      </c>
      <c r="D471" s="3" t="n">
        <v>0.7132988583755</v>
      </c>
      <c r="E471" s="3" t="n">
        <v>6.83421882521</v>
      </c>
      <c r="F471" s="3" t="n">
        <v>4.4261162821883</v>
      </c>
      <c r="G471" s="3" t="n">
        <v>15.489677445803</v>
      </c>
      <c r="H471" s="3" t="n">
        <v>2.5999844707957</v>
      </c>
    </row>
    <row r="472" customFormat="false" ht="12.75" hidden="false" customHeight="false" outlineLevel="0" collapsed="false">
      <c r="A472" s="2" t="s">
        <v>11</v>
      </c>
      <c r="B472" s="2" t="s">
        <v>46</v>
      </c>
      <c r="C472" s="2" t="s">
        <v>47</v>
      </c>
      <c r="D472" s="3" t="n">
        <v>0.3195287342265</v>
      </c>
      <c r="E472" s="3" t="n">
        <v>6.3886345644741</v>
      </c>
      <c r="F472" s="3" t="n">
        <v>0.1808643758771</v>
      </c>
      <c r="G472" s="3" t="n">
        <v>0.7341875458847</v>
      </c>
      <c r="H472" s="3" t="n">
        <v>0.1262848284545</v>
      </c>
    </row>
    <row r="473" customFormat="false" ht="12.75" hidden="false" customHeight="false" outlineLevel="0" collapsed="false">
      <c r="A473" s="2" t="s">
        <v>11</v>
      </c>
      <c r="B473" s="2" t="s">
        <v>46</v>
      </c>
      <c r="C473" s="2" t="s">
        <v>48</v>
      </c>
      <c r="D473" s="3" t="n">
        <v>0</v>
      </c>
      <c r="E473" s="3" t="n">
        <v>14.6521214066625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11</v>
      </c>
      <c r="B474" s="2" t="s">
        <v>46</v>
      </c>
      <c r="C474" s="2" t="s">
        <v>21</v>
      </c>
      <c r="D474" s="3" t="n">
        <v>0</v>
      </c>
      <c r="E474" s="3" t="n">
        <v>2.5011223171736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11</v>
      </c>
      <c r="B475" s="2" t="s">
        <v>49</v>
      </c>
      <c r="C475" s="2" t="s">
        <v>19</v>
      </c>
      <c r="D475" s="3" t="n">
        <v>1.1581246876839</v>
      </c>
      <c r="E475" s="3" t="n">
        <v>4.4455652890062</v>
      </c>
      <c r="F475" s="3" t="n">
        <v>5.2749567169352</v>
      </c>
      <c r="G475" s="3" t="n">
        <v>8.5184314987292</v>
      </c>
      <c r="H475" s="3" t="n">
        <v>0.3773544240326</v>
      </c>
    </row>
    <row r="476" customFormat="false" ht="12.75" hidden="false" customHeight="false" outlineLevel="0" collapsed="false">
      <c r="A476" s="2" t="s">
        <v>11</v>
      </c>
      <c r="B476" s="2" t="s">
        <v>49</v>
      </c>
      <c r="C476" s="2" t="s">
        <v>47</v>
      </c>
      <c r="D476" s="3" t="n">
        <v>1.0368166250408</v>
      </c>
      <c r="E476" s="3" t="n">
        <v>3.5043206407912</v>
      </c>
      <c r="F476" s="3" t="n">
        <v>2.0503025973138</v>
      </c>
      <c r="G476" s="3" t="n">
        <v>2.627450069103</v>
      </c>
      <c r="H476" s="3" t="n">
        <v>0.1161945380634</v>
      </c>
    </row>
    <row r="477" customFormat="false" ht="12.75" hidden="false" customHeight="false" outlineLevel="0" collapsed="false">
      <c r="A477" s="2" t="s">
        <v>11</v>
      </c>
      <c r="B477" s="2" t="s">
        <v>49</v>
      </c>
      <c r="C477" s="2" t="s">
        <v>48</v>
      </c>
      <c r="D477" s="3" t="n">
        <v>0</v>
      </c>
      <c r="E477" s="3" t="n">
        <v>19.4353133326085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11</v>
      </c>
      <c r="B478" s="2" t="s">
        <v>49</v>
      </c>
      <c r="C478" s="2" t="s">
        <v>21</v>
      </c>
      <c r="D478" s="3" t="n">
        <v>0</v>
      </c>
      <c r="E478" s="3" t="n">
        <v>0.896887971684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11</v>
      </c>
      <c r="B479" s="2" t="s">
        <v>50</v>
      </c>
      <c r="C479" s="2" t="s">
        <v>19</v>
      </c>
      <c r="D479" s="3" t="n">
        <v>0.3191367876086</v>
      </c>
      <c r="E479" s="3" t="n">
        <v>1.314806611997</v>
      </c>
      <c r="F479" s="3" t="n">
        <v>3.2022658695326</v>
      </c>
      <c r="G479" s="3" t="n">
        <v>7.785459564098</v>
      </c>
      <c r="H479" s="3" t="n">
        <v>1.159116988445</v>
      </c>
    </row>
    <row r="480" customFormat="false" ht="12.75" hidden="false" customHeight="false" outlineLevel="0" collapsed="false">
      <c r="A480" s="2" t="s">
        <v>11</v>
      </c>
      <c r="B480" s="2" t="s">
        <v>50</v>
      </c>
      <c r="C480" s="2" t="s">
        <v>47</v>
      </c>
      <c r="D480" s="3" t="n">
        <v>0.4912341977703</v>
      </c>
      <c r="E480" s="3" t="n">
        <v>2.1499991862602</v>
      </c>
      <c r="F480" s="3" t="n">
        <v>1.3104255996138</v>
      </c>
      <c r="G480" s="3" t="n">
        <v>2.9842097439584</v>
      </c>
      <c r="H480" s="3" t="n">
        <v>0.3577947561399</v>
      </c>
    </row>
    <row r="481" customFormat="false" ht="12.75" hidden="false" customHeight="false" outlineLevel="0" collapsed="false">
      <c r="A481" s="2" t="s">
        <v>11</v>
      </c>
      <c r="B481" s="2" t="s">
        <v>50</v>
      </c>
      <c r="C481" s="2" t="s">
        <v>48</v>
      </c>
      <c r="D481" s="3" t="n">
        <v>0</v>
      </c>
      <c r="E481" s="3" t="n">
        <v>7.5247397443575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11</v>
      </c>
      <c r="B482" s="2" t="s">
        <v>50</v>
      </c>
      <c r="C482" s="2" t="s">
        <v>21</v>
      </c>
      <c r="D482" s="3" t="n">
        <v>0</v>
      </c>
      <c r="E482" s="3" t="n">
        <v>0.4486227447139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11</v>
      </c>
      <c r="B483" s="2" t="s">
        <v>20</v>
      </c>
      <c r="C483" s="2" t="s">
        <v>19</v>
      </c>
      <c r="D483" s="3" t="n">
        <v>2.1128322131018</v>
      </c>
      <c r="E483" s="3" t="n">
        <v>5.5459315075278</v>
      </c>
      <c r="F483" s="3" t="n">
        <v>10.5991172802336</v>
      </c>
      <c r="G483" s="3" t="n">
        <v>22.8480227735633</v>
      </c>
      <c r="H483" s="3" t="n">
        <v>2.4955755030616</v>
      </c>
    </row>
    <row r="484" customFormat="false" ht="12.75" hidden="false" customHeight="false" outlineLevel="0" collapsed="false">
      <c r="A484" s="2" t="s">
        <v>11</v>
      </c>
      <c r="B484" s="2" t="s">
        <v>20</v>
      </c>
      <c r="C484" s="2" t="s">
        <v>47</v>
      </c>
      <c r="D484" s="3" t="n">
        <v>2.7777757123076</v>
      </c>
      <c r="E484" s="3" t="n">
        <v>11.5038764416453</v>
      </c>
      <c r="F484" s="3" t="n">
        <v>3.0814286041341</v>
      </c>
      <c r="G484" s="3" t="n">
        <v>9.4128316735729</v>
      </c>
      <c r="H484" s="3" t="n">
        <v>0.6177817570699</v>
      </c>
    </row>
    <row r="485" customFormat="false" ht="12.75" hidden="false" customHeight="false" outlineLevel="0" collapsed="false">
      <c r="A485" s="2" t="s">
        <v>11</v>
      </c>
      <c r="B485" s="2" t="s">
        <v>20</v>
      </c>
      <c r="C485" s="2" t="s">
        <v>48</v>
      </c>
      <c r="D485" s="3" t="n">
        <v>0</v>
      </c>
      <c r="E485" s="3" t="n">
        <v>17.416856680178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11</v>
      </c>
      <c r="B486" s="2" t="s">
        <v>20</v>
      </c>
      <c r="C486" s="2" t="s">
        <v>21</v>
      </c>
      <c r="D486" s="3" t="n">
        <v>0</v>
      </c>
      <c r="E486" s="3" t="n">
        <v>1.8988725297849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SUM(D471:D486)</f>
        <v>8.928747816115</v>
      </c>
      <c r="E487" s="0" t="n">
        <f aca="false">SUM(E471:E486)</f>
        <v>106.461889794075</v>
      </c>
      <c r="F487" s="0" t="n">
        <f aca="false">SUM(F471:F486)</f>
        <v>30.1254773258285</v>
      </c>
      <c r="G487" s="0" t="n">
        <f aca="false">SUM(G471:G486)</f>
        <v>70.4002703147125</v>
      </c>
      <c r="H487" s="0" t="n">
        <f aca="false">SUM(H471:H486)</f>
        <v>7.8500872660626</v>
      </c>
      <c r="I487" s="9" t="n">
        <f aca="false">SUM(D487:H487)</f>
        <v>223.766472516793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I33" activeCellId="0" sqref="I33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14.9" hidden="false" customHeight="false" outlineLevel="0" collapsed="false">
      <c r="A1" s="1" t="s">
        <v>0</v>
      </c>
      <c r="B1" s="1" t="s">
        <v>57</v>
      </c>
      <c r="C1" s="1" t="s">
        <v>58</v>
      </c>
      <c r="D1" s="1" t="s">
        <v>59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60</v>
      </c>
      <c r="K1" s="1" t="s">
        <v>0</v>
      </c>
      <c r="L1" s="1" t="s">
        <v>57</v>
      </c>
      <c r="M1" s="1" t="s">
        <v>58</v>
      </c>
      <c r="N1" s="1" t="s">
        <v>59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0" t="s">
        <v>61</v>
      </c>
      <c r="U1" s="10" t="s">
        <v>0</v>
      </c>
      <c r="V1" s="10" t="s">
        <v>57</v>
      </c>
      <c r="W1" s="10" t="s">
        <v>58</v>
      </c>
      <c r="X1" s="10" t="s">
        <v>59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r="2" customFormat="false" ht="37.3" hidden="false" customHeight="false" outlineLevel="0" collapsed="false">
      <c r="A2" s="2" t="s">
        <v>11</v>
      </c>
      <c r="B2" s="2" t="s">
        <v>62</v>
      </c>
      <c r="C2" s="2" t="s">
        <v>18</v>
      </c>
      <c r="D2" s="3" t="n">
        <v>7.3902532756643</v>
      </c>
      <c r="E2" s="3" t="n">
        <v>5.8535485765269</v>
      </c>
      <c r="F2" s="3" t="n">
        <v>4.8211416383076</v>
      </c>
      <c r="G2" s="3" t="n">
        <v>4.7686607187748</v>
      </c>
      <c r="H2" s="3" t="n">
        <v>5.4967456971942</v>
      </c>
      <c r="I2" s="3" t="n">
        <v>13.8240479055042</v>
      </c>
      <c r="K2" s="2" t="s">
        <v>11</v>
      </c>
      <c r="L2" s="2" t="s">
        <v>62</v>
      </c>
      <c r="M2" s="2" t="s">
        <v>18</v>
      </c>
      <c r="N2" s="3" t="n">
        <v>6.2583508411843</v>
      </c>
      <c r="O2" s="3" t="n">
        <v>5.0078103176659</v>
      </c>
      <c r="P2" s="3" t="n">
        <v>4.8123247633239</v>
      </c>
      <c r="Q2" s="3" t="n">
        <v>5.563158415366</v>
      </c>
      <c r="R2" s="3" t="n">
        <v>6.9145506120513</v>
      </c>
      <c r="S2" s="3" t="n">
        <v>16.5901293725793</v>
      </c>
      <c r="U2" s="4" t="s">
        <v>63</v>
      </c>
      <c r="V2" s="4" t="s">
        <v>62</v>
      </c>
      <c r="W2" s="4" t="s">
        <v>18</v>
      </c>
      <c r="X2" s="0" t="n">
        <f aca="false">$N$2/$D$2</f>
        <v>0.846838478701766</v>
      </c>
      <c r="Y2" s="0" t="n">
        <f aca="false">$O$2/$E$2</f>
        <v>0.855517000020729</v>
      </c>
      <c r="Z2" s="0" t="n">
        <f aca="false">$P$2/$F$2</f>
        <v>0.998171205982906</v>
      </c>
      <c r="AA2" s="0" t="n">
        <f aca="false">$Q$2/$G$2</f>
        <v>1.16660814082729</v>
      </c>
      <c r="AB2" s="0" t="n">
        <f aca="false">$R$2/$H$2</f>
        <v>1.25793532991363</v>
      </c>
      <c r="AC2" s="0" t="n">
        <f aca="false">$S$2/$I$2</f>
        <v>1.20009200532167</v>
      </c>
    </row>
    <row r="3" customFormat="false" ht="37.3" hidden="false" customHeight="false" outlineLevel="0" collapsed="false">
      <c r="A3" s="2" t="s">
        <v>11</v>
      </c>
      <c r="B3" s="2" t="s">
        <v>62</v>
      </c>
      <c r="C3" s="2" t="s">
        <v>20</v>
      </c>
      <c r="D3" s="3" t="n">
        <v>3.2636026263352</v>
      </c>
      <c r="E3" s="3" t="n">
        <v>4.554865199676</v>
      </c>
      <c r="F3" s="3" t="n">
        <v>4.9132530126484</v>
      </c>
      <c r="G3" s="3" t="n">
        <v>4.9069935957596</v>
      </c>
      <c r="H3" s="3" t="n">
        <v>4.9812625140678</v>
      </c>
      <c r="I3" s="3" t="n">
        <v>2.1114246390711</v>
      </c>
      <c r="K3" s="2" t="s">
        <v>11</v>
      </c>
      <c r="L3" s="2" t="s">
        <v>62</v>
      </c>
      <c r="M3" s="2" t="s">
        <v>20</v>
      </c>
      <c r="N3" s="3" t="n">
        <v>3.3641977648352</v>
      </c>
      <c r="O3" s="3" t="n">
        <v>5.8115039680125</v>
      </c>
      <c r="P3" s="3" t="n">
        <v>6.87367298272</v>
      </c>
      <c r="Q3" s="3" t="n">
        <v>7.1165581125207</v>
      </c>
      <c r="R3" s="3" t="n">
        <v>7.286747951635</v>
      </c>
      <c r="S3" s="3" t="n">
        <v>2.5173421828472</v>
      </c>
      <c r="U3" s="4" t="s">
        <v>63</v>
      </c>
      <c r="V3" s="4" t="s">
        <v>62</v>
      </c>
      <c r="W3" s="4" t="s">
        <v>20</v>
      </c>
      <c r="X3" s="0" t="n">
        <f aca="false">$N$3/$D$3</f>
        <v>1.03082334156991</v>
      </c>
      <c r="Y3" s="0" t="n">
        <f aca="false">$O$3/$E$3</f>
        <v>1.27588934320732</v>
      </c>
      <c r="Z3" s="0" t="n">
        <f aca="false">$P$3/$F$3</f>
        <v>1.39900651666519</v>
      </c>
      <c r="AA3" s="0" t="n">
        <f aca="false">$Q$3/$G$3</f>
        <v>1.45028885276527</v>
      </c>
      <c r="AB3" s="0" t="n">
        <f aca="false">$R$3/$H$3</f>
        <v>1.46283154743525</v>
      </c>
      <c r="AC3" s="0" t="n">
        <f aca="false">$S$3/$I$3</f>
        <v>1.19224817986148</v>
      </c>
    </row>
    <row r="4" customFormat="false" ht="49.25" hidden="false" customHeight="false" outlineLevel="0" collapsed="false">
      <c r="A4" s="2" t="s">
        <v>11</v>
      </c>
      <c r="B4" s="2" t="s">
        <v>64</v>
      </c>
      <c r="C4" s="2" t="s">
        <v>18</v>
      </c>
      <c r="D4" s="3" t="n">
        <v>0.0035332709121</v>
      </c>
      <c r="E4" s="3" t="n">
        <v>0.0345851593059</v>
      </c>
      <c r="F4" s="3" t="n">
        <v>0.085678346166</v>
      </c>
      <c r="G4" s="3" t="n">
        <v>0.1482974969629</v>
      </c>
      <c r="H4" s="3" t="n">
        <v>0.4101602127635</v>
      </c>
      <c r="I4" s="3" t="n">
        <v>2.7355011389276</v>
      </c>
      <c r="K4" s="2" t="s">
        <v>11</v>
      </c>
      <c r="L4" s="2" t="s">
        <v>64</v>
      </c>
      <c r="M4" s="2" t="s">
        <v>18</v>
      </c>
      <c r="N4" s="3" t="n">
        <v>0.0037658440103</v>
      </c>
      <c r="O4" s="3" t="n">
        <v>0.0431386527611</v>
      </c>
      <c r="P4" s="3" t="n">
        <v>0.134199807101</v>
      </c>
      <c r="Q4" s="3" t="n">
        <v>0.2420363614073</v>
      </c>
      <c r="R4" s="3" t="n">
        <v>0.5571041360409</v>
      </c>
      <c r="S4" s="3" t="n">
        <v>2.9942619213349</v>
      </c>
      <c r="U4" s="4" t="s">
        <v>63</v>
      </c>
      <c r="V4" s="4" t="s">
        <v>64</v>
      </c>
      <c r="W4" s="4" t="s">
        <v>18</v>
      </c>
      <c r="X4" s="0" t="n">
        <f aca="false">$N$4/$D$4</f>
        <v>1.06582373782988</v>
      </c>
      <c r="Y4" s="0" t="n">
        <f aca="false">$O$4/$E$4</f>
        <v>1.24731687309998</v>
      </c>
      <c r="Z4" s="0" t="n">
        <f aca="false">$P$4/$F$4</f>
        <v>1.56632116638889</v>
      </c>
      <c r="AA4" s="0" t="n">
        <f aca="false">$Q$4/$G$4</f>
        <v>1.63210011203258</v>
      </c>
      <c r="AB4" s="0" t="n">
        <f aca="false">$R$4/$H$4</f>
        <v>1.35825981824846</v>
      </c>
      <c r="AC4" s="0" t="n">
        <f aca="false">$S$4/$I$4</f>
        <v>1.0945935568167</v>
      </c>
    </row>
    <row r="5" customFormat="false" ht="49.25" hidden="false" customHeight="false" outlineLevel="0" collapsed="false">
      <c r="A5" s="2" t="s">
        <v>11</v>
      </c>
      <c r="B5" s="2" t="s">
        <v>64</v>
      </c>
      <c r="C5" s="2" t="s">
        <v>20</v>
      </c>
      <c r="D5" s="3" t="n">
        <v>0.0331635976088</v>
      </c>
      <c r="E5" s="3" t="n">
        <v>0.191867217902</v>
      </c>
      <c r="F5" s="3" t="n">
        <v>0.2428963401028</v>
      </c>
      <c r="G5" s="3" t="n">
        <v>0.2504964320024</v>
      </c>
      <c r="H5" s="3" t="n">
        <v>0.2879931721548</v>
      </c>
      <c r="I5" s="3" t="n">
        <v>0.2400033654387</v>
      </c>
      <c r="K5" s="2" t="s">
        <v>11</v>
      </c>
      <c r="L5" s="2" t="s">
        <v>64</v>
      </c>
      <c r="M5" s="2" t="s">
        <v>20</v>
      </c>
      <c r="N5" s="3" t="n">
        <v>0.0432068098256</v>
      </c>
      <c r="O5" s="3" t="n">
        <v>0.2487064226736</v>
      </c>
      <c r="P5" s="3" t="n">
        <v>0.3243681411594</v>
      </c>
      <c r="Q5" s="3" t="n">
        <v>0.3434427031258</v>
      </c>
      <c r="R5" s="3" t="n">
        <v>0.390684789906</v>
      </c>
      <c r="S5" s="3" t="n">
        <v>0.27255194593</v>
      </c>
      <c r="U5" s="4" t="s">
        <v>63</v>
      </c>
      <c r="V5" s="4" t="s">
        <v>64</v>
      </c>
      <c r="W5" s="4" t="s">
        <v>20</v>
      </c>
      <c r="X5" s="0" t="n">
        <f aca="false">$N$5/$D$5</f>
        <v>1.30283844157291</v>
      </c>
      <c r="Y5" s="0" t="n">
        <f aca="false">$O$5/$E$5</f>
        <v>1.29624239822267</v>
      </c>
      <c r="Z5" s="0" t="n">
        <f aca="false">$P$5/$F$5</f>
        <v>1.33541798539294</v>
      </c>
      <c r="AA5" s="0" t="n">
        <f aca="false">$Q$5/$G$5</f>
        <v>1.37104828352409</v>
      </c>
      <c r="AB5" s="0" t="n">
        <f aca="false">$R$5/$H$5</f>
        <v>1.35657657083621</v>
      </c>
      <c r="AC5" s="0" t="n">
        <f aca="false">$S$5/$I$5</f>
        <v>1.13561718366659</v>
      </c>
    </row>
    <row r="6" customFormat="false" ht="25.35" hidden="false" customHeight="false" outlineLevel="0" collapsed="false">
      <c r="A6" s="2" t="s">
        <v>11</v>
      </c>
      <c r="B6" s="2" t="s">
        <v>65</v>
      </c>
      <c r="C6" s="2" t="s">
        <v>13</v>
      </c>
      <c r="D6" s="3" t="n">
        <v>0.3708589979238</v>
      </c>
      <c r="E6" s="3" t="n">
        <v>0.2805119112154</v>
      </c>
      <c r="F6" s="3" t="n">
        <v>0.1896750205385</v>
      </c>
      <c r="G6" s="3" t="n">
        <v>0.1278173905491</v>
      </c>
      <c r="H6" s="3" t="n">
        <v>0.0687882126931</v>
      </c>
      <c r="I6" s="3" t="n">
        <v>0.0210300295546</v>
      </c>
      <c r="K6" s="2" t="s">
        <v>11</v>
      </c>
      <c r="L6" s="2" t="s">
        <v>65</v>
      </c>
      <c r="M6" s="2" t="s">
        <v>13</v>
      </c>
      <c r="N6" s="3" t="n">
        <v>0.3115215610075</v>
      </c>
      <c r="O6" s="3" t="n">
        <v>0.2356300048541</v>
      </c>
      <c r="P6" s="3" t="n">
        <v>0.1594327161921</v>
      </c>
      <c r="Q6" s="3" t="n">
        <v>0.107681883376</v>
      </c>
      <c r="R6" s="3" t="n">
        <v>0.0582841780021</v>
      </c>
      <c r="S6" s="3" t="n">
        <v>0.018467009379</v>
      </c>
      <c r="U6" s="4" t="s">
        <v>63</v>
      </c>
      <c r="V6" s="4" t="s">
        <v>65</v>
      </c>
      <c r="W6" s="4" t="s">
        <v>13</v>
      </c>
      <c r="X6" s="0" t="n">
        <f aca="false">$N$6/$D$6</f>
        <v>0.840000007419283</v>
      </c>
      <c r="Y6" s="0" t="n">
        <f aca="false">$O$6/$E$6</f>
        <v>0.83999999797928</v>
      </c>
      <c r="Z6" s="0" t="n">
        <f aca="false">$P$6/$F$6</f>
        <v>0.840557263362671</v>
      </c>
      <c r="AA6" s="0" t="n">
        <f aca="false">$Q$6/$G$6</f>
        <v>0.842466607348198</v>
      </c>
      <c r="AB6" s="0" t="n">
        <f aca="false">$R$6/$H$6</f>
        <v>0.847298915326323</v>
      </c>
      <c r="AC6" s="0" t="n">
        <f aca="false">$S$6/$I$6</f>
        <v>0.878125697876664</v>
      </c>
    </row>
    <row r="7" customFormat="false" ht="37.3" hidden="false" customHeight="false" outlineLevel="0" collapsed="false">
      <c r="A7" s="2" t="s">
        <v>11</v>
      </c>
      <c r="B7" s="2" t="s">
        <v>66</v>
      </c>
      <c r="C7" s="2" t="s">
        <v>13</v>
      </c>
      <c r="D7" s="3" t="n">
        <v>0.000118909144</v>
      </c>
      <c r="E7" s="3" t="n">
        <v>0.0005603749999</v>
      </c>
      <c r="F7" s="3" t="n">
        <v>0.0006443847881</v>
      </c>
      <c r="G7" s="3" t="n">
        <v>0.0006954747996</v>
      </c>
      <c r="H7" s="3" t="n">
        <v>0.0013443297675</v>
      </c>
      <c r="I7" s="3" t="n">
        <v>0.0064541600056</v>
      </c>
      <c r="K7" s="2" t="s">
        <v>11</v>
      </c>
      <c r="L7" s="2" t="s">
        <v>66</v>
      </c>
      <c r="M7" s="2" t="s">
        <v>13</v>
      </c>
      <c r="N7" s="3" t="n">
        <v>0.0001189091399</v>
      </c>
      <c r="O7" s="3" t="n">
        <v>0.0005603749973</v>
      </c>
      <c r="P7" s="3" t="n">
        <v>0.000644384805</v>
      </c>
      <c r="Q7" s="3" t="n">
        <v>0.0006954747942</v>
      </c>
      <c r="R7" s="3" t="n">
        <v>0.0013443297356</v>
      </c>
      <c r="S7" s="3" t="n">
        <v>0.0064541599843</v>
      </c>
      <c r="U7" s="4" t="s">
        <v>63</v>
      </c>
      <c r="V7" s="4" t="s">
        <v>66</v>
      </c>
      <c r="W7" s="4" t="s">
        <v>13</v>
      </c>
      <c r="X7" s="0" t="n">
        <f aca="false">$N$7/$D$7</f>
        <v>0.999999965519893</v>
      </c>
      <c r="Y7" s="0" t="n">
        <f aca="false">$O$7/$E$7</f>
        <v>0.99999999536025</v>
      </c>
      <c r="Z7" s="0" t="n">
        <f aca="false">$P$7/$F$7</f>
        <v>1.00000002622657</v>
      </c>
      <c r="AA7" s="0" t="n">
        <f aca="false">$Q$7/$G$7</f>
        <v>0.99999999223552</v>
      </c>
      <c r="AB7" s="0" t="n">
        <f aca="false">$R$7/$H$7</f>
        <v>0.999999976270703</v>
      </c>
      <c r="AC7" s="0" t="n">
        <f aca="false">$S$7/$I$7</f>
        <v>0.999999996699803</v>
      </c>
    </row>
    <row r="8" customFormat="false" ht="37.3" hidden="false" customHeight="false" outlineLevel="0" collapsed="false">
      <c r="A8" s="2" t="s">
        <v>11</v>
      </c>
      <c r="B8" s="2" t="s">
        <v>67</v>
      </c>
      <c r="C8" s="2" t="s">
        <v>16</v>
      </c>
      <c r="D8" s="3" t="n">
        <v>0</v>
      </c>
      <c r="E8" s="3" t="n">
        <v>0.0020027699378</v>
      </c>
      <c r="F8" s="3" t="n">
        <v>0.0041805390378</v>
      </c>
      <c r="G8" s="3" t="n">
        <v>0.0045826958356</v>
      </c>
      <c r="H8" s="3" t="n">
        <v>0.0044093212997</v>
      </c>
      <c r="I8" s="3" t="n">
        <v>0</v>
      </c>
      <c r="K8" s="2" t="s">
        <v>11</v>
      </c>
      <c r="L8" s="2" t="s">
        <v>67</v>
      </c>
      <c r="M8" s="2" t="s">
        <v>16</v>
      </c>
      <c r="N8" s="3" t="n">
        <v>0</v>
      </c>
      <c r="O8" s="3" t="n">
        <v>0.0014539320309</v>
      </c>
      <c r="P8" s="3" t="n">
        <v>0.0030523739931</v>
      </c>
      <c r="Q8" s="3" t="n">
        <v>0.0033472251014</v>
      </c>
      <c r="R8" s="3" t="n">
        <v>0.003220354451</v>
      </c>
      <c r="S8" s="3" t="n">
        <v>0</v>
      </c>
      <c r="U8" s="4" t="s">
        <v>63</v>
      </c>
      <c r="V8" s="4" t="s">
        <v>67</v>
      </c>
      <c r="W8" s="4" t="s">
        <v>16</v>
      </c>
      <c r="X8" s="0" t="e">
        <f aca="false">$N$8/$D$8</f>
        <v>#DIV/0!</v>
      </c>
      <c r="Y8" s="0" t="n">
        <f aca="false">$O$8/$E$8</f>
        <v>0.725960582620445</v>
      </c>
      <c r="Z8" s="0" t="n">
        <f aca="false">$P$8/$F$8</f>
        <v>0.730138856616515</v>
      </c>
      <c r="AA8" s="0" t="n">
        <f aca="false">$Q$8/$G$8</f>
        <v>0.730405250856401</v>
      </c>
      <c r="AB8" s="0" t="n">
        <f aca="false">$R$8/$H$8</f>
        <v>0.730351505847194</v>
      </c>
      <c r="AC8" s="0" t="e">
        <f aca="false">$S$8/$I$8</f>
        <v>#DIV/0!</v>
      </c>
    </row>
    <row r="9" customFormat="false" ht="37.3" hidden="false" customHeight="false" outlineLevel="0" collapsed="false">
      <c r="A9" s="2" t="s">
        <v>11</v>
      </c>
      <c r="B9" s="2" t="s">
        <v>68</v>
      </c>
      <c r="C9" s="2" t="s">
        <v>14</v>
      </c>
      <c r="D9" s="3" t="n">
        <v>0.3172201484065</v>
      </c>
      <c r="E9" s="3" t="n">
        <v>2.6726492974128</v>
      </c>
      <c r="F9" s="3" t="n">
        <v>5.3132835770056</v>
      </c>
      <c r="G9" s="3" t="n">
        <v>6.4417265178613</v>
      </c>
      <c r="H9" s="3" t="n">
        <v>5.6354368071386</v>
      </c>
      <c r="I9" s="3" t="n">
        <v>0.7670798553809</v>
      </c>
      <c r="K9" s="2" t="s">
        <v>11</v>
      </c>
      <c r="L9" s="2" t="s">
        <v>68</v>
      </c>
      <c r="M9" s="2" t="s">
        <v>14</v>
      </c>
      <c r="N9" s="3" t="n">
        <v>0.298597690745</v>
      </c>
      <c r="O9" s="3" t="n">
        <v>2.5087979382891</v>
      </c>
      <c r="P9" s="3" t="n">
        <v>4.9800105156789</v>
      </c>
      <c r="Q9" s="3" t="n">
        <v>6.0344496078198</v>
      </c>
      <c r="R9" s="3" t="n">
        <v>5.2821195314339</v>
      </c>
      <c r="S9" s="3" t="n">
        <v>0.716236317411</v>
      </c>
      <c r="U9" s="4" t="s">
        <v>63</v>
      </c>
      <c r="V9" s="4" t="s">
        <v>68</v>
      </c>
      <c r="W9" s="4" t="s">
        <v>14</v>
      </c>
      <c r="X9" s="0" t="n">
        <f aca="false">$N$9/$D$9</f>
        <v>0.941294846008216</v>
      </c>
      <c r="Y9" s="0" t="n">
        <f aca="false">$O$9/$E$9</f>
        <v>0.938693281126591</v>
      </c>
      <c r="Z9" s="0" t="n">
        <f aca="false">$P$9/$F$9</f>
        <v>0.937275498945885</v>
      </c>
      <c r="AA9" s="0" t="n">
        <f aca="false">$Q$9/$G$9</f>
        <v>0.936775193899924</v>
      </c>
      <c r="AB9" s="0" t="n">
        <f aca="false">$R$9/$H$9</f>
        <v>0.937304367381577</v>
      </c>
      <c r="AC9" s="0" t="n">
        <f aca="false">$S$9/$I$9</f>
        <v>0.933718063884427</v>
      </c>
    </row>
    <row r="10" customFormat="false" ht="25.35" hidden="false" customHeight="false" outlineLevel="0" collapsed="false">
      <c r="A10" s="2" t="s">
        <v>11</v>
      </c>
      <c r="B10" s="2" t="s">
        <v>69</v>
      </c>
      <c r="C10" s="2" t="s">
        <v>16</v>
      </c>
      <c r="D10" s="3" t="n">
        <v>26.1770274291267</v>
      </c>
      <c r="E10" s="3" t="n">
        <v>20.2344614983677</v>
      </c>
      <c r="F10" s="3" t="n">
        <v>13.4843807595588</v>
      </c>
      <c r="G10" s="3" t="n">
        <v>8.3227647379859</v>
      </c>
      <c r="H10" s="3" t="n">
        <v>3.6362883387299</v>
      </c>
      <c r="I10" s="3" t="n">
        <v>0.0075465449015</v>
      </c>
      <c r="K10" s="2" t="s">
        <v>11</v>
      </c>
      <c r="L10" s="2" t="s">
        <v>69</v>
      </c>
      <c r="M10" s="2" t="s">
        <v>16</v>
      </c>
      <c r="N10" s="3" t="n">
        <v>16.3947850392575</v>
      </c>
      <c r="O10" s="3" t="n">
        <v>12.6682356108853</v>
      </c>
      <c r="P10" s="3" t="n">
        <v>8.4520799078208</v>
      </c>
      <c r="Q10" s="3" t="n">
        <v>5.2154967801499</v>
      </c>
      <c r="R10" s="3" t="n">
        <v>2.2775741291492</v>
      </c>
      <c r="S10" s="3" t="n">
        <v>0.0046289562678</v>
      </c>
      <c r="U10" s="4" t="s">
        <v>63</v>
      </c>
      <c r="V10" s="4" t="s">
        <v>69</v>
      </c>
      <c r="W10" s="4" t="s">
        <v>16</v>
      </c>
      <c r="X10" s="0" t="n">
        <f aca="false">$N$10/$D$10</f>
        <v>0.626304307608866</v>
      </c>
      <c r="Y10" s="0" t="n">
        <f aca="false">$O$10/$E$10</f>
        <v>0.626072288205309</v>
      </c>
      <c r="Z10" s="0" t="n">
        <f aca="false">$P$10/$F$10</f>
        <v>0.626805194730896</v>
      </c>
      <c r="AA10" s="0" t="n">
        <f aca="false">$Q$10/$G$10</f>
        <v>0.626654356375817</v>
      </c>
      <c r="AB10" s="0" t="n">
        <f aca="false">$R$10/$H$10</f>
        <v>0.626345855165248</v>
      </c>
      <c r="AC10" s="0" t="n">
        <f aca="false">$S$10/$I$10</f>
        <v>0.613387494306158</v>
      </c>
    </row>
    <row r="11" customFormat="false" ht="25.35" hidden="false" customHeight="false" outlineLevel="0" collapsed="false">
      <c r="A11" s="2" t="s">
        <v>11</v>
      </c>
      <c r="B11" s="2" t="s">
        <v>70</v>
      </c>
      <c r="C11" s="2" t="s">
        <v>14</v>
      </c>
      <c r="D11" s="3" t="n">
        <v>50.6765968451859</v>
      </c>
      <c r="E11" s="3" t="n">
        <v>48.5614570496457</v>
      </c>
      <c r="F11" s="3" t="n">
        <v>38.2760874093823</v>
      </c>
      <c r="G11" s="3" t="n">
        <v>27.8765318722437</v>
      </c>
      <c r="H11" s="3" t="n">
        <v>17.0529296531519</v>
      </c>
      <c r="I11" s="3" t="n">
        <v>0.6809620491895</v>
      </c>
      <c r="K11" s="2" t="s">
        <v>11</v>
      </c>
      <c r="L11" s="2" t="s">
        <v>70</v>
      </c>
      <c r="M11" s="2" t="s">
        <v>14</v>
      </c>
      <c r="N11" s="3" t="n">
        <v>40.2184639751753</v>
      </c>
      <c r="O11" s="3" t="n">
        <v>38.7601767473636</v>
      </c>
      <c r="P11" s="3" t="n">
        <v>30.8542811926779</v>
      </c>
      <c r="Q11" s="3" t="n">
        <v>22.7546778995613</v>
      </c>
      <c r="R11" s="3" t="n">
        <v>14.1134861238031</v>
      </c>
      <c r="S11" s="3" t="n">
        <v>0.5769822274415</v>
      </c>
      <c r="U11" s="4" t="s">
        <v>63</v>
      </c>
      <c r="V11" s="4" t="s">
        <v>70</v>
      </c>
      <c r="W11" s="4" t="s">
        <v>14</v>
      </c>
      <c r="X11" s="0" t="n">
        <f aca="false">$N$11/$D$11</f>
        <v>0.793629929374311</v>
      </c>
      <c r="Y11" s="0" t="n">
        <f aca="false">$O$11/$E$11</f>
        <v>0.798167499540593</v>
      </c>
      <c r="Z11" s="0" t="n">
        <f aca="false">$P$11/$F$11</f>
        <v>0.806098096251992</v>
      </c>
      <c r="AA11" s="0" t="n">
        <f aca="false">$Q$11/$G$11</f>
        <v>0.816266456811933</v>
      </c>
      <c r="AB11" s="0" t="n">
        <f aca="false">$R$11/$H$11</f>
        <v>0.827628238130596</v>
      </c>
      <c r="AC11" s="0" t="n">
        <f aca="false">$S$11/$I$11</f>
        <v>0.847304527657952</v>
      </c>
    </row>
    <row r="12" customFormat="false" ht="13.4" hidden="false" customHeight="false" outlineLevel="0" collapsed="false">
      <c r="A12" s="2" t="s">
        <v>11</v>
      </c>
      <c r="B12" s="2" t="s">
        <v>71</v>
      </c>
      <c r="C12" s="2" t="s">
        <v>13</v>
      </c>
      <c r="D12" s="3" t="n">
        <v>0.4469240524513</v>
      </c>
      <c r="E12" s="3" t="n">
        <v>0.3851493216837</v>
      </c>
      <c r="F12" s="3" t="n">
        <v>0.3902265148552</v>
      </c>
      <c r="G12" s="3" t="n">
        <v>0.4846277171574</v>
      </c>
      <c r="H12" s="3" t="n">
        <v>0.6306318154671</v>
      </c>
      <c r="I12" s="3" t="n">
        <v>0.2931456460246</v>
      </c>
      <c r="K12" s="2" t="s">
        <v>11</v>
      </c>
      <c r="L12" s="2" t="s">
        <v>71</v>
      </c>
      <c r="M12" s="2" t="s">
        <v>13</v>
      </c>
      <c r="N12" s="3" t="n">
        <v>0.922629985094</v>
      </c>
      <c r="O12" s="3" t="n">
        <v>0.7951022585467</v>
      </c>
      <c r="P12" s="3" t="n">
        <v>0.8156866628027</v>
      </c>
      <c r="Q12" s="3" t="n">
        <v>1.0321202563233</v>
      </c>
      <c r="R12" s="3" t="n">
        <v>1.3571604029757</v>
      </c>
      <c r="S12" s="3" t="n">
        <v>0.6347929263757</v>
      </c>
      <c r="U12" s="4" t="s">
        <v>63</v>
      </c>
      <c r="V12" s="4" t="s">
        <v>71</v>
      </c>
      <c r="W12" s="4" t="s">
        <v>13</v>
      </c>
      <c r="X12" s="0" t="n">
        <f aca="false">$N$12/$D$12</f>
        <v>2.06439993558981</v>
      </c>
      <c r="Y12" s="0" t="n">
        <f aca="false">$O$12/$E$12</f>
        <v>2.06439999704756</v>
      </c>
      <c r="Z12" s="0" t="n">
        <f aca="false">$P$12/$F$12</f>
        <v>2.09029020774094</v>
      </c>
      <c r="AA12" s="0" t="n">
        <f aca="false">$Q$12/$G$12</f>
        <v>2.12971776021651</v>
      </c>
      <c r="AB12" s="0" t="n">
        <f aca="false">$R$12/$H$12</f>
        <v>2.15206459567929</v>
      </c>
      <c r="AC12" s="0" t="n">
        <f aca="false">$S$12/$I$12</f>
        <v>2.165452344199</v>
      </c>
    </row>
    <row r="13" customFormat="false" ht="25.35" hidden="false" customHeight="false" outlineLevel="0" collapsed="false">
      <c r="A13" s="2" t="s">
        <v>11</v>
      </c>
      <c r="B13" s="2" t="s">
        <v>72</v>
      </c>
      <c r="C13" s="2" t="s">
        <v>13</v>
      </c>
      <c r="D13" s="3" t="n">
        <v>1.343654E-007</v>
      </c>
      <c r="E13" s="3" t="n">
        <v>3.51627926E-005</v>
      </c>
      <c r="F13" s="3" t="n">
        <v>0.0035364156954</v>
      </c>
      <c r="G13" s="3" t="n">
        <v>0.0121809837439</v>
      </c>
      <c r="H13" s="3" t="n">
        <v>0.0157328282077</v>
      </c>
      <c r="I13" s="3" t="n">
        <v>0.0020876036793</v>
      </c>
      <c r="K13" s="2" t="s">
        <v>11</v>
      </c>
      <c r="L13" s="2" t="s">
        <v>72</v>
      </c>
      <c r="M13" s="2" t="s">
        <v>13</v>
      </c>
      <c r="N13" s="3" t="n">
        <v>3.819335E-007</v>
      </c>
      <c r="O13" s="3" t="n">
        <v>9.99502375E-005</v>
      </c>
      <c r="P13" s="3" t="n">
        <v>0.0100522608783</v>
      </c>
      <c r="Q13" s="3" t="n">
        <v>0.0346244482422</v>
      </c>
      <c r="R13" s="3" t="n">
        <v>0.0447205591743</v>
      </c>
      <c r="S13" s="3" t="n">
        <v>0.00593401344</v>
      </c>
      <c r="U13" s="4" t="s">
        <v>63</v>
      </c>
      <c r="V13" s="4" t="s">
        <v>72</v>
      </c>
      <c r="W13" s="4" t="s">
        <v>13</v>
      </c>
      <c r="X13" s="0" t="n">
        <f aca="false">$N$13/$D$13</f>
        <v>2.84249888736237</v>
      </c>
      <c r="Y13" s="0" t="n">
        <f aca="false">$O$13/$E$13</f>
        <v>2.84249998676157</v>
      </c>
      <c r="Z13" s="0" t="n">
        <f aca="false">$P$13/$F$13</f>
        <v>2.84249979191516</v>
      </c>
      <c r="AA13" s="0" t="n">
        <f aca="false">$Q$13/$G$13</f>
        <v>2.84250016009908</v>
      </c>
      <c r="AB13" s="0" t="n">
        <f aca="false">$R$13/$H$13</f>
        <v>2.84249968180627</v>
      </c>
      <c r="AC13" s="0" t="n">
        <f aca="false">$S$13/$I$13</f>
        <v>2.84249999118116</v>
      </c>
    </row>
    <row r="14" customFormat="false" ht="25.35" hidden="false" customHeight="false" outlineLevel="0" collapsed="false">
      <c r="A14" s="2" t="s">
        <v>11</v>
      </c>
      <c r="B14" s="2" t="s">
        <v>73</v>
      </c>
      <c r="C14" s="2" t="s">
        <v>13</v>
      </c>
      <c r="D14" s="3" t="n">
        <v>13.1231562971184</v>
      </c>
      <c r="E14" s="3" t="n">
        <v>11.6600665342601</v>
      </c>
      <c r="F14" s="3" t="n">
        <v>9.0386143072595</v>
      </c>
      <c r="G14" s="3" t="n">
        <v>7.1982502443873</v>
      </c>
      <c r="H14" s="3" t="n">
        <v>5.4011526690405</v>
      </c>
      <c r="I14" s="3" t="n">
        <v>1.5451971495813</v>
      </c>
      <c r="K14" s="2" t="s">
        <v>11</v>
      </c>
      <c r="L14" s="2" t="s">
        <v>73</v>
      </c>
      <c r="M14" s="2" t="s">
        <v>13</v>
      </c>
      <c r="N14" s="3" t="n">
        <v>12.0661862156585</v>
      </c>
      <c r="O14" s="3" t="n">
        <v>10.721744450388</v>
      </c>
      <c r="P14" s="3" t="n">
        <v>8.3346746427223</v>
      </c>
      <c r="Q14" s="3" t="n">
        <v>6.6727072610447</v>
      </c>
      <c r="R14" s="3" t="n">
        <v>5.0445301541482</v>
      </c>
      <c r="S14" s="3" t="n">
        <v>1.4872648946484</v>
      </c>
      <c r="U14" s="4" t="s">
        <v>63</v>
      </c>
      <c r="V14" s="4" t="s">
        <v>73</v>
      </c>
      <c r="W14" s="4" t="s">
        <v>13</v>
      </c>
      <c r="X14" s="0" t="n">
        <f aca="false">$N$14/$D$14</f>
        <v>0.919457632178625</v>
      </c>
      <c r="Y14" s="0" t="n">
        <f aca="false">$O$14/$E$14</f>
        <v>0.919526867096763</v>
      </c>
      <c r="Z14" s="0" t="n">
        <f aca="false">$P$14/$F$14</f>
        <v>0.922118630067905</v>
      </c>
      <c r="AA14" s="0" t="n">
        <f aca="false">$Q$14/$G$14</f>
        <v>0.926990176015014</v>
      </c>
      <c r="AB14" s="0" t="n">
        <f aca="false">$R$14/$H$14</f>
        <v>0.933972887502983</v>
      </c>
      <c r="AC14" s="0" t="n">
        <f aca="false">$S$14/$I$14</f>
        <v>0.962508179005768</v>
      </c>
    </row>
    <row r="15" customFormat="false" ht="37.3" hidden="false" customHeight="false" outlineLevel="0" collapsed="false">
      <c r="A15" s="2" t="s">
        <v>11</v>
      </c>
      <c r="B15" s="2" t="s">
        <v>74</v>
      </c>
      <c r="C15" s="2" t="s">
        <v>13</v>
      </c>
      <c r="D15" s="3" t="n">
        <v>0.0685389095634</v>
      </c>
      <c r="E15" s="3" t="n">
        <v>0.3585183946041</v>
      </c>
      <c r="F15" s="3" t="n">
        <v>0.566670095281</v>
      </c>
      <c r="G15" s="3" t="n">
        <v>0.7111079611573</v>
      </c>
      <c r="H15" s="3" t="n">
        <v>0.8583764362185</v>
      </c>
      <c r="I15" s="3" t="n">
        <v>0.4644732757174</v>
      </c>
      <c r="K15" s="2" t="s">
        <v>11</v>
      </c>
      <c r="L15" s="2" t="s">
        <v>74</v>
      </c>
      <c r="M15" s="2" t="s">
        <v>13</v>
      </c>
      <c r="N15" s="3" t="n">
        <v>0.0685388998541</v>
      </c>
      <c r="O15" s="3" t="n">
        <v>0.358518340694</v>
      </c>
      <c r="P15" s="3" t="n">
        <v>0.566670041682</v>
      </c>
      <c r="Q15" s="3" t="n">
        <v>0.7111078579023</v>
      </c>
      <c r="R15" s="3" t="n">
        <v>0.858375540258</v>
      </c>
      <c r="S15" s="3" t="n">
        <v>0.4644700692153</v>
      </c>
      <c r="U15" s="4" t="s">
        <v>63</v>
      </c>
      <c r="V15" s="4" t="s">
        <v>74</v>
      </c>
      <c r="W15" s="4" t="s">
        <v>13</v>
      </c>
      <c r="X15" s="0" t="n">
        <f aca="false">$N$15/$D$15</f>
        <v>0.999999858338861</v>
      </c>
      <c r="Y15" s="0" t="n">
        <f aca="false">$O$15/$E$15</f>
        <v>0.999999849630867</v>
      </c>
      <c r="Z15" s="0" t="n">
        <f aca="false">$P$15/$F$15</f>
        <v>0.999999905414102</v>
      </c>
      <c r="AA15" s="0" t="n">
        <f aca="false">$Q$15/$G$15</f>
        <v>0.999999854797013</v>
      </c>
      <c r="AB15" s="0" t="n">
        <f aca="false">$R$15/$H$15</f>
        <v>0.99999895621494</v>
      </c>
      <c r="AC15" s="0" t="n">
        <f aca="false">$S$15/$I$15</f>
        <v>0.999993096476659</v>
      </c>
    </row>
    <row r="16" customFormat="false" ht="13.4" hidden="false" customHeight="false" outlineLevel="0" collapsed="false">
      <c r="A16" s="2" t="s">
        <v>11</v>
      </c>
      <c r="B16" s="2" t="s">
        <v>75</v>
      </c>
      <c r="C16" s="2" t="s">
        <v>13</v>
      </c>
      <c r="D16" s="3" t="n">
        <v>2.5100472782002</v>
      </c>
      <c r="E16" s="3" t="n">
        <v>2.6684762261112</v>
      </c>
      <c r="F16" s="3" t="n">
        <v>2.866836515391</v>
      </c>
      <c r="G16" s="3" t="n">
        <v>3.5085345148973</v>
      </c>
      <c r="H16" s="3" t="n">
        <v>4.2681568164998</v>
      </c>
      <c r="I16" s="3" t="n">
        <v>4.9760239098099</v>
      </c>
      <c r="K16" s="2" t="s">
        <v>11</v>
      </c>
      <c r="L16" s="2" t="s">
        <v>75</v>
      </c>
      <c r="M16" s="2" t="s">
        <v>13</v>
      </c>
      <c r="N16" s="3" t="n">
        <v>6.2598584509211</v>
      </c>
      <c r="O16" s="3" t="n">
        <v>6.665280480052</v>
      </c>
      <c r="P16" s="3" t="n">
        <v>7.2189415874571</v>
      </c>
      <c r="Q16" s="3" t="n">
        <v>8.9358055178784</v>
      </c>
      <c r="R16" s="3" t="n">
        <v>10.9285470190252</v>
      </c>
      <c r="S16" s="3" t="n">
        <v>12.806121434392</v>
      </c>
      <c r="U16" s="4" t="s">
        <v>63</v>
      </c>
      <c r="V16" s="4" t="s">
        <v>75</v>
      </c>
      <c r="W16" s="4" t="s">
        <v>13</v>
      </c>
      <c r="X16" s="0" t="n">
        <f aca="false">$N$16/$D$16</f>
        <v>2.49392053499871</v>
      </c>
      <c r="Y16" s="0" t="n">
        <f aca="false">$O$16/$E$16</f>
        <v>2.49778522095563</v>
      </c>
      <c r="Z16" s="0" t="n">
        <f aca="false">$P$16/$F$16</f>
        <v>2.51808624199574</v>
      </c>
      <c r="AA16" s="0" t="n">
        <f aca="false">$Q$16/$G$16</f>
        <v>2.5468769025748</v>
      </c>
      <c r="AB16" s="0" t="n">
        <f aca="false">$R$16/$H$16</f>
        <v>2.56048394866321</v>
      </c>
      <c r="AC16" s="0" t="n">
        <f aca="false">$S$16/$I$16</f>
        <v>2.57356509263261</v>
      </c>
    </row>
    <row r="17" customFormat="false" ht="25.35" hidden="false" customHeight="false" outlineLevel="0" collapsed="false">
      <c r="A17" s="2" t="s">
        <v>11</v>
      </c>
      <c r="B17" s="2" t="s">
        <v>76</v>
      </c>
      <c r="C17" s="2" t="s">
        <v>13</v>
      </c>
      <c r="D17" s="3" t="n">
        <v>0.0008881396409</v>
      </c>
      <c r="E17" s="3" t="n">
        <v>0.0082130010656</v>
      </c>
      <c r="F17" s="3" t="n">
        <v>0.0142443360602</v>
      </c>
      <c r="G17" s="3" t="n">
        <v>0.0322382597493</v>
      </c>
      <c r="H17" s="3" t="n">
        <v>0.0804556459145</v>
      </c>
      <c r="I17" s="3" t="n">
        <v>0.2537670379308</v>
      </c>
      <c r="K17" s="2" t="s">
        <v>11</v>
      </c>
      <c r="L17" s="2" t="s">
        <v>76</v>
      </c>
      <c r="M17" s="2" t="s">
        <v>13</v>
      </c>
      <c r="N17" s="3" t="n">
        <v>0.002648489333</v>
      </c>
      <c r="O17" s="3" t="n">
        <v>0.0241528872263</v>
      </c>
      <c r="P17" s="3" t="n">
        <v>0.0424101864795</v>
      </c>
      <c r="Q17" s="3" t="n">
        <v>0.0965593648578</v>
      </c>
      <c r="R17" s="3" t="n">
        <v>0.2406840444808</v>
      </c>
      <c r="S17" s="3" t="n">
        <v>0.74125449826</v>
      </c>
      <c r="U17" s="4" t="s">
        <v>63</v>
      </c>
      <c r="V17" s="4" t="s">
        <v>76</v>
      </c>
      <c r="W17" s="4" t="s">
        <v>13</v>
      </c>
      <c r="X17" s="0" t="n">
        <f aca="false">$N$17/$D$17</f>
        <v>2.98206409334026</v>
      </c>
      <c r="Y17" s="0" t="n">
        <f aca="false">$O$17/$E$17</f>
        <v>2.94081140783774</v>
      </c>
      <c r="Z17" s="0" t="n">
        <f aca="false">$P$17/$F$17</f>
        <v>2.97733683762194</v>
      </c>
      <c r="AA17" s="0" t="n">
        <f aca="false">$Q$17/$G$17</f>
        <v>2.99517919418391</v>
      </c>
      <c r="AB17" s="0" t="n">
        <f aca="false">$R$17/$H$17</f>
        <v>2.9915121772383</v>
      </c>
      <c r="AC17" s="0" t="n">
        <f aca="false">$S$17/$I$17</f>
        <v>2.92100386363864</v>
      </c>
    </row>
    <row r="18" customFormat="false" ht="13.4" hidden="false" customHeight="false" outlineLevel="0" collapsed="false">
      <c r="A18" s="2" t="s">
        <v>11</v>
      </c>
      <c r="B18" s="2" t="s">
        <v>77</v>
      </c>
      <c r="C18" s="2" t="s">
        <v>13</v>
      </c>
      <c r="D18" s="3" t="n">
        <v>1.1763381023027</v>
      </c>
      <c r="E18" s="3" t="n">
        <v>2.0474266812311</v>
      </c>
      <c r="F18" s="3" t="n">
        <v>2.5753114030938</v>
      </c>
      <c r="G18" s="3" t="n">
        <v>3.0526358900681</v>
      </c>
      <c r="H18" s="3" t="n">
        <v>3.4501666296008</v>
      </c>
      <c r="I18" s="3" t="n">
        <v>2.5899623702092</v>
      </c>
      <c r="K18" s="2" t="s">
        <v>11</v>
      </c>
      <c r="L18" s="2" t="s">
        <v>77</v>
      </c>
      <c r="M18" s="2" t="s">
        <v>13</v>
      </c>
      <c r="N18" s="3" t="n">
        <v>2.9404139078902</v>
      </c>
      <c r="O18" s="3" t="n">
        <v>5.1133702774517</v>
      </c>
      <c r="P18" s="3" t="n">
        <v>6.4304858801048</v>
      </c>
      <c r="Q18" s="3" t="n">
        <v>7.6222187766012</v>
      </c>
      <c r="R18" s="3" t="n">
        <v>8.6129642378428</v>
      </c>
      <c r="S18" s="3" t="n">
        <v>6.4627370851004</v>
      </c>
      <c r="U18" s="4" t="s">
        <v>63</v>
      </c>
      <c r="V18" s="4" t="s">
        <v>77</v>
      </c>
      <c r="W18" s="4" t="s">
        <v>13</v>
      </c>
      <c r="X18" s="0" t="n">
        <f aca="false">$N$18/$D$18</f>
        <v>2.4996333130197</v>
      </c>
      <c r="Y18" s="0" t="n">
        <f aca="false">$O$18/$E$18</f>
        <v>2.49746197230226</v>
      </c>
      <c r="Z18" s="0" t="n">
        <f aca="false">$P$18/$F$18</f>
        <v>2.49697410277439</v>
      </c>
      <c r="AA18" s="0" t="n">
        <f aca="false">$Q$18/$G$18</f>
        <v>2.49693021083859</v>
      </c>
      <c r="AB18" s="0" t="n">
        <f aca="false">$R$18/$H$18</f>
        <v>2.49639080151887</v>
      </c>
      <c r="AC18" s="0" t="n">
        <f aca="false">$S$18/$I$18</f>
        <v>2.49530153775106</v>
      </c>
    </row>
    <row r="19" customFormat="false" ht="25.35" hidden="false" customHeight="false" outlineLevel="0" collapsed="false">
      <c r="A19" s="2" t="s">
        <v>11</v>
      </c>
      <c r="B19" s="2" t="s">
        <v>78</v>
      </c>
      <c r="C19" s="2" t="s">
        <v>13</v>
      </c>
      <c r="D19" s="3" t="n">
        <v>0.0295987929377</v>
      </c>
      <c r="E19" s="3" t="n">
        <v>0.1777364871296</v>
      </c>
      <c r="F19" s="3" t="n">
        <v>0.3136046574323</v>
      </c>
      <c r="G19" s="3" t="n">
        <v>0.438896026039</v>
      </c>
      <c r="H19" s="3" t="n">
        <v>0.5424027965423</v>
      </c>
      <c r="I19" s="3" t="n">
        <v>0.4807923897425</v>
      </c>
      <c r="K19" s="2" t="s">
        <v>11</v>
      </c>
      <c r="L19" s="2" t="s">
        <v>78</v>
      </c>
      <c r="M19" s="2" t="s">
        <v>13</v>
      </c>
      <c r="N19" s="3" t="n">
        <v>0.0864458320734</v>
      </c>
      <c r="O19" s="3" t="n">
        <v>0.5194742230412</v>
      </c>
      <c r="P19" s="3" t="n">
        <v>0.9170517309577</v>
      </c>
      <c r="Q19" s="3" t="n">
        <v>1.2844348176934</v>
      </c>
      <c r="R19" s="3" t="n">
        <v>1.5889056707</v>
      </c>
      <c r="S19" s="3" t="n">
        <v>1.4126937314209</v>
      </c>
      <c r="U19" s="4" t="s">
        <v>63</v>
      </c>
      <c r="V19" s="4" t="s">
        <v>78</v>
      </c>
      <c r="W19" s="4" t="s">
        <v>13</v>
      </c>
      <c r="X19" s="0" t="n">
        <f aca="false">$N$19/$D$19</f>
        <v>2.92058639875459</v>
      </c>
      <c r="Y19" s="0" t="n">
        <f aca="false">$O$19/$E$19</f>
        <v>2.92272133556018</v>
      </c>
      <c r="Z19" s="0" t="n">
        <f aca="false">$P$19/$F$19</f>
        <v>2.92422867206833</v>
      </c>
      <c r="AA19" s="0" t="n">
        <f aca="false">$Q$19/$G$19</f>
        <v>2.92651275356789</v>
      </c>
      <c r="AB19" s="0" t="n">
        <f aca="false">$R$19/$H$19</f>
        <v>2.92938325692443</v>
      </c>
      <c r="AC19" s="0" t="n">
        <f aca="false">$S$19/$I$19</f>
        <v>2.93826142335053</v>
      </c>
    </row>
    <row r="20" customFormat="false" ht="13.4" hidden="false" customHeight="false" outlineLevel="0" collapsed="false">
      <c r="A20" s="2" t="s">
        <v>11</v>
      </c>
      <c r="B20" s="2" t="s">
        <v>79</v>
      </c>
      <c r="C20" s="2" t="s">
        <v>14</v>
      </c>
      <c r="D20" s="3" t="n">
        <v>1.6610036035823</v>
      </c>
      <c r="E20" s="3" t="n">
        <v>1.4134767046234</v>
      </c>
      <c r="F20" s="3" t="n">
        <v>1.0834090353935</v>
      </c>
      <c r="G20" s="3" t="n">
        <v>0.7780233097761</v>
      </c>
      <c r="H20" s="3" t="n">
        <v>0.4735553099497</v>
      </c>
      <c r="I20" s="3" t="n">
        <v>0.0298905323678</v>
      </c>
      <c r="K20" s="2" t="s">
        <v>11</v>
      </c>
      <c r="L20" s="2" t="s">
        <v>79</v>
      </c>
      <c r="M20" s="2" t="s">
        <v>14</v>
      </c>
      <c r="N20" s="3" t="n">
        <v>1.1930479827124</v>
      </c>
      <c r="O20" s="3" t="n">
        <v>1.019192145566</v>
      </c>
      <c r="P20" s="3" t="n">
        <v>0.7847999160322</v>
      </c>
      <c r="Q20" s="3" t="n">
        <v>0.5673934673576</v>
      </c>
      <c r="R20" s="3" t="n">
        <v>0.3495516418506</v>
      </c>
      <c r="S20" s="3" t="n">
        <v>0.0231663148945</v>
      </c>
      <c r="U20" s="4" t="s">
        <v>63</v>
      </c>
      <c r="V20" s="4" t="s">
        <v>79</v>
      </c>
      <c r="W20" s="4" t="s">
        <v>14</v>
      </c>
      <c r="X20" s="0" t="n">
        <f aca="false">$N$20/$D$20</f>
        <v>0.718269352420033</v>
      </c>
      <c r="Y20" s="0" t="n">
        <f aca="false">$O$20/$E$20</f>
        <v>0.721053373028563</v>
      </c>
      <c r="Z20" s="0" t="n">
        <f aca="false">$P$20/$F$20</f>
        <v>0.72438007289385</v>
      </c>
      <c r="AA20" s="0" t="n">
        <f aca="false">$Q$20/$G$20</f>
        <v>0.729275665944874</v>
      </c>
      <c r="AB20" s="0" t="n">
        <f aca="false">$R$20/$H$20</f>
        <v>0.738143221090117</v>
      </c>
      <c r="AC20" s="0" t="n">
        <f aca="false">$S$20/$I$20</f>
        <v>0.775038550984667</v>
      </c>
    </row>
    <row r="21" customFormat="false" ht="25.35" hidden="false" customHeight="false" outlineLevel="0" collapsed="false">
      <c r="A21" s="2" t="s">
        <v>11</v>
      </c>
      <c r="B21" s="2" t="s">
        <v>80</v>
      </c>
      <c r="C21" s="2" t="s">
        <v>14</v>
      </c>
      <c r="D21" s="3" t="n">
        <v>0.0640216604456</v>
      </c>
      <c r="E21" s="3" t="n">
        <v>0.3497791306528</v>
      </c>
      <c r="F21" s="3" t="n">
        <v>0.5433261481716</v>
      </c>
      <c r="G21" s="3" t="n">
        <v>0.6411183700597</v>
      </c>
      <c r="H21" s="3" t="n">
        <v>0.6638714524173</v>
      </c>
      <c r="I21" s="3" t="n">
        <v>0.0905734063907</v>
      </c>
      <c r="K21" s="2" t="s">
        <v>11</v>
      </c>
      <c r="L21" s="2" t="s">
        <v>80</v>
      </c>
      <c r="M21" s="2" t="s">
        <v>14</v>
      </c>
      <c r="N21" s="3" t="n">
        <v>0.0581582958805</v>
      </c>
      <c r="O21" s="3" t="n">
        <v>0.3173330860714</v>
      </c>
      <c r="P21" s="3" t="n">
        <v>0.492691939225</v>
      </c>
      <c r="Q21" s="3" t="n">
        <v>0.5810657435074</v>
      </c>
      <c r="R21" s="3" t="n">
        <v>0.6016404101165</v>
      </c>
      <c r="S21" s="3" t="n">
        <v>0.0820787801649</v>
      </c>
      <c r="U21" s="4" t="s">
        <v>63</v>
      </c>
      <c r="V21" s="4" t="s">
        <v>80</v>
      </c>
      <c r="W21" s="4" t="s">
        <v>14</v>
      </c>
      <c r="X21" s="0" t="n">
        <f aca="false">$N$21/$D$21</f>
        <v>0.908415924793419</v>
      </c>
      <c r="Y21" s="0" t="n">
        <f aca="false">$O$21/$E$21</f>
        <v>0.907238477833582</v>
      </c>
      <c r="Z21" s="0" t="n">
        <f aca="false">$P$21/$F$21</f>
        <v>0.906806971987278</v>
      </c>
      <c r="AA21" s="0" t="n">
        <f aca="false">$Q$21/$G$21</f>
        <v>0.906331452416957</v>
      </c>
      <c r="AB21" s="0" t="n">
        <f aca="false">$R$21/$H$21</f>
        <v>0.906260403163589</v>
      </c>
      <c r="AC21" s="0" t="n">
        <f aca="false">$S$21/$I$21</f>
        <v>0.906212799492631</v>
      </c>
    </row>
    <row r="22" customFormat="false" ht="13.4" hidden="false" customHeight="false" outlineLevel="0" collapsed="false">
      <c r="A22" s="2" t="s">
        <v>11</v>
      </c>
      <c r="B22" s="2" t="s">
        <v>81</v>
      </c>
      <c r="C22" s="2" t="s">
        <v>13</v>
      </c>
      <c r="D22" s="3" t="n">
        <v>0.3199835993629</v>
      </c>
      <c r="E22" s="3" t="n">
        <v>0.2522755999402</v>
      </c>
      <c r="F22" s="3" t="n">
        <v>0.1805431846225</v>
      </c>
      <c r="G22" s="3" t="n">
        <v>0.1164258212796</v>
      </c>
      <c r="H22" s="3" t="n">
        <v>0.0648204269617</v>
      </c>
      <c r="I22" s="3" t="n">
        <v>0.0647649149602</v>
      </c>
      <c r="K22" s="2" t="s">
        <v>11</v>
      </c>
      <c r="L22" s="2" t="s">
        <v>81</v>
      </c>
      <c r="M22" s="2" t="s">
        <v>13</v>
      </c>
      <c r="N22" s="3" t="n">
        <v>0.3359827636334</v>
      </c>
      <c r="O22" s="3" t="n">
        <v>0.2648894220136</v>
      </c>
      <c r="P22" s="3" t="n">
        <v>0.189570861507</v>
      </c>
      <c r="Q22" s="3" t="n">
        <v>0.1223040957616</v>
      </c>
      <c r="R22" s="3" t="n">
        <v>0.0685268381877</v>
      </c>
      <c r="S22" s="3" t="n">
        <v>0.0708392514645</v>
      </c>
      <c r="U22" s="4" t="s">
        <v>63</v>
      </c>
      <c r="V22" s="4" t="s">
        <v>81</v>
      </c>
      <c r="W22" s="4" t="s">
        <v>13</v>
      </c>
      <c r="X22" s="0" t="n">
        <f aca="false">$N$22/$D$22</f>
        <v>1.04999995094235</v>
      </c>
      <c r="Y22" s="0" t="n">
        <f aca="false">$O$22/$E$22</f>
        <v>1.05000016678739</v>
      </c>
      <c r="Z22" s="0" t="n">
        <f aca="false">$P$22/$F$22</f>
        <v>1.05000286719976</v>
      </c>
      <c r="AA22" s="0" t="n">
        <f aca="false">$Q$22/$G$22</f>
        <v>1.05048943969124</v>
      </c>
      <c r="AB22" s="0" t="n">
        <f aca="false">$R$22/$H$22</f>
        <v>1.05717967930372</v>
      </c>
      <c r="AC22" s="0" t="n">
        <f aca="false">$S$22/$I$22</f>
        <v>1.09379054242614</v>
      </c>
    </row>
    <row r="23" customFormat="false" ht="13.4" hidden="false" customHeight="false" outlineLevel="0" collapsed="false">
      <c r="A23" s="2" t="s">
        <v>11</v>
      </c>
      <c r="B23" s="2" t="s">
        <v>81</v>
      </c>
      <c r="C23" s="2" t="s">
        <v>14</v>
      </c>
      <c r="D23" s="3" t="n">
        <v>1.755610446136</v>
      </c>
      <c r="E23" s="3" t="n">
        <v>2.1800449409436</v>
      </c>
      <c r="F23" s="3" t="n">
        <v>2.3122526339779</v>
      </c>
      <c r="G23" s="3" t="n">
        <v>2.2210102714974</v>
      </c>
      <c r="H23" s="3" t="n">
        <v>1.9187205540003</v>
      </c>
      <c r="I23" s="3" t="n">
        <v>0.1599297797865</v>
      </c>
      <c r="K23" s="2" t="s">
        <v>11</v>
      </c>
      <c r="L23" s="2" t="s">
        <v>81</v>
      </c>
      <c r="M23" s="2" t="s">
        <v>14</v>
      </c>
      <c r="N23" s="3" t="n">
        <v>1.8433910517406</v>
      </c>
      <c r="O23" s="3" t="n">
        <v>2.2890471869349</v>
      </c>
      <c r="P23" s="3" t="n">
        <v>2.4438852034935</v>
      </c>
      <c r="Q23" s="3" t="n">
        <v>2.3644184194403</v>
      </c>
      <c r="R23" s="3" t="n">
        <v>2.0511204750421</v>
      </c>
      <c r="S23" s="3" t="n">
        <v>0.1757858438862</v>
      </c>
      <c r="U23" s="4" t="s">
        <v>63</v>
      </c>
      <c r="V23" s="4" t="s">
        <v>81</v>
      </c>
      <c r="W23" s="4" t="s">
        <v>14</v>
      </c>
      <c r="X23" s="0" t="n">
        <f aca="false">$N$23/$D$23</f>
        <v>1.05000004744663</v>
      </c>
      <c r="Y23" s="0" t="n">
        <f aca="false">$O$23/$E$23</f>
        <v>1.04999999951566</v>
      </c>
      <c r="Z23" s="0" t="n">
        <f aca="false">$P$23/$F$23</f>
        <v>1.0569282817895</v>
      </c>
      <c r="AA23" s="0" t="n">
        <f aca="false">$Q$23/$G$23</f>
        <v>1.06456888101027</v>
      </c>
      <c r="AB23" s="0" t="n">
        <f aca="false">$R$23/$H$23</f>
        <v>1.06900427514875</v>
      </c>
      <c r="AC23" s="0" t="n">
        <f aca="false">$S$23/$I$23</f>
        <v>1.09914391254004</v>
      </c>
    </row>
    <row r="24" customFormat="false" ht="13.4" hidden="false" customHeight="false" outlineLevel="0" collapsed="false">
      <c r="A24" s="2" t="s">
        <v>11</v>
      </c>
      <c r="B24" s="2" t="s">
        <v>81</v>
      </c>
      <c r="C24" s="2" t="s">
        <v>16</v>
      </c>
      <c r="D24" s="3" t="n">
        <v>1.112542297151</v>
      </c>
      <c r="E24" s="3" t="n">
        <v>0.869831632134</v>
      </c>
      <c r="F24" s="3" t="n">
        <v>0.5970961167236</v>
      </c>
      <c r="G24" s="3" t="n">
        <v>0.359452043859</v>
      </c>
      <c r="H24" s="3" t="n">
        <v>0.1519706818855</v>
      </c>
      <c r="I24" s="3" t="n">
        <v>0.0003388269421</v>
      </c>
      <c r="K24" s="2" t="s">
        <v>11</v>
      </c>
      <c r="L24" s="2" t="s">
        <v>81</v>
      </c>
      <c r="M24" s="2" t="s">
        <v>16</v>
      </c>
      <c r="N24" s="3" t="n">
        <v>1.1681694788263</v>
      </c>
      <c r="O24" s="3" t="n">
        <v>0.9133232659952</v>
      </c>
      <c r="P24" s="3" t="n">
        <v>0.6269508977914</v>
      </c>
      <c r="Q24" s="3" t="n">
        <v>0.3774246254927</v>
      </c>
      <c r="R24" s="3" t="n">
        <v>0.1595692156437</v>
      </c>
      <c r="S24" s="3" t="n">
        <v>0.0003557682905</v>
      </c>
      <c r="U24" s="4" t="s">
        <v>63</v>
      </c>
      <c r="V24" s="4" t="s">
        <v>81</v>
      </c>
      <c r="W24" s="4" t="s">
        <v>16</v>
      </c>
      <c r="X24" s="0" t="n">
        <f aca="false">$N$24/$D$24</f>
        <v>1.05000006005862</v>
      </c>
      <c r="Y24" s="0" t="n">
        <f aca="false">$O$24/$E$24</f>
        <v>1.05000006007427</v>
      </c>
      <c r="Z24" s="0" t="n">
        <f aca="false">$P$24/$F$24</f>
        <v>1.0499999585186</v>
      </c>
      <c r="AA24" s="0" t="n">
        <f aca="false">$Q$24/$G$24</f>
        <v>1.04999994280391</v>
      </c>
      <c r="AB24" s="0" t="n">
        <f aca="false">$R$24/$H$24</f>
        <v>1.04999999778855</v>
      </c>
      <c r="AC24" s="0" t="n">
        <f aca="false">$S$24/$I$24</f>
        <v>1.05000000382201</v>
      </c>
    </row>
    <row r="25" customFormat="false" ht="13.4" hidden="false" customHeight="false" outlineLevel="0" collapsed="false">
      <c r="A25" s="2" t="s">
        <v>11</v>
      </c>
      <c r="B25" s="2" t="s">
        <v>81</v>
      </c>
      <c r="C25" s="2" t="s">
        <v>18</v>
      </c>
      <c r="D25" s="3" t="n">
        <v>0.1850660642909</v>
      </c>
      <c r="E25" s="3" t="n">
        <v>0.1559575693311</v>
      </c>
      <c r="F25" s="3" t="n">
        <v>0.1261209277645</v>
      </c>
      <c r="G25" s="3" t="n">
        <v>0.1662323612641</v>
      </c>
      <c r="H25" s="3" t="n">
        <v>0.28574576059</v>
      </c>
      <c r="I25" s="3" t="n">
        <v>1.0169101704264</v>
      </c>
      <c r="K25" s="2" t="s">
        <v>11</v>
      </c>
      <c r="L25" s="2" t="s">
        <v>81</v>
      </c>
      <c r="M25" s="2" t="s">
        <v>18</v>
      </c>
      <c r="N25" s="3" t="n">
        <v>0.1943193595861</v>
      </c>
      <c r="O25" s="3" t="n">
        <v>0.1637554363556</v>
      </c>
      <c r="P25" s="3" t="n">
        <v>0.132426961711</v>
      </c>
      <c r="Q25" s="3" t="n">
        <v>0.1781571269266</v>
      </c>
      <c r="R25" s="3" t="n">
        <v>0.3109980452243</v>
      </c>
      <c r="S25" s="3" t="n">
        <v>1.1172172120942</v>
      </c>
      <c r="U25" s="4" t="s">
        <v>63</v>
      </c>
      <c r="V25" s="4" t="s">
        <v>81</v>
      </c>
      <c r="W25" s="4" t="s">
        <v>18</v>
      </c>
      <c r="X25" s="0" t="n">
        <f aca="false">$N$25/$D$25</f>
        <v>1.04999995720801</v>
      </c>
      <c r="Y25" s="0" t="n">
        <f aca="false">$O$25/$E$25</f>
        <v>1.04999992663354</v>
      </c>
      <c r="Z25" s="0" t="n">
        <f aca="false">$P$25/$F$25</f>
        <v>1.04999990135083</v>
      </c>
      <c r="AA25" s="0" t="n">
        <f aca="false">$Q$25/$G$25</f>
        <v>1.07173552473068</v>
      </c>
      <c r="AB25" s="0" t="n">
        <f aca="false">$R$25/$H$25</f>
        <v>1.08837326083915</v>
      </c>
      <c r="AC25" s="0" t="n">
        <f aca="false">$S$25/$I$25</f>
        <v>1.09863903871248</v>
      </c>
    </row>
    <row r="26" customFormat="false" ht="13.4" hidden="false" customHeight="false" outlineLevel="0" collapsed="false">
      <c r="A26" s="2" t="s">
        <v>11</v>
      </c>
      <c r="B26" s="2" t="s">
        <v>81</v>
      </c>
      <c r="C26" s="2" t="s">
        <v>20</v>
      </c>
      <c r="D26" s="3" t="n">
        <v>0.1745648576938</v>
      </c>
      <c r="E26" s="3" t="n">
        <v>0.1534518004752</v>
      </c>
      <c r="F26" s="3" t="n">
        <v>0.1836452879848</v>
      </c>
      <c r="G26" s="3" t="n">
        <v>0.3245298637801</v>
      </c>
      <c r="H26" s="3" t="n">
        <v>0.549063941412</v>
      </c>
      <c r="I26" s="3" t="n">
        <v>0.9828784828311</v>
      </c>
      <c r="K26" s="2" t="s">
        <v>11</v>
      </c>
      <c r="L26" s="2" t="s">
        <v>81</v>
      </c>
      <c r="M26" s="2" t="s">
        <v>20</v>
      </c>
      <c r="N26" s="3" t="n">
        <v>0.1832931267863</v>
      </c>
      <c r="O26" s="3" t="n">
        <v>0.1611243874308</v>
      </c>
      <c r="P26" s="3" t="n">
        <v>0.1961372655583</v>
      </c>
      <c r="Q26" s="3" t="n">
        <v>0.3530539336022</v>
      </c>
      <c r="R26" s="3" t="n">
        <v>0.6018966949282</v>
      </c>
      <c r="S26" s="3" t="n">
        <v>1.0819952591894</v>
      </c>
      <c r="U26" s="4" t="s">
        <v>63</v>
      </c>
      <c r="V26" s="4" t="s">
        <v>81</v>
      </c>
      <c r="W26" s="4" t="s">
        <v>20</v>
      </c>
      <c r="X26" s="0" t="n">
        <f aca="false">$N$26/$D$26</f>
        <v>1.05000015013222</v>
      </c>
      <c r="Y26" s="0" t="n">
        <f aca="false">$O$26/$E$26</f>
        <v>1.04999998000571</v>
      </c>
      <c r="Z26" s="0" t="n">
        <f aca="false">$P$26/$F$26</f>
        <v>1.06802231470559</v>
      </c>
      <c r="AA26" s="0" t="n">
        <f aca="false">$Q$26/$G$26</f>
        <v>1.08789351306488</v>
      </c>
      <c r="AB26" s="0" t="n">
        <f aca="false">$R$26/$H$26</f>
        <v>1.09622331668755</v>
      </c>
      <c r="AC26" s="0" t="n">
        <f aca="false">$S$26/$I$26</f>
        <v>1.10084336781166</v>
      </c>
    </row>
    <row r="27" customFormat="false" ht="12.75" hidden="false" customHeight="false" outlineLevel="0" collapsed="false">
      <c r="I27" s="0" t="n">
        <f aca="false">SUM($I$2:$I$26)</f>
        <v>33.3447851843735</v>
      </c>
    </row>
    <row r="28" customFormat="false" ht="14.05" hidden="false" customHeight="false" outlineLevel="0" collapsed="false">
      <c r="C28" s="10" t="s">
        <v>58</v>
      </c>
      <c r="D28" s="10" t="s">
        <v>59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r="29" customFormat="false" ht="12.8" hidden="false" customHeight="false" outlineLevel="0" collapsed="false">
      <c r="B29" s="0" t="s">
        <v>82</v>
      </c>
      <c r="D29" s="11" t="n">
        <f aca="false">$D12+$D13+$D16+$D17+$D18+$D19</f>
        <v>4.1637964998982</v>
      </c>
      <c r="E29" s="11" t="n">
        <f aca="false">$E12+$E13+$E16+$E17+$E18+$E19</f>
        <v>5.2870368800138</v>
      </c>
      <c r="F29" s="11" t="n">
        <f aca="false">F$12+F$13+F$16+F$17+F$18+F$19</f>
        <v>6.1637598425279</v>
      </c>
      <c r="G29" s="11" t="n">
        <f aca="false">$G12+$G13+$G16+$G17+$G18+$G19</f>
        <v>7.529113391655</v>
      </c>
      <c r="H29" s="11" t="n">
        <f aca="false">$H12+$H13+$H16+$H17+$H18+$H19</f>
        <v>8.9875465322322</v>
      </c>
      <c r="I29" s="12" t="n">
        <f aca="false">I12+I13+I16+I17+I18+I19</f>
        <v>8.5957789573963</v>
      </c>
      <c r="J29" s="13"/>
      <c r="L29" s="0" t="s">
        <v>82</v>
      </c>
      <c r="N29" s="11" t="n">
        <f aca="false">N$12+N$13+N$16+N$17+N$18+N$19</f>
        <v>10.2119970472452</v>
      </c>
      <c r="O29" s="11" t="n">
        <f aca="false">O$12+O$13+O$16+O$17+O$18+O$19</f>
        <v>13.1174800765554</v>
      </c>
      <c r="P29" s="11" t="n">
        <f aca="false">P$12+P$13+P$16+P$17+P$18+P$19</f>
        <v>15.4346283086801</v>
      </c>
      <c r="Q29" s="11" t="n">
        <f aca="false">Q$12+Q$13+Q$16+Q$17+Q$18+Q$19</f>
        <v>19.0057631815963</v>
      </c>
      <c r="R29" s="11" t="n">
        <f aca="false">R$12+R$13+R$16+R$17+R$18+R$19</f>
        <v>22.7729819341988</v>
      </c>
      <c r="S29" s="11" t="n">
        <f aca="false">S$12+S$13+S$16+S$17+S$18+S$19</f>
        <v>22.063533688989</v>
      </c>
      <c r="V29" s="0" t="s">
        <v>82</v>
      </c>
      <c r="X29" s="11" t="n">
        <f aca="false">N$29/D$29</f>
        <v>2.45256871883505</v>
      </c>
      <c r="Y29" s="11" t="n">
        <f aca="false">O$29/E$29</f>
        <v>2.48106460655541</v>
      </c>
      <c r="Z29" s="11" t="n">
        <f aca="false">P$29/F$29</f>
        <v>2.50409307030204</v>
      </c>
      <c r="AA29" s="11" t="n">
        <f aca="false">Q$29/G$29</f>
        <v>2.5243029548023</v>
      </c>
      <c r="AB29" s="11" t="n">
        <f aca="false">R$29/H$29</f>
        <v>2.53383744412645</v>
      </c>
      <c r="AC29" s="11" t="n">
        <f aca="false">S$29/I$29</f>
        <v>2.5667870007295</v>
      </c>
    </row>
    <row r="30" customFormat="false" ht="12.8" hidden="false" customHeight="false" outlineLevel="0" collapsed="false">
      <c r="B30" s="0" t="s">
        <v>83</v>
      </c>
      <c r="D30" s="11" t="n">
        <f aca="false">D$6+D$7+D$14+D$15+D$22</f>
        <v>13.8826567131125</v>
      </c>
      <c r="E30" s="11" t="n">
        <f aca="false">$E6+$E7+$E14+$E15+$E22</f>
        <v>12.5519328150197</v>
      </c>
      <c r="F30" s="11" t="n">
        <f aca="false">F$6+F$7+F$14+F$15+F$22</f>
        <v>9.9761469924896</v>
      </c>
      <c r="G30" s="11" t="n">
        <f aca="false">G$6+G$7+G$14+G$15+G$22</f>
        <v>8.1542968921729</v>
      </c>
      <c r="H30" s="11" t="n">
        <f aca="false">H$6+H$7+H$14+H$15+H$22</f>
        <v>6.3944820746813</v>
      </c>
      <c r="I30" s="11" t="n">
        <f aca="false">I$6+I$7+I$14+I$15+I$22</f>
        <v>2.1019195298191</v>
      </c>
      <c r="L30" s="0" t="s">
        <v>83</v>
      </c>
      <c r="N30" s="11" t="n">
        <f aca="false">N$6+N$7+N$14+N$15+N$22</f>
        <v>12.7823483492934</v>
      </c>
      <c r="O30" s="11" t="n">
        <f aca="false">O$6+O$7+O$14+O$15+O$22</f>
        <v>11.581342592947</v>
      </c>
      <c r="P30" s="11" t="n">
        <f aca="false">P$6+P$7+P$14+P$15+P$22</f>
        <v>9.2509926469084</v>
      </c>
      <c r="Q30" s="11" t="n">
        <f aca="false">Q$6+Q$7+Q$14+Q$15+Q$22</f>
        <v>7.6144965728788</v>
      </c>
      <c r="R30" s="11" t="n">
        <f aca="false">R$6+R$7+R$14+R$15+R$22</f>
        <v>6.0310610403316</v>
      </c>
      <c r="S30" s="11" t="n">
        <f aca="false">S$6+S$7+S$14+S$15+S$22</f>
        <v>2.0474953846915</v>
      </c>
      <c r="V30" s="0" t="s">
        <v>83</v>
      </c>
      <c r="X30" s="11" t="n">
        <f aca="false">N$30/D$30</f>
        <v>0.920742233525098</v>
      </c>
      <c r="Y30" s="11" t="n">
        <f aca="false">O$30/E$30</f>
        <v>0.922674042605511</v>
      </c>
      <c r="Z30" s="11" t="n">
        <f aca="false">P$30/F$30</f>
        <v>0.927311180746723</v>
      </c>
      <c r="AA30" s="11" t="n">
        <f aca="false">Q$30/G$30</f>
        <v>0.933801733437957</v>
      </c>
      <c r="AB30" s="11" t="n">
        <f aca="false">R$30/H$30</f>
        <v>0.943166462880762</v>
      </c>
      <c r="AC30" s="11" t="n">
        <f aca="false">S$30/I$30</f>
        <v>0.974107407845302</v>
      </c>
    </row>
    <row r="31" customFormat="false" ht="12.8" hidden="false" customHeight="false" outlineLevel="0" collapsed="false">
      <c r="B31" s="0" t="s">
        <v>13</v>
      </c>
      <c r="D31" s="11" t="n">
        <f aca="false">D$29+D$30</f>
        <v>18.0464532130107</v>
      </c>
      <c r="E31" s="11" t="n">
        <f aca="false">E$29+E$30</f>
        <v>17.8389696950335</v>
      </c>
      <c r="F31" s="11" t="n">
        <f aca="false">F$29+F$30</f>
        <v>16.1399068350175</v>
      </c>
      <c r="G31" s="11" t="n">
        <f aca="false">G$29+G$30</f>
        <v>15.6834102838279</v>
      </c>
      <c r="H31" s="11" t="n">
        <f aca="false">H$29+H$30</f>
        <v>15.3820286069135</v>
      </c>
      <c r="I31" s="11" t="n">
        <f aca="false">I$29+I$30</f>
        <v>10.6976984872154</v>
      </c>
      <c r="L31" s="0" t="s">
        <v>13</v>
      </c>
      <c r="N31" s="11" t="n">
        <f aca="false">N$29+N$30</f>
        <v>22.9943453965386</v>
      </c>
      <c r="O31" s="11" t="n">
        <f aca="false">O$29+O$30</f>
        <v>24.6988226695024</v>
      </c>
      <c r="P31" s="11" t="n">
        <f aca="false">P$29+P$30</f>
        <v>24.6856209555885</v>
      </c>
      <c r="Q31" s="11" t="n">
        <f aca="false">Q$29+Q$30</f>
        <v>26.6202597544751</v>
      </c>
      <c r="R31" s="11" t="n">
        <f aca="false">R$29+R$30</f>
        <v>28.8040429745304</v>
      </c>
      <c r="S31" s="11" t="n">
        <f aca="false">S$29+S$30</f>
        <v>24.1110290736805</v>
      </c>
      <c r="V31" s="0" t="s">
        <v>13</v>
      </c>
      <c r="X31" s="11" t="n">
        <f aca="false">N$31/D$31</f>
        <v>1.27417532548505</v>
      </c>
      <c r="Y31" s="11" t="n">
        <f aca="false">O$31/E$31</f>
        <v>1.38454311497478</v>
      </c>
      <c r="Z31" s="11" t="n">
        <f aca="false">P$31/F$31</f>
        <v>1.52947728930071</v>
      </c>
      <c r="AA31" s="11" t="n">
        <f aca="false">Q$31/G$31</f>
        <v>1.69735148623414</v>
      </c>
      <c r="AB31" s="11" t="n">
        <f aca="false">R$31/H$31</f>
        <v>1.87257764958156</v>
      </c>
      <c r="AC31" s="11" t="n">
        <f aca="false">S$31/I$31</f>
        <v>2.25385199465989</v>
      </c>
    </row>
    <row r="32" customFormat="false" ht="12.8" hidden="false" customHeight="false" outlineLevel="0" collapsed="false">
      <c r="D32" s="14"/>
      <c r="E32" s="14"/>
      <c r="F32" s="14"/>
      <c r="G32" s="14"/>
      <c r="H32" s="14"/>
      <c r="I32" s="14"/>
    </row>
    <row r="33" customFormat="false" ht="12.8" hidden="false" customHeight="false" outlineLevel="0" collapsed="false">
      <c r="B33" s="0" t="s">
        <v>84</v>
      </c>
      <c r="D33" s="15" t="n">
        <f aca="false">D$29*(X$29-1)</f>
        <v>6.048200547347</v>
      </c>
      <c r="E33" s="15" t="n">
        <f aca="false">E$29*(Y$29-1)</f>
        <v>7.8304431965416</v>
      </c>
      <c r="F33" s="15" t="n">
        <f aca="false">F$29*(Z$29-1)</f>
        <v>9.2708684661522</v>
      </c>
      <c r="G33" s="15" t="n">
        <f aca="false">G$29*(AA$29-1)</f>
        <v>11.4766497899413</v>
      </c>
      <c r="H33" s="15" t="n">
        <f aca="false">$H29*($AB29-1)</f>
        <v>13.7854354019666</v>
      </c>
      <c r="I33" s="15" t="n">
        <f aca="false">I$29*(AC$29-1)</f>
        <v>13.4677547315927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62" activeCellId="0" sqref="D62"/>
    </sheetView>
  </sheetViews>
  <sheetFormatPr defaultRowHeight="12.8"/>
  <cols>
    <col collapsed="false" hidden="false" max="1" min="1" style="0" width="40.551020408163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61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89</v>
      </c>
      <c r="D2" s="3" t="n">
        <v>5423818688.1371</v>
      </c>
      <c r="E2" s="3" t="n">
        <v>16585544739.0541</v>
      </c>
      <c r="F2" s="3" t="n">
        <v>3.05790913979661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89</v>
      </c>
      <c r="D3" s="3" t="n">
        <v>5912441047.0313</v>
      </c>
      <c r="E3" s="3" t="n">
        <v>18932192795.3883</v>
      </c>
      <c r="F3" s="3" t="n">
        <v>3.20209413418073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89</v>
      </c>
      <c r="D4" s="3" t="n">
        <v>6148291762.5992</v>
      </c>
      <c r="E4" s="3" t="n">
        <v>21364540493.0756</v>
      </c>
      <c r="F4" s="3" t="n">
        <v>3.47487421189714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89</v>
      </c>
      <c r="D5" s="3" t="n">
        <v>6001504823.3894</v>
      </c>
      <c r="E5" s="3" t="n">
        <v>23068660179.9279</v>
      </c>
      <c r="F5" s="3" t="n">
        <v>3.84381265345709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89</v>
      </c>
      <c r="D6" s="3" t="n">
        <v>6087243078.7649</v>
      </c>
      <c r="E6" s="3" t="n">
        <v>24868404718.6717</v>
      </c>
      <c r="F6" s="3" t="n">
        <v>4.0853313062894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89</v>
      </c>
      <c r="D7" s="3" t="n">
        <v>6365392443.1576</v>
      </c>
      <c r="E7" s="3" t="n">
        <v>29960130335.397</v>
      </c>
      <c r="F7" s="3" t="n">
        <v>4.70672163624448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90</v>
      </c>
      <c r="B11" s="0" t="n">
        <f aca="false">D$2/10^9</f>
        <v>5.4238186881371</v>
      </c>
      <c r="C11" s="0" t="n">
        <f aca="false">D$2/10^9</f>
        <v>5.4238186881371</v>
      </c>
      <c r="D11" s="0" t="n">
        <f aca="false">D$4/10^9</f>
        <v>6.1482917625992</v>
      </c>
      <c r="E11" s="0" t="n">
        <f aca="false">D$5/10^9</f>
        <v>6.0015048233894</v>
      </c>
      <c r="F11" s="0" t="n">
        <f aca="false">D$6/10^9</f>
        <v>6.0872430787649</v>
      </c>
      <c r="G11" s="0" t="n">
        <f aca="false">D$7/10^9</f>
        <v>6.3653924431576</v>
      </c>
    </row>
    <row r="12" customFormat="false" ht="12.8" hidden="false" customHeight="false" outlineLevel="0" collapsed="false">
      <c r="A12" s="0" t="s">
        <v>91</v>
      </c>
      <c r="B12" s="0" t="n">
        <f aca="false">F$2</f>
        <v>3.05790913979661</v>
      </c>
      <c r="C12" s="0" t="n">
        <f aca="false">F$3</f>
        <v>3.20209413418073</v>
      </c>
      <c r="D12" s="0" t="n">
        <f aca="false">F$4</f>
        <v>3.47487421189714</v>
      </c>
      <c r="E12" s="0" t="n">
        <f aca="false">F$4</f>
        <v>3.47487421189714</v>
      </c>
      <c r="F12" s="0" t="n">
        <f aca="false">F$6</f>
        <v>4.0853313062894</v>
      </c>
      <c r="G12" s="0" t="n">
        <f aca="false">F$7</f>
        <v>4.70672163624448</v>
      </c>
    </row>
    <row r="13" customFormat="false" ht="12.8" hidden="false" customHeight="false" outlineLevel="0" collapsed="false">
      <c r="A13" s="0" t="s">
        <v>84</v>
      </c>
      <c r="B13" s="0" t="n">
        <f aca="false">B$11*(B$12-1)</f>
        <v>11.161726050917</v>
      </c>
      <c r="C13" s="0" t="n">
        <f aca="false">C$11*(C$12-1)</f>
        <v>11.9437593180065</v>
      </c>
      <c r="D13" s="0" t="n">
        <f aca="false">D$11*(D$12-1)</f>
        <v>15.2162487304764</v>
      </c>
      <c r="E13" s="0" t="n">
        <f aca="false">E$11*(E$12-1)</f>
        <v>14.8529695199828</v>
      </c>
      <c r="F13" s="0" t="n">
        <f aca="false">F$11*(F$12-1)</f>
        <v>18.7811616399068</v>
      </c>
      <c r="G13" s="0" t="n">
        <f aca="false">G$11*(G$12-1)</f>
        <v>23.5947378922394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3" activeCellId="0" sqref="J43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85</v>
      </c>
      <c r="C1" s="1" t="s">
        <v>86</v>
      </c>
      <c r="D1" s="1" t="s">
        <v>58</v>
      </c>
      <c r="E1" s="1" t="s">
        <v>87</v>
      </c>
      <c r="F1" s="1" t="s">
        <v>88</v>
      </c>
      <c r="G1" s="1" t="s">
        <v>61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92</v>
      </c>
      <c r="D2" s="2" t="s">
        <v>20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92</v>
      </c>
      <c r="D3" s="2" t="s">
        <v>20</v>
      </c>
      <c r="E3" s="3" t="n">
        <v>2065626832.4679</v>
      </c>
      <c r="F3" s="3" t="n">
        <v>1206401400.4825</v>
      </c>
      <c r="G3" s="3" t="n">
        <v>0.584036468504409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92</v>
      </c>
      <c r="D4" s="2" t="s">
        <v>20</v>
      </c>
      <c r="E4" s="3" t="n">
        <v>2966766324.8902</v>
      </c>
      <c r="F4" s="3" t="n">
        <v>1754656083.969</v>
      </c>
      <c r="G4" s="3" t="n">
        <v>0.591437239005987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92</v>
      </c>
      <c r="D5" s="2" t="s">
        <v>20</v>
      </c>
      <c r="E5" s="3" t="n">
        <v>3596037409.4478</v>
      </c>
      <c r="F5" s="3" t="n">
        <v>2174278253.3259</v>
      </c>
      <c r="G5" s="3" t="n">
        <v>0.604631711453685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92</v>
      </c>
      <c r="D6" s="2" t="s">
        <v>20</v>
      </c>
      <c r="E6" s="3" t="n">
        <v>3620599866.5871</v>
      </c>
      <c r="F6" s="3" t="n">
        <v>2300609624.0416</v>
      </c>
      <c r="G6" s="3" t="n">
        <v>0.635422225270707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92</v>
      </c>
      <c r="D7" s="2" t="s">
        <v>20</v>
      </c>
      <c r="E7" s="3" t="n">
        <v>3221973725.8837</v>
      </c>
      <c r="F7" s="3" t="n">
        <v>2460726754.7824</v>
      </c>
      <c r="G7" s="3" t="n">
        <v>0.76373271917588</v>
      </c>
    </row>
    <row r="8" customFormat="false" ht="12.8" hidden="false" customHeight="false" outlineLevel="0" collapsed="false">
      <c r="A8" s="2" t="s">
        <v>11</v>
      </c>
      <c r="B8" s="2" t="s">
        <v>3</v>
      </c>
      <c r="C8" s="2" t="s">
        <v>89</v>
      </c>
      <c r="D8" s="2" t="s">
        <v>13</v>
      </c>
      <c r="E8" s="3" t="n">
        <v>6020980789.6891</v>
      </c>
      <c r="F8" s="3" t="n">
        <v>5613877039.829</v>
      </c>
      <c r="G8" s="3" t="n">
        <v>0.932385808212964</v>
      </c>
    </row>
    <row r="9" customFormat="false" ht="12.8" hidden="false" customHeight="false" outlineLevel="0" collapsed="false">
      <c r="A9" s="2" t="s">
        <v>11</v>
      </c>
      <c r="B9" s="2" t="s">
        <v>4</v>
      </c>
      <c r="C9" s="2" t="s">
        <v>89</v>
      </c>
      <c r="D9" s="2" t="s">
        <v>13</v>
      </c>
      <c r="E9" s="3" t="n">
        <v>7981170477.7701</v>
      </c>
      <c r="F9" s="3" t="n">
        <v>7875928299.2103</v>
      </c>
      <c r="G9" s="3" t="n">
        <v>0.986813691193174</v>
      </c>
    </row>
    <row r="10" customFormat="false" ht="12.8" hidden="false" customHeight="false" outlineLevel="0" collapsed="false">
      <c r="A10" s="2" t="s">
        <v>11</v>
      </c>
      <c r="B10" s="2" t="s">
        <v>5</v>
      </c>
      <c r="C10" s="2" t="s">
        <v>89</v>
      </c>
      <c r="D10" s="2" t="s">
        <v>13</v>
      </c>
      <c r="E10" s="3" t="n">
        <v>8871298166.4553</v>
      </c>
      <c r="F10" s="3" t="n">
        <v>9385418783.1275</v>
      </c>
      <c r="G10" s="3" t="n">
        <v>1.05795325633583</v>
      </c>
    </row>
    <row r="11" customFormat="false" ht="12.8" hidden="false" customHeight="false" outlineLevel="0" collapsed="false">
      <c r="A11" s="2" t="s">
        <v>11</v>
      </c>
      <c r="B11" s="2" t="s">
        <v>6</v>
      </c>
      <c r="C11" s="2" t="s">
        <v>89</v>
      </c>
      <c r="D11" s="2" t="s">
        <v>13</v>
      </c>
      <c r="E11" s="3" t="n">
        <v>8671724272.6072</v>
      </c>
      <c r="F11" s="3" t="n">
        <v>10470602534.2384</v>
      </c>
      <c r="G11" s="3" t="n">
        <v>1.20744181953681</v>
      </c>
    </row>
    <row r="12" customFormat="false" ht="12.8" hidden="false" customHeight="false" outlineLevel="0" collapsed="false">
      <c r="A12" s="2" t="s">
        <v>11</v>
      </c>
      <c r="B12" s="2" t="s">
        <v>7</v>
      </c>
      <c r="C12" s="2" t="s">
        <v>89</v>
      </c>
      <c r="D12" s="2" t="s">
        <v>13</v>
      </c>
      <c r="E12" s="3" t="n">
        <v>8157204167.913</v>
      </c>
      <c r="F12" s="3" t="n">
        <v>10894807992.7343</v>
      </c>
      <c r="G12" s="3" t="n">
        <v>1.33560565219023</v>
      </c>
    </row>
    <row r="13" customFormat="false" ht="12.8" hidden="false" customHeight="false" outlineLevel="0" collapsed="false">
      <c r="A13" s="2" t="s">
        <v>11</v>
      </c>
      <c r="B13" s="2" t="s">
        <v>8</v>
      </c>
      <c r="C13" s="2" t="s">
        <v>89</v>
      </c>
      <c r="D13" s="2" t="s">
        <v>13</v>
      </c>
      <c r="E13" s="3" t="n">
        <v>4751925106.8671</v>
      </c>
      <c r="F13" s="3" t="n">
        <v>11463772118.5239</v>
      </c>
      <c r="G13" s="3" t="n">
        <v>2.41244797860079</v>
      </c>
    </row>
    <row r="14" customFormat="false" ht="12.8" hidden="false" customHeight="false" outlineLevel="0" collapsed="false">
      <c r="A14" s="2" t="s">
        <v>11</v>
      </c>
      <c r="B14" s="2" t="s">
        <v>3</v>
      </c>
      <c r="C14" s="2" t="s">
        <v>93</v>
      </c>
      <c r="D14" s="2" t="s">
        <v>16</v>
      </c>
      <c r="E14" s="3" t="n">
        <v>3735645093.8281</v>
      </c>
      <c r="F14" s="3" t="n">
        <v>1935532160.1835</v>
      </c>
      <c r="G14" s="3" t="n">
        <v>0.518125279990146</v>
      </c>
    </row>
    <row r="15" customFormat="false" ht="12.8" hidden="false" customHeight="false" outlineLevel="0" collapsed="false">
      <c r="A15" s="2" t="s">
        <v>11</v>
      </c>
      <c r="B15" s="2" t="s">
        <v>4</v>
      </c>
      <c r="C15" s="2" t="s">
        <v>93</v>
      </c>
      <c r="D15" s="2" t="s">
        <v>16</v>
      </c>
      <c r="E15" s="3" t="n">
        <v>2384066130.7587</v>
      </c>
      <c r="F15" s="3" t="n">
        <v>1236578586.2921</v>
      </c>
      <c r="G15" s="3" t="n">
        <v>0.518684683423011</v>
      </c>
    </row>
    <row r="16" customFormat="false" ht="12.8" hidden="false" customHeight="false" outlineLevel="0" collapsed="false">
      <c r="A16" s="2" t="s">
        <v>11</v>
      </c>
      <c r="B16" s="2" t="s">
        <v>5</v>
      </c>
      <c r="C16" s="2" t="s">
        <v>93</v>
      </c>
      <c r="D16" s="2" t="s">
        <v>16</v>
      </c>
      <c r="E16" s="3" t="n">
        <v>1188282825.7677</v>
      </c>
      <c r="F16" s="3" t="n">
        <v>620112261.3947</v>
      </c>
      <c r="G16" s="3" t="n">
        <v>0.521855780414963</v>
      </c>
    </row>
    <row r="17" customFormat="false" ht="12.8" hidden="false" customHeight="false" outlineLevel="0" collapsed="false">
      <c r="A17" s="2" t="s">
        <v>11</v>
      </c>
      <c r="B17" s="2" t="s">
        <v>6</v>
      </c>
      <c r="C17" s="2" t="s">
        <v>93</v>
      </c>
      <c r="D17" s="2" t="s">
        <v>16</v>
      </c>
      <c r="E17" s="3" t="n">
        <v>298856072.6557</v>
      </c>
      <c r="F17" s="3" t="n">
        <v>162543555.8737</v>
      </c>
      <c r="G17" s="3" t="n">
        <v>0.543885738808326</v>
      </c>
    </row>
    <row r="18" customFormat="false" ht="12.8" hidden="false" customHeight="false" outlineLevel="0" collapsed="false">
      <c r="A18" s="2" t="s">
        <v>11</v>
      </c>
      <c r="B18" s="2" t="s">
        <v>7</v>
      </c>
      <c r="C18" s="2" t="s">
        <v>93</v>
      </c>
      <c r="D18" s="2" t="s">
        <v>16</v>
      </c>
      <c r="E18" s="3" t="n">
        <v>184949893.8441</v>
      </c>
      <c r="F18" s="3" t="n">
        <v>103577908.277</v>
      </c>
      <c r="G18" s="3" t="n">
        <v>0.560032266708458</v>
      </c>
    </row>
    <row r="19" customFormat="false" ht="12.8" hidden="false" customHeight="false" outlineLevel="0" collapsed="false">
      <c r="A19" s="2" t="s">
        <v>11</v>
      </c>
      <c r="B19" s="2" t="s">
        <v>8</v>
      </c>
      <c r="C19" s="2" t="s">
        <v>93</v>
      </c>
      <c r="D19" s="2" t="s">
        <v>16</v>
      </c>
      <c r="E19" s="3" t="n">
        <v>5769114.4608</v>
      </c>
      <c r="F19" s="3" t="n">
        <v>4250982.6513</v>
      </c>
      <c r="G19" s="3" t="n">
        <v>0.736851847919571</v>
      </c>
    </row>
    <row r="20" customFormat="false" ht="12.8" hidden="false" customHeight="false" outlineLevel="0" collapsed="false">
      <c r="A20" s="2" t="s">
        <v>11</v>
      </c>
      <c r="B20" s="2" t="s">
        <v>3</v>
      </c>
      <c r="C20" s="2" t="s">
        <v>94</v>
      </c>
      <c r="D20" s="2" t="s">
        <v>14</v>
      </c>
      <c r="E20" s="3" t="n">
        <v>10007927646.8595</v>
      </c>
      <c r="F20" s="3" t="n">
        <v>7323790582.9273</v>
      </c>
      <c r="G20" s="3" t="n">
        <v>0.731798913956529</v>
      </c>
    </row>
    <row r="21" customFormat="false" ht="12.8" hidden="false" customHeight="false" outlineLevel="0" collapsed="false">
      <c r="A21" s="2" t="s">
        <v>11</v>
      </c>
      <c r="B21" s="2" t="s">
        <v>4</v>
      </c>
      <c r="C21" s="2" t="s">
        <v>94</v>
      </c>
      <c r="D21" s="2" t="s">
        <v>14</v>
      </c>
      <c r="E21" s="3" t="n">
        <v>8042122608.6564</v>
      </c>
      <c r="F21" s="3" t="n">
        <v>5951971426.7509</v>
      </c>
      <c r="G21" s="3" t="n">
        <v>0.740099562812472</v>
      </c>
    </row>
    <row r="22" customFormat="false" ht="12.8" hidden="false" customHeight="false" outlineLevel="0" collapsed="false">
      <c r="A22" s="2" t="s">
        <v>11</v>
      </c>
      <c r="B22" s="2" t="s">
        <v>5</v>
      </c>
      <c r="C22" s="2" t="s">
        <v>94</v>
      </c>
      <c r="D22" s="2" t="s">
        <v>14</v>
      </c>
      <c r="E22" s="3" t="n">
        <v>6262019951.7091</v>
      </c>
      <c r="F22" s="3" t="n">
        <v>4703870357.9389</v>
      </c>
      <c r="G22" s="3" t="n">
        <v>0.751174604075649</v>
      </c>
    </row>
    <row r="23" customFormat="false" ht="12.8" hidden="false" customHeight="false" outlineLevel="0" collapsed="false">
      <c r="A23" s="2" t="s">
        <v>11</v>
      </c>
      <c r="B23" s="2" t="s">
        <v>6</v>
      </c>
      <c r="C23" s="2" t="s">
        <v>94</v>
      </c>
      <c r="D23" s="2" t="s">
        <v>14</v>
      </c>
      <c r="E23" s="3" t="n">
        <v>4672405050.2997</v>
      </c>
      <c r="F23" s="3" t="n">
        <v>3573423496.0168</v>
      </c>
      <c r="G23" s="3" t="n">
        <v>0.764793175580441</v>
      </c>
    </row>
    <row r="24" customFormat="false" ht="12.8" hidden="false" customHeight="false" outlineLevel="0" collapsed="false">
      <c r="A24" s="2" t="s">
        <v>11</v>
      </c>
      <c r="B24" s="2" t="s">
        <v>7</v>
      </c>
      <c r="C24" s="2" t="s">
        <v>94</v>
      </c>
      <c r="D24" s="2" t="s">
        <v>14</v>
      </c>
      <c r="E24" s="3" t="n">
        <v>3853229701.9223</v>
      </c>
      <c r="F24" s="3" t="n">
        <v>3026058251.483</v>
      </c>
      <c r="G24" s="3" t="n">
        <v>0.785330355460864</v>
      </c>
    </row>
    <row r="25" customFormat="false" ht="12.8" hidden="false" customHeight="false" outlineLevel="0" collapsed="false">
      <c r="A25" s="2" t="s">
        <v>11</v>
      </c>
      <c r="B25" s="2" t="s">
        <v>8</v>
      </c>
      <c r="C25" s="2" t="s">
        <v>94</v>
      </c>
      <c r="D25" s="2" t="s">
        <v>14</v>
      </c>
      <c r="E25" s="3" t="n">
        <v>1914021098.7403</v>
      </c>
      <c r="F25" s="3" t="n">
        <v>1645844221.1441</v>
      </c>
      <c r="G25" s="3" t="n">
        <v>0.859888233325798</v>
      </c>
    </row>
    <row r="26" customFormat="false" ht="12.8" hidden="false" customHeight="false" outlineLevel="0" collapsed="false">
      <c r="A26" s="2" t="s">
        <v>11</v>
      </c>
      <c r="B26" s="2" t="s">
        <v>3</v>
      </c>
      <c r="C26" s="2" t="s">
        <v>95</v>
      </c>
      <c r="D26" s="2" t="s">
        <v>18</v>
      </c>
      <c r="E26" s="3" t="n">
        <v>1181686470.9462</v>
      </c>
      <c r="F26" s="3" t="n">
        <v>666093367.8383</v>
      </c>
      <c r="G26" s="3" t="n">
        <v>0.563680285943314</v>
      </c>
    </row>
    <row r="27" customFormat="false" ht="12.8" hidden="false" customHeight="false" outlineLevel="0" collapsed="false">
      <c r="A27" s="2" t="s">
        <v>11</v>
      </c>
      <c r="B27" s="2" t="s">
        <v>4</v>
      </c>
      <c r="C27" s="2" t="s">
        <v>95</v>
      </c>
      <c r="D27" s="2" t="s">
        <v>18</v>
      </c>
      <c r="E27" s="3" t="n">
        <v>1237032323.6909</v>
      </c>
      <c r="F27" s="3" t="n">
        <v>708884672.6716</v>
      </c>
      <c r="G27" s="3" t="n">
        <v>0.573052667335741</v>
      </c>
    </row>
    <row r="28" customFormat="false" ht="12.8" hidden="false" customHeight="false" outlineLevel="0" collapsed="false">
      <c r="A28" s="2" t="s">
        <v>11</v>
      </c>
      <c r="B28" s="2" t="s">
        <v>5</v>
      </c>
      <c r="C28" s="2" t="s">
        <v>95</v>
      </c>
      <c r="D28" s="2" t="s">
        <v>18</v>
      </c>
      <c r="E28" s="3" t="n">
        <v>1212845645.7399</v>
      </c>
      <c r="F28" s="3" t="n">
        <v>710103681.0476</v>
      </c>
      <c r="G28" s="3" t="n">
        <v>0.58548561685638</v>
      </c>
    </row>
    <row r="29" customFormat="false" ht="12.8" hidden="false" customHeight="false" outlineLevel="0" collapsed="false">
      <c r="A29" s="2" t="s">
        <v>11</v>
      </c>
      <c r="B29" s="2" t="s">
        <v>6</v>
      </c>
      <c r="C29" s="2" t="s">
        <v>95</v>
      </c>
      <c r="D29" s="2" t="s">
        <v>18</v>
      </c>
      <c r="E29" s="3" t="n">
        <v>1165850804.3189</v>
      </c>
      <c r="F29" s="3" t="n">
        <v>703901199.3728</v>
      </c>
      <c r="G29" s="3" t="n">
        <v>0.603766105204195</v>
      </c>
    </row>
    <row r="30" customFormat="false" ht="12.8" hidden="false" customHeight="false" outlineLevel="0" collapsed="false">
      <c r="A30" s="2" t="s">
        <v>11</v>
      </c>
      <c r="B30" s="2" t="s">
        <v>7</v>
      </c>
      <c r="C30" s="2" t="s">
        <v>95</v>
      </c>
      <c r="D30" s="2" t="s">
        <v>18</v>
      </c>
      <c r="E30" s="3" t="n">
        <v>1104160903.1532</v>
      </c>
      <c r="F30" s="3" t="n">
        <v>701879784.0445</v>
      </c>
      <c r="G30" s="3" t="n">
        <v>0.635668028128973</v>
      </c>
    </row>
    <row r="31" customFormat="false" ht="12.8" hidden="false" customHeight="false" outlineLevel="0" collapsed="false">
      <c r="A31" s="2" t="s">
        <v>11</v>
      </c>
      <c r="B31" s="2" t="s">
        <v>8</v>
      </c>
      <c r="C31" s="2" t="s">
        <v>95</v>
      </c>
      <c r="D31" s="2" t="s">
        <v>18</v>
      </c>
      <c r="E31" s="3" t="n">
        <v>875052390.8365</v>
      </c>
      <c r="F31" s="3" t="n">
        <v>664597100.3946</v>
      </c>
      <c r="G31" s="3" t="n">
        <v>0.759494068417187</v>
      </c>
    </row>
    <row r="34" customFormat="false" ht="12.8" hidden="false" customHeight="false" outlineLevel="0" collapsed="false">
      <c r="B34" s="0" t="s">
        <v>96</v>
      </c>
      <c r="C34" s="0" t="n">
        <v>2.5</v>
      </c>
    </row>
    <row r="35" customFormat="false" ht="12.8" hidden="false" customHeight="false" outlineLevel="0" collapsed="false">
      <c r="B35" s="0" t="s">
        <v>97</v>
      </c>
      <c r="C35" s="0" t="n">
        <v>0.9</v>
      </c>
    </row>
    <row r="36" customFormat="false" ht="12.8" hidden="false" customHeight="false" outlineLevel="0" collapsed="false">
      <c r="K36" s="16" t="s">
        <v>98</v>
      </c>
      <c r="L36" s="16"/>
      <c r="M36" s="16"/>
    </row>
    <row r="37" customFormat="false" ht="12.8" hidden="false" customHeight="false" outlineLevel="0" collapsed="false">
      <c r="A37" s="17" t="s">
        <v>0</v>
      </c>
      <c r="B37" s="17" t="s">
        <v>85</v>
      </c>
      <c r="C37" s="17" t="s">
        <v>86</v>
      </c>
      <c r="D37" s="17" t="s">
        <v>58</v>
      </c>
      <c r="E37" s="17" t="s">
        <v>87</v>
      </c>
      <c r="F37" s="17" t="s">
        <v>88</v>
      </c>
      <c r="G37" s="17" t="s">
        <v>61</v>
      </c>
      <c r="H37" s="0" t="s">
        <v>99</v>
      </c>
      <c r="I37" s="0" t="s">
        <v>100</v>
      </c>
      <c r="J37" s="0" t="s">
        <v>101</v>
      </c>
      <c r="K37" s="16" t="s">
        <v>102</v>
      </c>
      <c r="L37" s="16" t="s">
        <v>103</v>
      </c>
      <c r="M37" s="16"/>
    </row>
    <row r="38" customFormat="false" ht="12.8" hidden="false" customHeight="false" outlineLevel="0" collapsed="false">
      <c r="A38" s="18" t="s">
        <v>63</v>
      </c>
      <c r="B38" s="19" t="n">
        <v>2009</v>
      </c>
      <c r="C38" s="18" t="s">
        <v>89</v>
      </c>
      <c r="D38" s="18" t="s">
        <v>13</v>
      </c>
      <c r="E38" s="19" t="n">
        <f aca="false">$E8</f>
        <v>6020980789.6891</v>
      </c>
      <c r="F38" s="19" t="n">
        <f aca="false">$F8</f>
        <v>5613877039.829</v>
      </c>
      <c r="G38" s="19" t="n">
        <f aca="false">$G8</f>
        <v>0.932385808212964</v>
      </c>
      <c r="H38" s="0" t="n">
        <v>0.06</v>
      </c>
      <c r="I38" s="0" t="n">
        <f aca="false">1-$H38</f>
        <v>0.94</v>
      </c>
      <c r="J38" s="0" t="n">
        <f aca="false">$F38/($F38*$H38/C34+$F38*$I38/C35)</f>
        <v>0.935940099833611</v>
      </c>
      <c r="K38" s="20" t="n">
        <f aca="false">$H38*E$38/10^9</f>
        <v>0.361258847381346</v>
      </c>
      <c r="L38" s="20" t="n">
        <f aca="false">$I38*E$38/10^9</f>
        <v>5.65972194230775</v>
      </c>
      <c r="M38" s="16"/>
    </row>
    <row r="39" customFormat="false" ht="12.8" hidden="false" customHeight="false" outlineLevel="0" collapsed="false">
      <c r="A39" s="18" t="s">
        <v>63</v>
      </c>
      <c r="B39" s="19" t="n">
        <v>2015</v>
      </c>
      <c r="C39" s="18" t="s">
        <v>89</v>
      </c>
      <c r="D39" s="18" t="s">
        <v>13</v>
      </c>
      <c r="E39" s="19" t="n">
        <f aca="false">$E9</f>
        <v>7981170477.7701</v>
      </c>
      <c r="F39" s="19" t="n">
        <f aca="false">$F9</f>
        <v>7875928299.2103</v>
      </c>
      <c r="G39" s="19" t="n">
        <f aca="false">$G9</f>
        <v>0.986813691193174</v>
      </c>
      <c r="H39" s="0" t="n">
        <v>0.135</v>
      </c>
      <c r="I39" s="0" t="n">
        <f aca="false">1-$H39</f>
        <v>0.865</v>
      </c>
      <c r="J39" s="0" t="n">
        <f aca="false">$F39/($F39*$H39/C34+$F39*$I39/C35)</f>
        <v>0.985113835376532</v>
      </c>
      <c r="K39" s="20" t="n">
        <f aca="false">$H39*E$39/10^9</f>
        <v>1.07745801449896</v>
      </c>
      <c r="L39" s="20" t="n">
        <f aca="false">$I39*E$39/10^9</f>
        <v>6.90371246327114</v>
      </c>
      <c r="M39" s="16"/>
    </row>
    <row r="40" customFormat="false" ht="12.8" hidden="false" customHeight="false" outlineLevel="0" collapsed="false">
      <c r="A40" s="18" t="s">
        <v>63</v>
      </c>
      <c r="B40" s="19" t="n">
        <v>2020</v>
      </c>
      <c r="C40" s="18" t="s">
        <v>89</v>
      </c>
      <c r="D40" s="18" t="s">
        <v>13</v>
      </c>
      <c r="E40" s="19" t="n">
        <f aca="false">$E10</f>
        <v>8871298166.4553</v>
      </c>
      <c r="F40" s="19" t="n">
        <f aca="false">$F10</f>
        <v>9385418783.1275</v>
      </c>
      <c r="G40" s="19" t="n">
        <f aca="false">$G10</f>
        <v>1.05795325633583</v>
      </c>
      <c r="H40" s="0" t="n">
        <v>0.24</v>
      </c>
      <c r="I40" s="0" t="n">
        <f aca="false">1-$H40</f>
        <v>0.76</v>
      </c>
      <c r="J40" s="0" t="n">
        <f aca="false">$F40/($F40*$H40/C34+$F40*$I40/C35)</f>
        <v>1.06332703213611</v>
      </c>
      <c r="K40" s="20" t="n">
        <f aca="false">$H40*E$40/10^9</f>
        <v>2.12911155994927</v>
      </c>
      <c r="L40" s="20" t="n">
        <f aca="false">$I40*E$40/10^9</f>
        <v>6.74218660650603</v>
      </c>
      <c r="M40" s="16"/>
    </row>
    <row r="41" customFormat="false" ht="12.8" hidden="false" customHeight="false" outlineLevel="0" collapsed="false">
      <c r="A41" s="18" t="s">
        <v>63</v>
      </c>
      <c r="B41" s="19" t="n">
        <v>2025</v>
      </c>
      <c r="C41" s="18" t="s">
        <v>89</v>
      </c>
      <c r="D41" s="18" t="s">
        <v>13</v>
      </c>
      <c r="E41" s="19" t="n">
        <f aca="false">$E11</f>
        <v>8671724272.6072</v>
      </c>
      <c r="F41" s="19" t="n">
        <f aca="false">$F11</f>
        <v>10470602534.2384</v>
      </c>
      <c r="G41" s="19" t="n">
        <f aca="false">$G11</f>
        <v>1.20744181953681</v>
      </c>
      <c r="H41" s="0" t="n">
        <v>0.4</v>
      </c>
      <c r="I41" s="0" t="n">
        <f aca="false">1-$H41</f>
        <v>0.6</v>
      </c>
      <c r="J41" s="0" t="n">
        <f aca="false">$F41/($F41*$H41/C34+$F41*$I41/C35)</f>
        <v>1.20967741935484</v>
      </c>
      <c r="K41" s="20" t="n">
        <f aca="false">$H41*E$41/10^9</f>
        <v>3.46868970904288</v>
      </c>
      <c r="L41" s="20" t="n">
        <f aca="false">$I41*E$41/10^9</f>
        <v>5.20303456356432</v>
      </c>
      <c r="M41" s="16"/>
    </row>
    <row r="42" customFormat="false" ht="12.8" hidden="false" customHeight="false" outlineLevel="0" collapsed="false">
      <c r="A42" s="18" t="s">
        <v>63</v>
      </c>
      <c r="B42" s="19" t="n">
        <v>2030</v>
      </c>
      <c r="C42" s="18" t="s">
        <v>89</v>
      </c>
      <c r="D42" s="18" t="s">
        <v>13</v>
      </c>
      <c r="E42" s="19" t="n">
        <f aca="false">$E12</f>
        <v>8157204167.913</v>
      </c>
      <c r="F42" s="19" t="n">
        <f aca="false">$F12</f>
        <v>10894807992.7343</v>
      </c>
      <c r="G42" s="19" t="n">
        <f aca="false">$G12</f>
        <v>1.33560565219023</v>
      </c>
      <c r="H42" s="0" t="n">
        <v>0.5</v>
      </c>
      <c r="I42" s="0" t="n">
        <f aca="false">1-$H42</f>
        <v>0.5</v>
      </c>
      <c r="J42" s="0" t="n">
        <f aca="false">$F42/($F42*$H42/C34+$F42*$I42/C35)</f>
        <v>1.32352941176471</v>
      </c>
      <c r="K42" s="20" t="n">
        <f aca="false">$H42*E$42/10^9</f>
        <v>4.0786020839565</v>
      </c>
      <c r="L42" s="20" t="n">
        <f aca="false">$I42*E$42/10^9</f>
        <v>4.0786020839565</v>
      </c>
      <c r="M42" s="16"/>
    </row>
    <row r="43" customFormat="false" ht="12.8" hidden="false" customHeight="false" outlineLevel="0" collapsed="false">
      <c r="A43" s="18" t="s">
        <v>63</v>
      </c>
      <c r="B43" s="19" t="n">
        <v>2050</v>
      </c>
      <c r="C43" s="18" t="s">
        <v>89</v>
      </c>
      <c r="D43" s="18" t="s">
        <v>13</v>
      </c>
      <c r="E43" s="19" t="n">
        <f aca="false">$E13</f>
        <v>4751925106.8671</v>
      </c>
      <c r="F43" s="19" t="n">
        <f aca="false">$F13</f>
        <v>11463772118.5239</v>
      </c>
      <c r="G43" s="19" t="n">
        <f aca="false">$G13</f>
        <v>2.41244797860079</v>
      </c>
      <c r="H43" s="0" t="n">
        <v>0.975</v>
      </c>
      <c r="I43" s="0" t="n">
        <f aca="false">1-$H43</f>
        <v>0.025</v>
      </c>
      <c r="J43" s="0" t="n">
        <f aca="false">$F43/($F43*$H43/C34+$F43*$I43/C35)</f>
        <v>2.3936170212766</v>
      </c>
      <c r="K43" s="20" t="n">
        <f aca="false">$K47</f>
        <v>4.0786020839565</v>
      </c>
      <c r="L43" s="20" t="n">
        <f aca="false">$I43*E$43/10^9</f>
        <v>0.118798127671678</v>
      </c>
      <c r="M43" s="16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102</v>
      </c>
      <c r="F47" s="15" t="n">
        <f aca="false">$K38</f>
        <v>0.361258847381346</v>
      </c>
      <c r="G47" s="15" t="n">
        <f aca="false">$K39</f>
        <v>1.07745801449896</v>
      </c>
      <c r="H47" s="15" t="n">
        <f aca="false">$K40</f>
        <v>2.12911155994927</v>
      </c>
      <c r="I47" s="15" t="n">
        <f aca="false">$K41</f>
        <v>3.46868970904288</v>
      </c>
      <c r="J47" s="15" t="n">
        <f aca="false">$K42</f>
        <v>4.0786020839565</v>
      </c>
      <c r="K47" s="15" t="n">
        <f aca="false">$L42</f>
        <v>4.0786020839565</v>
      </c>
    </row>
    <row r="48" customFormat="false" ht="12.8" hidden="false" customHeight="false" outlineLevel="0" collapsed="false">
      <c r="E48" s="0" t="s">
        <v>103</v>
      </c>
      <c r="F48" s="15" t="n">
        <f aca="false">$L38</f>
        <v>5.65972194230775</v>
      </c>
      <c r="G48" s="15" t="n">
        <f aca="false">$L39</f>
        <v>6.90371246327114</v>
      </c>
      <c r="H48" s="15" t="n">
        <f aca="false">$L40</f>
        <v>6.74218660650603</v>
      </c>
      <c r="I48" s="15" t="n">
        <f aca="false">$L41</f>
        <v>5.20303456356432</v>
      </c>
      <c r="J48" s="15" t="n">
        <f aca="false">$L42</f>
        <v>4.0786020839565</v>
      </c>
      <c r="K48" s="15" t="n">
        <f aca="false">$L43</f>
        <v>0.118798127671678</v>
      </c>
    </row>
    <row r="49" customFormat="false" ht="12.8" hidden="false" customHeight="false" outlineLevel="0" collapsed="false">
      <c r="F49" s="15"/>
      <c r="G49" s="15"/>
      <c r="H49" s="15"/>
      <c r="I49" s="15"/>
      <c r="J49" s="15"/>
      <c r="K49" s="15"/>
    </row>
    <row r="50" customFormat="false" ht="12.8" hidden="false" customHeight="false" outlineLevel="0" collapsed="false">
      <c r="E50" s="0" t="s">
        <v>84</v>
      </c>
      <c r="F50" s="15" t="n">
        <f aca="false">$F47*(C34-1)</f>
        <v>0.541888271072019</v>
      </c>
      <c r="G50" s="15" t="n">
        <f aca="false">$G47*(C34-1)</f>
        <v>1.61618702174845</v>
      </c>
      <c r="H50" s="15" t="n">
        <f aca="false">$H47*(C34-1)</f>
        <v>3.19366733992391</v>
      </c>
      <c r="I50" s="15" t="n">
        <f aca="false">$I47*(C34-1)</f>
        <v>5.20303456356432</v>
      </c>
      <c r="J50" s="15" t="n">
        <f aca="false">$J47*(C34-1)</f>
        <v>6.11790312593475</v>
      </c>
      <c r="K50" s="15" t="n">
        <f aca="false">$K47*(C34-1)</f>
        <v>6.11790312593475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80" zoomScaleNormal="80" zoomScalePageLayoutView="100" workbookViewId="0">
      <selection pane="topLeft" activeCell="D49" activeCellId="0" sqref="D49"/>
    </sheetView>
  </sheetViews>
  <sheetFormatPr defaultRowHeight="12.8"/>
  <cols>
    <col collapsed="false" hidden="false" max="1" min="1" style="0" width="34.0612244897959"/>
    <col collapsed="false" hidden="false" max="2" min="2" style="0" width="33.1428571428571"/>
    <col collapsed="false" hidden="false" max="7" min="3" style="0" width="11.5204081632653"/>
    <col collapsed="false" hidden="false" max="8" min="8" style="0" width="17.4489795918367"/>
    <col collapsed="false" hidden="false" max="9" min="9" style="0" width="19.9591836734694"/>
    <col collapsed="false" hidden="false" max="10" min="10" style="0" width="11.5204081632653"/>
    <col collapsed="false" hidden="false" max="11" min="11" style="0" width="32.7959183673469"/>
    <col collapsed="false" hidden="false" max="12" min="12" style="0" width="11.5204081632653"/>
    <col collapsed="false" hidden="false" max="13" min="13" style="0" width="20.9795918367347"/>
    <col collapsed="false" hidden="false" max="14" min="14" style="0" width="19.2142857142857"/>
    <col collapsed="false" hidden="false" max="17" min="15" style="0" width="11.5204081632653"/>
    <col collapsed="false" hidden="false" max="18" min="18" style="0" width="30.1479591836735"/>
    <col collapsed="false" hidden="false" max="19" min="19" style="0" width="11.5204081632653"/>
    <col collapsed="false" hidden="false" max="20" min="20" style="0" width="26.969387755102"/>
    <col collapsed="false" hidden="false" max="21" min="21" style="0" width="24.1530612244898"/>
    <col collapsed="false" hidden="false" max="25" min="22" style="0" width="11.5204081632653"/>
    <col collapsed="false" hidden="false" max="26" min="26" style="0" width="21.3265306122449"/>
    <col collapsed="false" hidden="false" max="27" min="27" style="0" width="15.8673469387755"/>
    <col collapsed="false" hidden="false" max="1025" min="28" style="0" width="11.5204081632653"/>
  </cols>
  <sheetData>
    <row r="1" customFormat="false" ht="12.8" hidden="false" customHeight="false" outlineLevel="0" collapsed="false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customFormat="false" ht="41.95" hidden="false" customHeight="false" outlineLevel="0" collapsed="false">
      <c r="A2" s="0" t="s">
        <v>98</v>
      </c>
      <c r="B2" s="22" t="s">
        <v>104</v>
      </c>
      <c r="C2" s="23" t="s">
        <v>105</v>
      </c>
      <c r="D2" s="24" t="s">
        <v>106</v>
      </c>
      <c r="E2" s="24" t="s">
        <v>107</v>
      </c>
      <c r="F2" s="0" t="s">
        <v>108</v>
      </c>
      <c r="G2" s="25" t="s">
        <v>109</v>
      </c>
      <c r="H2" s="25" t="s">
        <v>110</v>
      </c>
      <c r="I2" s="24" t="s">
        <v>111</v>
      </c>
      <c r="J2" s="24" t="s">
        <v>112</v>
      </c>
      <c r="K2" s="26" t="s">
        <v>113</v>
      </c>
      <c r="L2" s="26" t="s">
        <v>114</v>
      </c>
    </row>
    <row r="3" customFormat="false" ht="13.8" hidden="false" customHeight="false" outlineLevel="0" collapsed="false">
      <c r="A3" s="0" t="s">
        <v>19</v>
      </c>
      <c r="B3" s="27" t="n">
        <f aca="false">D147</f>
        <v>12.5519328150197</v>
      </c>
      <c r="C3" s="27" t="n">
        <f aca="false">D146</f>
        <v>5.2870368800138</v>
      </c>
      <c r="D3" s="27" t="n">
        <f aca="false">$D104</f>
        <v>6.0440913051639</v>
      </c>
      <c r="E3" s="27"/>
      <c r="F3" s="27" t="n">
        <f aca="false">$D105*0.8</f>
        <v>3.92014737444256</v>
      </c>
      <c r="G3" s="27" t="n">
        <f aca="false">$D102</f>
        <v>55.1774071232783</v>
      </c>
      <c r="H3" s="27" t="n">
        <f aca="false">$D103</f>
        <v>21.1062959004395</v>
      </c>
      <c r="I3" s="27" t="n">
        <f aca="false">$D105*0.2</f>
        <v>0.98003684361064</v>
      </c>
      <c r="J3" s="28" t="n">
        <f aca="false">D150</f>
        <v>7.8304431965416</v>
      </c>
      <c r="K3" s="29" t="n">
        <f aca="false">SUM($B3:$I3)</f>
        <v>105.066948241968</v>
      </c>
      <c r="L3" s="29" t="n">
        <f aca="false">SUM($B3:$J3)</f>
        <v>112.89739143851</v>
      </c>
    </row>
    <row r="4" customFormat="false" ht="13.8" hidden="false" customHeight="false" outlineLevel="0" collapsed="false">
      <c r="A4" s="0" t="s">
        <v>24</v>
      </c>
      <c r="B4" s="30" t="n">
        <f aca="false">D157</f>
        <v>6.90371246327114</v>
      </c>
      <c r="C4" s="27" t="n">
        <f aca="false">D156</f>
        <v>1.07745801449896</v>
      </c>
      <c r="D4" s="31" t="n">
        <f aca="false">D124</f>
        <v>1.2370323236909</v>
      </c>
      <c r="E4" s="28" t="n">
        <f aca="false">D125/2</f>
        <v>1.03281341623395</v>
      </c>
      <c r="F4" s="32" t="n">
        <v>0</v>
      </c>
      <c r="G4" s="30" t="n">
        <f aca="false">D122</f>
        <v>8.0421226086564</v>
      </c>
      <c r="H4" s="30" t="n">
        <f aca="false">D123</f>
        <v>2.3840661307587</v>
      </c>
      <c r="I4" s="28" t="n">
        <f aca="false">D125/2</f>
        <v>1.03281341623395</v>
      </c>
      <c r="J4" s="28" t="n">
        <f aca="false">D159</f>
        <v>1.61618702174845</v>
      </c>
      <c r="K4" s="29" t="n">
        <f aca="false">SUM($B4:$I4)</f>
        <v>21.710018373344</v>
      </c>
      <c r="L4" s="29" t="n">
        <f aca="false">SUM($B4:$J4)</f>
        <v>23.3262053950924</v>
      </c>
      <c r="M4" s="0" t="n">
        <f aca="false">SUM(D121:D125)</f>
        <v>21.710018373344</v>
      </c>
      <c r="N4" s="0" t="s">
        <v>115</v>
      </c>
    </row>
    <row r="5" customFormat="false" ht="13.8" hidden="false" customHeight="false" outlineLevel="0" collapsed="false">
      <c r="A5" s="0" t="s">
        <v>22</v>
      </c>
      <c r="B5" s="30" t="n">
        <f aca="false">D111</f>
        <v>8.9358473663911</v>
      </c>
      <c r="C5" s="30" t="n">
        <v>0</v>
      </c>
      <c r="D5" s="31" t="n">
        <f aca="false">D114</f>
        <v>0</v>
      </c>
      <c r="E5" s="31" t="n">
        <v>0</v>
      </c>
      <c r="F5" s="31" t="n">
        <v>0</v>
      </c>
      <c r="G5" s="31" t="n">
        <f aca="false">D112</f>
        <v>4.1110437237771</v>
      </c>
      <c r="H5" s="28" t="n">
        <f aca="false">D115</f>
        <v>1.4519374850925</v>
      </c>
      <c r="I5" s="31" t="n">
        <v>0</v>
      </c>
      <c r="J5" s="31" t="n">
        <v>0</v>
      </c>
      <c r="K5" s="29" t="n">
        <f aca="false">SUM($B5:$I5)</f>
        <v>14.4988285752607</v>
      </c>
      <c r="L5" s="29" t="n">
        <f aca="false">SUM($B5:$J5)</f>
        <v>14.4988285752607</v>
      </c>
      <c r="M5" s="0" t="n">
        <f aca="false">SUM(D111:D115)</f>
        <v>14.4988285752607</v>
      </c>
      <c r="N5" s="0" t="s">
        <v>116</v>
      </c>
    </row>
    <row r="6" customFormat="false" ht="13.8" hidden="false" customHeight="false" outlineLevel="0" collapsed="false">
      <c r="A6" s="0" t="s">
        <v>23</v>
      </c>
      <c r="B6" s="30" t="n">
        <f aca="false">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SUM($B6:$I6)</f>
        <v>24.9401523606955</v>
      </c>
      <c r="L6" s="29" t="n">
        <f aca="false">SUM($B6:$J6)</f>
        <v>24.9401523606955</v>
      </c>
      <c r="M6" s="0" t="n">
        <f aca="false">SUM(D116:D120)</f>
        <v>24.9401523606955</v>
      </c>
    </row>
    <row r="7" customFormat="false" ht="13.8" hidden="false" customHeight="false" outlineLevel="0" collapsed="false">
      <c r="A7" s="0" t="s">
        <v>117</v>
      </c>
      <c r="B7" s="30" t="n">
        <f aca="false">D86+D91+D96+D126+D131+D136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SUM($B7:$I7)</f>
        <v>43.8804507163736</v>
      </c>
      <c r="L7" s="29" t="n">
        <f aca="false">SUM($B7:$J7)</f>
        <v>43.8804507163736</v>
      </c>
      <c r="M7" s="0" t="n">
        <f aca="false">D86+SUM(D91:D95)+SUM(D96:D100)+SUM(D126:D140)</f>
        <v>43.8804507163736</v>
      </c>
    </row>
    <row r="8" customFormat="false" ht="13.8" hidden="false" customHeight="false" outlineLevel="0" collapsed="false">
      <c r="A8" s="33" t="s">
        <v>21</v>
      </c>
      <c r="C8" s="30" t="n">
        <f aca="false">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D165</f>
        <v>11.9437593180065</v>
      </c>
      <c r="K8" s="29" t="n">
        <f aca="false">SUM($B8:$I8)</f>
        <v>5.9124410470313</v>
      </c>
      <c r="L8" s="29" t="n">
        <f aca="false">SUM($B8:$J8)</f>
        <v>17.8562003650378</v>
      </c>
      <c r="M8" s="0" t="n">
        <f aca="false">SUM(D106:D110)</f>
        <v>5.9124410470313</v>
      </c>
    </row>
    <row r="9" customFormat="false" ht="13.8" hidden="false" customHeight="false" outlineLevel="0" collapsed="false">
      <c r="A9" s="33" t="s">
        <v>118</v>
      </c>
      <c r="B9" s="30" t="n">
        <v>0</v>
      </c>
      <c r="C9" s="30" t="n">
        <v>0</v>
      </c>
      <c r="D9" s="31" t="n">
        <v>0</v>
      </c>
      <c r="E9" s="31" t="n">
        <f aca="false">D90</f>
        <v>1.2866889215937</v>
      </c>
      <c r="F9" s="31" t="n">
        <v>0</v>
      </c>
      <c r="G9" s="31" t="n">
        <f aca="false">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SUM($B9:$I9)</f>
        <v>3.8439810313782</v>
      </c>
      <c r="L9" s="29" t="n">
        <f aca="false">SUM($B9:$J9)</f>
        <v>3.8439810313782</v>
      </c>
      <c r="M9" s="0" t="n">
        <f aca="false">SUM(D87:D90)</f>
        <v>7.2500902424853</v>
      </c>
      <c r="N9" s="0" t="s">
        <v>119</v>
      </c>
    </row>
    <row r="10" customFormat="false" ht="13.8" hidden="false" customHeight="false" outlineLevel="0" collapsed="false">
      <c r="A10" s="33" t="s">
        <v>120</v>
      </c>
      <c r="B10" s="30" t="n">
        <f aca="false">SUM($B3:$B9)</f>
        <v>97.212095721751</v>
      </c>
      <c r="C10" s="30" t="n">
        <f aca="false">SUM($C3:$C9)</f>
        <v>12.2769359415441</v>
      </c>
      <c r="D10" s="30" t="n">
        <f aca="false">SUM($D3:$D9)</f>
        <v>7.2811236288548</v>
      </c>
      <c r="E10" s="30" t="n">
        <f aca="false">SUM($E3:$E9)</f>
        <v>2.31950233782765</v>
      </c>
      <c r="F10" s="30" t="n">
        <f aca="false">SUM($F3:$F9)</f>
        <v>3.92014737444256</v>
      </c>
      <c r="G10" s="30" t="n">
        <f aca="false">SUM($G3:$G9)</f>
        <v>69.8878655654963</v>
      </c>
      <c r="H10" s="30" t="n">
        <f aca="false">SUM($H3:$H9)</f>
        <v>24.9422995162907</v>
      </c>
      <c r="I10" s="30" t="n">
        <f aca="false">SUM($I3:$I9)</f>
        <v>2.01285025984459</v>
      </c>
      <c r="J10" s="30" t="n">
        <f aca="false">SUM($J3:$J9)</f>
        <v>21.3903895362966</v>
      </c>
      <c r="K10" s="29" t="n">
        <f aca="false">SUM($B10:$I10)</f>
        <v>219.852820346052</v>
      </c>
      <c r="L10" s="29" t="n">
        <f aca="false">SUM($B10:$J10)</f>
        <v>241.243209882348</v>
      </c>
    </row>
    <row r="11" customFormat="false" ht="13.8" hidden="false" customHeight="false" outlineLevel="0" collapsed="false">
      <c r="A11" s="33" t="s">
        <v>121</v>
      </c>
      <c r="B11" s="30" t="n">
        <f aca="false">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SUM($B11:$I11)</f>
        <v>27.6799518849621</v>
      </c>
      <c r="L11" s="29" t="n">
        <f aca="false">SUM($B11:$J11)</f>
        <v>27.6799518849621</v>
      </c>
    </row>
    <row r="12" customFormat="false" ht="13.8" hidden="false" customHeight="false" outlineLevel="0" collapsed="false">
      <c r="A12" s="0" t="s">
        <v>114</v>
      </c>
      <c r="B12" s="31" t="n">
        <f aca="false">$B10+$B11</f>
        <v>124.892047606713</v>
      </c>
      <c r="C12" s="31" t="n">
        <f aca="false">$C10+$C11</f>
        <v>12.2769359415441</v>
      </c>
      <c r="D12" s="31" t="n">
        <f aca="false">$D10+$D11</f>
        <v>7.2811236288548</v>
      </c>
      <c r="E12" s="31" t="n">
        <f aca="false">$E10+$E11</f>
        <v>2.31950233782765</v>
      </c>
      <c r="F12" s="31" t="n">
        <f aca="false">$F10+$F11</f>
        <v>3.92014737444256</v>
      </c>
      <c r="G12" s="31" t="n">
        <f aca="false">$G10+$G11</f>
        <v>69.8878655654963</v>
      </c>
      <c r="H12" s="31" t="n">
        <f aca="false">$H10+$H11</f>
        <v>24.9422995162907</v>
      </c>
      <c r="I12" s="31" t="n">
        <f aca="false">$I10+$I11</f>
        <v>2.01285025984459</v>
      </c>
      <c r="J12" s="31" t="n">
        <f aca="false">$J10+$J11</f>
        <v>21.3903895362966</v>
      </c>
      <c r="K12" s="29" t="n">
        <f aca="false">SUM($B12:$I12)</f>
        <v>247.532772231014</v>
      </c>
      <c r="L12" s="29" t="n">
        <f aca="false">SUM($B12:$J12)</f>
        <v>268.92316176731</v>
      </c>
      <c r="M12" s="34"/>
    </row>
    <row r="13" customFormat="false" ht="13.8" hidden="false" customHeight="false" outlineLevel="0" collapsed="false">
      <c r="A13" s="0" t="s">
        <v>122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r="14" customFormat="false" ht="13.8" hidden="false" customHeight="false" outlineLevel="0" collapsed="false">
      <c r="A14" s="36" t="s">
        <v>123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r="15" customFormat="false" ht="12.8" hidden="false" customHeight="false" outlineLevel="0" collapsed="false">
      <c r="B15" s="38"/>
    </row>
    <row r="17" customFormat="false" ht="12.8" hidden="false" customHeight="false" outlineLevel="0" collapsed="false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customFormat="false" ht="41.95" hidden="false" customHeight="false" outlineLevel="0" collapsed="false">
      <c r="A18" s="0" t="s">
        <v>98</v>
      </c>
      <c r="B18" s="22" t="s">
        <v>104</v>
      </c>
      <c r="C18" s="23" t="s">
        <v>105</v>
      </c>
      <c r="D18" s="24" t="s">
        <v>106</v>
      </c>
      <c r="E18" s="24" t="s">
        <v>107</v>
      </c>
      <c r="F18" s="0" t="s">
        <v>108</v>
      </c>
      <c r="G18" s="25" t="s">
        <v>109</v>
      </c>
      <c r="H18" s="25" t="s">
        <v>110</v>
      </c>
      <c r="I18" s="24" t="s">
        <v>111</v>
      </c>
      <c r="J18" s="24" t="s">
        <v>112</v>
      </c>
      <c r="K18" s="26" t="s">
        <v>113</v>
      </c>
      <c r="L18" s="26" t="s">
        <v>114</v>
      </c>
    </row>
    <row r="19" customFormat="false" ht="13.8" hidden="false" customHeight="false" outlineLevel="0" collapsed="false">
      <c r="A19" s="0" t="s">
        <v>19</v>
      </c>
      <c r="B19" s="27" t="n">
        <f aca="false">E147</f>
        <v>9.9761469924896</v>
      </c>
      <c r="C19" s="27" t="n">
        <f aca="false">E146</f>
        <v>6.1637598425279</v>
      </c>
      <c r="D19" s="27" t="n">
        <f aca="false">$E104</f>
        <v>5.0329409122381</v>
      </c>
      <c r="E19" s="27"/>
      <c r="F19" s="27" t="n">
        <f aca="false">$E105*0.8</f>
        <v>4.2718357125888</v>
      </c>
      <c r="G19" s="27" t="n">
        <f aca="false">$E102</f>
        <v>47.5283588039309</v>
      </c>
      <c r="H19" s="27" t="n">
        <f aca="false">$E103</f>
        <v>14.0856574153202</v>
      </c>
      <c r="I19" s="28" t="n">
        <f aca="false">$E105*0.2</f>
        <v>1.0679589281472</v>
      </c>
      <c r="J19" s="28" t="n">
        <f aca="false">E150</f>
        <v>9.2708684661522</v>
      </c>
      <c r="K19" s="29" t="n">
        <f aca="false">SUM($B19:$I19)</f>
        <v>88.1266586072427</v>
      </c>
      <c r="L19" s="29" t="n">
        <f aca="false">SUM($B19:$J19)</f>
        <v>97.3975270733949</v>
      </c>
    </row>
    <row r="20" customFormat="false" ht="13.8" hidden="false" customHeight="false" outlineLevel="0" collapsed="false">
      <c r="A20" s="0" t="s">
        <v>24</v>
      </c>
      <c r="B20" s="30" t="n">
        <f aca="false">E157</f>
        <v>6.74218660650603</v>
      </c>
      <c r="C20" s="27" t="n">
        <f aca="false">E156</f>
        <v>2.12911155994927</v>
      </c>
      <c r="D20" s="31" t="n">
        <f aca="false">E124</f>
        <v>1.2128456457399</v>
      </c>
      <c r="E20" s="28" t="n">
        <f aca="false">0.3*E125</f>
        <v>0.89002989746706</v>
      </c>
      <c r="F20" s="32" t="n">
        <v>0</v>
      </c>
      <c r="G20" s="30" t="n">
        <f aca="false">E122</f>
        <v>6.2620199517091</v>
      </c>
      <c r="H20" s="30" t="n">
        <f aca="false">E123</f>
        <v>1.1882828257677</v>
      </c>
      <c r="I20" s="28" t="n">
        <f aca="false">0.7*E125</f>
        <v>2.07673642742314</v>
      </c>
      <c r="J20" s="28" t="n">
        <f aca="false">E159</f>
        <v>3.19366733992391</v>
      </c>
      <c r="K20" s="29" t="n">
        <f aca="false">SUM($B20:$I20)</f>
        <v>20.5012129145622</v>
      </c>
      <c r="L20" s="29" t="n">
        <f aca="false">SUM($B20:$J20)</f>
        <v>23.6948802544861</v>
      </c>
      <c r="N20" s="0" t="s">
        <v>124</v>
      </c>
    </row>
    <row r="21" customFormat="false" ht="13.8" hidden="false" customHeight="false" outlineLevel="0" collapsed="false">
      <c r="A21" s="0" t="s">
        <v>22</v>
      </c>
      <c r="B21" s="30" t="n">
        <f aca="false">E111</f>
        <v>10.5272393494109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E112</f>
        <v>3.6096077209089</v>
      </c>
      <c r="H21" s="28" t="n">
        <f aca="false">E115</f>
        <v>1.1084110784603</v>
      </c>
      <c r="I21" s="31" t="n">
        <v>0</v>
      </c>
      <c r="J21" s="31"/>
      <c r="K21" s="29" t="n">
        <f aca="false">SUM($B21:$I21)</f>
        <v>15.2452581487801</v>
      </c>
      <c r="L21" s="29" t="n">
        <f aca="false">SUM($B21:$J21)</f>
        <v>15.2452581487801</v>
      </c>
      <c r="N21" s="0" t="s">
        <v>116</v>
      </c>
    </row>
    <row r="22" customFormat="false" ht="13.8" hidden="false" customHeight="false" outlineLevel="0" collapsed="false">
      <c r="A22" s="0" t="s">
        <v>23</v>
      </c>
      <c r="B22" s="30" t="n">
        <f aca="false">E116</f>
        <v>23.2966403112178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SUM($B22:$I22)</f>
        <v>23.2966403112178</v>
      </c>
      <c r="L22" s="29" t="n">
        <f aca="false">SUM($B22:$J22)</f>
        <v>23.2966403112178</v>
      </c>
    </row>
    <row r="23" customFormat="false" ht="13.8" hidden="false" customHeight="false" outlineLevel="0" collapsed="false">
      <c r="A23" s="0" t="s">
        <v>117</v>
      </c>
      <c r="B23" s="30" t="n">
        <f aca="false">E86+E91+E96+E126+E131+E136</f>
        <v>46.6352418580315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SUM($B23:$I23)</f>
        <v>46.6352418580315</v>
      </c>
      <c r="L23" s="29" t="n">
        <f aca="false">SUM($B23:$J23)</f>
        <v>46.6352418580315</v>
      </c>
    </row>
    <row r="24" customFormat="false" ht="13.8" hidden="false" customHeight="false" outlineLevel="0" collapsed="false">
      <c r="A24" s="33" t="s">
        <v>21</v>
      </c>
      <c r="C24" s="30" t="n">
        <f aca="false">E106</f>
        <v>6.1482917625992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E165</f>
        <v>15.2162487304764</v>
      </c>
      <c r="K24" s="29" t="n">
        <f aca="false">SUM($B24:$I24)</f>
        <v>6.1482917625992</v>
      </c>
      <c r="L24" s="29" t="n">
        <f aca="false">SUM($B24:$J24)</f>
        <v>21.3645404930756</v>
      </c>
    </row>
    <row r="25" customFormat="false" ht="13.8" hidden="false" customHeight="false" outlineLevel="0" collapsed="false">
      <c r="A25" s="33" t="s">
        <v>118</v>
      </c>
      <c r="B25" s="30" t="n">
        <f aca="false">0.2*E90</f>
        <v>0.22503353995294</v>
      </c>
      <c r="C25" s="30" t="n">
        <v>0</v>
      </c>
      <c r="D25" s="31" t="n">
        <f aca="false">E89</f>
        <v>0</v>
      </c>
      <c r="E25" s="31" t="n">
        <f aca="false">0.8*E90</f>
        <v>0.90013415981176</v>
      </c>
      <c r="F25" s="31" t="n">
        <v>0</v>
      </c>
      <c r="G25" s="31" t="n">
        <f aca="false">E87</f>
        <v>2.2363980194254</v>
      </c>
      <c r="H25" s="31" t="n">
        <v>0</v>
      </c>
      <c r="I25" s="31" t="n">
        <v>0</v>
      </c>
      <c r="J25" s="31"/>
      <c r="K25" s="29" t="n">
        <f aca="false">SUM($B25:$I25)</f>
        <v>3.3615657191901</v>
      </c>
      <c r="L25" s="29" t="n">
        <f aca="false">SUM($B25:$J25)</f>
        <v>3.3615657191901</v>
      </c>
      <c r="N25" s="0" t="s">
        <v>125</v>
      </c>
    </row>
    <row r="26" customFormat="false" ht="13.8" hidden="false" customHeight="false" outlineLevel="0" collapsed="false">
      <c r="A26" s="33" t="s">
        <v>120</v>
      </c>
      <c r="B26" s="30" t="n">
        <f aca="false">SUM($B19:$B25)</f>
        <v>97.4024886576088</v>
      </c>
      <c r="C26" s="30" t="n">
        <f aca="false">SUM($C19:$C25)</f>
        <v>14.4411631650764</v>
      </c>
      <c r="D26" s="30" t="n">
        <f aca="false">SUM($D19:$D25)</f>
        <v>6.245786557978</v>
      </c>
      <c r="E26" s="30" t="n">
        <f aca="false">SUM($E19:$E25)</f>
        <v>1.79016405727882</v>
      </c>
      <c r="F26" s="30" t="n">
        <f aca="false">SUM($F19:$F25)</f>
        <v>4.2718357125888</v>
      </c>
      <c r="G26" s="30" t="n">
        <f aca="false">SUM($G19:$G25)</f>
        <v>59.6363844959743</v>
      </c>
      <c r="H26" s="30" t="n">
        <f aca="false">SUM($H19:$H25)</f>
        <v>16.3823513195482</v>
      </c>
      <c r="I26" s="30" t="n">
        <f aca="false">SUM($I19:$I25)</f>
        <v>3.14469535557034</v>
      </c>
      <c r="J26" s="30" t="n">
        <f aca="false">SUM($J19:$J25)</f>
        <v>27.6807845365525</v>
      </c>
      <c r="K26" s="29" t="n">
        <f aca="false">SUM($B26:$I26)</f>
        <v>203.314869321624</v>
      </c>
      <c r="L26" s="29" t="n">
        <f aca="false">SUM($B26:$J26)</f>
        <v>230.995653858176</v>
      </c>
    </row>
    <row r="27" customFormat="false" ht="13.8" hidden="false" customHeight="false" outlineLevel="0" collapsed="false">
      <c r="A27" s="33" t="s">
        <v>121</v>
      </c>
      <c r="B27" s="30" t="n">
        <f aca="false">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SUM($B27:$I27)</f>
        <v>34.388452213464</v>
      </c>
      <c r="L27" s="29" t="n">
        <f aca="false">SUM($B27:$J27)</f>
        <v>34.388452213464</v>
      </c>
    </row>
    <row r="28" customFormat="false" ht="13.8" hidden="false" customHeight="false" outlineLevel="0" collapsed="false">
      <c r="A28" s="0" t="s">
        <v>114</v>
      </c>
      <c r="B28" s="31" t="n">
        <f aca="false">$B26+$B27</f>
        <v>131.790940871073</v>
      </c>
      <c r="C28" s="31" t="n">
        <f aca="false">$C26+$C27</f>
        <v>14.4411631650764</v>
      </c>
      <c r="D28" s="31" t="n">
        <f aca="false">$D26+$D27</f>
        <v>6.245786557978</v>
      </c>
      <c r="E28" s="31" t="n">
        <f aca="false">$E26+$E27</f>
        <v>1.79016405727882</v>
      </c>
      <c r="F28" s="31" t="n">
        <f aca="false">$F26+$F27</f>
        <v>4.2718357125888</v>
      </c>
      <c r="G28" s="31" t="n">
        <f aca="false">$G26+$G27</f>
        <v>59.6363844959743</v>
      </c>
      <c r="H28" s="31" t="n">
        <f aca="false">$H26+$H27</f>
        <v>16.3823513195482</v>
      </c>
      <c r="I28" s="31" t="n">
        <f aca="false">$I26+$I27</f>
        <v>3.14469535557034</v>
      </c>
      <c r="J28" s="31" t="n">
        <f aca="false">$J26+$J27</f>
        <v>27.6807845365525</v>
      </c>
      <c r="K28" s="29" t="n">
        <f aca="false">SUM($B28:$I28)</f>
        <v>237.703321535088</v>
      </c>
      <c r="L28" s="29" t="n">
        <f aca="false">SUM($B28:$J28)</f>
        <v>265.38410607164</v>
      </c>
      <c r="M28" s="34"/>
    </row>
    <row r="29" customFormat="false" ht="13.8" hidden="false" customHeight="false" outlineLevel="0" collapsed="false">
      <c r="A29" s="0" t="s">
        <v>122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r="30" customFormat="false" ht="13.8" hidden="false" customHeight="false" outlineLevel="0" collapsed="false">
      <c r="A30" s="36" t="s">
        <v>123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r="32" customFormat="false" ht="12.8" hidden="false" customHeight="false" outlineLevel="0" collapsed="false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customFormat="false" ht="41.95" hidden="false" customHeight="false" outlineLevel="0" collapsed="false">
      <c r="A33" s="0" t="s">
        <v>98</v>
      </c>
      <c r="B33" s="22" t="s">
        <v>104</v>
      </c>
      <c r="C33" s="23" t="s">
        <v>105</v>
      </c>
      <c r="D33" s="24" t="s">
        <v>106</v>
      </c>
      <c r="E33" s="24" t="s">
        <v>107</v>
      </c>
      <c r="F33" s="0" t="s">
        <v>108</v>
      </c>
      <c r="G33" s="25" t="s">
        <v>109</v>
      </c>
      <c r="H33" s="25" t="s">
        <v>110</v>
      </c>
      <c r="I33" s="24" t="s">
        <v>111</v>
      </c>
      <c r="J33" s="24" t="s">
        <v>112</v>
      </c>
      <c r="K33" s="26" t="s">
        <v>113</v>
      </c>
      <c r="L33" s="26" t="s">
        <v>114</v>
      </c>
    </row>
    <row r="34" customFormat="false" ht="13.8" hidden="false" customHeight="false" outlineLevel="0" collapsed="false">
      <c r="A34" s="0" t="s">
        <v>19</v>
      </c>
      <c r="B34" s="27" t="n">
        <f aca="false">F147</f>
        <v>8.1542968921729</v>
      </c>
      <c r="C34" s="27" t="n">
        <f aca="false">F146</f>
        <v>7.529113391655</v>
      </c>
      <c r="D34" s="27" t="n">
        <f aca="false">$F104</f>
        <v>5.0831905770018</v>
      </c>
      <c r="E34" s="27"/>
      <c r="F34" s="27" t="n">
        <f aca="false">$F105*0.8</f>
        <v>4.38561591323368</v>
      </c>
      <c r="G34" s="27" t="n">
        <f aca="false">$F102</f>
        <v>37.9584103414382</v>
      </c>
      <c r="H34" s="27" t="n">
        <f aca="false">$F103</f>
        <v>8.6867994776805</v>
      </c>
      <c r="I34" s="28" t="n">
        <f aca="false">$F105*0.2</f>
        <v>1.09640397830842</v>
      </c>
      <c r="J34" s="28" t="n">
        <f aca="false">F150</f>
        <v>11.4766497899413</v>
      </c>
      <c r="K34" s="39" t="n">
        <f aca="false">SUM($B34:$I34)</f>
        <v>72.8938305714905</v>
      </c>
      <c r="L34" s="29" t="n">
        <f aca="false">SUM($B34:$J34)</f>
        <v>84.3704803614318</v>
      </c>
    </row>
    <row r="35" customFormat="false" ht="13.8" hidden="false" customHeight="false" outlineLevel="0" collapsed="false">
      <c r="A35" s="0" t="s">
        <v>24</v>
      </c>
      <c r="B35" s="30" t="n">
        <f aca="false">F157</f>
        <v>5.20303456356432</v>
      </c>
      <c r="C35" s="27" t="n">
        <f aca="false">F156</f>
        <v>3.46868970904288</v>
      </c>
      <c r="D35" s="31" t="n">
        <f aca="false">F124</f>
        <v>1.1658508043189</v>
      </c>
      <c r="E35" s="28" t="n">
        <f aca="false">0.2*F125</f>
        <v>0.71920748188956</v>
      </c>
      <c r="F35" s="32" t="n">
        <v>0</v>
      </c>
      <c r="G35" s="30" t="n">
        <f aca="false">F122</f>
        <v>4.6724050502997</v>
      </c>
      <c r="H35" s="30" t="n">
        <f aca="false">F123</f>
        <v>0.2988560726557</v>
      </c>
      <c r="I35" s="28" t="n">
        <f aca="false">0.8*F125</f>
        <v>2.87682992755824</v>
      </c>
      <c r="J35" s="28" t="n">
        <f aca="false">F159</f>
        <v>5.20303456356432</v>
      </c>
      <c r="K35" s="29" t="n">
        <f aca="false">SUM($B35:$I35)</f>
        <v>18.4048736093293</v>
      </c>
      <c r="L35" s="29" t="n">
        <f aca="false">SUM($B35:$J35)</f>
        <v>23.6079081728936</v>
      </c>
      <c r="N35" s="0" t="s">
        <v>126</v>
      </c>
    </row>
    <row r="36" customFormat="false" ht="13.8" hidden="false" customHeight="false" outlineLevel="0" collapsed="false">
      <c r="A36" s="0" t="s">
        <v>22</v>
      </c>
      <c r="B36" s="30" t="n">
        <f aca="false">F111</f>
        <v>11.2850999782747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F112</f>
        <v>3.0165697828935</v>
      </c>
      <c r="H36" s="28" t="n">
        <f aca="false">F115</f>
        <v>0.8214760349003</v>
      </c>
      <c r="I36" s="31" t="n">
        <v>0</v>
      </c>
      <c r="J36" s="31"/>
      <c r="K36" s="29" t="n">
        <f aca="false">SUM($B36:$I36)</f>
        <v>15.1231457960685</v>
      </c>
      <c r="L36" s="29" t="n">
        <f aca="false">SUM($B36:$J36)</f>
        <v>15.1231457960685</v>
      </c>
      <c r="N36" s="0" t="s">
        <v>116</v>
      </c>
    </row>
    <row r="37" customFormat="false" ht="13.8" hidden="false" customHeight="false" outlineLevel="0" collapsed="false">
      <c r="A37" s="0" t="s">
        <v>23</v>
      </c>
      <c r="B37" s="30" t="n">
        <f aca="false">F116</f>
        <v>19.2484591428847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SUM($B37:$I37)</f>
        <v>19.2484591428847</v>
      </c>
      <c r="L37" s="29" t="n">
        <f aca="false">SUM($B37:$J37)</f>
        <v>19.2484591428847</v>
      </c>
    </row>
    <row r="38" customFormat="false" ht="13.8" hidden="false" customHeight="false" outlineLevel="0" collapsed="false">
      <c r="A38" s="0" t="s">
        <v>117</v>
      </c>
      <c r="B38" s="30" t="n">
        <f aca="false">F86+F91+F96+F126+F131+F136</f>
        <v>46.3531315833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SUM($B38:$I38)</f>
        <v>46.3531315833</v>
      </c>
      <c r="L38" s="29" t="n">
        <f aca="false">SUM($B38:$J38)</f>
        <v>46.3531315833</v>
      </c>
    </row>
    <row r="39" customFormat="false" ht="13.8" hidden="false" customHeight="false" outlineLevel="0" collapsed="false">
      <c r="A39" s="33" t="s">
        <v>21</v>
      </c>
      <c r="C39" s="30" t="n">
        <f aca="false">F106</f>
        <v>6.0015048233894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F165</f>
        <v>14.8529695199828</v>
      </c>
      <c r="K39" s="29" t="n">
        <f aca="false">SUM($B39:$I39)</f>
        <v>6.0015048233894</v>
      </c>
      <c r="L39" s="29" t="n">
        <f aca="false">SUM($B39:$J39)</f>
        <v>20.8544743433722</v>
      </c>
    </row>
    <row r="40" customFormat="false" ht="13.8" hidden="false" customHeight="false" outlineLevel="0" collapsed="false">
      <c r="A40" s="33" t="s">
        <v>118</v>
      </c>
      <c r="B40" s="30" t="n">
        <f aca="false">0.6*F90</f>
        <v>0.57553981711692</v>
      </c>
      <c r="C40" s="27"/>
      <c r="D40" s="31" t="n">
        <v>0</v>
      </c>
      <c r="E40" s="31" t="n">
        <f aca="false">0.4*F90</f>
        <v>0.38369321141128</v>
      </c>
      <c r="F40" s="31" t="n">
        <v>0</v>
      </c>
      <c r="G40" s="31" t="n">
        <f aca="false">F87</f>
        <v>1.9118452441614</v>
      </c>
      <c r="H40" s="31" t="n">
        <v>0</v>
      </c>
      <c r="I40" s="31" t="n">
        <v>0</v>
      </c>
      <c r="J40" s="31"/>
      <c r="K40" s="29" t="n">
        <f aca="false">SUM($B40:$I40)</f>
        <v>2.8710782726896</v>
      </c>
      <c r="L40" s="29" t="n">
        <f aca="false">SUM($B40:$J40)</f>
        <v>2.8710782726896</v>
      </c>
      <c r="N40" s="0" t="s">
        <v>127</v>
      </c>
    </row>
    <row r="41" customFormat="false" ht="13.8" hidden="false" customHeight="false" outlineLevel="0" collapsed="false">
      <c r="A41" s="33" t="s">
        <v>120</v>
      </c>
      <c r="B41" s="30" t="n">
        <f aca="false">SUM($B34:$B40)</f>
        <v>90.8195619773136</v>
      </c>
      <c r="C41" s="30" t="n">
        <f aca="false">SUM($C34:$C40)</f>
        <v>16.9993079240873</v>
      </c>
      <c r="D41" s="30" t="n">
        <f aca="false">SUM($D34:$D40)</f>
        <v>6.2490413813207</v>
      </c>
      <c r="E41" s="30" t="n">
        <f aca="false">SUM($E34:$E40)</f>
        <v>1.10290069330084</v>
      </c>
      <c r="F41" s="30" t="n">
        <f aca="false">SUM($F34:$F40)</f>
        <v>4.38561591323368</v>
      </c>
      <c r="G41" s="30" t="n">
        <f aca="false">SUM($G34:$G40)</f>
        <v>47.5592304187928</v>
      </c>
      <c r="H41" s="30" t="n">
        <f aca="false">SUM($H34:$H40)</f>
        <v>9.8071315852365</v>
      </c>
      <c r="I41" s="30" t="n">
        <f aca="false">SUM($I34:$I40)</f>
        <v>3.97323390586666</v>
      </c>
      <c r="J41" s="30" t="n">
        <f aca="false">SUM($J34:$J40)</f>
        <v>31.5326538734884</v>
      </c>
      <c r="K41" s="29" t="n">
        <f aca="false">SUM($B41:$I41)</f>
        <v>180.896023799152</v>
      </c>
      <c r="L41" s="29" t="n">
        <f aca="false">SUM($B41:$J41)</f>
        <v>212.42867767264</v>
      </c>
    </row>
    <row r="42" customFormat="false" ht="13.8" hidden="false" customHeight="false" outlineLevel="0" collapsed="false">
      <c r="A42" s="33" t="s">
        <v>121</v>
      </c>
      <c r="B42" s="30" t="n">
        <f aca="false">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SUM($B42:$I42)</f>
        <v>39.8656411063733</v>
      </c>
      <c r="L42" s="29" t="n">
        <f aca="false">SUM($B42:$J42)</f>
        <v>39.8656411063733</v>
      </c>
    </row>
    <row r="43" customFormat="false" ht="13.8" hidden="false" customHeight="false" outlineLevel="0" collapsed="false">
      <c r="A43" s="0" t="s">
        <v>114</v>
      </c>
      <c r="B43" s="31" t="n">
        <f aca="false">$B41+$B42</f>
        <v>130.685203083687</v>
      </c>
      <c r="C43" s="31" t="n">
        <f aca="false">$C41+$C42</f>
        <v>16.9993079240873</v>
      </c>
      <c r="D43" s="31" t="n">
        <f aca="false">$D41+$D42</f>
        <v>6.2490413813207</v>
      </c>
      <c r="E43" s="31" t="n">
        <f aca="false">$E41+$E42</f>
        <v>1.10290069330084</v>
      </c>
      <c r="F43" s="31" t="n">
        <f aca="false">$F41+$F42</f>
        <v>4.38561591323368</v>
      </c>
      <c r="G43" s="31" t="n">
        <f aca="false">$G41+$G42</f>
        <v>47.5592304187928</v>
      </c>
      <c r="H43" s="31" t="n">
        <f aca="false">$H41+$H42</f>
        <v>9.8071315852365</v>
      </c>
      <c r="I43" s="31" t="n">
        <f aca="false">$I41+$I42</f>
        <v>3.97323390586666</v>
      </c>
      <c r="J43" s="31" t="n">
        <f aca="false">$J41+$J42</f>
        <v>31.5326538734884</v>
      </c>
      <c r="K43" s="29" t="n">
        <f aca="false">SUM($B43:$I43)</f>
        <v>220.761664905525</v>
      </c>
      <c r="L43" s="29" t="n">
        <f aca="false">SUM($B43:$J43)</f>
        <v>252.294318779014</v>
      </c>
      <c r="M43" s="34"/>
    </row>
    <row r="44" customFormat="false" ht="13.8" hidden="false" customHeight="false" outlineLevel="0" collapsed="false">
      <c r="A44" s="0" t="s">
        <v>122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r="45" customFormat="false" ht="13.8" hidden="false" customHeight="false" outlineLevel="0" collapsed="false">
      <c r="A45" s="36" t="s">
        <v>123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r="46" customFormat="false" ht="13.8" hidden="false" customHeight="false" outlineLevel="0" collapsed="false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r="47" customFormat="false" ht="12.8" hidden="false" customHeight="false" outlineLevel="0" collapsed="false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customFormat="false" ht="41.95" hidden="false" customHeight="false" outlineLevel="0" collapsed="false">
      <c r="A48" s="0" t="s">
        <v>98</v>
      </c>
      <c r="B48" s="22" t="s">
        <v>104</v>
      </c>
      <c r="C48" s="23" t="s">
        <v>105</v>
      </c>
      <c r="D48" s="24" t="s">
        <v>106</v>
      </c>
      <c r="E48" s="24" t="s">
        <v>107</v>
      </c>
      <c r="F48" s="0" t="s">
        <v>108</v>
      </c>
      <c r="G48" s="25" t="s">
        <v>109</v>
      </c>
      <c r="H48" s="25" t="s">
        <v>110</v>
      </c>
      <c r="I48" s="24" t="s">
        <v>111</v>
      </c>
      <c r="J48" s="24" t="s">
        <v>112</v>
      </c>
      <c r="K48" s="26" t="s">
        <v>113</v>
      </c>
      <c r="L48" s="26" t="s">
        <v>114</v>
      </c>
    </row>
    <row r="49" customFormat="false" ht="13.8" hidden="false" customHeight="false" outlineLevel="0" collapsed="false">
      <c r="A49" s="0" t="s">
        <v>19</v>
      </c>
      <c r="B49" s="27" t="n">
        <f aca="false">G147</f>
        <v>6.3944820746813</v>
      </c>
      <c r="C49" s="27" t="n">
        <f aca="false">G146</f>
        <v>8.9875465322322</v>
      </c>
      <c r="D49" s="27" t="n">
        <f aca="false">$G104</f>
        <v>6.1926516705477</v>
      </c>
      <c r="E49" s="27"/>
      <c r="F49" s="27" t="n">
        <f aca="false">$G105*0.8</f>
        <v>4.65465570210768</v>
      </c>
      <c r="G49" s="27" t="n">
        <f aca="false">$G102</f>
        <v>25.7445137766578</v>
      </c>
      <c r="H49" s="27" t="n">
        <f aca="false">$G103</f>
        <v>3.7926683419151</v>
      </c>
      <c r="I49" s="28" t="n">
        <f aca="false">$G105*0.2</f>
        <v>1.16366392552692</v>
      </c>
      <c r="J49" s="28" t="n">
        <f aca="false">G150</f>
        <v>13.7854354019666</v>
      </c>
      <c r="K49" s="40" t="n">
        <f aca="false">SUM($B49:$I49)</f>
        <v>56.9301820236687</v>
      </c>
      <c r="L49" s="29" t="n">
        <f aca="false">SUM($B49:$J49)</f>
        <v>70.7156174256353</v>
      </c>
    </row>
    <row r="50" customFormat="false" ht="13.8" hidden="false" customHeight="false" outlineLevel="0" collapsed="false">
      <c r="A50" s="0" t="s">
        <v>24</v>
      </c>
      <c r="B50" s="30" t="n">
        <f aca="false">G157</f>
        <v>4.0786020839565</v>
      </c>
      <c r="C50" s="27" t="n">
        <f aca="false">G156</f>
        <v>4.0786020839565</v>
      </c>
      <c r="D50" s="31" t="n">
        <f aca="false">H124</f>
        <v>0.8750523908365</v>
      </c>
      <c r="E50" s="28" t="n">
        <v>0</v>
      </c>
      <c r="F50" s="32" t="n">
        <v>0</v>
      </c>
      <c r="G50" s="30" t="n">
        <f aca="false">G122</f>
        <v>3.8532297019223</v>
      </c>
      <c r="H50" s="30" t="n">
        <f aca="false">G123</f>
        <v>0.1849498938441</v>
      </c>
      <c r="I50" s="28" t="n">
        <f aca="false">G125</f>
        <v>3.6205998665871</v>
      </c>
      <c r="J50" s="28" t="n">
        <f aca="false">G159</f>
        <v>6.11790312593475</v>
      </c>
      <c r="K50" s="40" t="n">
        <f aca="false">SUM($B50:$I50)</f>
        <v>16.691036021103</v>
      </c>
      <c r="L50" s="29" t="n">
        <f aca="false">SUM($B50:$J50)</f>
        <v>22.8089391470377</v>
      </c>
      <c r="N50" s="0" t="s">
        <v>128</v>
      </c>
    </row>
    <row r="51" customFormat="false" ht="13.8" hidden="false" customHeight="false" outlineLevel="0" collapsed="false">
      <c r="A51" s="0" t="s">
        <v>22</v>
      </c>
      <c r="B51" s="30" t="n">
        <f aca="false">G111</f>
        <v>11.8721725849805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G112</f>
        <v>2.5273893381096</v>
      </c>
      <c r="H51" s="28" t="n">
        <f aca="false">G115</f>
        <v>0.6116645772357</v>
      </c>
      <c r="I51" s="31" t="n">
        <v>0</v>
      </c>
      <c r="J51" s="31"/>
      <c r="K51" s="40" t="n">
        <f aca="false">SUM($B51:$I51)</f>
        <v>15.0112265003258</v>
      </c>
      <c r="L51" s="29" t="n">
        <f aca="false">SUM($B51:$J51)</f>
        <v>15.0112265003258</v>
      </c>
      <c r="N51" s="0" t="s">
        <v>116</v>
      </c>
    </row>
    <row r="52" customFormat="false" ht="13.8" hidden="false" customHeight="false" outlineLevel="0" collapsed="false">
      <c r="A52" s="0" t="s">
        <v>23</v>
      </c>
      <c r="B52" s="30" t="n">
        <f aca="false">G116</f>
        <v>15.1324111914625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SUM($B52:$I52)</f>
        <v>15.1324111914625</v>
      </c>
      <c r="L52" s="29" t="n">
        <f aca="false">SUM($B52:$J52)</f>
        <v>15.1324111914625</v>
      </c>
    </row>
    <row r="53" customFormat="false" ht="13.8" hidden="false" customHeight="false" outlineLevel="0" collapsed="false">
      <c r="A53" s="0" t="s">
        <v>117</v>
      </c>
      <c r="B53" s="30" t="n">
        <f aca="false">G86+G96+G91+G126+G131+G136</f>
        <v>45.9036322657384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SUM($B53:$I53)</f>
        <v>45.9036322657384</v>
      </c>
      <c r="L53" s="29" t="n">
        <f aca="false">SUM($B53:$J53)</f>
        <v>45.9036322657384</v>
      </c>
    </row>
    <row r="54" customFormat="false" ht="13.8" hidden="false" customHeight="false" outlineLevel="0" collapsed="false">
      <c r="A54" s="33" t="s">
        <v>21</v>
      </c>
      <c r="C54" s="30" t="n">
        <f aca="false">G106</f>
        <v>6.0872430787649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G165</f>
        <v>18.7811616399068</v>
      </c>
      <c r="K54" s="40" t="n">
        <f aca="false">SUM($B54:$I54)</f>
        <v>6.0872430787649</v>
      </c>
      <c r="L54" s="29" t="n">
        <f aca="false">SUM($B54:$J54)</f>
        <v>24.8684047186717</v>
      </c>
    </row>
    <row r="55" customFormat="false" ht="13.8" hidden="false" customHeight="false" outlineLevel="0" collapsed="false">
      <c r="A55" s="33" t="s">
        <v>118</v>
      </c>
      <c r="B55" s="30" t="n">
        <f aca="false">G90</f>
        <v>0.8198831609286</v>
      </c>
      <c r="C55" s="27"/>
      <c r="D55" s="31" t="n">
        <v>0</v>
      </c>
      <c r="E55" s="31" t="n">
        <v>0</v>
      </c>
      <c r="F55" s="31" t="n">
        <v>0</v>
      </c>
      <c r="G55" s="31" t="n">
        <f aca="false">G87</f>
        <v>1.6393645031357</v>
      </c>
      <c r="H55" s="31" t="n">
        <v>0</v>
      </c>
      <c r="I55" s="31" t="n">
        <v>0</v>
      </c>
      <c r="J55" s="31"/>
      <c r="K55" s="40" t="n">
        <f aca="false">SUM($B55:$I55)</f>
        <v>2.4592476640643</v>
      </c>
      <c r="L55" s="29" t="n">
        <f aca="false">SUM($B55:$J55)</f>
        <v>2.4592476640643</v>
      </c>
      <c r="N55" s="0" t="s">
        <v>129</v>
      </c>
    </row>
    <row r="56" customFormat="false" ht="13.8" hidden="false" customHeight="false" outlineLevel="0" collapsed="false">
      <c r="A56" s="33" t="s">
        <v>120</v>
      </c>
      <c r="B56" s="30" t="n">
        <f aca="false">SUM($B49:$B55)</f>
        <v>84.2011833617478</v>
      </c>
      <c r="C56" s="30" t="n">
        <f aca="false">SUM($C49:$C55)</f>
        <v>19.1533916949536</v>
      </c>
      <c r="D56" s="30" t="n">
        <f aca="false">SUM($D49:$D55)</f>
        <v>7.0677040613842</v>
      </c>
      <c r="E56" s="30" t="n">
        <f aca="false">SUM($E49:$E55)</f>
        <v>0</v>
      </c>
      <c r="F56" s="30" t="n">
        <f aca="false">SUM($F49:$F55)</f>
        <v>4.65465570210768</v>
      </c>
      <c r="G56" s="30" t="n">
        <f aca="false">SUM($G49:$G55)</f>
        <v>33.7644973198254</v>
      </c>
      <c r="H56" s="30" t="n">
        <f aca="false">SUM($H49:$H55)</f>
        <v>4.5892828129949</v>
      </c>
      <c r="I56" s="30" t="n">
        <f aca="false">SUM($I49:$I55)</f>
        <v>4.78426379211402</v>
      </c>
      <c r="J56" s="30" t="n">
        <f aca="false">SUM($J49:$J55)</f>
        <v>38.6845001678081</v>
      </c>
      <c r="K56" s="40" t="n">
        <f aca="false">SUM($B56:$I56)</f>
        <v>158.214978745128</v>
      </c>
      <c r="L56" s="29" t="n">
        <f aca="false">SUM($B56:$J56)</f>
        <v>196.899478912936</v>
      </c>
    </row>
    <row r="57" customFormat="false" ht="13.8" hidden="false" customHeight="false" outlineLevel="0" collapsed="false">
      <c r="A57" s="33" t="s">
        <v>121</v>
      </c>
      <c r="B57" s="30" t="n">
        <f aca="false">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SUM($B57:$I57)</f>
        <v>44.0148890528076</v>
      </c>
      <c r="L57" s="29" t="n">
        <f aca="false">SUM($B57:$J57)</f>
        <v>44.0148890528076</v>
      </c>
    </row>
    <row r="58" customFormat="false" ht="13.8" hidden="false" customHeight="false" outlineLevel="0" collapsed="false">
      <c r="A58" s="0" t="s">
        <v>114</v>
      </c>
      <c r="B58" s="31" t="n">
        <f aca="false">$B56+$B57</f>
        <v>128.216072414555</v>
      </c>
      <c r="C58" s="31" t="n">
        <f aca="false">$C56+$C57</f>
        <v>19.1533916949536</v>
      </c>
      <c r="D58" s="31" t="n">
        <f aca="false">$D56+$D57</f>
        <v>7.0677040613842</v>
      </c>
      <c r="E58" s="31" t="n">
        <f aca="false">$E56+$E57</f>
        <v>0</v>
      </c>
      <c r="F58" s="31" t="n">
        <f aca="false">$F56+$F57</f>
        <v>4.65465570210768</v>
      </c>
      <c r="G58" s="31" t="n">
        <f aca="false">$G56+$G57</f>
        <v>33.7644973198254</v>
      </c>
      <c r="H58" s="31" t="n">
        <f aca="false">$H56+$H57</f>
        <v>4.5892828129949</v>
      </c>
      <c r="I58" s="31" t="n">
        <f aca="false">$I56+$I57</f>
        <v>4.78426379211402</v>
      </c>
      <c r="J58" s="31" t="n">
        <f aca="false">$J56+$J57</f>
        <v>38.6845001678081</v>
      </c>
      <c r="K58" s="40" t="n">
        <f aca="false">SUM($B58:$I58)</f>
        <v>202.229867797935</v>
      </c>
      <c r="L58" s="29" t="n">
        <f aca="false">SUM($B58:$J58)</f>
        <v>240.914367965743</v>
      </c>
      <c r="M58" s="34"/>
    </row>
    <row r="59" customFormat="false" ht="13.8" hidden="false" customHeight="false" outlineLevel="0" collapsed="false">
      <c r="A59" s="0" t="s">
        <v>122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r="60" customFormat="false" ht="13.8" hidden="false" customHeight="false" outlineLevel="0" collapsed="false">
      <c r="A60" s="36" t="s">
        <v>123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r="61" customFormat="false" ht="13.8" hidden="false" customHeight="false" outlineLevel="0" collapsed="false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r="62" customFormat="false" ht="12.8" hidden="false" customHeight="false" outlineLevel="0" collapsed="false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customFormat="false" ht="48.5" hidden="false" customHeight="true" outlineLevel="0" collapsed="false">
      <c r="A63" s="0" t="s">
        <v>98</v>
      </c>
      <c r="B63" s="22" t="s">
        <v>104</v>
      </c>
      <c r="C63" s="23" t="s">
        <v>105</v>
      </c>
      <c r="D63" s="24" t="s">
        <v>106</v>
      </c>
      <c r="E63" s="24" t="s">
        <v>107</v>
      </c>
      <c r="F63" s="0" t="s">
        <v>108</v>
      </c>
      <c r="G63" s="25" t="s">
        <v>109</v>
      </c>
      <c r="H63" s="25" t="s">
        <v>110</v>
      </c>
      <c r="I63" s="24" t="s">
        <v>111</v>
      </c>
      <c r="J63" s="24" t="s">
        <v>112</v>
      </c>
      <c r="K63" s="26" t="s">
        <v>113</v>
      </c>
      <c r="L63" s="26" t="s">
        <v>114</v>
      </c>
      <c r="M63" s="41" t="s">
        <v>130</v>
      </c>
      <c r="N63" s="41" t="s">
        <v>131</v>
      </c>
      <c r="R63" s="0" t="s">
        <v>132</v>
      </c>
      <c r="S63" s="0" t="s">
        <v>98</v>
      </c>
      <c r="T63" s="22" t="s">
        <v>104</v>
      </c>
      <c r="U63" s="23" t="s">
        <v>133</v>
      </c>
      <c r="V63" s="24" t="s">
        <v>106</v>
      </c>
      <c r="X63" s="25" t="s">
        <v>109</v>
      </c>
      <c r="Y63" s="24" t="s">
        <v>111</v>
      </c>
      <c r="Z63" s="26" t="s">
        <v>114</v>
      </c>
      <c r="AA63" s="0" t="s">
        <v>134</v>
      </c>
      <c r="AB63" s="0" t="s">
        <v>135</v>
      </c>
    </row>
    <row r="64" customFormat="false" ht="19.55" hidden="false" customHeight="true" outlineLevel="0" collapsed="false">
      <c r="A64" s="0" t="s">
        <v>19</v>
      </c>
      <c r="B64" s="27" t="n">
        <f aca="false">H147</f>
        <v>2.1019195298191</v>
      </c>
      <c r="C64" s="27" t="n">
        <f aca="false">H146</f>
        <v>8.5957789573963</v>
      </c>
      <c r="D64" s="27" t="n">
        <f aca="false">$H104</f>
        <v>17.5764592148582</v>
      </c>
      <c r="E64" s="27"/>
      <c r="F64" s="27" t="n">
        <f aca="false">$H105*0.8</f>
        <v>2.66744518987272</v>
      </c>
      <c r="G64" s="27" t="n">
        <f aca="false">$H102</f>
        <v>1.7284356231154</v>
      </c>
      <c r="H64" s="27" t="n">
        <f aca="false">$H103</f>
        <v>0.0078853718436</v>
      </c>
      <c r="I64" s="28" t="n">
        <f aca="false">$H105*0.2</f>
        <v>0.66686129746818</v>
      </c>
      <c r="J64" s="28" t="n">
        <f aca="false">H150</f>
        <v>13.4677547315927</v>
      </c>
      <c r="K64" s="29" t="n">
        <f aca="false">SUM($B64:$I64)</f>
        <v>33.3447851843735</v>
      </c>
      <c r="L64" s="29" t="n">
        <f aca="false">SUM($B64:$J64)</f>
        <v>46.8125399159662</v>
      </c>
      <c r="M64" s="42" t="n">
        <f aca="false">$K64/$K3-1</f>
        <v>-0.682632971240578</v>
      </c>
      <c r="N64" s="42" t="n">
        <f aca="false">$L64/$L3 -1</f>
        <v>-0.585353219241892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$L64</f>
        <v>46.8125399159662</v>
      </c>
      <c r="AB64" s="15" t="n">
        <v>50.5638470169684</v>
      </c>
    </row>
    <row r="65" customFormat="false" ht="13.8" hidden="false" customHeight="false" outlineLevel="0" collapsed="false">
      <c r="A65" s="0" t="s">
        <v>24</v>
      </c>
      <c r="B65" s="30" t="n">
        <f aca="false">H157</f>
        <v>0.118798127671678</v>
      </c>
      <c r="C65" s="27" t="n">
        <f aca="false">H156</f>
        <v>4.0786020839565</v>
      </c>
      <c r="D65" s="31" t="n">
        <f aca="false">H124</f>
        <v>0.8750523908365</v>
      </c>
      <c r="E65" s="28" t="n">
        <v>0</v>
      </c>
      <c r="F65" s="32" t="n">
        <v>0</v>
      </c>
      <c r="G65" s="30" t="n">
        <f aca="false">H122</f>
        <v>1.9140210987403</v>
      </c>
      <c r="H65" s="30" t="n">
        <f aca="false">H123</f>
        <v>0.0057691144608</v>
      </c>
      <c r="I65" s="28" t="n">
        <f aca="false">H125</f>
        <v>3.2219737258837</v>
      </c>
      <c r="J65" s="28" t="n">
        <f aca="false">H159</f>
        <v>6.11790312593475</v>
      </c>
      <c r="K65" s="29" t="n">
        <f aca="false">SUM($B65:$I65)</f>
        <v>10.2142165415495</v>
      </c>
      <c r="L65" s="29" t="n">
        <f aca="false">SUM($B65:$J65)</f>
        <v>16.3321196674842</v>
      </c>
      <c r="M65" s="42" t="n">
        <f aca="false">$K65/$K4-1</f>
        <v>-0.529515988153621</v>
      </c>
      <c r="N65" s="42" t="n">
        <f aca="false">$L65/$L4 -1</f>
        <v>-0.299838126653883</v>
      </c>
      <c r="O65" s="0" t="s">
        <v>128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$L65</f>
        <v>16.3321196674842</v>
      </c>
      <c r="AB65" s="15" t="n">
        <v>16.7586685738249</v>
      </c>
    </row>
    <row r="66" customFormat="false" ht="13.8" hidden="false" customHeight="false" outlineLevel="0" collapsed="false">
      <c r="A66" s="0" t="s">
        <v>22</v>
      </c>
      <c r="B66" s="30" t="n">
        <f aca="false">H111</f>
        <v>12.1334529254965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H112</f>
        <v>1.3502470965902</v>
      </c>
      <c r="H66" s="28" t="n">
        <f aca="false">H115</f>
        <v>0.2383257356431</v>
      </c>
      <c r="I66" s="31" t="n">
        <v>0</v>
      </c>
      <c r="J66" s="31"/>
      <c r="K66" s="29" t="n">
        <f aca="false">SUM($B66:$I66)</f>
        <v>13.7220257577298</v>
      </c>
      <c r="L66" s="29" t="n">
        <f aca="false">SUM($B66:$J66)</f>
        <v>13.7220257577298</v>
      </c>
      <c r="M66" s="42" t="n">
        <f aca="false">$K66/$K5-1</f>
        <v>-0.0535769364744648</v>
      </c>
      <c r="N66" s="42" t="n">
        <f aca="false">$L66/$L5 -1</f>
        <v>-0.0535769364744648</v>
      </c>
      <c r="O66" s="0" t="s">
        <v>116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$L66</f>
        <v>13.7220257577298</v>
      </c>
      <c r="AB66" s="15" t="n">
        <v>14.1583777473564</v>
      </c>
    </row>
    <row r="67" customFormat="false" ht="13.8" hidden="false" customHeight="false" outlineLevel="0" collapsed="false">
      <c r="A67" s="0" t="s">
        <v>23</v>
      </c>
      <c r="B67" s="30" t="n">
        <f aca="false">H116</f>
        <v>9.8170488737051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SUM($B67:$I67)</f>
        <v>9.8170488737051</v>
      </c>
      <c r="L67" s="29" t="n">
        <f aca="false">SUM($B67:$J67)</f>
        <v>9.8170488737051</v>
      </c>
      <c r="M67" s="42" t="n">
        <f aca="false">$K67/$K6-1</f>
        <v>-0.606375745756217</v>
      </c>
      <c r="N67" s="42" t="n">
        <f aca="false">$L67/$L6 -1</f>
        <v>-0.606375745756217</v>
      </c>
      <c r="S67" s="33" t="s">
        <v>136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$L67+$L68+$L69+$L70</f>
        <v>83.8510413754163</v>
      </c>
      <c r="AB67" s="15" t="n">
        <v>82.2993773756886</v>
      </c>
    </row>
    <row r="68" customFormat="false" ht="13.8" hidden="false" customHeight="false" outlineLevel="0" collapsed="false">
      <c r="A68" s="0" t="s">
        <v>117</v>
      </c>
      <c r="B68" s="30" t="n">
        <f aca="false">H86+H91+H96+H126+H131+H136</f>
        <v>42.660310817686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SUM($B68:$I68)</f>
        <v>42.660310817686</v>
      </c>
      <c r="L68" s="29" t="n">
        <f aca="false">SUM($B68:$J68)</f>
        <v>42.660310817686</v>
      </c>
      <c r="M68" s="42" t="n">
        <f aca="false">$K68/$K7-1</f>
        <v>-0.0278060019614226</v>
      </c>
      <c r="N68" s="42" t="n">
        <f aca="false">$L68/$L7 -1</f>
        <v>-0.0278060019614226</v>
      </c>
      <c r="S68" s="0" t="s">
        <v>120</v>
      </c>
      <c r="T68" s="15" t="n">
        <f aca="false">SUM($T64:$T67)</f>
        <v>100.086</v>
      </c>
      <c r="U68" s="15" t="n">
        <f aca="false">SUM($U64:$U67)</f>
        <v>13.114</v>
      </c>
      <c r="V68" s="15" t="n">
        <f aca="false">SUM($V64:$V67)</f>
        <v>21.58</v>
      </c>
      <c r="W68" s="15" t="n">
        <f aca="false">SUM($W64:$W67)</f>
        <v>6.474</v>
      </c>
      <c r="X68" s="15" t="n">
        <f aca="false">SUM($X64:$X67)</f>
        <v>8.798</v>
      </c>
      <c r="Y68" s="15" t="n">
        <f aca="false">SUM($Y64:$Y67)</f>
        <v>6.308</v>
      </c>
      <c r="Z68" s="15" t="n">
        <f aca="false">SUM($Z64:$Z67)</f>
        <v>166.36</v>
      </c>
      <c r="AA68" s="15" t="n">
        <f aca="false">L71</f>
        <v>160.717726716597</v>
      </c>
      <c r="AB68" s="15" t="n">
        <v>163.780270713838</v>
      </c>
    </row>
    <row r="69" customFormat="false" ht="13.8" hidden="false" customHeight="false" outlineLevel="0" collapsed="false">
      <c r="A69" s="33" t="s">
        <v>21</v>
      </c>
      <c r="C69" s="30" t="n">
        <f aca="false">H106</f>
        <v>6.3653924431576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H165</f>
        <v>23.5947378922394</v>
      </c>
      <c r="K69" s="29" t="n">
        <f aca="false">SUM($B69:$I69)</f>
        <v>6.3653924431576</v>
      </c>
      <c r="L69" s="29" t="n">
        <f aca="false">SUM($B69:$J69)</f>
        <v>29.960130335397</v>
      </c>
      <c r="M69" s="42" t="n">
        <f aca="false">$K69/$K8-1</f>
        <v>0.0766098794936365</v>
      </c>
      <c r="N69" s="42" t="n">
        <f aca="false">$L69/$L8 -1</f>
        <v>0.677855855272462</v>
      </c>
    </row>
    <row r="70" customFormat="false" ht="13.8" hidden="false" customHeight="false" outlineLevel="0" collapsed="false">
      <c r="A70" s="33" t="s">
        <v>118</v>
      </c>
      <c r="B70" s="30" t="n">
        <f aca="false">H90</f>
        <v>0.4612595085948</v>
      </c>
      <c r="C70" s="27"/>
      <c r="D70" s="31" t="n">
        <v>0</v>
      </c>
      <c r="E70" s="31" t="n">
        <v>0</v>
      </c>
      <c r="F70" s="31" t="n">
        <v>0</v>
      </c>
      <c r="G70" s="31" t="n">
        <f aca="false">H87</f>
        <v>0.9522918400334</v>
      </c>
      <c r="H70" s="31" t="n">
        <v>0</v>
      </c>
      <c r="I70" s="31" t="n">
        <v>0</v>
      </c>
      <c r="J70" s="31"/>
      <c r="K70" s="29" t="n">
        <f aca="false">SUM($B70:$I70)</f>
        <v>1.4135513486282</v>
      </c>
      <c r="L70" s="29" t="n">
        <f aca="false">SUM($B70:$J70)</f>
        <v>1.4135513486282</v>
      </c>
      <c r="M70" s="42" t="n">
        <f aca="false">$K70/$K9-1</f>
        <v>-0.632268906352695</v>
      </c>
      <c r="N70" s="42" t="n">
        <f aca="false">$L70/$L9 -1</f>
        <v>-0.632268906352695</v>
      </c>
      <c r="O70" s="0" t="s">
        <v>129</v>
      </c>
    </row>
    <row r="71" customFormat="false" ht="13.8" hidden="false" customHeight="false" outlineLevel="0" collapsed="false">
      <c r="A71" s="33" t="s">
        <v>120</v>
      </c>
      <c r="B71" s="30" t="n">
        <f aca="false">SUM($B64:$B70)</f>
        <v>67.2927897829732</v>
      </c>
      <c r="C71" s="30" t="n">
        <f aca="false">SUM($C64:$C70)</f>
        <v>19.0397734845104</v>
      </c>
      <c r="D71" s="30" t="n">
        <f aca="false">SUM($D64:$D70)</f>
        <v>18.4515116056947</v>
      </c>
      <c r="E71" s="30" t="n">
        <f aca="false">SUM($E64:$E70)</f>
        <v>0</v>
      </c>
      <c r="F71" s="30" t="n">
        <f aca="false">SUM($F64:$F70)</f>
        <v>2.66744518987272</v>
      </c>
      <c r="G71" s="30" t="n">
        <f aca="false">SUM($G64:$G70)</f>
        <v>5.9449956584793</v>
      </c>
      <c r="H71" s="30" t="n">
        <f aca="false">SUM($H64:$H70)</f>
        <v>0.2519802219475</v>
      </c>
      <c r="I71" s="30" t="n">
        <f aca="false">SUM($I64:$I70)</f>
        <v>3.88883502335188</v>
      </c>
      <c r="J71" s="30" t="n">
        <f aca="false">SUM($J64:$J70)</f>
        <v>43.1803957497669</v>
      </c>
      <c r="K71" s="29" t="n">
        <f aca="false">SUM($B71:$I71)</f>
        <v>117.53733096683</v>
      </c>
      <c r="L71" s="29" t="n">
        <f aca="false">SUM($B71:$J71)</f>
        <v>160.717726716597</v>
      </c>
      <c r="M71" s="42" t="n">
        <f aca="false">$K71/$K10-1</f>
        <v>-0.465381745925187</v>
      </c>
      <c r="N71" s="42" t="n">
        <f aca="false">$L71/$L10 -1</f>
        <v>-0.333793780993973</v>
      </c>
    </row>
    <row r="72" customFormat="false" ht="13.8" hidden="false" customHeight="false" outlineLevel="0" collapsed="false">
      <c r="A72" s="33" t="s">
        <v>121</v>
      </c>
      <c r="B72" s="30" t="n">
        <f aca="false">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SUM($B72:$I72)</f>
        <v>65.4038097722956</v>
      </c>
      <c r="L72" s="29" t="n">
        <f aca="false">SUM($B72:$J72)</f>
        <v>65.4038097722956</v>
      </c>
      <c r="M72" s="42" t="n">
        <f aca="false">$K72/$K11-1</f>
        <v>1.36285850655065</v>
      </c>
      <c r="N72" s="42" t="n">
        <f aca="false">$L72/$L11 -1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r="73" customFormat="false" ht="13.8" hidden="false" customHeight="false" outlineLevel="0" collapsed="false">
      <c r="A73" s="0" t="s">
        <v>114</v>
      </c>
      <c r="B73" s="31" t="n">
        <f aca="false">$B71+$B72</f>
        <v>132.696599555269</v>
      </c>
      <c r="C73" s="31" t="n">
        <f aca="false">$C71+$C72</f>
        <v>19.0397734845104</v>
      </c>
      <c r="D73" s="31" t="n">
        <f aca="false">$D71+$D72</f>
        <v>18.4515116056947</v>
      </c>
      <c r="E73" s="31" t="n">
        <f aca="false">$E71+$E72</f>
        <v>0</v>
      </c>
      <c r="F73" s="31" t="n">
        <f aca="false">$F71+$F72</f>
        <v>2.66744518987272</v>
      </c>
      <c r="G73" s="31" t="n">
        <f aca="false">$G71+$G72</f>
        <v>5.9449956584793</v>
      </c>
      <c r="H73" s="31" t="n">
        <f aca="false">$H71+$H72</f>
        <v>0.2519802219475</v>
      </c>
      <c r="I73" s="31" t="n">
        <f aca="false">$I71+$I72</f>
        <v>3.88883502335188</v>
      </c>
      <c r="J73" s="31" t="n">
        <f aca="false">$J71+$J72</f>
        <v>43.1803957497669</v>
      </c>
      <c r="K73" s="29" t="n">
        <f aca="false">SUM($B73:$I73)</f>
        <v>182.941140739125</v>
      </c>
      <c r="L73" s="29" t="n">
        <f aca="false">SUM($B73:$J73)</f>
        <v>226.121536488892</v>
      </c>
      <c r="M73" s="42" t="n">
        <f aca="false">$K73/$K12-1</f>
        <v>-0.260941736763678</v>
      </c>
      <c r="N73" s="42" t="n">
        <f aca="false">$L73/$L12 -1</f>
        <v>-0.159159311519076</v>
      </c>
      <c r="T73" s="31"/>
      <c r="U73" s="31"/>
      <c r="V73" s="31"/>
      <c r="W73" s="31"/>
      <c r="X73" s="31"/>
      <c r="Y73" s="31"/>
      <c r="Z73" s="35"/>
    </row>
    <row r="74" customFormat="false" ht="13.8" hidden="false" customHeight="false" outlineLevel="0" collapsed="false">
      <c r="A74" s="0" t="s">
        <v>122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r="75" customFormat="false" ht="13.8" hidden="false" customHeight="false" outlineLevel="0" collapsed="false">
      <c r="A75" s="36" t="s">
        <v>123</v>
      </c>
      <c r="B75" s="26" t="n">
        <f aca="false">B73/$L$73</f>
        <v>0.586837510551709</v>
      </c>
      <c r="C75" s="26" t="n">
        <f aca="false">C73/$L$73</f>
        <v>0.0842015041121291</v>
      </c>
      <c r="D75" s="26" t="n">
        <f aca="false">D73/$L$73</f>
        <v>0.0815999744747936</v>
      </c>
      <c r="E75" s="26" t="n">
        <f aca="false">E73/$L$73</f>
        <v>0</v>
      </c>
      <c r="F75" s="26" t="n">
        <f aca="false">F73/$L$73</f>
        <v>0.0117965109882568</v>
      </c>
      <c r="G75" s="26" t="n">
        <f aca="false">G73/$L$73</f>
        <v>0.0262911518769524</v>
      </c>
      <c r="H75" s="26" t="n">
        <f aca="false">H73/$L$73</f>
        <v>0.00111435746395558</v>
      </c>
      <c r="I75" s="26" t="n">
        <f aca="false">I73/$L$73</f>
        <v>0.0171979860199779</v>
      </c>
      <c r="J75" s="26" t="n">
        <f aca="false">J73/$L$73</f>
        <v>0.190961004512226</v>
      </c>
      <c r="K75" s="26"/>
      <c r="L75" s="26" t="n">
        <f aca="false">L73/$L$73</f>
        <v>1</v>
      </c>
      <c r="R75" s="36"/>
      <c r="S75" s="26"/>
      <c r="T75" s="26"/>
      <c r="U75" s="26"/>
      <c r="V75" s="26"/>
      <c r="W75" s="26"/>
      <c r="X75" s="26"/>
      <c r="Y75" s="37"/>
    </row>
    <row r="76" customFormat="false" ht="13.8" hidden="false" customHeight="false" outlineLevel="0" collapsed="false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r="78" s="48" customFormat="true" ht="12.8" hidden="false" customHeight="false" outlineLevel="0" collapsed="false">
      <c r="A78" s="48" t="s">
        <v>137</v>
      </c>
    </row>
    <row r="79" customFormat="false" ht="12.8" hidden="false" customHeight="false" outlineLevel="0" collapsed="false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r="80" customFormat="false" ht="12.8" hidden="false" customHeight="false" outlineLevel="0" collapsed="false">
      <c r="A80" s="0" t="s">
        <v>138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r="83" s="49" customFormat="true" ht="12.8" hidden="false" customHeight="false" outlineLevel="0" collapsed="false">
      <c r="A83" s="49" t="s">
        <v>139</v>
      </c>
    </row>
    <row r="85" customFormat="false" ht="14.9" hidden="false" customHeight="false" outlineLevel="0" collapsed="false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r="86" customFormat="false" ht="13.4" hidden="false" customHeight="false" outlineLevel="0" collapsed="false">
      <c r="A86" s="51" t="str">
        <f aca="false">Conso_energie_usage!B2</f>
        <v>Autre</v>
      </c>
      <c r="B86" s="51" t="str">
        <f aca="false">Conso_energie_usage!C2</f>
        <v>Electricité</v>
      </c>
      <c r="C86" s="51" t="n">
        <f aca="false">Conso_energie_usage!D2</f>
        <v>6.0791570898897</v>
      </c>
      <c r="D86" s="51" t="n">
        <f aca="false">Conso_energie_usage!E2</f>
        <v>8.8789881517377</v>
      </c>
      <c r="E86" s="51" t="n">
        <f aca="false">Conso_energie_usage!F2</f>
        <v>10.6077628306773</v>
      </c>
      <c r="F86" s="51" t="n">
        <f aca="false">Conso_energie_usage!G2</f>
        <v>11.479393160671</v>
      </c>
      <c r="G86" s="51" t="n">
        <f aca="false">Conso_energie_usage!H2</f>
        <v>12.1456209106739</v>
      </c>
      <c r="H86" s="51" t="n">
        <f aca="false">Conso_energie_usage!I2</f>
        <v>12.9802247197585</v>
      </c>
      <c r="J86" s="4" t="s">
        <v>12</v>
      </c>
      <c r="K86" s="0" t="n">
        <f aca="false">SUMIFS($C$86:$C$140,A86:A140,J$86)</f>
        <v>15.303179490221</v>
      </c>
      <c r="L86" s="0" t="n">
        <f aca="false">SUMIFS($D$86:$D$140,A86:A140,J$86)</f>
        <v>16.129078394223</v>
      </c>
      <c r="M86" s="0" t="n">
        <f aca="false">SUMIFS($E$86:$E$140,A86:A140,J$86)</f>
        <v>16.6146953792348</v>
      </c>
      <c r="N86" s="0" t="n">
        <f aca="false">SUMIFS($F$86:$F$140,A86:A140,J$86)</f>
        <v>16.3873944043078</v>
      </c>
      <c r="O86" s="0" t="n">
        <f aca="false">SUMIFS($G$86:$G$140,A86:A140,J$86)</f>
        <v>16.1811001626885</v>
      </c>
      <c r="P86" s="0" t="n">
        <f aca="false">SUMIFS($H$86:$H$140,A86:A140,J$86)</f>
        <v>15.0949051430101</v>
      </c>
    </row>
    <row r="87" customFormat="false" ht="13.4" hidden="false" customHeight="false" outlineLevel="0" collapsed="false">
      <c r="A87" s="51" t="str">
        <f aca="false">Conso_energie_usage!B3</f>
        <v>Autre</v>
      </c>
      <c r="B87" s="51" t="str">
        <f aca="false">Conso_energie_usage!C3</f>
        <v>Gaz</v>
      </c>
      <c r="C87" s="51" t="n">
        <f aca="false">Conso_energie_usage!D3</f>
        <v>3.0083180403482</v>
      </c>
      <c r="D87" s="51" t="n">
        <f aca="false">Conso_energie_usage!E3</f>
        <v>2.5572921097845</v>
      </c>
      <c r="E87" s="51" t="n">
        <f aca="false">Conso_energie_usage!F3</f>
        <v>2.2363980194254</v>
      </c>
      <c r="F87" s="51" t="n">
        <f aca="false">Conso_energie_usage!G3</f>
        <v>1.9118452441614</v>
      </c>
      <c r="G87" s="51" t="n">
        <f aca="false">Conso_energie_usage!H3</f>
        <v>1.6393645031357</v>
      </c>
      <c r="H87" s="51" t="n">
        <f aca="false">Conso_energie_usage!I3</f>
        <v>0.9522918400334</v>
      </c>
      <c r="J87" s="4" t="s">
        <v>15</v>
      </c>
      <c r="K87" s="0" t="n">
        <f aca="false">SUMIFS($C$86:$C$140,A86:A140,J$87)</f>
        <v>4.9206550760369</v>
      </c>
      <c r="L87" s="0" t="n">
        <f aca="false">SUMIFS($D$86:$D$140,A86:A140,J$87)</f>
        <v>5.6582719124568</v>
      </c>
      <c r="M87" s="0" t="n">
        <f aca="false">SUMIFS($E$86:$E$140,A86:A140,J$87)</f>
        <v>5.6142852137468</v>
      </c>
      <c r="N87" s="0" t="n">
        <f aca="false">SUMIFS($F$86:$F$140,A86:A140,J$87)</f>
        <v>5.530331863299</v>
      </c>
      <c r="O87" s="0" t="n">
        <f aca="false">SUMIFS($G$86:$G$140,A86:A140,J$87)</f>
        <v>5.3054386272749</v>
      </c>
      <c r="P87" s="0" t="n">
        <f aca="false">SUMIFS($H$86:$H$140,A86:A140,J$87)</f>
        <v>3.8328099927942</v>
      </c>
    </row>
    <row r="88" customFormat="false" ht="13.4" hidden="false" customHeight="false" outlineLevel="0" collapsed="false">
      <c r="A88" s="51" t="str">
        <f aca="false">Conso_energie_usage!B4</f>
        <v>Autre</v>
      </c>
      <c r="B88" s="51" t="str">
        <f aca="false">Conso_energie_usage!C4</f>
        <v>Fioul</v>
      </c>
      <c r="C88" s="51" t="n">
        <f aca="false">Conso_energie_usage!D4</f>
        <v>4.7065148885455</v>
      </c>
      <c r="D88" s="51" t="n">
        <f aca="false">Conso_energie_usage!E4</f>
        <v>3.4061092111071</v>
      </c>
      <c r="E88" s="51" t="n">
        <f aca="false">Conso_energie_usage!F4</f>
        <v>2.6453668293674</v>
      </c>
      <c r="F88" s="51" t="n">
        <f aca="false">Conso_energie_usage!G4</f>
        <v>2.0369229709472</v>
      </c>
      <c r="G88" s="51" t="n">
        <f aca="false">Conso_energie_usage!H4</f>
        <v>1.5762315879503</v>
      </c>
      <c r="H88" s="51" t="n">
        <f aca="false">Conso_energie_usage!I4</f>
        <v>0.7011290746234</v>
      </c>
      <c r="J88" s="4" t="s">
        <v>17</v>
      </c>
      <c r="K88" s="0" t="n">
        <f aca="false">SUMIFS($C$86:$C$140,A86:A140,J$88)</f>
        <v>9.1684083833807</v>
      </c>
      <c r="L88" s="0" t="n">
        <f aca="false">SUMIFS($D$86:$D$140,A86:A140,J$88)</f>
        <v>10.5406316064033</v>
      </c>
      <c r="M88" s="0" t="n">
        <f aca="false">SUMIFS($E$86:$E$140,A86:A140,J$88)</f>
        <v>11.4746895961119</v>
      </c>
      <c r="N88" s="0" t="n">
        <f aca="false">SUMIFS($F$86:$F$140,A86:A140,J$88)</f>
        <v>10.6625291621378</v>
      </c>
      <c r="O88" s="0" t="n">
        <f aca="false">SUMIFS($G$86:$G$140,A86:A140,J$88)</f>
        <v>9.9237827488548</v>
      </c>
      <c r="P88" s="0" t="n">
        <f aca="false">SUMIFS($H$86:$H$140,A86:A140,J$88)</f>
        <v>8.0879952206537</v>
      </c>
    </row>
    <row r="89" customFormat="false" ht="13.4" hidden="false" customHeight="false" outlineLevel="0" collapsed="false">
      <c r="A89" s="51" t="str">
        <f aca="false">Conso_energie_usage!B5</f>
        <v>Autre</v>
      </c>
      <c r="B89" s="51" t="str">
        <f aca="false">Conso_energie_usage!C5</f>
        <v>Urbain</v>
      </c>
      <c r="C89" s="51" t="n">
        <f aca="false">Conso_energie_usage!D5</f>
        <v>0</v>
      </c>
      <c r="D89" s="51" t="n">
        <f aca="false">Conso_energie_usage!E5</f>
        <v>0</v>
      </c>
      <c r="E89" s="51" t="n">
        <f aca="false">Conso_energie_usage!F5</f>
        <v>0</v>
      </c>
      <c r="F89" s="51" t="n">
        <f aca="false">Conso_energie_usage!G5</f>
        <v>0</v>
      </c>
      <c r="G89" s="51" t="n">
        <f aca="false">Conso_energie_usage!H5</f>
        <v>0</v>
      </c>
      <c r="H89" s="51" t="n">
        <f aca="false">Conso_energie_usage!I5</f>
        <v>0</v>
      </c>
      <c r="J89" s="4" t="s">
        <v>19</v>
      </c>
      <c r="K89" s="0" t="n">
        <f aca="false">SUMIFS($C$86:$C$140,A86:A140,J$89)</f>
        <v>111.71019013645</v>
      </c>
      <c r="L89" s="0" t="n">
        <f aca="false">SUMIFS($D$86:$D$140,A86:A140,J$89)</f>
        <v>105.066948241968</v>
      </c>
      <c r="M89" s="0" t="n">
        <f aca="false">SUMIFS($E$86:$E$140,A86:A140,J$89)</f>
        <v>88.1266586072427</v>
      </c>
      <c r="N89" s="0" t="n">
        <f aca="false">SUMIFS($F$86:$F$140,A86:A140,J$89)</f>
        <v>72.8938305714905</v>
      </c>
      <c r="O89" s="0" t="n">
        <f aca="false">SUMIFS($G$86:$G$140,A86:A140,J$89)</f>
        <v>56.9301820236687</v>
      </c>
      <c r="P89" s="0" t="n">
        <f aca="false">SUMIFS($H$86:$H$140,A86:A140,J$89)</f>
        <v>33.3447851843735</v>
      </c>
    </row>
    <row r="90" customFormat="false" ht="14.9" hidden="false" customHeight="false" outlineLevel="0" collapsed="false">
      <c r="A90" s="51" t="str">
        <f aca="false">Conso_energie_usage!B6</f>
        <v>Autre</v>
      </c>
      <c r="B90" s="51" t="str">
        <f aca="false">Conso_energie_usage!C6</f>
        <v>Autres</v>
      </c>
      <c r="C90" s="51" t="n">
        <f aca="false">Conso_energie_usage!D6</f>
        <v>1.5091894714376</v>
      </c>
      <c r="D90" s="51" t="n">
        <f aca="false">Conso_energie_usage!E6</f>
        <v>1.2866889215937</v>
      </c>
      <c r="E90" s="51" t="n">
        <f aca="false">Conso_energie_usage!F6</f>
        <v>1.1251676997647</v>
      </c>
      <c r="F90" s="51" t="n">
        <f aca="false">Conso_energie_usage!G6</f>
        <v>0.9592330285282</v>
      </c>
      <c r="G90" s="51" t="n">
        <f aca="false">Conso_energie_usage!H6</f>
        <v>0.8198831609286</v>
      </c>
      <c r="H90" s="51" t="n">
        <f aca="false">Conso_energie_usage!I6</f>
        <v>0.4612595085948</v>
      </c>
      <c r="J90" s="4" t="s">
        <v>21</v>
      </c>
      <c r="K90" s="0" t="n">
        <f aca="false">SUMIFS($C$86:$C$140,A86:A140,J$90)</f>
        <v>5.4238186881371</v>
      </c>
      <c r="L90" s="0" t="n">
        <f aca="false">SUMIFS($D$86:$D$140,A86:A140,J$90)</f>
        <v>5.9124410470313</v>
      </c>
      <c r="M90" s="0" t="n">
        <f aca="false">SUMIFS($E$86:$E$140,A86:A140,J$90)</f>
        <v>6.1482917625992</v>
      </c>
      <c r="N90" s="0" t="n">
        <f aca="false">SUMIFS($F$86:$F$140,A86:A140,J$90)</f>
        <v>6.0015048233894</v>
      </c>
      <c r="O90" s="0" t="n">
        <f aca="false">SUMIFS($G$86:$G$140,A86:A140,J$90)</f>
        <v>6.0872430787649</v>
      </c>
      <c r="P90" s="0" t="n">
        <f aca="false">SUMIFS($H$86:$H$140,A86:A140,J$90)</f>
        <v>6.3653924431576</v>
      </c>
    </row>
    <row r="91" customFormat="false" ht="13.4" hidden="false" customHeight="false" outlineLevel="0" collapsed="false">
      <c r="A91" s="51" t="str">
        <f aca="false">Conso_energie_usage!B7</f>
        <v>Auxiliaires</v>
      </c>
      <c r="B91" s="51" t="str">
        <f aca="false">Conso_energie_usage!C7</f>
        <v>Electricité</v>
      </c>
      <c r="C91" s="51" t="n">
        <f aca="false">Conso_energie_usage!D7</f>
        <v>4.9206550760369</v>
      </c>
      <c r="D91" s="51" t="n">
        <f aca="false">Conso_energie_usage!E7</f>
        <v>5.6582719124568</v>
      </c>
      <c r="E91" s="51" t="n">
        <f aca="false">Conso_energie_usage!F7</f>
        <v>5.6142852137468</v>
      </c>
      <c r="F91" s="51" t="n">
        <f aca="false">Conso_energie_usage!G7</f>
        <v>5.530331863299</v>
      </c>
      <c r="G91" s="51" t="n">
        <f aca="false">Conso_energie_usage!H7</f>
        <v>5.3054386272749</v>
      </c>
      <c r="H91" s="51" t="n">
        <f aca="false">Conso_energie_usage!I7</f>
        <v>3.8328099927942</v>
      </c>
      <c r="J91" s="4" t="s">
        <v>22</v>
      </c>
      <c r="K91" s="0" t="n">
        <f aca="false">SUMIFS($C$86:$C$140,A86:A140,J$91)</f>
        <v>13.7919529816168</v>
      </c>
      <c r="L91" s="0" t="n">
        <f aca="false">SUMIFS($D$86:$D$140,A86:A140,J$91)</f>
        <v>14.4988285752607</v>
      </c>
      <c r="M91" s="0" t="n">
        <f aca="false">SUMIFS($E$86:$E$140,A86:A140,J$91)</f>
        <v>15.2452581487801</v>
      </c>
      <c r="N91" s="0" t="n">
        <f aca="false">SUMIFS($F$86:$F$140,A86:A140,J$91)</f>
        <v>15.1231457960685</v>
      </c>
      <c r="O91" s="0" t="n">
        <f aca="false">SUMIFS($G$86:$G$140,A86:A140,J$91)</f>
        <v>15.0112265003258</v>
      </c>
      <c r="P91" s="0" t="n">
        <f aca="false">SUMIFS($H$86:$H$140,A86:A140,J$91)</f>
        <v>13.7220257577298</v>
      </c>
    </row>
    <row r="92" customFormat="false" ht="13.4" hidden="false" customHeight="false" outlineLevel="0" collapsed="false">
      <c r="A92" s="51" t="str">
        <f aca="false">Conso_energie_usage!B8</f>
        <v>Auxiliaires</v>
      </c>
      <c r="B92" s="51" t="str">
        <f aca="false">Conso_energie_usage!C8</f>
        <v>Gaz</v>
      </c>
      <c r="C92" s="51" t="n">
        <f aca="false">Conso_energie_usage!D8</f>
        <v>0</v>
      </c>
      <c r="D92" s="51" t="n">
        <f aca="false">Conso_energie_usage!E8</f>
        <v>0</v>
      </c>
      <c r="E92" s="51" t="n">
        <f aca="false">Conso_energie_usage!F8</f>
        <v>0</v>
      </c>
      <c r="F92" s="51" t="n">
        <f aca="false">Conso_energie_usage!G8</f>
        <v>0</v>
      </c>
      <c r="G92" s="51" t="n">
        <f aca="false">Conso_energie_usage!H8</f>
        <v>0</v>
      </c>
      <c r="H92" s="51" t="n">
        <f aca="false">Conso_energie_usage!I8</f>
        <v>0</v>
      </c>
      <c r="J92" s="4" t="s">
        <v>23</v>
      </c>
      <c r="K92" s="0" t="n">
        <f aca="false">SUMIFS($C$86:$C$140,A86:A140,J$92)</f>
        <v>24.6721905629085</v>
      </c>
      <c r="L92" s="0" t="n">
        <f aca="false">SUMIFS($D$86:$D$140,A86:A140,J$92)</f>
        <v>24.9401523606955</v>
      </c>
      <c r="M92" s="0" t="n">
        <f aca="false">SUMIFS($E$86:$E$140,A86:A140,J$92)</f>
        <v>23.2966403112178</v>
      </c>
      <c r="N92" s="0" t="n">
        <f aca="false">SUMIFS($F$86:$F$140,A86:A140,J$92)</f>
        <v>19.2484591428847</v>
      </c>
      <c r="O92" s="0" t="n">
        <f aca="false">SUMIFS($G$86:$G$140,A86:A140,J$92)</f>
        <v>15.1324111914625</v>
      </c>
      <c r="P92" s="0" t="n">
        <f aca="false">SUMIFS($H$86:$H$140,A86:A140,J$92)</f>
        <v>9.8170488737051</v>
      </c>
    </row>
    <row r="93" customFormat="false" ht="13.4" hidden="false" customHeight="false" outlineLevel="0" collapsed="false">
      <c r="A93" s="51" t="str">
        <f aca="false">Conso_energie_usage!B9</f>
        <v>Auxiliaires</v>
      </c>
      <c r="B93" s="51" t="str">
        <f aca="false">Conso_energie_usage!C9</f>
        <v>Fioul</v>
      </c>
      <c r="C93" s="51" t="n">
        <f aca="false">Conso_energie_usage!D9</f>
        <v>0</v>
      </c>
      <c r="D93" s="51" t="n">
        <f aca="false">Conso_energie_usage!E9</f>
        <v>0</v>
      </c>
      <c r="E93" s="51" t="n">
        <f aca="false">Conso_energie_usage!F9</f>
        <v>0</v>
      </c>
      <c r="F93" s="51" t="n">
        <f aca="false">Conso_energie_usage!G9</f>
        <v>0</v>
      </c>
      <c r="G93" s="51" t="n">
        <f aca="false">Conso_energie_usage!H9</f>
        <v>0</v>
      </c>
      <c r="H93" s="51" t="n">
        <f aca="false">Conso_energie_usage!I9</f>
        <v>0</v>
      </c>
      <c r="J93" s="4" t="s">
        <v>24</v>
      </c>
      <c r="K93" s="0" t="n">
        <f aca="false">SUMIFS($C$86:$C$140,A86:A140,J$93)</f>
        <v>21.7172314310581</v>
      </c>
      <c r="L93" s="0" t="n">
        <f aca="false">SUMIFS($D$86:$D$140,A86:A140,J$93)</f>
        <v>21.710018373344</v>
      </c>
      <c r="M93" s="0" t="n">
        <f aca="false">SUMIFS($E$86:$E$140,A86:A140,J$93)</f>
        <v>20.5012129145622</v>
      </c>
      <c r="N93" s="0" t="n">
        <f aca="false">SUMIFS($F$86:$F$140,A86:A140,J$93)</f>
        <v>18.4048736093293</v>
      </c>
      <c r="O93" s="0" t="n">
        <f aca="false">SUMIFS($G$86:$G$140,A86:A140,J$93)</f>
        <v>16.9201445334197</v>
      </c>
      <c r="P93" s="0" t="n">
        <f aca="false">SUMIFS($H$86:$H$140,A86:A140,J$93)</f>
        <v>10.7687414367884</v>
      </c>
    </row>
    <row r="94" customFormat="false" ht="25.35" hidden="false" customHeight="false" outlineLevel="0" collapsed="false">
      <c r="A94" s="51" t="str">
        <f aca="false">Conso_energie_usage!B10</f>
        <v>Auxiliaires</v>
      </c>
      <c r="B94" s="51" t="str">
        <f aca="false">Conso_energie_usage!C10</f>
        <v>Urbain</v>
      </c>
      <c r="C94" s="51" t="n">
        <f aca="false">Conso_energie_usage!D10</f>
        <v>0</v>
      </c>
      <c r="D94" s="51" t="n">
        <f aca="false">Conso_energie_usage!E10</f>
        <v>0</v>
      </c>
      <c r="E94" s="51" t="n">
        <f aca="false">Conso_energie_usage!F10</f>
        <v>0</v>
      </c>
      <c r="F94" s="51" t="n">
        <f aca="false">Conso_energie_usage!G10</f>
        <v>0</v>
      </c>
      <c r="G94" s="51" t="n">
        <f aca="false">Conso_energie_usage!H10</f>
        <v>0</v>
      </c>
      <c r="H94" s="51" t="n">
        <f aca="false">Conso_energie_usage!I10</f>
        <v>0</v>
      </c>
      <c r="J94" s="4" t="s">
        <v>25</v>
      </c>
      <c r="K94" s="0" t="n">
        <f aca="false">SUMIFS($C$86:$C$140,A86:A140,J$94)</f>
        <v>7.8370158116684</v>
      </c>
      <c r="L94" s="0" t="n">
        <f aca="false">SUMIFS($D$86:$D$140,A86:A140,J$94)</f>
        <v>7.6079977446449</v>
      </c>
      <c r="M94" s="0" t="n">
        <f aca="false">SUMIFS($E$86:$E$140,A86:A140,J$94)</f>
        <v>7.3344481147201</v>
      </c>
      <c r="N94" s="0" t="n">
        <f aca="false">SUMIFS($F$86:$F$140,A86:A140,J$94)</f>
        <v>6.9438466604264</v>
      </c>
      <c r="O94" s="0" t="n">
        <f aca="false">SUMIFS($G$86:$G$140,A86:A140,J$94)</f>
        <v>6.5873109191046</v>
      </c>
      <c r="P94" s="0" t="n">
        <f aca="false">SUMIFS($H$86:$H$140,A86:A140,J$94)</f>
        <v>5.4799516917459</v>
      </c>
    </row>
    <row r="95" customFormat="false" ht="13.4" hidden="false" customHeight="false" outlineLevel="0" collapsed="false">
      <c r="A95" s="51" t="str">
        <f aca="false">Conso_energie_usage!B11</f>
        <v>Auxiliaires</v>
      </c>
      <c r="B95" s="51" t="str">
        <f aca="false">Conso_energie_usage!C11</f>
        <v>Autres</v>
      </c>
      <c r="C95" s="51" t="n">
        <f aca="false">Conso_energie_usage!D11</f>
        <v>0</v>
      </c>
      <c r="D95" s="51" t="n">
        <f aca="false">Conso_energie_usage!E11</f>
        <v>0</v>
      </c>
      <c r="E95" s="51" t="n">
        <f aca="false">Conso_energie_usage!F11</f>
        <v>0</v>
      </c>
      <c r="F95" s="51" t="n">
        <f aca="false">Conso_energie_usage!G11</f>
        <v>0</v>
      </c>
      <c r="G95" s="51" t="n">
        <f aca="false">Conso_energie_usage!H11</f>
        <v>0</v>
      </c>
      <c r="H95" s="51" t="n">
        <f aca="false">Conso_energie_usage!I11</f>
        <v>0</v>
      </c>
      <c r="J95" s="4" t="s">
        <v>26</v>
      </c>
      <c r="K95" s="0" t="n">
        <f aca="false">SUMIFS($C$86:$C$140,A86:A140,J$95)</f>
        <v>4.0699795790205</v>
      </c>
      <c r="L95" s="0" t="n">
        <f aca="false">SUMIFS($D$86:$D$140,A86:A140,J$95)</f>
        <v>4.2312854683671</v>
      </c>
      <c r="M95" s="0" t="n">
        <f aca="false">SUMIFS($E$86:$E$140,A86:A140,J$95)</f>
        <v>4.3512100186826</v>
      </c>
      <c r="N95" s="0" t="n">
        <f aca="false">SUMIFS($F$86:$F$140,A86:A140,J$95)</f>
        <v>4.2659988104723</v>
      </c>
      <c r="O95" s="0" t="n">
        <f aca="false">SUMIFS($G$86:$G$140,A86:A140,J$95)</f>
        <v>4.1864232961992</v>
      </c>
      <c r="P95" s="0" t="n">
        <f aca="false">SUMIFS($H$86:$H$140,A86:A140,J$95)</f>
        <v>3.8549221647748</v>
      </c>
    </row>
    <row r="96" customFormat="false" ht="13.4" hidden="false" customHeight="false" outlineLevel="0" collapsed="false">
      <c r="A96" s="51" t="str">
        <f aca="false">Conso_energie_usage!B12</f>
        <v>Bureautique</v>
      </c>
      <c r="B96" s="51" t="str">
        <f aca="false">Conso_energie_usage!C12</f>
        <v>Electricité</v>
      </c>
      <c r="C96" s="51" t="n">
        <f aca="false">Conso_energie_usage!D12</f>
        <v>9.1684083833807</v>
      </c>
      <c r="D96" s="51" t="n">
        <f aca="false">Conso_energie_usage!E12</f>
        <v>10.5406316064033</v>
      </c>
      <c r="E96" s="51" t="n">
        <f aca="false">Conso_energie_usage!F12</f>
        <v>11.4746895961119</v>
      </c>
      <c r="F96" s="51" t="n">
        <f aca="false">Conso_energie_usage!G12</f>
        <v>10.6625291621378</v>
      </c>
      <c r="G96" s="51" t="n">
        <f aca="false">Conso_energie_usage!H12</f>
        <v>9.9237827488548</v>
      </c>
      <c r="H96" s="51" t="n">
        <f aca="false">Conso_energie_usage!I12</f>
        <v>8.0879952206537</v>
      </c>
      <c r="J96" s="4" t="s">
        <v>27</v>
      </c>
      <c r="K96" s="0" t="n">
        <f aca="false">SUMIFS($C$86:$C$140,A86:A140,J$96)</f>
        <v>6.5991087150315</v>
      </c>
      <c r="L96" s="0" t="n">
        <f aca="false">SUMIFS($D$86:$D$140,A86:A140,J$96)</f>
        <v>6.9632758327638</v>
      </c>
      <c r="M96" s="0" t="n">
        <f aca="false">SUMIFS($E$86:$E$140,A86:A140,J$96)</f>
        <v>7.2528460840928</v>
      </c>
      <c r="N96" s="0" t="n">
        <f aca="false">SUMIFS($F$86:$F$140,A86:A140,J$96)</f>
        <v>7.4710319262935</v>
      </c>
      <c r="O96" s="0" t="n">
        <f aca="false">SUMIFS($G$86:$G$140,A86:A140,J$96)</f>
        <v>7.755055763631</v>
      </c>
      <c r="P96" s="0" t="n">
        <f aca="false">SUMIFS($H$86:$H$140,A86:A140,J$96)</f>
        <v>8.4244070279589</v>
      </c>
    </row>
    <row r="97" customFormat="false" ht="13.4" hidden="false" customHeight="false" outlineLevel="0" collapsed="false">
      <c r="A97" s="51" t="str">
        <f aca="false">Conso_energie_usage!B13</f>
        <v>Bureautique</v>
      </c>
      <c r="B97" s="51" t="str">
        <f aca="false">Conso_energie_usage!C13</f>
        <v>Gaz</v>
      </c>
      <c r="C97" s="51" t="n">
        <f aca="false">Conso_energie_usage!D13</f>
        <v>0</v>
      </c>
      <c r="D97" s="51" t="n">
        <f aca="false">Conso_energie_usage!E13</f>
        <v>0</v>
      </c>
      <c r="E97" s="51" t="n">
        <f aca="false">Conso_energie_usage!F13</f>
        <v>0</v>
      </c>
      <c r="F97" s="51" t="n">
        <f aca="false">Conso_energie_usage!G13</f>
        <v>0</v>
      </c>
      <c r="G97" s="51" t="n">
        <f aca="false">Conso_energie_usage!H13</f>
        <v>0</v>
      </c>
      <c r="H97" s="51" t="n">
        <f aca="false">Conso_energie_usage!I13</f>
        <v>0</v>
      </c>
    </row>
    <row r="98" customFormat="false" ht="13.4" hidden="false" customHeight="false" outlineLevel="0" collapsed="false">
      <c r="A98" s="51" t="str">
        <f aca="false">Conso_energie_usage!B14</f>
        <v>Bureautique</v>
      </c>
      <c r="B98" s="51" t="str">
        <f aca="false">Conso_energie_usage!C14</f>
        <v>Fioul</v>
      </c>
      <c r="C98" s="51" t="n">
        <f aca="false">Conso_energie_usage!D14</f>
        <v>0</v>
      </c>
      <c r="D98" s="51" t="n">
        <f aca="false">Conso_energie_usage!E14</f>
        <v>0</v>
      </c>
      <c r="E98" s="51" t="n">
        <f aca="false">Conso_energie_usage!F14</f>
        <v>0</v>
      </c>
      <c r="F98" s="51" t="n">
        <f aca="false">Conso_energie_usage!G14</f>
        <v>0</v>
      </c>
      <c r="G98" s="51" t="n">
        <f aca="false">Conso_energie_usage!H14</f>
        <v>0</v>
      </c>
      <c r="H98" s="51" t="n">
        <f aca="false">Conso_energie_usage!I14</f>
        <v>0</v>
      </c>
    </row>
    <row r="99" customFormat="false" ht="13.4" hidden="false" customHeight="false" outlineLevel="0" collapsed="false">
      <c r="A99" s="51" t="str">
        <f aca="false">Conso_energie_usage!B15</f>
        <v>Bureautique</v>
      </c>
      <c r="B99" s="51" t="str">
        <f aca="false">Conso_energie_usage!C15</f>
        <v>Urbain</v>
      </c>
      <c r="C99" s="51" t="n">
        <f aca="false">Conso_energie_usage!D15</f>
        <v>0</v>
      </c>
      <c r="D99" s="51" t="n">
        <f aca="false">Conso_energie_usage!E15</f>
        <v>0</v>
      </c>
      <c r="E99" s="51" t="n">
        <f aca="false">Conso_energie_usage!F15</f>
        <v>0</v>
      </c>
      <c r="F99" s="51" t="n">
        <f aca="false">Conso_energie_usage!G15</f>
        <v>0</v>
      </c>
      <c r="G99" s="51" t="n">
        <f aca="false">Conso_energie_usage!H15</f>
        <v>0</v>
      </c>
      <c r="H99" s="51" t="n">
        <f aca="false">Conso_energie_usage!I15</f>
        <v>0</v>
      </c>
    </row>
    <row r="100" customFormat="false" ht="13.4" hidden="false" customHeight="false" outlineLevel="0" collapsed="false">
      <c r="A100" s="51" t="str">
        <f aca="false">Conso_energie_usage!B16</f>
        <v>Bureautique</v>
      </c>
      <c r="B100" s="51" t="str">
        <f aca="false">Conso_energie_usage!C16</f>
        <v>Autres</v>
      </c>
      <c r="C100" s="51" t="n">
        <f aca="false">Conso_energie_usage!D16</f>
        <v>0</v>
      </c>
      <c r="D100" s="51" t="n">
        <f aca="false">Conso_energie_usage!E16</f>
        <v>0</v>
      </c>
      <c r="E100" s="51" t="n">
        <f aca="false">Conso_energie_usage!F16</f>
        <v>0</v>
      </c>
      <c r="F100" s="51" t="n">
        <f aca="false">Conso_energie_usage!G16</f>
        <v>0</v>
      </c>
      <c r="G100" s="51" t="n">
        <f aca="false">Conso_energie_usage!H16</f>
        <v>0</v>
      </c>
      <c r="H100" s="51" t="n">
        <f aca="false">Conso_energie_usage!I16</f>
        <v>0</v>
      </c>
    </row>
    <row r="101" customFormat="false" ht="13.4" hidden="false" customHeight="false" outlineLevel="0" collapsed="false">
      <c r="A101" s="51" t="str">
        <f aca="false">Conso_energie_usage!B17</f>
        <v>Chauffage</v>
      </c>
      <c r="B101" s="51" t="str">
        <f aca="false">Conso_energie_usage!C17</f>
        <v>Electricité</v>
      </c>
      <c r="C101" s="51" t="n">
        <f aca="false">Conso_energie_usage!D17</f>
        <v>18.1231218519064</v>
      </c>
      <c r="D101" s="51" t="n">
        <f aca="false">Conso_energie_usage!E17</f>
        <v>17.8389696950335</v>
      </c>
      <c r="E101" s="51" t="n">
        <f aca="false">Conso_energie_usage!F17</f>
        <v>16.1399068350175</v>
      </c>
      <c r="F101" s="51" t="n">
        <f aca="false">Conso_energie_usage!G17</f>
        <v>15.6834102838279</v>
      </c>
      <c r="G101" s="51" t="n">
        <f aca="false">Conso_energie_usage!H17</f>
        <v>15.3820286069135</v>
      </c>
      <c r="H101" s="51" t="n">
        <f aca="false">Conso_energie_usage!I17</f>
        <v>10.6976984872154</v>
      </c>
    </row>
    <row r="102" customFormat="false" ht="13.4" hidden="false" customHeight="false" outlineLevel="0" collapsed="false">
      <c r="A102" s="51" t="str">
        <f aca="false">Conso_energie_usage!B18</f>
        <v>Chauffage</v>
      </c>
      <c r="B102" s="51" t="str">
        <f aca="false">Conso_energie_usage!C18</f>
        <v>Gaz</v>
      </c>
      <c r="C102" s="51" t="n">
        <f aca="false">Conso_energie_usage!D18</f>
        <v>53.814126684671</v>
      </c>
      <c r="D102" s="51" t="n">
        <f aca="false">Conso_energie_usage!E18</f>
        <v>55.1774071232783</v>
      </c>
      <c r="E102" s="51" t="n">
        <f aca="false">Conso_energie_usage!F18</f>
        <v>47.5283588039309</v>
      </c>
      <c r="F102" s="51" t="n">
        <f aca="false">Conso_energie_usage!G18</f>
        <v>37.9584103414382</v>
      </c>
      <c r="G102" s="51" t="n">
        <f aca="false">Conso_energie_usage!H18</f>
        <v>25.7445137766578</v>
      </c>
      <c r="H102" s="51" t="n">
        <f aca="false">Conso_energie_usage!I18</f>
        <v>1.7284356231154</v>
      </c>
    </row>
    <row r="103" customFormat="false" ht="13.4" hidden="false" customHeight="false" outlineLevel="0" collapsed="false">
      <c r="A103" s="51" t="str">
        <f aca="false">Conso_energie_usage!B19</f>
        <v>Chauffage</v>
      </c>
      <c r="B103" s="51" t="str">
        <f aca="false">Conso_energie_usage!C19</f>
        <v>Fioul</v>
      </c>
      <c r="C103" s="51" t="n">
        <f aca="false">Conso_energie_usage!D19</f>
        <v>28.560264679199</v>
      </c>
      <c r="D103" s="51" t="n">
        <f aca="false">Conso_energie_usage!E19</f>
        <v>21.1062959004395</v>
      </c>
      <c r="E103" s="51" t="n">
        <f aca="false">Conso_energie_usage!F19</f>
        <v>14.0856574153202</v>
      </c>
      <c r="F103" s="51" t="n">
        <f aca="false">Conso_energie_usage!G19</f>
        <v>8.6867994776805</v>
      </c>
      <c r="G103" s="51" t="n">
        <f aca="false">Conso_energie_usage!H19</f>
        <v>3.7926683419151</v>
      </c>
      <c r="H103" s="51" t="n">
        <f aca="false">Conso_energie_usage!I19</f>
        <v>0.0078853718436</v>
      </c>
    </row>
    <row r="104" customFormat="false" ht="13.4" hidden="false" customHeight="false" outlineLevel="0" collapsed="false">
      <c r="A104" s="51" t="str">
        <f aca="false">Conso_energie_usage!B20</f>
        <v>Chauffage</v>
      </c>
      <c r="B104" s="51" t="str">
        <f aca="false">Conso_energie_usage!C20</f>
        <v>Urbain</v>
      </c>
      <c r="C104" s="51" t="n">
        <f aca="false">Conso_energie_usage!D20</f>
        <v>7.898782779317</v>
      </c>
      <c r="D104" s="51" t="n">
        <f aca="false">Conso_energie_usage!E20</f>
        <v>6.0440913051639</v>
      </c>
      <c r="E104" s="51" t="n">
        <f aca="false">Conso_energie_usage!F20</f>
        <v>5.0329409122381</v>
      </c>
      <c r="F104" s="51" t="n">
        <f aca="false">Conso_energie_usage!G20</f>
        <v>5.0831905770018</v>
      </c>
      <c r="G104" s="51" t="n">
        <f aca="false">Conso_energie_usage!H20</f>
        <v>6.1926516705477</v>
      </c>
      <c r="H104" s="51" t="n">
        <f aca="false">Conso_energie_usage!I20</f>
        <v>17.5764592148582</v>
      </c>
    </row>
    <row r="105" customFormat="false" ht="13.4" hidden="false" customHeight="false" outlineLevel="0" collapsed="false">
      <c r="A105" s="51" t="str">
        <f aca="false">Conso_energie_usage!B21</f>
        <v>Chauffage</v>
      </c>
      <c r="B105" s="51" t="str">
        <f aca="false">Conso_energie_usage!C21</f>
        <v>Autres</v>
      </c>
      <c r="C105" s="51" t="n">
        <f aca="false">Conso_energie_usage!D21</f>
        <v>3.313894141357</v>
      </c>
      <c r="D105" s="51" t="n">
        <f aca="false">Conso_energie_usage!E21</f>
        <v>4.9001842180532</v>
      </c>
      <c r="E105" s="51" t="n">
        <f aca="false">Conso_energie_usage!F21</f>
        <v>5.339794640736</v>
      </c>
      <c r="F105" s="51" t="n">
        <f aca="false">Conso_energie_usage!G21</f>
        <v>5.4820198915421</v>
      </c>
      <c r="G105" s="51" t="n">
        <f aca="false">Conso_energie_usage!H21</f>
        <v>5.8183196276346</v>
      </c>
      <c r="H105" s="51" t="n">
        <f aca="false">Conso_energie_usage!I21</f>
        <v>3.3343064873409</v>
      </c>
    </row>
    <row r="106" customFormat="false" ht="13.4" hidden="false" customHeight="false" outlineLevel="0" collapsed="false">
      <c r="A106" s="51" t="str">
        <f aca="false">Conso_energie_usage!B22</f>
        <v>Climatisation</v>
      </c>
      <c r="B106" s="51" t="str">
        <f aca="false">Conso_energie_usage!C22</f>
        <v>Electricité</v>
      </c>
      <c r="C106" s="51" t="n">
        <f aca="false">Conso_energie_usage!D22</f>
        <v>5.4238186881371</v>
      </c>
      <c r="D106" s="51" t="n">
        <f aca="false">Conso_energie_usage!E22</f>
        <v>5.9124410470313</v>
      </c>
      <c r="E106" s="51" t="n">
        <f aca="false">Conso_energie_usage!F22</f>
        <v>6.1482917625992</v>
      </c>
      <c r="F106" s="51" t="n">
        <f aca="false">Conso_energie_usage!G22</f>
        <v>6.0015048233894</v>
      </c>
      <c r="G106" s="51" t="n">
        <f aca="false">Conso_energie_usage!H22</f>
        <v>6.0872430787649</v>
      </c>
      <c r="H106" s="51" t="n">
        <f aca="false">Conso_energie_usage!I22</f>
        <v>6.3653924431576</v>
      </c>
    </row>
    <row r="107" customFormat="false" ht="13.4" hidden="false" customHeight="false" outlineLevel="0" collapsed="false">
      <c r="A107" s="51" t="str">
        <f aca="false">Conso_energie_usage!B23</f>
        <v>Climatisation</v>
      </c>
      <c r="B107" s="51" t="str">
        <f aca="false">Conso_energie_usage!C23</f>
        <v>Gaz</v>
      </c>
      <c r="C107" s="51" t="n">
        <f aca="false">Conso_energie_usage!D23</f>
        <v>0</v>
      </c>
      <c r="D107" s="51" t="n">
        <f aca="false">Conso_energie_usage!E23</f>
        <v>0</v>
      </c>
      <c r="E107" s="51" t="n">
        <f aca="false">Conso_energie_usage!F23</f>
        <v>0</v>
      </c>
      <c r="F107" s="51" t="n">
        <f aca="false">Conso_energie_usage!G23</f>
        <v>0</v>
      </c>
      <c r="G107" s="51" t="n">
        <f aca="false">Conso_energie_usage!H23</f>
        <v>0</v>
      </c>
      <c r="H107" s="51" t="n">
        <f aca="false">Conso_energie_usage!I23</f>
        <v>0</v>
      </c>
    </row>
    <row r="108" customFormat="false" ht="13.4" hidden="false" customHeight="false" outlineLevel="0" collapsed="false">
      <c r="A108" s="51" t="str">
        <f aca="false">Conso_energie_usage!B24</f>
        <v>Climatisation</v>
      </c>
      <c r="B108" s="51" t="str">
        <f aca="false">Conso_energie_usage!C24</f>
        <v>Fioul</v>
      </c>
      <c r="C108" s="51" t="n">
        <f aca="false">Conso_energie_usage!D24</f>
        <v>0</v>
      </c>
      <c r="D108" s="51" t="n">
        <f aca="false">Conso_energie_usage!E24</f>
        <v>0</v>
      </c>
      <c r="E108" s="51" t="n">
        <f aca="false">Conso_energie_usage!F24</f>
        <v>0</v>
      </c>
      <c r="F108" s="51" t="n">
        <f aca="false">Conso_energie_usage!G24</f>
        <v>0</v>
      </c>
      <c r="G108" s="51" t="n">
        <f aca="false">Conso_energie_usage!H24</f>
        <v>0</v>
      </c>
      <c r="H108" s="51" t="n">
        <f aca="false">Conso_energie_usage!I24</f>
        <v>0</v>
      </c>
    </row>
    <row r="109" customFormat="false" ht="13.4" hidden="false" customHeight="false" outlineLevel="0" collapsed="false">
      <c r="A109" s="51" t="str">
        <f aca="false">Conso_energie_usage!B25</f>
        <v>Climatisation</v>
      </c>
      <c r="B109" s="51" t="str">
        <f aca="false">Conso_energie_usage!C25</f>
        <v>Urbain</v>
      </c>
      <c r="C109" s="51" t="n">
        <f aca="false">Conso_energie_usage!D25</f>
        <v>0</v>
      </c>
      <c r="D109" s="51" t="n">
        <f aca="false">Conso_energie_usage!E25</f>
        <v>0</v>
      </c>
      <c r="E109" s="51" t="n">
        <f aca="false">Conso_energie_usage!F25</f>
        <v>0</v>
      </c>
      <c r="F109" s="51" t="n">
        <f aca="false">Conso_energie_usage!G25</f>
        <v>0</v>
      </c>
      <c r="G109" s="51" t="n">
        <f aca="false">Conso_energie_usage!H25</f>
        <v>0</v>
      </c>
      <c r="H109" s="51" t="n">
        <f aca="false">Conso_energie_usage!I25</f>
        <v>0</v>
      </c>
    </row>
    <row r="110" customFormat="false" ht="13.4" hidden="false" customHeight="false" outlineLevel="0" collapsed="false">
      <c r="A110" s="51" t="str">
        <f aca="false">Conso_energie_usage!B26</f>
        <v>Climatisation</v>
      </c>
      <c r="B110" s="51" t="str">
        <f aca="false">Conso_energie_usage!C26</f>
        <v>Autres</v>
      </c>
      <c r="C110" s="51" t="n">
        <f aca="false">Conso_energie_usage!D26</f>
        <v>0</v>
      </c>
      <c r="D110" s="51" t="n">
        <f aca="false">Conso_energie_usage!E26</f>
        <v>0</v>
      </c>
      <c r="E110" s="51" t="n">
        <f aca="false">Conso_energie_usage!F26</f>
        <v>0</v>
      </c>
      <c r="F110" s="51" t="n">
        <f aca="false">Conso_energie_usage!G26</f>
        <v>0</v>
      </c>
      <c r="G110" s="51" t="n">
        <f aca="false">Conso_energie_usage!H26</f>
        <v>0</v>
      </c>
      <c r="H110" s="51" t="n">
        <f aca="false">Conso_energie_usage!I26</f>
        <v>0</v>
      </c>
    </row>
    <row r="111" customFormat="false" ht="13.4" hidden="false" customHeight="false" outlineLevel="0" collapsed="false">
      <c r="A111" s="51" t="str">
        <f aca="false">Conso_energie_usage!B27</f>
        <v>Cuisson</v>
      </c>
      <c r="B111" s="51" t="str">
        <f aca="false">Conso_energie_usage!C27</f>
        <v>Electricité</v>
      </c>
      <c r="C111" s="51" t="n">
        <f aca="false">Conso_energie_usage!D27</f>
        <v>6.651089238429</v>
      </c>
      <c r="D111" s="51" t="n">
        <f aca="false">Conso_energie_usage!E27</f>
        <v>8.9358473663911</v>
      </c>
      <c r="E111" s="51" t="n">
        <f aca="false">Conso_energie_usage!F27</f>
        <v>10.5272393494109</v>
      </c>
      <c r="F111" s="51" t="n">
        <f aca="false">Conso_energie_usage!G27</f>
        <v>11.2850999782747</v>
      </c>
      <c r="G111" s="51" t="n">
        <f aca="false">Conso_energie_usage!H27</f>
        <v>11.8721725849805</v>
      </c>
      <c r="H111" s="51" t="n">
        <f aca="false">Conso_energie_usage!I27</f>
        <v>12.1334529254965</v>
      </c>
    </row>
    <row r="112" customFormat="false" ht="13.4" hidden="false" customHeight="false" outlineLevel="0" collapsed="false">
      <c r="A112" s="51" t="str">
        <f aca="false">Conso_energie_usage!B28</f>
        <v>Cuisson</v>
      </c>
      <c r="B112" s="51" t="str">
        <f aca="false">Conso_energie_usage!C28</f>
        <v>Gaz</v>
      </c>
      <c r="C112" s="51" t="n">
        <f aca="false">Conso_energie_usage!D28</f>
        <v>4.9291756450348</v>
      </c>
      <c r="D112" s="51" t="n">
        <f aca="false">Conso_energie_usage!E28</f>
        <v>4.1110437237771</v>
      </c>
      <c r="E112" s="51" t="n">
        <f aca="false">Conso_energie_usage!F28</f>
        <v>3.6096077209089</v>
      </c>
      <c r="F112" s="51" t="n">
        <f aca="false">Conso_energie_usage!G28</f>
        <v>3.0165697828935</v>
      </c>
      <c r="G112" s="51" t="n">
        <f aca="false">Conso_energie_usage!H28</f>
        <v>2.5273893381096</v>
      </c>
      <c r="H112" s="51" t="n">
        <f aca="false">Conso_energie_usage!I28</f>
        <v>1.3502470965902</v>
      </c>
    </row>
    <row r="113" customFormat="false" ht="13.4" hidden="false" customHeight="false" outlineLevel="0" collapsed="false">
      <c r="A113" s="51" t="str">
        <f aca="false">Conso_energie_usage!B29</f>
        <v>Cuisson</v>
      </c>
      <c r="B113" s="51" t="str">
        <f aca="false">Conso_energie_usage!C29</f>
        <v>Fioul</v>
      </c>
      <c r="C113" s="51" t="n">
        <f aca="false">Conso_energie_usage!D29</f>
        <v>0.1311633673827</v>
      </c>
      <c r="D113" s="51" t="n">
        <f aca="false">Conso_energie_usage!E29</f>
        <v>0</v>
      </c>
      <c r="E113" s="51" t="n">
        <f aca="false">Conso_energie_usage!F29</f>
        <v>0</v>
      </c>
      <c r="F113" s="51" t="n">
        <f aca="false">Conso_energie_usage!G29</f>
        <v>0</v>
      </c>
      <c r="G113" s="51" t="n">
        <f aca="false">Conso_energie_usage!H29</f>
        <v>0</v>
      </c>
      <c r="H113" s="51" t="n">
        <f aca="false">Conso_energie_usage!I29</f>
        <v>0</v>
      </c>
    </row>
    <row r="114" customFormat="false" ht="13.4" hidden="false" customHeight="false" outlineLevel="0" collapsed="false">
      <c r="A114" s="51" t="str">
        <f aca="false">Conso_energie_usage!B30</f>
        <v>Cuisson</v>
      </c>
      <c r="B114" s="51" t="str">
        <f aca="false">Conso_energie_usage!C30</f>
        <v>Urbain</v>
      </c>
      <c r="C114" s="51" t="n">
        <f aca="false">Conso_energie_usage!D30</f>
        <v>0</v>
      </c>
      <c r="D114" s="51" t="n">
        <f aca="false">Conso_energie_usage!E30</f>
        <v>0</v>
      </c>
      <c r="E114" s="51" t="n">
        <f aca="false">Conso_energie_usage!F30</f>
        <v>0</v>
      </c>
      <c r="F114" s="51" t="n">
        <f aca="false">Conso_energie_usage!G30</f>
        <v>0</v>
      </c>
      <c r="G114" s="51" t="n">
        <f aca="false">Conso_energie_usage!H30</f>
        <v>0</v>
      </c>
      <c r="H114" s="51" t="n">
        <f aca="false">Conso_energie_usage!I30</f>
        <v>0</v>
      </c>
    </row>
    <row r="115" customFormat="false" ht="13.4" hidden="false" customHeight="false" outlineLevel="0" collapsed="false">
      <c r="A115" s="51" t="str">
        <f aca="false">Conso_energie_usage!B31</f>
        <v>Cuisson</v>
      </c>
      <c r="B115" s="51" t="str">
        <f aca="false">Conso_energie_usage!C31</f>
        <v>Autres</v>
      </c>
      <c r="C115" s="51" t="n">
        <f aca="false">Conso_energie_usage!D31</f>
        <v>2.0805247307703</v>
      </c>
      <c r="D115" s="51" t="n">
        <f aca="false">Conso_energie_usage!E31</f>
        <v>1.4519374850925</v>
      </c>
      <c r="E115" s="51" t="n">
        <f aca="false">Conso_energie_usage!F31</f>
        <v>1.1084110784603</v>
      </c>
      <c r="F115" s="51" t="n">
        <f aca="false">Conso_energie_usage!G31</f>
        <v>0.8214760349003</v>
      </c>
      <c r="G115" s="51" t="n">
        <f aca="false">Conso_energie_usage!H31</f>
        <v>0.6116645772357</v>
      </c>
      <c r="H115" s="51" t="n">
        <f aca="false">Conso_energie_usage!I31</f>
        <v>0.2383257356431</v>
      </c>
    </row>
    <row r="116" customFormat="false" ht="13.4" hidden="false" customHeight="false" outlineLevel="0" collapsed="false">
      <c r="A116" s="51" t="str">
        <f aca="false">Conso_energie_usage!B32</f>
        <v>Eclairage</v>
      </c>
      <c r="B116" s="51" t="str">
        <f aca="false">Conso_energie_usage!C32</f>
        <v>Electricité</v>
      </c>
      <c r="C116" s="51" t="n">
        <f aca="false">Conso_energie_usage!D32</f>
        <v>24.6721905629085</v>
      </c>
      <c r="D116" s="51" t="n">
        <f aca="false">Conso_energie_usage!E32</f>
        <v>24.9401523606955</v>
      </c>
      <c r="E116" s="51" t="n">
        <f aca="false">Conso_energie_usage!F32</f>
        <v>23.2966403112178</v>
      </c>
      <c r="F116" s="51" t="n">
        <f aca="false">Conso_energie_usage!G32</f>
        <v>19.2484591428847</v>
      </c>
      <c r="G116" s="51" t="n">
        <f aca="false">Conso_energie_usage!H32</f>
        <v>15.1324111914625</v>
      </c>
      <c r="H116" s="51" t="n">
        <f aca="false">Conso_energie_usage!I32</f>
        <v>9.8170488737051</v>
      </c>
    </row>
    <row r="117" customFormat="false" ht="13.4" hidden="false" customHeight="false" outlineLevel="0" collapsed="false">
      <c r="A117" s="51" t="str">
        <f aca="false">Conso_energie_usage!B33</f>
        <v>Eclairage</v>
      </c>
      <c r="B117" s="51" t="str">
        <f aca="false">Conso_energie_usage!C33</f>
        <v>Gaz</v>
      </c>
      <c r="C117" s="51" t="n">
        <f aca="false">Conso_energie_usage!D33</f>
        <v>0</v>
      </c>
      <c r="D117" s="51" t="n">
        <f aca="false">Conso_energie_usage!E33</f>
        <v>0</v>
      </c>
      <c r="E117" s="51" t="n">
        <f aca="false">Conso_energie_usage!F33</f>
        <v>0</v>
      </c>
      <c r="F117" s="51" t="n">
        <f aca="false">Conso_energie_usage!G33</f>
        <v>0</v>
      </c>
      <c r="G117" s="51" t="n">
        <f aca="false">Conso_energie_usage!H33</f>
        <v>0</v>
      </c>
      <c r="H117" s="51" t="n">
        <f aca="false">Conso_energie_usage!I33</f>
        <v>0</v>
      </c>
    </row>
    <row r="118" customFormat="false" ht="13.4" hidden="false" customHeight="false" outlineLevel="0" collapsed="false">
      <c r="A118" s="51" t="str">
        <f aca="false">Conso_energie_usage!B34</f>
        <v>Eclairage</v>
      </c>
      <c r="B118" s="51" t="str">
        <f aca="false">Conso_energie_usage!C34</f>
        <v>Fioul</v>
      </c>
      <c r="C118" s="51" t="n">
        <f aca="false">Conso_energie_usage!D34</f>
        <v>0</v>
      </c>
      <c r="D118" s="51" t="n">
        <f aca="false">Conso_energie_usage!E34</f>
        <v>0</v>
      </c>
      <c r="E118" s="51" t="n">
        <f aca="false">Conso_energie_usage!F34</f>
        <v>0</v>
      </c>
      <c r="F118" s="51" t="n">
        <f aca="false">Conso_energie_usage!G34</f>
        <v>0</v>
      </c>
      <c r="G118" s="51" t="n">
        <f aca="false">Conso_energie_usage!H34</f>
        <v>0</v>
      </c>
      <c r="H118" s="51" t="n">
        <f aca="false">Conso_energie_usage!I34</f>
        <v>0</v>
      </c>
    </row>
    <row r="119" customFormat="false" ht="13.4" hidden="false" customHeight="false" outlineLevel="0" collapsed="false">
      <c r="A119" s="51" t="str">
        <f aca="false">Conso_energie_usage!B35</f>
        <v>Eclairage</v>
      </c>
      <c r="B119" s="51" t="str">
        <f aca="false">Conso_energie_usage!C35</f>
        <v>Urbain</v>
      </c>
      <c r="C119" s="51" t="n">
        <f aca="false">Conso_energie_usage!D35</f>
        <v>0</v>
      </c>
      <c r="D119" s="51" t="n">
        <f aca="false">Conso_energie_usage!E35</f>
        <v>0</v>
      </c>
      <c r="E119" s="51" t="n">
        <f aca="false">Conso_energie_usage!F35</f>
        <v>0</v>
      </c>
      <c r="F119" s="51" t="n">
        <f aca="false">Conso_energie_usage!G35</f>
        <v>0</v>
      </c>
      <c r="G119" s="51" t="n">
        <f aca="false">Conso_energie_usage!H35</f>
        <v>0</v>
      </c>
      <c r="H119" s="51" t="n">
        <f aca="false">Conso_energie_usage!I35</f>
        <v>0</v>
      </c>
    </row>
    <row r="120" customFormat="false" ht="13.4" hidden="false" customHeight="false" outlineLevel="0" collapsed="false">
      <c r="A120" s="51" t="str">
        <f aca="false">Conso_energie_usage!B36</f>
        <v>Eclairage</v>
      </c>
      <c r="B120" s="51" t="str">
        <f aca="false">Conso_energie_usage!C36</f>
        <v>Autres</v>
      </c>
      <c r="C120" s="51" t="n">
        <f aca="false">Conso_energie_usage!D36</f>
        <v>0</v>
      </c>
      <c r="D120" s="51" t="n">
        <f aca="false">Conso_energie_usage!E36</f>
        <v>0</v>
      </c>
      <c r="E120" s="51" t="n">
        <f aca="false">Conso_energie_usage!F36</f>
        <v>0</v>
      </c>
      <c r="F120" s="51" t="n">
        <f aca="false">Conso_energie_usage!G36</f>
        <v>0</v>
      </c>
      <c r="G120" s="51" t="n">
        <f aca="false">Conso_energie_usage!H36</f>
        <v>0</v>
      </c>
      <c r="H120" s="51" t="n">
        <f aca="false">Conso_energie_usage!I36</f>
        <v>0</v>
      </c>
    </row>
    <row r="121" customFormat="false" ht="13.4" hidden="false" customHeight="false" outlineLevel="0" collapsed="false">
      <c r="A121" s="51" t="str">
        <f aca="false">Conso_energie_usage!B37</f>
        <v>ECS</v>
      </c>
      <c r="B121" s="51" t="str">
        <f aca="false">Conso_energie_usage!C37</f>
        <v>Electricité</v>
      </c>
      <c r="C121" s="51" t="n">
        <f aca="false">Conso_energie_usage!D37</f>
        <v>6.0209807896891</v>
      </c>
      <c r="D121" s="51" t="n">
        <f aca="false">Conso_energie_usage!E37</f>
        <v>7.9811704777701</v>
      </c>
      <c r="E121" s="51" t="n">
        <f aca="false">Conso_energie_usage!F37</f>
        <v>8.8712981664553</v>
      </c>
      <c r="F121" s="51" t="n">
        <f aca="false">Conso_energie_usage!G37</f>
        <v>8.6717242726072</v>
      </c>
      <c r="G121" s="51" t="n">
        <f aca="false">Conso_energie_usage!H37</f>
        <v>8.157204167913</v>
      </c>
      <c r="H121" s="51" t="n">
        <f aca="false">Conso_energie_usage!I37</f>
        <v>4.7519251068671</v>
      </c>
    </row>
    <row r="122" customFormat="false" ht="13.4" hidden="false" customHeight="false" outlineLevel="0" collapsed="false">
      <c r="A122" s="51" t="str">
        <f aca="false">Conso_energie_usage!B38</f>
        <v>ECS</v>
      </c>
      <c r="B122" s="51" t="str">
        <f aca="false">Conso_energie_usage!C38</f>
        <v>Gaz</v>
      </c>
      <c r="C122" s="51" t="n">
        <f aca="false">Conso_energie_usage!D38</f>
        <v>10.0079276468595</v>
      </c>
      <c r="D122" s="51" t="n">
        <f aca="false">Conso_energie_usage!E38</f>
        <v>8.0421226086564</v>
      </c>
      <c r="E122" s="51" t="n">
        <f aca="false">Conso_energie_usage!F38</f>
        <v>6.2620199517091</v>
      </c>
      <c r="F122" s="51" t="n">
        <f aca="false">Conso_energie_usage!G38</f>
        <v>4.6724050502997</v>
      </c>
      <c r="G122" s="51" t="n">
        <f aca="false">Conso_energie_usage!H38</f>
        <v>3.8532297019223</v>
      </c>
      <c r="H122" s="51" t="n">
        <f aca="false">Conso_energie_usage!I38</f>
        <v>1.9140210987403</v>
      </c>
    </row>
    <row r="123" customFormat="false" ht="13.4" hidden="false" customHeight="false" outlineLevel="0" collapsed="false">
      <c r="A123" s="51" t="str">
        <f aca="false">Conso_energie_usage!B39</f>
        <v>ECS</v>
      </c>
      <c r="B123" s="51" t="str">
        <f aca="false">Conso_energie_usage!C39</f>
        <v>Fioul</v>
      </c>
      <c r="C123" s="51" t="n">
        <f aca="false">Conso_energie_usage!D39</f>
        <v>3.7356450938281</v>
      </c>
      <c r="D123" s="51" t="n">
        <f aca="false">Conso_energie_usage!E39</f>
        <v>2.3840661307587</v>
      </c>
      <c r="E123" s="51" t="n">
        <f aca="false">Conso_energie_usage!F39</f>
        <v>1.1882828257677</v>
      </c>
      <c r="F123" s="51" t="n">
        <f aca="false">Conso_energie_usage!G39</f>
        <v>0.2988560726557</v>
      </c>
      <c r="G123" s="51" t="n">
        <f aca="false">Conso_energie_usage!H39</f>
        <v>0.1849498938441</v>
      </c>
      <c r="H123" s="51" t="n">
        <f aca="false">Conso_energie_usage!I39</f>
        <v>0.0057691144608</v>
      </c>
    </row>
    <row r="124" customFormat="false" ht="13.4" hidden="false" customHeight="false" outlineLevel="0" collapsed="false">
      <c r="A124" s="51" t="str">
        <f aca="false">Conso_energie_usage!B40</f>
        <v>ECS</v>
      </c>
      <c r="B124" s="51" t="str">
        <f aca="false">Conso_energie_usage!C40</f>
        <v>Urbain</v>
      </c>
      <c r="C124" s="51" t="n">
        <f aca="false">Conso_energie_usage!D40</f>
        <v>1.1816864709462</v>
      </c>
      <c r="D124" s="51" t="n">
        <f aca="false">Conso_energie_usage!E40</f>
        <v>1.2370323236909</v>
      </c>
      <c r="E124" s="51" t="n">
        <f aca="false">Conso_energie_usage!F40</f>
        <v>1.2128456457399</v>
      </c>
      <c r="F124" s="51" t="n">
        <f aca="false">Conso_energie_usage!G40</f>
        <v>1.1658508043189</v>
      </c>
      <c r="G124" s="51" t="n">
        <f aca="false">Conso_energie_usage!H40</f>
        <v>1.1041609031532</v>
      </c>
      <c r="H124" s="51" t="n">
        <f aca="false">Conso_energie_usage!I40</f>
        <v>0.8750523908365</v>
      </c>
    </row>
    <row r="125" customFormat="false" ht="13.4" hidden="false" customHeight="false" outlineLevel="0" collapsed="false">
      <c r="A125" s="51" t="str">
        <f aca="false">Conso_energie_usage!B41</f>
        <v>ECS</v>
      </c>
      <c r="B125" s="51" t="str">
        <f aca="false">Conso_energie_usage!C41</f>
        <v>Autres</v>
      </c>
      <c r="C125" s="51" t="n">
        <f aca="false">Conso_energie_usage!D41</f>
        <v>0.7709914297352</v>
      </c>
      <c r="D125" s="51" t="n">
        <f aca="false">Conso_energie_usage!E41</f>
        <v>2.0656268324679</v>
      </c>
      <c r="E125" s="51" t="n">
        <f aca="false">Conso_energie_usage!F41</f>
        <v>2.9667663248902</v>
      </c>
      <c r="F125" s="51" t="n">
        <f aca="false">Conso_energie_usage!G41</f>
        <v>3.5960374094478</v>
      </c>
      <c r="G125" s="51" t="n">
        <f aca="false">Conso_energie_usage!H41</f>
        <v>3.6205998665871</v>
      </c>
      <c r="H125" s="51" t="n">
        <f aca="false">Conso_energie_usage!I41</f>
        <v>3.2219737258837</v>
      </c>
    </row>
    <row r="126" customFormat="false" ht="13.4" hidden="false" customHeight="false" outlineLevel="0" collapsed="false">
      <c r="A126" s="51" t="str">
        <f aca="false">Conso_energie_usage!B42</f>
        <v>Froid_alimentaire</v>
      </c>
      <c r="B126" s="51" t="str">
        <f aca="false">Conso_energie_usage!C42</f>
        <v>Electricité</v>
      </c>
      <c r="C126" s="51" t="n">
        <f aca="false">Conso_energie_usage!D42</f>
        <v>7.8370158116684</v>
      </c>
      <c r="D126" s="51" t="n">
        <f aca="false">Conso_energie_usage!E42</f>
        <v>7.6079977446449</v>
      </c>
      <c r="E126" s="51" t="n">
        <f aca="false">Conso_energie_usage!F42</f>
        <v>7.3344481147201</v>
      </c>
      <c r="F126" s="51" t="n">
        <f aca="false">Conso_energie_usage!G42</f>
        <v>6.9438466604264</v>
      </c>
      <c r="G126" s="51" t="n">
        <f aca="false">Conso_energie_usage!H42</f>
        <v>6.5873109191046</v>
      </c>
      <c r="H126" s="51" t="n">
        <f aca="false">Conso_energie_usage!I42</f>
        <v>5.4799516917459</v>
      </c>
    </row>
    <row r="127" customFormat="false" ht="13.4" hidden="false" customHeight="false" outlineLevel="0" collapsed="false">
      <c r="A127" s="51" t="str">
        <f aca="false">Conso_energie_usage!B43</f>
        <v>Froid_alimentaire</v>
      </c>
      <c r="B127" s="51" t="str">
        <f aca="false">Conso_energie_usage!C43</f>
        <v>Gaz</v>
      </c>
      <c r="C127" s="51" t="n">
        <f aca="false">Conso_energie_usage!D43</f>
        <v>0</v>
      </c>
      <c r="D127" s="51" t="n">
        <f aca="false">Conso_energie_usage!E43</f>
        <v>0</v>
      </c>
      <c r="E127" s="51" t="n">
        <f aca="false">Conso_energie_usage!F43</f>
        <v>0</v>
      </c>
      <c r="F127" s="51" t="n">
        <f aca="false">Conso_energie_usage!G43</f>
        <v>0</v>
      </c>
      <c r="G127" s="51" t="n">
        <f aca="false">Conso_energie_usage!H43</f>
        <v>0</v>
      </c>
      <c r="H127" s="51" t="n">
        <f aca="false">Conso_energie_usage!I43</f>
        <v>0</v>
      </c>
    </row>
    <row r="128" customFormat="false" ht="13.4" hidden="false" customHeight="false" outlineLevel="0" collapsed="false">
      <c r="A128" s="51" t="str">
        <f aca="false">Conso_energie_usage!B44</f>
        <v>Froid_alimentaire</v>
      </c>
      <c r="B128" s="51" t="str">
        <f aca="false">Conso_energie_usage!C44</f>
        <v>Fioul</v>
      </c>
      <c r="C128" s="51" t="n">
        <f aca="false">Conso_energie_usage!D44</f>
        <v>0</v>
      </c>
      <c r="D128" s="51" t="n">
        <f aca="false">Conso_energie_usage!E44</f>
        <v>0</v>
      </c>
      <c r="E128" s="51" t="n">
        <f aca="false">Conso_energie_usage!F44</f>
        <v>0</v>
      </c>
      <c r="F128" s="51" t="n">
        <f aca="false">Conso_energie_usage!G44</f>
        <v>0</v>
      </c>
      <c r="G128" s="51" t="n">
        <f aca="false">Conso_energie_usage!H44</f>
        <v>0</v>
      </c>
      <c r="H128" s="51" t="n">
        <f aca="false">Conso_energie_usage!I44</f>
        <v>0</v>
      </c>
    </row>
    <row r="129" customFormat="false" ht="13.4" hidden="false" customHeight="false" outlineLevel="0" collapsed="false">
      <c r="A129" s="51" t="str">
        <f aca="false">Conso_energie_usage!B45</f>
        <v>Froid_alimentaire</v>
      </c>
      <c r="B129" s="51" t="str">
        <f aca="false">Conso_energie_usage!C45</f>
        <v>Urbain</v>
      </c>
      <c r="C129" s="51" t="n">
        <f aca="false">Conso_energie_usage!D45</f>
        <v>0</v>
      </c>
      <c r="D129" s="51" t="n">
        <f aca="false">Conso_energie_usage!E45</f>
        <v>0</v>
      </c>
      <c r="E129" s="51" t="n">
        <f aca="false">Conso_energie_usage!F45</f>
        <v>0</v>
      </c>
      <c r="F129" s="51" t="n">
        <f aca="false">Conso_energie_usage!G45</f>
        <v>0</v>
      </c>
      <c r="G129" s="51" t="n">
        <f aca="false">Conso_energie_usage!H45</f>
        <v>0</v>
      </c>
      <c r="H129" s="51" t="n">
        <f aca="false">Conso_energie_usage!I45</f>
        <v>0</v>
      </c>
    </row>
    <row r="130" customFormat="false" ht="13.4" hidden="false" customHeight="false" outlineLevel="0" collapsed="false">
      <c r="A130" s="51" t="str">
        <f aca="false">Conso_energie_usage!B46</f>
        <v>Froid_alimentaire</v>
      </c>
      <c r="B130" s="51" t="str">
        <f aca="false">Conso_energie_usage!C46</f>
        <v>Autres</v>
      </c>
      <c r="C130" s="51" t="n">
        <f aca="false">Conso_energie_usage!D46</f>
        <v>0</v>
      </c>
      <c r="D130" s="51" t="n">
        <f aca="false">Conso_energie_usage!E46</f>
        <v>0</v>
      </c>
      <c r="E130" s="51" t="n">
        <f aca="false">Conso_energie_usage!F46</f>
        <v>0</v>
      </c>
      <c r="F130" s="51" t="n">
        <f aca="false">Conso_energie_usage!G46</f>
        <v>0</v>
      </c>
      <c r="G130" s="51" t="n">
        <f aca="false">Conso_energie_usage!H46</f>
        <v>0</v>
      </c>
      <c r="H130" s="51" t="n">
        <f aca="false">Conso_energie_usage!I46</f>
        <v>0</v>
      </c>
    </row>
    <row r="131" customFormat="false" ht="13.4" hidden="false" customHeight="false" outlineLevel="0" collapsed="false">
      <c r="A131" s="51" t="str">
        <f aca="false">Conso_energie_usage!B47</f>
        <v>Process</v>
      </c>
      <c r="B131" s="51" t="str">
        <f aca="false">Conso_energie_usage!C47</f>
        <v>Electricité</v>
      </c>
      <c r="C131" s="51" t="n">
        <f aca="false">Conso_energie_usage!D47</f>
        <v>4.0699795790205</v>
      </c>
      <c r="D131" s="51" t="n">
        <f aca="false">Conso_energie_usage!E47</f>
        <v>4.2312854683671</v>
      </c>
      <c r="E131" s="51" t="n">
        <f aca="false">Conso_energie_usage!F47</f>
        <v>4.3512100186826</v>
      </c>
      <c r="F131" s="51" t="n">
        <f aca="false">Conso_energie_usage!G47</f>
        <v>4.2659988104723</v>
      </c>
      <c r="G131" s="51" t="n">
        <f aca="false">Conso_energie_usage!H47</f>
        <v>4.1864232961992</v>
      </c>
      <c r="H131" s="51" t="n">
        <f aca="false">Conso_energie_usage!I47</f>
        <v>3.8549221647748</v>
      </c>
    </row>
    <row r="132" customFormat="false" ht="13.4" hidden="false" customHeight="false" outlineLevel="0" collapsed="false">
      <c r="A132" s="51" t="str">
        <f aca="false">Conso_energie_usage!B48</f>
        <v>Process</v>
      </c>
      <c r="B132" s="51" t="str">
        <f aca="false">Conso_energie_usage!C48</f>
        <v>Gaz</v>
      </c>
      <c r="C132" s="51" t="n">
        <f aca="false">Conso_energie_usage!D48</f>
        <v>0</v>
      </c>
      <c r="D132" s="51" t="n">
        <f aca="false">Conso_energie_usage!E48</f>
        <v>0</v>
      </c>
      <c r="E132" s="51" t="n">
        <f aca="false">Conso_energie_usage!F48</f>
        <v>0</v>
      </c>
      <c r="F132" s="51" t="n">
        <f aca="false">Conso_energie_usage!G48</f>
        <v>0</v>
      </c>
      <c r="G132" s="51" t="n">
        <f aca="false">Conso_energie_usage!H48</f>
        <v>0</v>
      </c>
      <c r="H132" s="51" t="n">
        <f aca="false">Conso_energie_usage!I48</f>
        <v>0</v>
      </c>
    </row>
    <row r="133" customFormat="false" ht="13.4" hidden="false" customHeight="false" outlineLevel="0" collapsed="false">
      <c r="A133" s="51" t="str">
        <f aca="false">Conso_energie_usage!B49</f>
        <v>Process</v>
      </c>
      <c r="B133" s="51" t="str">
        <f aca="false">Conso_energie_usage!C49</f>
        <v>Fioul</v>
      </c>
      <c r="C133" s="51" t="n">
        <f aca="false">Conso_energie_usage!D49</f>
        <v>0</v>
      </c>
      <c r="D133" s="51" t="n">
        <f aca="false">Conso_energie_usage!E49</f>
        <v>0</v>
      </c>
      <c r="E133" s="51" t="n">
        <f aca="false">Conso_energie_usage!F49</f>
        <v>0</v>
      </c>
      <c r="F133" s="51" t="n">
        <f aca="false">Conso_energie_usage!G49</f>
        <v>0</v>
      </c>
      <c r="G133" s="51" t="n">
        <f aca="false">Conso_energie_usage!H49</f>
        <v>0</v>
      </c>
      <c r="H133" s="51" t="n">
        <f aca="false">Conso_energie_usage!I49</f>
        <v>0</v>
      </c>
    </row>
    <row r="134" customFormat="false" ht="13.4" hidden="false" customHeight="false" outlineLevel="0" collapsed="false">
      <c r="A134" s="51" t="str">
        <f aca="false">Conso_energie_usage!B50</f>
        <v>Process</v>
      </c>
      <c r="B134" s="51" t="str">
        <f aca="false">Conso_energie_usage!C50</f>
        <v>Urbain</v>
      </c>
      <c r="C134" s="51" t="n">
        <f aca="false">Conso_energie_usage!D50</f>
        <v>0</v>
      </c>
      <c r="D134" s="51" t="n">
        <f aca="false">Conso_energie_usage!E50</f>
        <v>0</v>
      </c>
      <c r="E134" s="51" t="n">
        <f aca="false">Conso_energie_usage!F50</f>
        <v>0</v>
      </c>
      <c r="F134" s="51" t="n">
        <f aca="false">Conso_energie_usage!G50</f>
        <v>0</v>
      </c>
      <c r="G134" s="51" t="n">
        <f aca="false">Conso_energie_usage!H50</f>
        <v>0</v>
      </c>
      <c r="H134" s="51" t="n">
        <f aca="false">Conso_energie_usage!I50</f>
        <v>0</v>
      </c>
    </row>
    <row r="135" customFormat="false" ht="13.4" hidden="false" customHeight="false" outlineLevel="0" collapsed="false">
      <c r="A135" s="51" t="str">
        <f aca="false">Conso_energie_usage!B51</f>
        <v>Process</v>
      </c>
      <c r="B135" s="51" t="str">
        <f aca="false">Conso_energie_usage!C51</f>
        <v>Autres</v>
      </c>
      <c r="C135" s="51" t="n">
        <f aca="false">Conso_energie_usage!D51</f>
        <v>0</v>
      </c>
      <c r="D135" s="51" t="n">
        <f aca="false">Conso_energie_usage!E51</f>
        <v>0</v>
      </c>
      <c r="E135" s="51" t="n">
        <f aca="false">Conso_energie_usage!F51</f>
        <v>0</v>
      </c>
      <c r="F135" s="51" t="n">
        <f aca="false">Conso_energie_usage!G51</f>
        <v>0</v>
      </c>
      <c r="G135" s="51" t="n">
        <f aca="false">Conso_energie_usage!H51</f>
        <v>0</v>
      </c>
      <c r="H135" s="51" t="n">
        <f aca="false">Conso_energie_usage!I51</f>
        <v>0</v>
      </c>
    </row>
    <row r="136" customFormat="false" ht="13.4" hidden="false" customHeight="false" outlineLevel="0" collapsed="false">
      <c r="A136" s="51" t="str">
        <f aca="false">Conso_energie_usage!B52</f>
        <v>Ventilation</v>
      </c>
      <c r="B136" s="51" t="str">
        <f aca="false">Conso_energie_usage!C52</f>
        <v>Electricité</v>
      </c>
      <c r="C136" s="51" t="n">
        <f aca="false">Conso_energie_usage!D52</f>
        <v>6.5991087150315</v>
      </c>
      <c r="D136" s="51" t="n">
        <f aca="false">Conso_energie_usage!E52</f>
        <v>6.9632758327638</v>
      </c>
      <c r="E136" s="51" t="n">
        <f aca="false">Conso_energie_usage!F52</f>
        <v>7.2528460840928</v>
      </c>
      <c r="F136" s="51" t="n">
        <f aca="false">Conso_energie_usage!G52</f>
        <v>7.4710319262935</v>
      </c>
      <c r="G136" s="51" t="n">
        <f aca="false">Conso_energie_usage!H52</f>
        <v>7.755055763631</v>
      </c>
      <c r="H136" s="51" t="n">
        <f aca="false">Conso_energie_usage!I52</f>
        <v>8.4244070279589</v>
      </c>
    </row>
    <row r="137" customFormat="false" ht="13.4" hidden="false" customHeight="false" outlineLevel="0" collapsed="false">
      <c r="A137" s="51" t="str">
        <f aca="false">Conso_energie_usage!B53</f>
        <v>Ventilation</v>
      </c>
      <c r="B137" s="51" t="str">
        <f aca="false">Conso_energie_usage!C53</f>
        <v>Gaz</v>
      </c>
      <c r="C137" s="51" t="n">
        <f aca="false">Conso_energie_usage!D53</f>
        <v>0</v>
      </c>
      <c r="D137" s="51" t="n">
        <f aca="false">Conso_energie_usage!E53</f>
        <v>0</v>
      </c>
      <c r="E137" s="51" t="n">
        <f aca="false">Conso_energie_usage!F53</f>
        <v>0</v>
      </c>
      <c r="F137" s="51" t="n">
        <f aca="false">Conso_energie_usage!G53</f>
        <v>0</v>
      </c>
      <c r="G137" s="51" t="n">
        <f aca="false">Conso_energie_usage!H53</f>
        <v>0</v>
      </c>
      <c r="H137" s="51" t="n">
        <f aca="false">Conso_energie_usage!I53</f>
        <v>0</v>
      </c>
    </row>
    <row r="138" customFormat="false" ht="13.4" hidden="false" customHeight="false" outlineLevel="0" collapsed="false">
      <c r="A138" s="51" t="str">
        <f aca="false">Conso_energie_usage!B54</f>
        <v>Ventilation</v>
      </c>
      <c r="B138" s="51" t="str">
        <f aca="false">Conso_energie_usage!C54</f>
        <v>Fioul</v>
      </c>
      <c r="C138" s="51" t="n">
        <f aca="false">Conso_energie_usage!D54</f>
        <v>0</v>
      </c>
      <c r="D138" s="51" t="n">
        <f aca="false">Conso_energie_usage!E54</f>
        <v>0</v>
      </c>
      <c r="E138" s="51" t="n">
        <f aca="false">Conso_energie_usage!F54</f>
        <v>0</v>
      </c>
      <c r="F138" s="51" t="n">
        <f aca="false">Conso_energie_usage!G54</f>
        <v>0</v>
      </c>
      <c r="G138" s="51" t="n">
        <f aca="false">Conso_energie_usage!H54</f>
        <v>0</v>
      </c>
      <c r="H138" s="51" t="n">
        <f aca="false">Conso_energie_usage!I54</f>
        <v>0</v>
      </c>
    </row>
    <row r="139" customFormat="false" ht="13.4" hidden="false" customHeight="false" outlineLevel="0" collapsed="false">
      <c r="A139" s="51" t="str">
        <f aca="false">Conso_energie_usage!B55</f>
        <v>Ventilation</v>
      </c>
      <c r="B139" s="51" t="str">
        <f aca="false">Conso_energie_usage!C55</f>
        <v>Urbain</v>
      </c>
      <c r="C139" s="51" t="n">
        <f aca="false">Conso_energie_usage!D55</f>
        <v>0</v>
      </c>
      <c r="D139" s="51" t="n">
        <f aca="false">Conso_energie_usage!E55</f>
        <v>0</v>
      </c>
      <c r="E139" s="51" t="n">
        <f aca="false">Conso_energie_usage!F55</f>
        <v>0</v>
      </c>
      <c r="F139" s="51" t="n">
        <f aca="false">Conso_energie_usage!G55</f>
        <v>0</v>
      </c>
      <c r="G139" s="51" t="n">
        <f aca="false">Conso_energie_usage!H55</f>
        <v>0</v>
      </c>
      <c r="H139" s="51" t="n">
        <f aca="false">Conso_energie_usage!I55</f>
        <v>0</v>
      </c>
    </row>
    <row r="140" customFormat="false" ht="13.4" hidden="false" customHeight="false" outlineLevel="0" collapsed="false">
      <c r="A140" s="51" t="str">
        <f aca="false">Conso_energie_usage!B56</f>
        <v>Ventilation</v>
      </c>
      <c r="B140" s="51" t="str">
        <f aca="false">Conso_energie_usage!C56</f>
        <v>Autres</v>
      </c>
      <c r="C140" s="51" t="n">
        <f aca="false">Conso_energie_usage!D56</f>
        <v>0</v>
      </c>
      <c r="D140" s="51" t="n">
        <f aca="false">Conso_energie_usage!E56</f>
        <v>0</v>
      </c>
      <c r="E140" s="51" t="n">
        <f aca="false">Conso_energie_usage!F56</f>
        <v>0</v>
      </c>
      <c r="F140" s="51" t="n">
        <f aca="false">Conso_energie_usage!G56</f>
        <v>0</v>
      </c>
      <c r="G140" s="51" t="n">
        <f aca="false">Conso_energie_usage!H56</f>
        <v>0</v>
      </c>
      <c r="H140" s="51" t="n">
        <f aca="false">Conso_energie_usage!I56</f>
        <v>0</v>
      </c>
    </row>
    <row r="141" customFormat="false" ht="12.8" hidden="false" customHeight="false" outlineLevel="0" collapsed="false">
      <c r="C141" s="0" t="n">
        <f aca="false">SUM($C86:$C140)</f>
        <v>225.21373085553</v>
      </c>
      <c r="D141" s="0" t="n">
        <f aca="false">SUM($D86:$D140)</f>
        <v>223.258929557159</v>
      </c>
      <c r="E141" s="0" t="n">
        <f aca="false">SUM($E86:$E140)</f>
        <v>205.960236150991</v>
      </c>
      <c r="F141" s="0" t="n">
        <f aca="false">SUM($F86:$F140)</f>
        <v>182.932946770099</v>
      </c>
      <c r="G141" s="0" t="n">
        <f aca="false">SUM($G86:$G140)</f>
        <v>160.020318845395</v>
      </c>
      <c r="H141" s="0" t="n">
        <f aca="false">SUM($H86:$H140)</f>
        <v>118.792984936692</v>
      </c>
    </row>
    <row r="144" customFormat="false" ht="12.8" hidden="false" customHeight="false" outlineLevel="0" collapsed="false">
      <c r="A144" s="52" t="s">
        <v>140</v>
      </c>
    </row>
    <row r="145" customFormat="false" ht="12.8" hidden="false" customHeight="false" outlineLevel="0" collapsed="false">
      <c r="B145" s="0" t="str">
        <f aca="false">Conso_chauff_syst_energie!C28</f>
        <v>ENERGIE</v>
      </c>
      <c r="C145" s="0" t="str">
        <f aca="false">Conso_chauff_syst_energie!D28</f>
        <v>2010</v>
      </c>
      <c r="D145" s="0" t="str">
        <f aca="false">Conso_chauff_syst_energie!E28</f>
        <v>2015</v>
      </c>
      <c r="E145" s="0" t="str">
        <f aca="false">Conso_chauff_syst_energie!F28</f>
        <v>2020</v>
      </c>
      <c r="F145" s="0" t="str">
        <f aca="false">Conso_chauff_syst_energie!G28</f>
        <v>2025</v>
      </c>
      <c r="G145" s="0" t="str">
        <f aca="false">Conso_chauff_syst_energie!H28</f>
        <v>2030</v>
      </c>
      <c r="H145" s="0" t="str">
        <f aca="false">Conso_chauff_syst_energie!I28</f>
        <v>2050</v>
      </c>
    </row>
    <row r="146" customFormat="false" ht="12.8" hidden="false" customHeight="false" outlineLevel="0" collapsed="false">
      <c r="A146" s="0" t="str">
        <f aca="false">Conso_chauff_syst_energie!B29</f>
        <v>PAC/DRV/Rooftop</v>
      </c>
      <c r="C146" s="11" t="n">
        <f aca="false">Conso_chauff_syst_energie!D29</f>
        <v>4.1637964998982</v>
      </c>
      <c r="D146" s="11" t="n">
        <f aca="false">Conso_chauff_syst_energie!E29</f>
        <v>5.2870368800138</v>
      </c>
      <c r="E146" s="11" t="n">
        <f aca="false">Conso_chauff_syst_energie!F29</f>
        <v>6.1637598425279</v>
      </c>
      <c r="F146" s="11" t="n">
        <f aca="false">Conso_chauff_syst_energie!G29</f>
        <v>7.529113391655</v>
      </c>
      <c r="G146" s="11" t="n">
        <f aca="false">Conso_chauff_syst_energie!H29</f>
        <v>8.9875465322322</v>
      </c>
      <c r="H146" s="12" t="n">
        <f aca="false">Conso_chauff_syst_energie!I29</f>
        <v>8.5957789573963</v>
      </c>
    </row>
    <row r="147" customFormat="false" ht="12.8" hidden="false" customHeight="false" outlineLevel="0" collapsed="false">
      <c r="A147" s="0" t="str">
        <f aca="false">Conso_chauff_syst_energie!B30</f>
        <v>Electrique Joule</v>
      </c>
      <c r="C147" s="11" t="n">
        <f aca="false">Conso_chauff_syst_energie!D30</f>
        <v>13.8826567131125</v>
      </c>
      <c r="D147" s="11" t="n">
        <f aca="false">Conso_chauff_syst_energie!E30</f>
        <v>12.5519328150197</v>
      </c>
      <c r="E147" s="11" t="n">
        <f aca="false">Conso_chauff_syst_energie!F30</f>
        <v>9.9761469924896</v>
      </c>
      <c r="F147" s="11" t="n">
        <f aca="false">Conso_chauff_syst_energie!G30</f>
        <v>8.1542968921729</v>
      </c>
      <c r="G147" s="11" t="n">
        <f aca="false">Conso_chauff_syst_energie!H30</f>
        <v>6.3944820746813</v>
      </c>
      <c r="H147" s="11" t="n">
        <f aca="false">Conso_chauff_syst_energie!I30</f>
        <v>2.1019195298191</v>
      </c>
    </row>
    <row r="148" customFormat="false" ht="12.8" hidden="false" customHeight="false" outlineLevel="0" collapsed="false">
      <c r="A148" s="0" t="str">
        <f aca="false">Conso_chauff_syst_energie!B31</f>
        <v>Electricité</v>
      </c>
      <c r="C148" s="11" t="n">
        <f aca="false">Conso_chauff_syst_energie!D31</f>
        <v>18.0464532130107</v>
      </c>
      <c r="D148" s="11" t="n">
        <f aca="false">Conso_chauff_syst_energie!E31</f>
        <v>17.8389696950335</v>
      </c>
      <c r="E148" s="11" t="n">
        <f aca="false">Conso_chauff_syst_energie!F31</f>
        <v>16.1399068350175</v>
      </c>
      <c r="F148" s="11" t="n">
        <f aca="false">Conso_chauff_syst_energie!G31</f>
        <v>15.6834102838279</v>
      </c>
      <c r="G148" s="11" t="n">
        <f aca="false">Conso_chauff_syst_energie!H31</f>
        <v>15.3820286069135</v>
      </c>
      <c r="H148" s="11" t="n">
        <f aca="false">Conso_chauff_syst_energie!I31</f>
        <v>10.6976984872154</v>
      </c>
    </row>
    <row r="150" customFormat="false" ht="12.8" hidden="false" customHeight="false" outlineLevel="0" collapsed="false">
      <c r="A150" s="0" t="str">
        <f aca="false">Conso_chauff_syst_energie!B33</f>
        <v>Chaleur environnement</v>
      </c>
      <c r="C150" s="15" t="n">
        <f aca="false">Conso_chauff_syst_energie!D33</f>
        <v>6.048200547347</v>
      </c>
      <c r="D150" s="15" t="n">
        <f aca="false">Conso_chauff_syst_energie!E33</f>
        <v>7.8304431965416</v>
      </c>
      <c r="E150" s="15" t="n">
        <f aca="false">Conso_chauff_syst_energie!F33</f>
        <v>9.2708684661522</v>
      </c>
      <c r="F150" s="15" t="n">
        <f aca="false">Conso_chauff_syst_energie!G33</f>
        <v>11.4766497899413</v>
      </c>
      <c r="G150" s="15" t="n">
        <f aca="false">Conso_chauff_syst_energie!H33</f>
        <v>13.7854354019666</v>
      </c>
      <c r="H150" s="15" t="n">
        <f aca="false">Conso_chauff_syst_energie!I33</f>
        <v>13.4677547315927</v>
      </c>
    </row>
    <row r="155" customFormat="false" ht="12.8" hidden="false" customHeight="false" outlineLevel="0" collapsed="false">
      <c r="A155" s="53" t="s">
        <v>141</v>
      </c>
      <c r="C155" s="0" t="n">
        <f aca="false">RDT_ECS!F46</f>
        <v>2009</v>
      </c>
      <c r="D155" s="0" t="n">
        <f aca="false">RDT_ECS!G46</f>
        <v>2015</v>
      </c>
      <c r="E155" s="0" t="n">
        <f aca="false">RDT_ECS!H46</f>
        <v>2020</v>
      </c>
      <c r="F155" s="0" t="n">
        <f aca="false">RDT_ECS!I46</f>
        <v>2025</v>
      </c>
      <c r="G155" s="0" t="n">
        <f aca="false">RDT_ECS!J46</f>
        <v>2030</v>
      </c>
      <c r="H155" s="0" t="n">
        <f aca="false">RDT_ECS!K46</f>
        <v>2050</v>
      </c>
    </row>
    <row r="156" customFormat="false" ht="12.8" hidden="false" customHeight="false" outlineLevel="0" collapsed="false">
      <c r="B156" s="0" t="str">
        <f aca="false">RDT_ECS!E47</f>
        <v>CONSO CET</v>
      </c>
      <c r="C156" s="15" t="n">
        <f aca="false">RDT_ECS!F47</f>
        <v>0.361258847381346</v>
      </c>
      <c r="D156" s="15" t="n">
        <f aca="false">RDT_ECS!G47</f>
        <v>1.07745801449896</v>
      </c>
      <c r="E156" s="15" t="n">
        <f aca="false">RDT_ECS!H47</f>
        <v>2.12911155994927</v>
      </c>
      <c r="F156" s="15" t="n">
        <f aca="false">RDT_ECS!I47</f>
        <v>3.46868970904288</v>
      </c>
      <c r="G156" s="15" t="n">
        <f aca="false">RDT_ECS!J47</f>
        <v>4.0786020839565</v>
      </c>
      <c r="H156" s="15" t="n">
        <f aca="false">RDT_ECS!K47</f>
        <v>4.0786020839565</v>
      </c>
    </row>
    <row r="157" customFormat="false" ht="12.8" hidden="false" customHeight="false" outlineLevel="0" collapsed="false">
      <c r="B157" s="0" t="str">
        <f aca="false">RDT_ECS!E48</f>
        <v>CONSO ECS classique</v>
      </c>
      <c r="C157" s="15" t="n">
        <f aca="false">RDT_ECS!F48</f>
        <v>5.65972194230775</v>
      </c>
      <c r="D157" s="15" t="n">
        <f aca="false">RDT_ECS!G48</f>
        <v>6.90371246327114</v>
      </c>
      <c r="E157" s="15" t="n">
        <f aca="false">RDT_ECS!H48</f>
        <v>6.74218660650603</v>
      </c>
      <c r="F157" s="15" t="n">
        <f aca="false">RDT_ECS!I48</f>
        <v>5.20303456356432</v>
      </c>
      <c r="G157" s="15" t="n">
        <f aca="false">RDT_ECS!J48</f>
        <v>4.0786020839565</v>
      </c>
      <c r="H157" s="15" t="n">
        <f aca="false">RDT_ECS!K48</f>
        <v>0.118798127671678</v>
      </c>
    </row>
    <row r="159" customFormat="false" ht="12.8" hidden="false" customHeight="false" outlineLevel="0" collapsed="false">
      <c r="B159" s="0" t="str">
        <f aca="false">RDT_ECS!E50</f>
        <v>Chaleur environnement</v>
      </c>
      <c r="C159" s="15" t="n">
        <f aca="false">RDT_ECS!F50</f>
        <v>0.541888271072019</v>
      </c>
      <c r="D159" s="15" t="n">
        <f aca="false">RDT_ECS!G50</f>
        <v>1.61618702174845</v>
      </c>
      <c r="E159" s="15" t="n">
        <f aca="false">RDT_ECS!H50</f>
        <v>3.19366733992391</v>
      </c>
      <c r="F159" s="15" t="n">
        <f aca="false">RDT_ECS!I50</f>
        <v>5.20303456356432</v>
      </c>
      <c r="G159" s="15" t="n">
        <f aca="false">RDT_ECS!J50</f>
        <v>6.11790312593475</v>
      </c>
      <c r="H159" s="15" t="n">
        <f aca="false">RDT_ECS!K50</f>
        <v>6.11790312593475</v>
      </c>
    </row>
    <row r="162" customFormat="false" ht="12.8" hidden="false" customHeight="false" outlineLevel="0" collapsed="false">
      <c r="A162" s="52" t="s">
        <v>21</v>
      </c>
      <c r="C162" s="0" t="str">
        <f aca="false">RDT_CLIM!B10</f>
        <v>2009</v>
      </c>
      <c r="D162" s="0" t="str">
        <f aca="false">RDT_CLIM!C10</f>
        <v>2015</v>
      </c>
      <c r="E162" s="0" t="str">
        <f aca="false">RDT_CLIM!D10</f>
        <v>2020</v>
      </c>
      <c r="F162" s="0" t="str">
        <f aca="false">RDT_CLIM!E10</f>
        <v>2025</v>
      </c>
      <c r="G162" s="0" t="str">
        <f aca="false">RDT_CLIM!F10</f>
        <v>2030</v>
      </c>
      <c r="H162" s="0" t="str">
        <f aca="false">RDT_CLIM!G10</f>
        <v>2050</v>
      </c>
    </row>
    <row r="163" customFormat="false" ht="12.8" hidden="false" customHeight="false" outlineLevel="0" collapsed="false">
      <c r="B163" s="0" t="str">
        <f aca="false">RDT_CLIM!A11</f>
        <v>Conso climatisation PAC/DRV/Rooftop</v>
      </c>
      <c r="C163" s="0" t="n">
        <f aca="false">RDT_CLIM!B11</f>
        <v>5.4238186881371</v>
      </c>
      <c r="D163" s="0" t="n">
        <f aca="false">RDT_CLIM!C11</f>
        <v>5.4238186881371</v>
      </c>
      <c r="E163" s="0" t="n">
        <f aca="false">RDT_CLIM!D11</f>
        <v>6.1482917625992</v>
      </c>
      <c r="F163" s="0" t="n">
        <f aca="false">RDT_CLIM!E11</f>
        <v>6.0015048233894</v>
      </c>
      <c r="G163" s="0" t="n">
        <f aca="false">RDT_CLIM!F11</f>
        <v>6.0872430787649</v>
      </c>
      <c r="H163" s="0" t="n">
        <f aca="false">RDT_CLIM!G11</f>
        <v>6.3653924431576</v>
      </c>
    </row>
    <row r="164" customFormat="false" ht="12.8" hidden="false" customHeight="false" outlineLevel="0" collapsed="false">
      <c r="B164" s="0" t="str">
        <f aca="false">RDT_CLIM!A12</f>
        <v>RDT climatisation</v>
      </c>
      <c r="C164" s="0" t="n">
        <f aca="false">RDT_CLIM!B12</f>
        <v>3.05790913979661</v>
      </c>
      <c r="D164" s="0" t="n">
        <f aca="false">RDT_CLIM!C12</f>
        <v>3.20209413418073</v>
      </c>
      <c r="E164" s="0" t="n">
        <f aca="false">RDT_CLIM!D12</f>
        <v>3.47487421189714</v>
      </c>
      <c r="F164" s="0" t="n">
        <f aca="false">RDT_CLIM!E12</f>
        <v>3.47487421189714</v>
      </c>
      <c r="G164" s="0" t="n">
        <f aca="false">RDT_CLIM!F12</f>
        <v>4.0853313062894</v>
      </c>
      <c r="H164" s="0" t="n">
        <f aca="false">RDT_CLIM!G12</f>
        <v>4.70672163624448</v>
      </c>
    </row>
    <row r="165" customFormat="false" ht="12.8" hidden="false" customHeight="false" outlineLevel="0" collapsed="false">
      <c r="B165" s="0" t="str">
        <f aca="false">RDT_CLIM!A13</f>
        <v>Chaleur environnement</v>
      </c>
      <c r="C165" s="0" t="n">
        <f aca="false">RDT_CLIM!B13</f>
        <v>11.161726050917</v>
      </c>
      <c r="D165" s="0" t="n">
        <f aca="false">RDT_CLIM!C13</f>
        <v>11.9437593180065</v>
      </c>
      <c r="E165" s="0" t="n">
        <f aca="false">RDT_CLIM!D13</f>
        <v>15.2162487304764</v>
      </c>
      <c r="F165" s="0" t="n">
        <f aca="false">RDT_CLIM!E13</f>
        <v>14.8529695199828</v>
      </c>
      <c r="G165" s="0" t="n">
        <f aca="false">RDT_CLIM!F13</f>
        <v>18.7811616399068</v>
      </c>
      <c r="H165" s="0" t="n">
        <f aca="false">RDT_CLIM!G13</f>
        <v>23.5947378922394</v>
      </c>
    </row>
    <row r="167" customFormat="false" ht="12.8" hidden="false" customHeight="false" outlineLevel="0" collapsed="false">
      <c r="B167" s="0" t="s">
        <v>142</v>
      </c>
      <c r="C167" s="0" t="n">
        <f aca="false">C150+C159+C165</f>
        <v>17.751814869336</v>
      </c>
      <c r="D167" s="0" t="n">
        <f aca="false">D150+D159+D165</f>
        <v>21.3903895362966</v>
      </c>
      <c r="E167" s="0" t="n">
        <f aca="false">E150+E159+E165</f>
        <v>27.6807845365525</v>
      </c>
      <c r="F167" s="0" t="n">
        <f aca="false">F150+F159+F165</f>
        <v>31.5326538734884</v>
      </c>
      <c r="G167" s="0" t="n">
        <f aca="false">G150+G159+G165</f>
        <v>38.6845001678081</v>
      </c>
      <c r="H167" s="0" t="n">
        <f aca="false">H150+H159+H165</f>
        <v>43.1803957497669</v>
      </c>
    </row>
    <row r="169" customFormat="false" ht="12.8" hidden="false" customHeight="false" outlineLevel="0" collapsed="false">
      <c r="B169" s="0" t="s">
        <v>120</v>
      </c>
      <c r="C169" s="0" t="n">
        <f aca="false">$C167+$C141</f>
        <v>242.965545724866</v>
      </c>
      <c r="D169" s="0" t="n">
        <f aca="false">$D167+$D141</f>
        <v>244.649319093455</v>
      </c>
      <c r="E169" s="0" t="n">
        <f aca="false">$E167+$E141</f>
        <v>233.641020687543</v>
      </c>
      <c r="F169" s="0" t="n">
        <f aca="false">$F167+$F141</f>
        <v>214.465600643588</v>
      </c>
      <c r="G169" s="0" t="n">
        <f aca="false">$G167+$G141</f>
        <v>198.704819013203</v>
      </c>
      <c r="H169" s="0" t="n">
        <f aca="false">$H167+$H141</f>
        <v>161.973380686459</v>
      </c>
    </row>
  </sheetData>
  <mergeCells count="5">
    <mergeCell ref="A1:K1"/>
    <mergeCell ref="A17:K17"/>
    <mergeCell ref="A32:K32"/>
    <mergeCell ref="A47:K47"/>
    <mergeCell ref="A62:K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43" zoomScaleNormal="343" zoomScalePageLayoutView="100" workbookViewId="0">
      <selection pane="topLeft" activeCell="C14" activeCellId="0" sqref="C1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173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2018-05-17T17:32:06Z</dcterms:modified>
  <cp:revision>41</cp:revision>
</cp:coreProperties>
</file>