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<sst xmlns="http://schemas.openxmlformats.org/spreadsheetml/2006/main" count="2714" uniqueCount="142">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</sst>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Excel Built-in Excel Built-in Excel Built-in Excel Built-in Excel Built-in Excel Built-in Excel Built-in 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XLConnect.Numeric" xfId="28" builtinId="54" customBuiltin="true"/>
    <cellStyle name="Excel Built-in Excel Built-in Excel Built-in Excel Built-in Excel Built-in Excel Built-in Excel Built-in Excel Built-in Excel Built-in Excel Built-in Excel Built-in XLConnect.Numeric" xfId="29" builtinId="54" customBuiltin="true"/>
    <cellStyle name="Excel Built-in Excel Built-in Excel Built-in Excel Built-in Excel Built-in Excel Built-in Excel Built-in XLConnect.Header" xfId="30" builtinId="54" customBuiltin="true"/>
    <cellStyle name="Excel Built-in Excel Built-in Excel Built-in Excel Built-in Excel Built-in Excel Built-in Excel Built-in XLConnect.String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10.6077627394854</v>
      </c>
      <c r="G2" s="3" t="n">
        <v>11.4793930423326</v>
      </c>
      <c r="H2" s="3" t="n">
        <v>12.1456232615352</v>
      </c>
      <c r="I2" s="3" t="n">
        <v>12.9800381157502</v>
      </c>
      <c r="K2" s="4" t="s">
        <v>12</v>
      </c>
      <c r="L2" s="0" t="n">
        <f aca="false">SUMIFS($I2:$I56,$B2:$B56,K$2)/SUMIFS($E2:$E56,$B2:$B56,K$2)</f>
        <v>0.935869502820385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2.2363979070775</v>
      </c>
      <c r="G3" s="3" t="n">
        <v>1.9118451986197</v>
      </c>
      <c r="H3" s="3" t="n">
        <v>1.6393643584637</v>
      </c>
      <c r="I3" s="3" t="n">
        <v>0.9522936092256</v>
      </c>
      <c r="K3" s="4" t="s">
        <v>15</v>
      </c>
      <c r="L3" s="0" t="n">
        <f aca="false">SUMIFS($I2:$I56,$B2:$B56,K$3)/SUMIFS($E2:$E56,$B2:$B56,K$3)</f>
        <v>0.643342097389632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2.6453667640914</v>
      </c>
      <c r="G4" s="3" t="n">
        <v>2.0369229437696</v>
      </c>
      <c r="H4" s="3" t="n">
        <v>1.57623151521</v>
      </c>
      <c r="I4" s="3" t="n">
        <v>0.701127473039</v>
      </c>
      <c r="K4" s="4" t="s">
        <v>17</v>
      </c>
      <c r="L4" s="0" t="n">
        <f aca="false">SUMIFS($I2:$I56,$B2:$B56,K$4)/SUMIFS($E2:$E56,$B2:$B56,K$4)</f>
        <v>0.767305386842731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0.330156065466207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1.1251676710037</v>
      </c>
      <c r="G6" s="3" t="n">
        <v>0.9592329937023</v>
      </c>
      <c r="H6" s="3" t="n">
        <v>0.8198832122036</v>
      </c>
      <c r="I6" s="3" t="n">
        <v>0.4612533797377</v>
      </c>
      <c r="K6" s="4" t="s">
        <v>21</v>
      </c>
      <c r="L6" s="0" t="n">
        <f aca="false">SUMIFS($I2:$I56,$B2:$B56,K$6)/SUMIFS($E2:$E56,$B2:$B56,K$6)</f>
        <v>1.07660856159302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5.6255963868421</v>
      </c>
      <c r="G7" s="3" t="n">
        <v>5.5485362578656</v>
      </c>
      <c r="H7" s="3" t="n">
        <v>5.2744553720462</v>
      </c>
      <c r="I7" s="3" t="n">
        <v>3.6402045197608</v>
      </c>
      <c r="K7" s="4" t="s">
        <v>22</v>
      </c>
      <c r="L7" s="0" t="n">
        <f aca="false">SUMIFS($I2:$I56,$B2:$B56,K$7)/SUMIFS($E2:$E56,$B2:$B56,K$7)</f>
        <v>0.946437732485892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0.393702714421556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0.536941010475414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0.720282618032489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0.911032955904492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11.474689678894</v>
      </c>
      <c r="G12" s="3" t="n">
        <v>10.6625291714472</v>
      </c>
      <c r="H12" s="3" t="n">
        <v>9.9237864006645</v>
      </c>
      <c r="I12" s="3" t="n">
        <v>8.087883412318</v>
      </c>
      <c r="K12" s="4" t="s">
        <v>27</v>
      </c>
      <c r="L12" s="0" t="n">
        <f aca="false">SUMIFS($I2:$I56,$B2:$B56,K$12)/SUMIFS($E2:$E56,$B2:$B56,K$12)</f>
        <v>1.2098862893751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16.2039469270819</v>
      </c>
      <c r="G17" s="3" t="n">
        <v>15.7722858792706</v>
      </c>
      <c r="H17" s="3" t="n">
        <v>15.0083494464456</v>
      </c>
      <c r="I17" s="3" t="n">
        <v>9.1188324935611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47.5484242990451</v>
      </c>
      <c r="G18" s="3" t="n">
        <v>38.00935055483</v>
      </c>
      <c r="H18" s="3" t="n">
        <v>25.6314395299253</v>
      </c>
      <c r="I18" s="3" t="n">
        <v>1.4652289123133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14.0831624803771</v>
      </c>
      <c r="G19" s="3" t="n">
        <v>8.6851922818951</v>
      </c>
      <c r="H19" s="3" t="n">
        <v>3.8005536569174</v>
      </c>
      <c r="I19" s="3" t="n">
        <v>0.0096562553827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4.93492451163</v>
      </c>
      <c r="G20" s="3" t="n">
        <v>4.9754463843647</v>
      </c>
      <c r="H20" s="3" t="n">
        <v>6.9843821736083</v>
      </c>
      <c r="I20" s="3" t="n">
        <v>20.5212538872491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5.3123874460615</v>
      </c>
      <c r="G21" s="3" t="n">
        <v>5.435914431341</v>
      </c>
      <c r="H21" s="3" t="n">
        <v>5.8885351278447</v>
      </c>
      <c r="I21" s="3" t="n">
        <v>3.5735186936037</v>
      </c>
      <c r="J21" s="0" t="n">
        <f aca="false">SUM($E$17:$E$21)</f>
        <v>105.066948241968</v>
      </c>
      <c r="K21" s="0" t="n">
        <f aca="false">SUM($I$17:$I$21)</f>
        <v>34.6884902421099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6.1482630691953</v>
      </c>
      <c r="G22" s="3" t="n">
        <v>6.0014767254627</v>
      </c>
      <c r="H22" s="3" t="n">
        <v>6.0871951922677</v>
      </c>
      <c r="I22" s="3" t="n">
        <v>6.3653846511479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10.5272388441995</v>
      </c>
      <c r="G27" s="3" t="n">
        <v>11.2851009391265</v>
      </c>
      <c r="H27" s="3" t="n">
        <v>11.8721732447888</v>
      </c>
      <c r="I27" s="3" t="n">
        <v>12.1336421451572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3.6096074768447</v>
      </c>
      <c r="G28" s="3" t="n">
        <v>3.0165701504215</v>
      </c>
      <c r="H28" s="3" t="n">
        <v>2.5273894433781</v>
      </c>
      <c r="I28" s="3" t="n">
        <v>1.3502658627685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1.1084110528761</v>
      </c>
      <c r="G31" s="3" t="n">
        <v>0.8214761250153</v>
      </c>
      <c r="H31" s="3" t="n">
        <v>0.6116646575147</v>
      </c>
      <c r="I31" s="3" t="n">
        <v>0.2383304325457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23.2958574876476</v>
      </c>
      <c r="G32" s="3" t="n">
        <v>19.2482465478315</v>
      </c>
      <c r="H32" s="3" t="n">
        <v>15.1339270084683</v>
      </c>
      <c r="I32" s="3" t="n">
        <v>9.819005682493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7.3853630849608</v>
      </c>
      <c r="F37" s="3" t="n">
        <v>7.8743082940685</v>
      </c>
      <c r="G37" s="3" t="n">
        <v>7.535438590233</v>
      </c>
      <c r="H37" s="3" t="n">
        <v>7.1040666042888</v>
      </c>
      <c r="I37" s="3" t="n">
        <v>4.2368654350488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8.8269539758142</v>
      </c>
      <c r="F38" s="3" t="n">
        <v>7.6367763131593</v>
      </c>
      <c r="G38" s="3" t="n">
        <v>6.4459675130539</v>
      </c>
      <c r="H38" s="3" t="n">
        <v>5.5018323542602</v>
      </c>
      <c r="I38" s="3" t="n">
        <v>2.9764528093144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1.1877838033291</v>
      </c>
      <c r="G39" s="3" t="n">
        <v>0.2986860915971</v>
      </c>
      <c r="H39" s="3" t="n">
        <v>0.1849798850614</v>
      </c>
      <c r="I39" s="3" t="n">
        <v>0.0057708032239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1.2128640170093</v>
      </c>
      <c r="G40" s="3" t="n">
        <v>1.1658630848494</v>
      </c>
      <c r="H40" s="3" t="n">
        <v>1.1044654096834</v>
      </c>
      <c r="I40" s="3" t="n">
        <v>0.8752518855222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2.9661975185856</v>
      </c>
      <c r="G41" s="3" t="n">
        <v>3.6210144309337</v>
      </c>
      <c r="H41" s="3" t="n">
        <v>3.7706505178391</v>
      </c>
      <c r="I41" s="3" t="n">
        <v>3.6641529935046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7.3344480213989</v>
      </c>
      <c r="G42" s="3" t="n">
        <v>6.9438468070534</v>
      </c>
      <c r="H42" s="3" t="n">
        <v>6.5873107525194</v>
      </c>
      <c r="I42" s="3" t="n">
        <v>5.4799085334981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4.3512100127951</v>
      </c>
      <c r="G47" s="3" t="n">
        <v>4.2659995989962</v>
      </c>
      <c r="H47" s="3" t="n">
        <v>4.1864222834771</v>
      </c>
      <c r="I47" s="3" t="n">
        <v>3.8548405075222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7.2529790290195</v>
      </c>
      <c r="G52" s="3" t="n">
        <v>7.4712706682113</v>
      </c>
      <c r="H52" s="3" t="n">
        <v>7.755024343899</v>
      </c>
      <c r="I52" s="3" t="n">
        <v>8.4247719591979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9.36313192351555</v>
      </c>
      <c r="E2" s="3" t="n">
        <v>9.51816857185106</v>
      </c>
      <c r="F2" s="3" t="n">
        <v>9.13277078485216</v>
      </c>
      <c r="G2" s="3" t="n">
        <v>8.6911723052795</v>
      </c>
      <c r="H2" s="3" t="n">
        <v>7.23485618705548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6.0767581197467</v>
      </c>
      <c r="E3" s="3" t="n">
        <v>5.24773912262482</v>
      </c>
      <c r="F3" s="3" t="n">
        <v>4.24623675124033</v>
      </c>
      <c r="G3" s="3" t="n">
        <v>3.03525586294302</v>
      </c>
      <c r="H3" s="3" t="n">
        <v>0.579900360586569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1.54052562749764</v>
      </c>
      <c r="F4" s="3" t="n">
        <v>0.947618341982958</v>
      </c>
      <c r="G4" s="3" t="n">
        <v>0.478225714289665</v>
      </c>
      <c r="H4" s="3" t="n">
        <v>0.0616125994536199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0.528614662823671</v>
      </c>
      <c r="F5" s="3" t="n">
        <v>0.528057563990894</v>
      </c>
      <c r="G5" s="3" t="n">
        <v>0.695515699337205</v>
      </c>
      <c r="H5" s="3" t="n">
        <v>1.83976833815746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0.903883378205236</v>
      </c>
      <c r="F6" s="3" t="n">
        <v>0.931869129921952</v>
      </c>
      <c r="G6" s="3" t="n">
        <v>0.95363142866742</v>
      </c>
      <c r="H6" s="3" t="n">
        <v>0.682481126344944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0.487331490619946</v>
      </c>
      <c r="E9" s="7" t="n">
        <f aca="false">$E$2/SUM($E2:$E6)</f>
        <v>0.536569445874447</v>
      </c>
      <c r="F9" s="7" t="n">
        <f aca="false">$F$2/SUM($F2:$F6)</f>
        <v>0.57851584398847</v>
      </c>
      <c r="G9" s="7" t="n">
        <f aca="false">$G$2/SUM($G2:$G6)</f>
        <v>0.627349295596334</v>
      </c>
      <c r="H9" s="7" t="n">
        <f aca="false">$H$2/SUM($H2:$H6)</f>
        <v>0.695751662531992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0.316282587581134</v>
      </c>
      <c r="E10" s="7" t="n">
        <f aca="false">$E$3/SUM($E2:$E6)</f>
        <v>0.295831750810529</v>
      </c>
      <c r="F10" s="7" t="n">
        <f aca="false">$F$3/SUM($F2:$F6)</f>
        <v>0.268978089540263</v>
      </c>
      <c r="G10" s="7" t="n">
        <f aca="false">$G$3/SUM($G2:$G6)</f>
        <v>0.219091920018114</v>
      </c>
      <c r="H10" s="7" t="n">
        <f aca="false">$H$3/SUM($H2:$H6)</f>
        <v>0.0557670573608478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0.12037018382678</v>
      </c>
      <c r="E11" s="7" t="n">
        <f aca="false">$E$4/SUM($E2:$E6)</f>
        <v>0.0868443310351081</v>
      </c>
      <c r="F11" s="7" t="n">
        <f aca="false">$F$4/SUM($F2:$F6)</f>
        <v>0.0600269335348374</v>
      </c>
      <c r="G11" s="7" t="n">
        <f aca="false">$G$4/SUM($G2:$G6)</f>
        <v>0.0345194588782263</v>
      </c>
      <c r="H11" s="7" t="n">
        <f aca="false">$H$4/SUM($H2:$H6)</f>
        <v>0.00592507541193024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0.032585322504769</v>
      </c>
      <c r="E12" s="7" t="n">
        <f aca="false">$E$5/SUM($E2:$E6)</f>
        <v>0.0297996904101105</v>
      </c>
      <c r="F12" s="7" t="n">
        <f aca="false">$F$5/SUM($F2:$F6)</f>
        <v>0.0334498340649675</v>
      </c>
      <c r="G12" s="7" t="n">
        <f aca="false">$G$5/SUM($G2:$G6)</f>
        <v>0.050203961989148</v>
      </c>
      <c r="H12" s="7" t="n">
        <f aca="false">$H$5/SUM($H2:$H6)</f>
        <v>0.176924301859238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0.0434304154673716</v>
      </c>
      <c r="E13" s="7" t="n">
        <f aca="false">$E$6/SUM($E2:$E6)</f>
        <v>0.0509547818698053</v>
      </c>
      <c r="F13" s="7" t="n">
        <f aca="false">$F$6/SUM($F2:$F6)</f>
        <v>0.0590292988714625</v>
      </c>
      <c r="G13" s="7" t="n">
        <f aca="false">$G$6/SUM($G2:$G6)</f>
        <v>0.0688353635181776</v>
      </c>
      <c r="H13" s="7" t="n">
        <f aca="false">$H$6/SUM($H2:$H6)</f>
        <v>0.0656319028359921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0.1544252801968</v>
      </c>
      <c r="H2" s="3" t="n">
        <v>0.1347200125464</v>
      </c>
      <c r="I2" s="3" t="n">
        <v>0.1178274586411</v>
      </c>
      <c r="J2" s="3" t="n">
        <v>0.069440056683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5.507672760589</v>
      </c>
      <c r="H3" s="3" t="n">
        <v>5.509669525445</v>
      </c>
      <c r="I3" s="3" t="n">
        <v>5.513885204695</v>
      </c>
      <c r="J3" s="3" t="n">
        <v>5.262905084941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0.0090334780954</v>
      </c>
      <c r="H5" s="3" t="n">
        <v>0.007880771485</v>
      </c>
      <c r="I5" s="3" t="n">
        <v>0.0068926004539</v>
      </c>
      <c r="J5" s="3" t="n">
        <v>0.0040621383352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0.8726846993182</v>
      </c>
      <c r="H8" s="3" t="n">
        <v>0.7191846280756</v>
      </c>
      <c r="I8" s="3" t="n">
        <v>0.5328791554257</v>
      </c>
      <c r="J8" s="3" t="n">
        <v>0.3460926848114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9.430851962721</v>
      </c>
      <c r="H13" s="3" t="n">
        <v>8.791426764042</v>
      </c>
      <c r="I13" s="3" t="n">
        <v>8.208590303319</v>
      </c>
      <c r="J13" s="3" t="n">
        <v>6.730603194972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0.5322141459867</v>
      </c>
      <c r="H17" s="3" t="n">
        <v>0.5144278795924</v>
      </c>
      <c r="I17" s="3" t="n">
        <v>0.5902794219825</v>
      </c>
      <c r="J17" s="3" t="n">
        <v>0.7355760727838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6.2848369015121</v>
      </c>
      <c r="H18" s="3" t="n">
        <v>5.9835919729336</v>
      </c>
      <c r="I18" s="3" t="n">
        <v>5.3465842452844</v>
      </c>
      <c r="J18" s="3" t="n">
        <v>1.9082372716867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2.6019353335374</v>
      </c>
      <c r="H19" s="3" t="n">
        <v>1.5503509712608</v>
      </c>
      <c r="I19" s="3" t="n">
        <v>0.6294606108165</v>
      </c>
      <c r="J19" s="3" t="n">
        <v>0.0082495604218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14.7605514263866</v>
      </c>
      <c r="H20" s="3" t="n">
        <v>12.1102350421773</v>
      </c>
      <c r="I20" s="3" t="n">
        <v>8.0977633536702</v>
      </c>
      <c r="J20" s="3" t="n">
        <v>0.7635792473284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1.6335477772123</v>
      </c>
      <c r="H21" s="3" t="n">
        <v>1.2597874050668</v>
      </c>
      <c r="I21" s="3" t="n">
        <v>1.7308483426611</v>
      </c>
      <c r="J21" s="3" t="n">
        <v>6.0244745706525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2.5849433686593</v>
      </c>
      <c r="H23" s="3" t="n">
        <v>2.5132483726431</v>
      </c>
      <c r="I23" s="3" t="n">
        <v>2.5488090147136</v>
      </c>
      <c r="J23" s="3" t="n">
        <v>2.6798023527599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0.0373314366787</v>
      </c>
      <c r="H27" s="3" t="n">
        <v>0.0275224150342</v>
      </c>
      <c r="I27" s="3" t="n">
        <v>0.0203964776699</v>
      </c>
      <c r="J27" s="3" t="n">
        <v>0.0070535328507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0.6759322896399</v>
      </c>
      <c r="H28" s="3" t="n">
        <v>0.7056718575881</v>
      </c>
      <c r="I28" s="3" t="n">
        <v>0.7273267179844</v>
      </c>
      <c r="J28" s="3" t="n">
        <v>0.6997308525915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0.1880746366389</v>
      </c>
      <c r="H30" s="3" t="n">
        <v>0.1543644112248</v>
      </c>
      <c r="I30" s="3" t="n">
        <v>0.1270844724827</v>
      </c>
      <c r="J30" s="3" t="n">
        <v>0.0591076181416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4.0794538163699</v>
      </c>
      <c r="H33" s="3" t="n">
        <v>3.3771346047449</v>
      </c>
      <c r="I33" s="3" t="n">
        <v>2.6148914554345</v>
      </c>
      <c r="J33" s="3" t="n">
        <v>1.7796767649191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0.1562403563467</v>
      </c>
      <c r="H37" s="3" t="n">
        <v>0.1894913354495</v>
      </c>
      <c r="I37" s="3" t="n">
        <v>0.1857581295998</v>
      </c>
      <c r="J37" s="3" t="n">
        <v>0.174233527048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0.6911917428851</v>
      </c>
      <c r="G38" s="3" t="n">
        <v>0.6969705000479</v>
      </c>
      <c r="H38" s="3" t="n">
        <v>0.6414593990667</v>
      </c>
      <c r="I38" s="3" t="n">
        <v>0.5846313455295</v>
      </c>
      <c r="J38" s="3" t="n">
        <v>0.3460668623233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0.075511319166</v>
      </c>
      <c r="H39" s="3" t="n">
        <v>0.0184286874152</v>
      </c>
      <c r="I39" s="3" t="n">
        <v>0.0102705965652</v>
      </c>
      <c r="J39" s="3" t="n">
        <v>0.0002632334124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0.4951249755173</v>
      </c>
      <c r="G40" s="3" t="n">
        <v>0.4314959860411</v>
      </c>
      <c r="H40" s="3" t="n">
        <v>0.3712508729243</v>
      </c>
      <c r="I40" s="3" t="n">
        <v>0.3292149892313</v>
      </c>
      <c r="J40" s="3" t="n">
        <v>0.1968295841082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0.1284073836371</v>
      </c>
      <c r="H41" s="3" t="n">
        <v>0.1233685009591</v>
      </c>
      <c r="I41" s="3" t="n">
        <v>0.1153325001668</v>
      </c>
      <c r="J41" s="3" t="n">
        <v>0.0932075618281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0.1344206763807</v>
      </c>
      <c r="H43" s="3" t="n">
        <v>0.1323314235349</v>
      </c>
      <c r="I43" s="3" t="n">
        <v>0.1304040699711</v>
      </c>
      <c r="J43" s="3" t="n">
        <v>0.1193579863258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0.1201049611332</v>
      </c>
      <c r="H48" s="3" t="n">
        <v>0.1197054980522</v>
      </c>
      <c r="I48" s="3" t="n">
        <v>0.1194161003503</v>
      </c>
      <c r="J48" s="3" t="n">
        <v>0.1130160700555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0.9330083305004</v>
      </c>
      <c r="H53" s="3" t="n">
        <v>0.9727837112337</v>
      </c>
      <c r="I53" s="3" t="n">
        <v>1.0276529023776</v>
      </c>
      <c r="J53" s="3" t="n">
        <v>1.110084320587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0.0453005006404</v>
      </c>
      <c r="H57" s="3" t="n">
        <v>0.0385055115583</v>
      </c>
      <c r="I57" s="3" t="n">
        <v>0.032794178001</v>
      </c>
      <c r="J57" s="3" t="n">
        <v>0.0183023487118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0.2288837595262</v>
      </c>
      <c r="H58" s="3" t="n">
        <v>0.2678997833208</v>
      </c>
      <c r="I58" s="3" t="n">
        <v>0.2977597801004</v>
      </c>
      <c r="J58" s="3" t="n">
        <v>0.3492464530672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0.0800942916173</v>
      </c>
      <c r="H59" s="3" t="n">
        <v>0.0609274441109</v>
      </c>
      <c r="I59" s="3" t="n">
        <v>0.046519152424</v>
      </c>
      <c r="J59" s="3" t="n">
        <v>0.0189326482822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0.1614779154851</v>
      </c>
      <c r="H60" s="3" t="n">
        <v>0.1372563816054</v>
      </c>
      <c r="I60" s="3" t="n">
        <v>0.1168981117983</v>
      </c>
      <c r="J60" s="3" t="n">
        <v>0.0652283891198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0.981092839979</v>
      </c>
      <c r="H63" s="3" t="n">
        <v>1.1245016109382</v>
      </c>
      <c r="I63" s="3" t="n">
        <v>1.2283594553383</v>
      </c>
      <c r="J63" s="3" t="n">
        <v>1.0210237901415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0.230665652042</v>
      </c>
      <c r="H68" s="3" t="n">
        <v>0.2110164067764</v>
      </c>
      <c r="I68" s="3" t="n">
        <v>0.1932487655395</v>
      </c>
      <c r="J68" s="3" t="n">
        <v>0.1524611725802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0.1595915285773</v>
      </c>
      <c r="H72" s="3" t="n">
        <v>0.1059723431574</v>
      </c>
      <c r="I72" s="3" t="n">
        <v>0.0600496919787</v>
      </c>
      <c r="J72" s="3" t="n">
        <v>0.0321639268692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2.2216117163433</v>
      </c>
      <c r="H73" s="3" t="n">
        <v>2.3338090864035</v>
      </c>
      <c r="I73" s="3" t="n">
        <v>2.4182632753452</v>
      </c>
      <c r="J73" s="3" t="n">
        <v>1.9549466669915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1.3129020204805</v>
      </c>
      <c r="H74" s="3" t="n">
        <v>0.8033425630668</v>
      </c>
      <c r="I74" s="3" t="n">
        <v>0.3382963636004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2.0021493280181</v>
      </c>
      <c r="H75" s="3" t="n">
        <v>1.2171534119744</v>
      </c>
      <c r="I75" s="3" t="n">
        <v>0.5293047607449</v>
      </c>
      <c r="J75" s="3" t="n">
        <v>0.0014899589876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0.3812274161404</v>
      </c>
      <c r="H76" s="3" t="n">
        <v>0.2381068943856</v>
      </c>
      <c r="I76" s="3" t="n">
        <v>0.1084935643343</v>
      </c>
      <c r="J76" s="3" t="n">
        <v>0.1013430327183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0.6057193053522</v>
      </c>
      <c r="H78" s="3" t="n">
        <v>0.5817729169089</v>
      </c>
      <c r="I78" s="3" t="n">
        <v>0.5793307972373</v>
      </c>
      <c r="J78" s="3" t="n">
        <v>0.5991563387252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0.5107622368811</v>
      </c>
      <c r="H82" s="3" t="n">
        <v>0.3669884325947</v>
      </c>
      <c r="I82" s="3" t="n">
        <v>0.2646262547269</v>
      </c>
      <c r="J82" s="3" t="n">
        <v>0.0844678168785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4.7229085460358</v>
      </c>
      <c r="H83" s="3" t="n">
        <v>4.9595308788746</v>
      </c>
      <c r="I83" s="3" t="n">
        <v>5.1068403579776</v>
      </c>
      <c r="J83" s="3" t="n">
        <v>4.8653942420967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1.4327433823467</v>
      </c>
      <c r="H85" s="3" t="n">
        <v>1.1531319924829</v>
      </c>
      <c r="I85" s="3" t="n">
        <v>0.9299139964456</v>
      </c>
      <c r="J85" s="3" t="n">
        <v>0.4097499423391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1.4834486932375</v>
      </c>
      <c r="H88" s="3" t="n">
        <v>1.2315420351201</v>
      </c>
      <c r="I88" s="3" t="n">
        <v>0.9758354658783</v>
      </c>
      <c r="J88" s="3" t="n">
        <v>0.6250213401372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0.4914936524641</v>
      </c>
      <c r="H92" s="3" t="n">
        <v>0.5757178866348</v>
      </c>
      <c r="I92" s="3" t="n">
        <v>0.5930827872561</v>
      </c>
      <c r="J92" s="3" t="n">
        <v>0.5601329518402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0.9685223226033</v>
      </c>
      <c r="G93" s="3" t="n">
        <v>1.0319081127701</v>
      </c>
      <c r="H93" s="3" t="n">
        <v>0.98471275644</v>
      </c>
      <c r="I93" s="3" t="n">
        <v>0.9252362698641</v>
      </c>
      <c r="J93" s="3" t="n">
        <v>0.5345311960916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0.1753466804599</v>
      </c>
      <c r="H94" s="3" t="n">
        <v>0.0446543973205</v>
      </c>
      <c r="I94" s="3" t="n">
        <v>0.0284500231186</v>
      </c>
      <c r="J94" s="3" t="n">
        <v>0.0009726984486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1.0597983088498</v>
      </c>
      <c r="G95" s="3" t="n">
        <v>0.9142578507448</v>
      </c>
      <c r="H95" s="3" t="n">
        <v>0.7571292967905</v>
      </c>
      <c r="I95" s="3" t="n">
        <v>0.6225697975254</v>
      </c>
      <c r="J95" s="3" t="n">
        <v>0.2572320926099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0.2167976946887</v>
      </c>
      <c r="H96" s="3" t="n">
        <v>0.2087592322583</v>
      </c>
      <c r="I96" s="3" t="n">
        <v>0.1971707157649</v>
      </c>
      <c r="J96" s="3" t="n">
        <v>0.1508878309722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0.9304478616201</v>
      </c>
      <c r="H98" s="3" t="n">
        <v>0.9030502652257</v>
      </c>
      <c r="I98" s="3" t="n">
        <v>0.8769627137984</v>
      </c>
      <c r="J98" s="3" t="n">
        <v>0.7791287530765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0.1371054448511</v>
      </c>
      <c r="H103" s="3" t="n">
        <v>0.1341367731341</v>
      </c>
      <c r="I103" s="3" t="n">
        <v>0.1313141725365</v>
      </c>
      <c r="J103" s="3" t="n">
        <v>0.1200796777265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0.7218708030478</v>
      </c>
      <c r="H108" s="3" t="n">
        <v>0.7322339314943</v>
      </c>
      <c r="I108" s="3" t="n">
        <v>0.7436137611137</v>
      </c>
      <c r="J108" s="3" t="n">
        <v>0.7772181065715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0.5936307523776</v>
      </c>
      <c r="H112" s="3" t="n">
        <v>0.5013479439857</v>
      </c>
      <c r="I112" s="3" t="n">
        <v>0.4244515493071</v>
      </c>
      <c r="J112" s="3" t="n">
        <v>0.2297895933923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2.1381206367982</v>
      </c>
      <c r="H113" s="3" t="n">
        <v>2.5822118966654</v>
      </c>
      <c r="I113" s="3" t="n">
        <v>2.9119050276484</v>
      </c>
      <c r="J113" s="3" t="n">
        <v>3.4159614068622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1.1289171784663</v>
      </c>
      <c r="H114" s="3" t="n">
        <v>0.854107498156</v>
      </c>
      <c r="I114" s="3" t="n">
        <v>0.6490315337413</v>
      </c>
      <c r="J114" s="3" t="n">
        <v>0.2563141513373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1.4773457339756</v>
      </c>
      <c r="H115" s="3" t="n">
        <v>1.2476810854666</v>
      </c>
      <c r="I115" s="3" t="n">
        <v>1.0563064457549</v>
      </c>
      <c r="J115" s="3" t="n">
        <v>0.5718389633221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1.7141856511543</v>
      </c>
      <c r="H118" s="3" t="n">
        <v>1.790780851782</v>
      </c>
      <c r="I118" s="3" t="n">
        <v>1.7825826019347</v>
      </c>
      <c r="J118" s="3" t="n">
        <v>1.1173387343375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0.7136034981589</v>
      </c>
      <c r="H123" s="3" t="n">
        <v>0.6484700082974</v>
      </c>
      <c r="I123" s="3" t="n">
        <v>0.5901219016032</v>
      </c>
      <c r="J123" s="3" t="n">
        <v>0.452164702183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2.4176907873093</v>
      </c>
      <c r="H127" s="3" t="n">
        <v>2.7942264920039</v>
      </c>
      <c r="I127" s="3" t="n">
        <v>3.0340878174224</v>
      </c>
      <c r="J127" s="3" t="n">
        <v>0.9338705129639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3.6143326100289</v>
      </c>
      <c r="H128" s="3" t="n">
        <v>3.1339087154127</v>
      </c>
      <c r="I128" s="3" t="n">
        <v>2.5430234228932</v>
      </c>
      <c r="J128" s="3" t="n">
        <v>0.8548518815613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3.2150258224706</v>
      </c>
      <c r="H129" s="3" t="n">
        <v>1.9427334465049</v>
      </c>
      <c r="I129" s="3" t="n">
        <v>0.8125898004952</v>
      </c>
      <c r="J129" s="3" t="n">
        <v>0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6.0118666319717</v>
      </c>
      <c r="H130" s="3" t="n">
        <v>4.1164935379331</v>
      </c>
      <c r="I130" s="3" t="n">
        <v>2.3820981559937</v>
      </c>
      <c r="J130" s="3" t="n">
        <v>0.0119418687733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0.6572626365321</v>
      </c>
      <c r="H131" s="3" t="n">
        <v>1.2015426115264</v>
      </c>
      <c r="I131" s="3" t="n">
        <v>2.0190969572976</v>
      </c>
      <c r="J131" s="3" t="n">
        <v>5.6851435297912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0.9816627736094</v>
      </c>
      <c r="H133" s="3" t="n">
        <v>0.9559925970023</v>
      </c>
      <c r="I133" s="3" t="n">
        <v>0.9646749463043</v>
      </c>
      <c r="J133" s="3" t="n">
        <v>0.9959636254842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0.0684471174822</v>
      </c>
      <c r="H137" s="3" t="n">
        <v>0.0488440078373</v>
      </c>
      <c r="I137" s="3" t="n">
        <v>0.0350006908002</v>
      </c>
      <c r="J137" s="3" t="n">
        <v>0.0108290404495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0.9117372430803</v>
      </c>
      <c r="H138" s="3" t="n">
        <v>0.9230628195095</v>
      </c>
      <c r="I138" s="3" t="n">
        <v>0.9240993691964</v>
      </c>
      <c r="J138" s="3" t="n">
        <v>0.8205892238033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0.1605929357794</v>
      </c>
      <c r="H140" s="3" t="n">
        <v>0.1282954528653</v>
      </c>
      <c r="I140" s="3" t="n">
        <v>0.1027367477586</v>
      </c>
      <c r="J140" s="3" t="n">
        <v>0.0438372106531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9.3341345056185</v>
      </c>
      <c r="H143" s="3" t="n">
        <v>7.6818591493102</v>
      </c>
      <c r="I143" s="3" t="n">
        <v>6.0393755816666</v>
      </c>
      <c r="J143" s="3" t="n">
        <v>3.7697430966232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0.312564721962</v>
      </c>
      <c r="H147" s="3" t="n">
        <v>0.3723114856697</v>
      </c>
      <c r="I147" s="3" t="n">
        <v>0.3882769419491</v>
      </c>
      <c r="J147" s="3" t="n">
        <v>0.3701865361496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1.6801335836528</v>
      </c>
      <c r="G148" s="3" t="n">
        <v>1.6553727321558</v>
      </c>
      <c r="H148" s="3" t="n">
        <v>1.5175348658193</v>
      </c>
      <c r="I148" s="3" t="n">
        <v>1.3948923727294</v>
      </c>
      <c r="J148" s="3" t="n">
        <v>0.7780587807276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0.1653674298492</v>
      </c>
      <c r="H149" s="3" t="n">
        <v>0.0427966314241</v>
      </c>
      <c r="I149" s="3" t="n">
        <v>0.0275422201488</v>
      </c>
      <c r="J149" s="3" t="n">
        <v>0.0009578601387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0.6123031506897</v>
      </c>
      <c r="G150" s="3" t="n">
        <v>0.5420710886395</v>
      </c>
      <c r="H150" s="3" t="n">
        <v>0.4700825075586</v>
      </c>
      <c r="I150" s="3" t="n">
        <v>0.3917387563857</v>
      </c>
      <c r="J150" s="3" t="n">
        <v>0.1729355655576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0.1167347071417</v>
      </c>
      <c r="H151" s="3" t="n">
        <v>0.1140440873898</v>
      </c>
      <c r="I151" s="3" t="n">
        <v>0.1093306223092</v>
      </c>
      <c r="J151" s="3" t="n">
        <v>0.0867203209722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4.5375394005868</v>
      </c>
      <c r="H153" s="3" t="n">
        <v>4.2059248467929</v>
      </c>
      <c r="I153" s="3" t="n">
        <v>3.9042757074999</v>
      </c>
      <c r="J153" s="3" t="n">
        <v>3.009319810877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1.6974474473526</v>
      </c>
      <c r="H158" s="3" t="n">
        <v>1.6496943577247</v>
      </c>
      <c r="I158" s="3" t="n">
        <v>1.6047782394714</v>
      </c>
      <c r="J158" s="3" t="n">
        <v>1.4251309272362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0.6656514386429</v>
      </c>
      <c r="H163" s="3" t="n">
        <v>0.6702968572003</v>
      </c>
      <c r="I163" s="3" t="n">
        <v>0.6754164167433</v>
      </c>
      <c r="J163" s="3" t="n">
        <v>0.6838719007562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0.0930497663746</v>
      </c>
      <c r="H167" s="3" t="n">
        <v>0.0790975434439</v>
      </c>
      <c r="I167" s="3" t="n">
        <v>0.0673499444574</v>
      </c>
      <c r="J167" s="3" t="n">
        <v>0.0372223137728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0.8158685371043</v>
      </c>
      <c r="H168" s="3" t="n">
        <v>0.8118622139984</v>
      </c>
      <c r="I168" s="3" t="n">
        <v>0.8063360875275</v>
      </c>
      <c r="J168" s="3" t="n">
        <v>0.7650341972747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0.0042354850247</v>
      </c>
      <c r="H170" s="3" t="n">
        <v>0.0036004003987</v>
      </c>
      <c r="I170" s="3" t="n">
        <v>0.0030656654163</v>
      </c>
      <c r="J170" s="3" t="n">
        <v>0.0016943302702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0.696035325982</v>
      </c>
      <c r="H173" s="3" t="n">
        <v>0.5799912043827</v>
      </c>
      <c r="I173" s="3" t="n">
        <v>0.4676479362829</v>
      </c>
      <c r="J173" s="3" t="n">
        <v>0.3010548865498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0.5589144585374</v>
      </c>
      <c r="H178" s="3" t="n">
        <v>0.5119692189032</v>
      </c>
      <c r="I178" s="3" t="n">
        <v>0.469374062227</v>
      </c>
      <c r="J178" s="3" t="n">
        <v>0.3704671551801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0.4350613598781</v>
      </c>
      <c r="H182" s="3" t="n">
        <v>0.3381835415331</v>
      </c>
      <c r="I182" s="3" t="n">
        <v>0.433594043292</v>
      </c>
      <c r="J182" s="3" t="n">
        <v>0.5065123654509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1.1622780542535</v>
      </c>
      <c r="H183" s="3" t="n">
        <v>1.4369894846194</v>
      </c>
      <c r="I183" s="3" t="n">
        <v>1.6885610514844</v>
      </c>
      <c r="J183" s="3" t="n">
        <v>1.3341468500943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2.5841011367092</v>
      </c>
      <c r="H184" s="3" t="n">
        <v>1.7428421530354</v>
      </c>
      <c r="I184" s="3" t="n">
        <v>0.9151927831703</v>
      </c>
      <c r="J184" s="3" t="n">
        <v>0.0010577765862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9.7956373967253</v>
      </c>
      <c r="H185" s="3" t="n">
        <v>8.1371470590234</v>
      </c>
      <c r="I185" s="3" t="n">
        <v>5.8974452805763</v>
      </c>
      <c r="J185" s="3" t="n">
        <v>0.1944277870233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0.8406722217419</v>
      </c>
      <c r="H186" s="3" t="n">
        <v>0.7373432437662</v>
      </c>
      <c r="I186" s="3" t="n">
        <v>1.1638125782499</v>
      </c>
      <c r="J186" s="3" t="n">
        <v>4.511700558342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0.0810734214498</v>
      </c>
      <c r="H188" s="3" t="n">
        <v>0.0793598022417</v>
      </c>
      <c r="I188" s="3" t="n">
        <v>0.0808067178163</v>
      </c>
      <c r="J188" s="3" t="n">
        <v>0.0896415319527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0.1630060232131</v>
      </c>
      <c r="H192" s="3" t="n">
        <v>0.1386313141947</v>
      </c>
      <c r="I192" s="3" t="n">
        <v>0.1163644852105</v>
      </c>
      <c r="J192" s="3" t="n">
        <v>0.0731235534472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1.9228954853627</v>
      </c>
      <c r="H193" s="3" t="n">
        <v>2.2049700300204</v>
      </c>
      <c r="I193" s="3" t="n">
        <v>2.4794034901264</v>
      </c>
      <c r="J193" s="3" t="n">
        <v>3.0698150919741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0.8422180068019</v>
      </c>
      <c r="H195" s="3" t="n">
        <v>0.7756739911224</v>
      </c>
      <c r="I195" s="3" t="n">
        <v>0.7080660532828</v>
      </c>
      <c r="J195" s="3" t="n">
        <v>0.5161613641521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1.9986355892842</v>
      </c>
      <c r="H198" s="3" t="n">
        <v>1.6498682384806</v>
      </c>
      <c r="I198" s="3" t="n">
        <v>1.3006818864213</v>
      </c>
      <c r="J198" s="3" t="n">
        <v>0.8284261081429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0.3803507912842</v>
      </c>
      <c r="H202" s="3" t="n">
        <v>0.4547887777791</v>
      </c>
      <c r="I202" s="3" t="n">
        <v>0.4679687372442</v>
      </c>
      <c r="J202" s="3" t="n">
        <v>0.4236631790628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0.7596506006527</v>
      </c>
      <c r="G203" s="3" t="n">
        <v>0.815563265458</v>
      </c>
      <c r="H203" s="3" t="n">
        <v>0.7792190514068</v>
      </c>
      <c r="I203" s="3" t="n">
        <v>0.731972450053</v>
      </c>
      <c r="J203" s="3" t="n">
        <v>0.413955639347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0.123999270391</v>
      </c>
      <c r="H204" s="3" t="n">
        <v>0.0309642558193</v>
      </c>
      <c r="I204" s="3" t="n">
        <v>0.0192534394986</v>
      </c>
      <c r="J204" s="3" t="n">
        <v>0.0005871791223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1.0519255264122</v>
      </c>
      <c r="G205" s="3" t="n">
        <v>0.8865014808484</v>
      </c>
      <c r="H205" s="3" t="n">
        <v>0.7207183824364</v>
      </c>
      <c r="I205" s="3" t="n">
        <v>0.5967497635834</v>
      </c>
      <c r="J205" s="3" t="n">
        <v>0.2763087822986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0.2050126561543</v>
      </c>
      <c r="H206" s="3" t="n">
        <v>0.1963654765671</v>
      </c>
      <c r="I206" s="3" t="n">
        <v>0.1845508953101</v>
      </c>
      <c r="J206" s="3" t="n">
        <v>0.137329860916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0.241817018207</v>
      </c>
      <c r="H208" s="3" t="n">
        <v>0.2352137489245</v>
      </c>
      <c r="I208" s="3" t="n">
        <v>0.228889527828</v>
      </c>
      <c r="J208" s="3" t="n">
        <v>0.2046397735085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0.2127084777569</v>
      </c>
      <c r="H213" s="3" t="n">
        <v>0.2083773937293</v>
      </c>
      <c r="I213" s="3" t="n">
        <v>0.2042291671049</v>
      </c>
      <c r="J213" s="3" t="n">
        <v>0.1872714983757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0.2378608942507</v>
      </c>
      <c r="H218" s="3" t="n">
        <v>0.2431026649432</v>
      </c>
      <c r="I218" s="3" t="n">
        <v>0.2491960451102</v>
      </c>
      <c r="J218" s="3" t="n">
        <v>0.2616906993036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0.0311916066898</v>
      </c>
      <c r="H222" s="3" t="n">
        <v>0.026499035512</v>
      </c>
      <c r="I222" s="3" t="n">
        <v>0.0225564718657</v>
      </c>
      <c r="J222" s="3" t="n">
        <v>0.0125594160957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0.3065559811739</v>
      </c>
      <c r="H223" s="3" t="n">
        <v>0.3612137554242</v>
      </c>
      <c r="I223" s="3" t="n">
        <v>0.4016274548784</v>
      </c>
      <c r="J223" s="3" t="n">
        <v>0.4642377619115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0.1831292544532</v>
      </c>
      <c r="H224" s="3" t="n">
        <v>0.1391996650603</v>
      </c>
      <c r="I224" s="3" t="n">
        <v>0.1061978309878</v>
      </c>
      <c r="J224" s="3" t="n">
        <v>0.043028634282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0.1360032755477</v>
      </c>
      <c r="H225" s="3" t="n">
        <v>0.1155423465624</v>
      </c>
      <c r="I225" s="3" t="n">
        <v>0.0983512746695</v>
      </c>
      <c r="J225" s="3" t="n">
        <v>0.0547515317166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0.2663330358394</v>
      </c>
      <c r="H228" s="3" t="n">
        <v>0.2283444318429</v>
      </c>
      <c r="I228" s="3" t="n">
        <v>0.1981555091228</v>
      </c>
      <c r="J228" s="3" t="n">
        <v>0.142837636503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0.0782086210754</v>
      </c>
      <c r="H233" s="3" t="n">
        <v>0.0715233918948</v>
      </c>
      <c r="I233" s="3" t="n">
        <v>0.0654790284211</v>
      </c>
      <c r="J233" s="3" t="n">
        <v>0.0516090504194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0.9661439584701</v>
      </c>
      <c r="H237" s="3" t="n">
        <v>0.8550517247872</v>
      </c>
      <c r="I237" s="3" t="n">
        <v>0.7788621369645</v>
      </c>
      <c r="J237" s="3" t="n">
        <v>0.0801838601034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0.4410656168893</v>
      </c>
      <c r="H238" s="3" t="n">
        <v>0.3304301871649</v>
      </c>
      <c r="I238" s="3" t="n">
        <v>0.2397400946203</v>
      </c>
      <c r="J238" s="3" t="n">
        <v>0.0796615163201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1.2093634796471</v>
      </c>
      <c r="H239" s="3" t="n">
        <v>0.7377541996605</v>
      </c>
      <c r="I239" s="3" t="n">
        <v>0.3184582259331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1.669147019054</v>
      </c>
      <c r="H240" s="3" t="n">
        <v>0.9670037965213</v>
      </c>
      <c r="I240" s="3" t="n">
        <v>0.3945901652977</v>
      </c>
      <c r="J240" s="3" t="n">
        <v>0.0064678846571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0.4629350582789</v>
      </c>
      <c r="H241" s="3" t="n">
        <v>0.7169360603574</v>
      </c>
      <c r="I241" s="3" t="n">
        <v>0.9303357897623</v>
      </c>
      <c r="J241" s="3" t="n">
        <v>1.3136414555794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0.1953841771916</v>
      </c>
      <c r="H243" s="3" t="n">
        <v>0.1975872815411</v>
      </c>
      <c r="I243" s="3" t="n">
        <v>0.2054455800829</v>
      </c>
      <c r="J243" s="3" t="n">
        <v>0.2113035396876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0.1758334222131</v>
      </c>
      <c r="H247" s="3" t="n">
        <v>0.1262419420515</v>
      </c>
      <c r="I247" s="3" t="n">
        <v>0.0909545290648</v>
      </c>
      <c r="J247" s="3" t="n">
        <v>0.0288599255583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1.042893957512</v>
      </c>
      <c r="H248" s="3" t="n">
        <v>1.1289448406598</v>
      </c>
      <c r="I248" s="3" t="n">
        <v>1.186044309494</v>
      </c>
      <c r="J248" s="3" t="n">
        <v>1.169821527798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0.4238213283733</v>
      </c>
      <c r="H250" s="3" t="n">
        <v>0.3409366653638</v>
      </c>
      <c r="I250" s="3" t="n">
        <v>0.2747885556493</v>
      </c>
      <c r="J250" s="3" t="n">
        <v>0.1207201786416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0.9975015999773</v>
      </c>
      <c r="H253" s="3" t="n">
        <v>0.8179407363169</v>
      </c>
      <c r="I253" s="3" t="n">
        <v>0.6473281252007</v>
      </c>
      <c r="J253" s="3" t="n">
        <v>0.4215079657338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0.3699983187125</v>
      </c>
      <c r="H257" s="3" t="n">
        <v>0.4489048708802</v>
      </c>
      <c r="I257" s="3" t="n">
        <v>0.4598811989186</v>
      </c>
      <c r="J257" s="3" t="n">
        <v>0.4404253032971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0.6039771636733</v>
      </c>
      <c r="G258" s="3" t="n">
        <v>0.6993437220154</v>
      </c>
      <c r="H258" s="3" t="n">
        <v>0.694983146997</v>
      </c>
      <c r="I258" s="3" t="n">
        <v>0.6691011360052</v>
      </c>
      <c r="J258" s="3" t="n">
        <v>0.4051542736239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0.2359565012058</v>
      </c>
      <c r="H259" s="3" t="n">
        <v>0.0579575261593</v>
      </c>
      <c r="I259" s="3" t="n">
        <v>0.0352186043029</v>
      </c>
      <c r="J259" s="3" t="n">
        <v>0.0010814244706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1.1440356781011</v>
      </c>
      <c r="G260" s="3" t="n">
        <v>1.0037293983596</v>
      </c>
      <c r="H260" s="3" t="n">
        <v>0.8599511997462</v>
      </c>
      <c r="I260" s="3" t="n">
        <v>0.7316890812202</v>
      </c>
      <c r="J260" s="3" t="n">
        <v>0.3545121698785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0.0713557893306</v>
      </c>
      <c r="H261" s="3" t="n">
        <v>0.0685088446202</v>
      </c>
      <c r="I261" s="3" t="n">
        <v>0.0650524106547</v>
      </c>
      <c r="J261" s="3" t="n">
        <v>0.0497854776708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0.2525092899097</v>
      </c>
      <c r="H263" s="3" t="n">
        <v>0.2450292323997</v>
      </c>
      <c r="I263" s="3" t="n">
        <v>0.2379045510874</v>
      </c>
      <c r="J263" s="3" t="n">
        <v>0.2113279603698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0.418413235974</v>
      </c>
      <c r="H268" s="3" t="n">
        <v>0.4092247264107</v>
      </c>
      <c r="I268" s="3" t="n">
        <v>0.400484332657</v>
      </c>
      <c r="J268" s="3" t="n">
        <v>0.365988702979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0.4682183603609</v>
      </c>
      <c r="H273" s="3" t="n">
        <v>0.4786626536568</v>
      </c>
      <c r="I273" s="3" t="n">
        <v>0.49073281106</v>
      </c>
      <c r="J273" s="3" t="n">
        <v>0.5134850671513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0.0630228103609</v>
      </c>
      <c r="H277" s="3" t="n">
        <v>0.0562202772316</v>
      </c>
      <c r="I277" s="3" t="n">
        <v>0.0503142757219</v>
      </c>
      <c r="J277" s="3" t="n">
        <v>0.0358238706704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0.8373703301309</v>
      </c>
      <c r="H278" s="3" t="n">
        <v>1.0235069100196</v>
      </c>
      <c r="I278" s="3" t="n">
        <v>1.1833995569948</v>
      </c>
      <c r="J278" s="3" t="n">
        <v>1.5411673496423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0.5799281596574</v>
      </c>
      <c r="H279" s="3" t="n">
        <v>0.4708757253456</v>
      </c>
      <c r="I279" s="3" t="n">
        <v>0.3840486480097</v>
      </c>
      <c r="J279" s="3" t="n">
        <v>0.2254907998258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0.4476159762108</v>
      </c>
      <c r="H280" s="3" t="n">
        <v>0.3993011810814</v>
      </c>
      <c r="I280" s="3" t="n">
        <v>0.3573538607591</v>
      </c>
      <c r="J280" s="3" t="n">
        <v>0.2544424296376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0.5463198454483</v>
      </c>
      <c r="H283" s="3" t="n">
        <v>0.4674700074796</v>
      </c>
      <c r="I283" s="3" t="n">
        <v>0.3499824176246</v>
      </c>
      <c r="J283" s="3" t="n">
        <v>0.1503439388341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0.1350782753477</v>
      </c>
      <c r="H288" s="3" t="n">
        <v>0.1278189274103</v>
      </c>
      <c r="I288" s="3" t="n">
        <v>0.1212518892908</v>
      </c>
      <c r="J288" s="3" t="n">
        <v>0.1116174058303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0.1953679112775</v>
      </c>
      <c r="H292" s="3" t="n">
        <v>0.1423811384567</v>
      </c>
      <c r="I292" s="3" t="n">
        <v>0.1131832334316</v>
      </c>
      <c r="J292" s="3" t="n">
        <v>0.1871327174611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1.0587999934276</v>
      </c>
      <c r="H293" s="3" t="n">
        <v>1.1733920645507</v>
      </c>
      <c r="I293" s="3" t="n">
        <v>1.3999398658327</v>
      </c>
      <c r="J293" s="3" t="n">
        <v>1.695651661863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1.880013507531</v>
      </c>
      <c r="H294" s="3" t="n">
        <v>1.1319758868551</v>
      </c>
      <c r="I294" s="3" t="n">
        <v>0.4630398159034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7.7495904661222</v>
      </c>
      <c r="H295" s="3" t="n">
        <v>6.8268467745463</v>
      </c>
      <c r="I295" s="3" t="n">
        <v>4.847959641923</v>
      </c>
      <c r="J295" s="3" t="n">
        <v>0.2074315844361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0.6806366444545</v>
      </c>
      <c r="H296" s="3" t="n">
        <v>0.5580301009048</v>
      </c>
      <c r="I296" s="3" t="n">
        <v>0.6599323704008</v>
      </c>
      <c r="J296" s="3" t="n">
        <v>1.6162947639016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0.4831839774831</v>
      </c>
      <c r="H298" s="3" t="n">
        <v>0.4706710045562</v>
      </c>
      <c r="I298" s="3" t="n">
        <v>0.4775282286828</v>
      </c>
      <c r="J298" s="3" t="n">
        <v>0.5219693535793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0.0949282226855</v>
      </c>
      <c r="H302" s="3" t="n">
        <v>0.0714381841094</v>
      </c>
      <c r="I302" s="3" t="n">
        <v>0.0541411271858</v>
      </c>
      <c r="J302" s="3" t="n">
        <v>0.0244346739442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0.8509838954591</v>
      </c>
      <c r="H303" s="3" t="n">
        <v>0.9331152065838</v>
      </c>
      <c r="I303" s="3" t="n">
        <v>0.9986439589262</v>
      </c>
      <c r="J303" s="3" t="n">
        <v>1.0653315607765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0.4106158727459</v>
      </c>
      <c r="H305" s="3" t="n">
        <v>0.3419992571482</v>
      </c>
      <c r="I305" s="3" t="n">
        <v>0.2861428717007</v>
      </c>
      <c r="J305" s="3" t="n">
        <v>0.1572124877473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2.0584746013404</v>
      </c>
      <c r="H308" s="3" t="n">
        <v>1.7213919292367</v>
      </c>
      <c r="I308" s="3" t="n">
        <v>1.3655624473661</v>
      </c>
      <c r="J308" s="3" t="n">
        <v>0.9793930919274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0.5530624660253</v>
      </c>
      <c r="H312" s="3" t="n">
        <v>0.6817473501446</v>
      </c>
      <c r="I312" s="3" t="n">
        <v>0.7018606095208</v>
      </c>
      <c r="J312" s="3" t="n">
        <v>0.662813774241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1.1165000781989</v>
      </c>
      <c r="G313" s="3" t="n">
        <v>1.2511863886936</v>
      </c>
      <c r="H313" s="3" t="n">
        <v>1.2332032626236</v>
      </c>
      <c r="I313" s="3" t="n">
        <v>1.1896900355497</v>
      </c>
      <c r="J313" s="3" t="n">
        <v>0.7961525216011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0.2162460136333</v>
      </c>
      <c r="H314" s="3" t="n">
        <v>0.0533307500232</v>
      </c>
      <c r="I314" s="3" t="n">
        <v>0.0318915310735</v>
      </c>
      <c r="J314" s="3" t="n">
        <v>0.0008221556123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1.9903759749792</v>
      </c>
      <c r="G315" s="3" t="n">
        <v>1.7570709312164</v>
      </c>
      <c r="H315" s="3" t="n">
        <v>1.5421611283055</v>
      </c>
      <c r="I315" s="3" t="n">
        <v>1.3970781311926</v>
      </c>
      <c r="J315" s="3" t="n">
        <v>1.0565393307702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0.3480220960879</v>
      </c>
      <c r="H316" s="3" t="n">
        <v>0.3321840205241</v>
      </c>
      <c r="I316" s="3" t="n">
        <v>0.3162861210567</v>
      </c>
      <c r="J316" s="3" t="n">
        <v>0.2653439103964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0.8592708490072</v>
      </c>
      <c r="H318" s="3" t="n">
        <v>0.854307964636</v>
      </c>
      <c r="I318" s="3" t="n">
        <v>0.8508829662924</v>
      </c>
      <c r="J318" s="3" t="n">
        <v>0.8362100265376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0.4805404001583</v>
      </c>
      <c r="H323" s="3" t="n">
        <v>0.4860156647222</v>
      </c>
      <c r="I323" s="3" t="n">
        <v>0.492299815693</v>
      </c>
      <c r="J323" s="3" t="n">
        <v>0.5126904779083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3.5086920153592</v>
      </c>
      <c r="H328" s="3" t="n">
        <v>3.6439163319497</v>
      </c>
      <c r="I328" s="3" t="n">
        <v>3.8247405426624</v>
      </c>
      <c r="J328" s="3" t="n">
        <v>4.2998624628673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0.0753587839344</v>
      </c>
      <c r="H333" s="3" t="n">
        <v>0.074239871115</v>
      </c>
      <c r="I333" s="3" t="n">
        <v>0.0731662137641</v>
      </c>
      <c r="J333" s="3" t="n">
        <v>0.068402369481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0.5489449891209</v>
      </c>
      <c r="H338" s="3" t="n">
        <v>0.6382635233646</v>
      </c>
      <c r="I338" s="3" t="n">
        <v>0.7148482963172</v>
      </c>
      <c r="J338" s="3" t="n">
        <v>0.5615128485835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0.2971975348579</v>
      </c>
      <c r="H343" s="3" t="n">
        <v>0.2726975799707</v>
      </c>
      <c r="I343" s="3" t="n">
        <v>0.2504341185907</v>
      </c>
      <c r="J343" s="3" t="n">
        <v>0.1990263370446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0.4226724665777</v>
      </c>
      <c r="H347" s="3" t="n">
        <v>0.3611414480302</v>
      </c>
      <c r="I347" s="3" t="n">
        <v>0.329414841361</v>
      </c>
      <c r="J347" s="3" t="n">
        <v>0.1152007551403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1.2404788500047</v>
      </c>
      <c r="H348" s="3" t="n">
        <v>1.2637385469062</v>
      </c>
      <c r="I348" s="3" t="n">
        <v>1.3074170640237</v>
      </c>
      <c r="J348" s="3" t="n">
        <v>1.226571730084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0.6827250632777</v>
      </c>
      <c r="H349" s="3" t="n">
        <v>0.4167410176526</v>
      </c>
      <c r="I349" s="3" t="n">
        <v>0.171545375113</v>
      </c>
      <c r="J349" s="3" t="n">
        <v>1.00914326E-005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3.2472293967893</v>
      </c>
      <c r="H350" s="3" t="n">
        <v>2.4134606611568</v>
      </c>
      <c r="I350" s="3" t="n">
        <v>1.5635576177192</v>
      </c>
      <c r="J350" s="3" t="n">
        <v>0.119960801321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0.1525218295054</v>
      </c>
      <c r="H351" s="3" t="n">
        <v>0.0974677070934</v>
      </c>
      <c r="I351" s="3" t="n">
        <v>0.0861168103123</v>
      </c>
      <c r="J351" s="3" t="n">
        <v>0.2517458058377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1.07559221532</v>
      </c>
      <c r="H353" s="3" t="n">
        <v>1.0714076338509</v>
      </c>
      <c r="I353" s="3" t="n">
        <v>1.1016111073637</v>
      </c>
      <c r="J353" s="3" t="n">
        <v>1.1384908942761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0.0433665194483</v>
      </c>
      <c r="H357" s="3" t="n">
        <v>0.0312263836543</v>
      </c>
      <c r="I357" s="3" t="n">
        <v>0.0225546596483</v>
      </c>
      <c r="J357" s="3" t="n">
        <v>0.0071542586937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0.2588773382887</v>
      </c>
      <c r="H358" s="3" t="n">
        <v>0.2788659354119</v>
      </c>
      <c r="I358" s="3" t="n">
        <v>0.2922460230586</v>
      </c>
      <c r="J358" s="3" t="n">
        <v>0.288608537864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0.0915197592775</v>
      </c>
      <c r="H360" s="3" t="n">
        <v>0.0738574438457</v>
      </c>
      <c r="I360" s="3" t="n">
        <v>0.059701412891</v>
      </c>
      <c r="J360" s="3" t="n">
        <v>0.0263869813313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1.820291234094</v>
      </c>
      <c r="H363" s="3" t="n">
        <v>1.5064800045139</v>
      </c>
      <c r="I363" s="3" t="n">
        <v>1.1920332962108</v>
      </c>
      <c r="J363" s="3" t="n">
        <v>0.7714245978514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0.6307787355953</v>
      </c>
      <c r="H367" s="3" t="n">
        <v>0.81172387777</v>
      </c>
      <c r="I367" s="3" t="n">
        <v>0.8856402906842</v>
      </c>
      <c r="J367" s="3" t="n">
        <v>0.9662847529151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1.4041717632345</v>
      </c>
      <c r="G368" s="3" t="n">
        <v>1.5484483348649</v>
      </c>
      <c r="H368" s="3" t="n">
        <v>1.5155910836142</v>
      </c>
      <c r="I368" s="3" t="n">
        <v>1.4504635206882</v>
      </c>
      <c r="J368" s="3" t="n">
        <v>0.8740035191584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0.1377152458133</v>
      </c>
      <c r="H369" s="3" t="n">
        <v>0.0360251594273</v>
      </c>
      <c r="I369" s="3" t="n">
        <v>0.0232811591814</v>
      </c>
      <c r="J369" s="3" t="n">
        <v>0.0008653629756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2.3296823561588</v>
      </c>
      <c r="G370" s="3" t="n">
        <v>1.9688762279122</v>
      </c>
      <c r="H370" s="3" t="n">
        <v>1.6073561004539</v>
      </c>
      <c r="I370" s="3" t="n">
        <v>1.3360936090893</v>
      </c>
      <c r="J370" s="3" t="n">
        <v>0.6103718068462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0.1020590282925</v>
      </c>
      <c r="H371" s="3" t="n">
        <v>0.0991678910035</v>
      </c>
      <c r="I371" s="3" t="n">
        <v>0.0947034329265</v>
      </c>
      <c r="J371" s="3" t="n">
        <v>0.0755727660003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0.1348399354636</v>
      </c>
      <c r="H373" s="3" t="n">
        <v>0.1314216684018</v>
      </c>
      <c r="I373" s="3" t="n">
        <v>0.1281432245446</v>
      </c>
      <c r="J373" s="3" t="n">
        <v>0.1154562818519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1.284890045569</v>
      </c>
      <c r="H378" s="3" t="n">
        <v>1.258845185223</v>
      </c>
      <c r="I378" s="3" t="n">
        <v>1.233900455664</v>
      </c>
      <c r="J378" s="3" t="n">
        <v>1.130663153241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0.3097626716955</v>
      </c>
      <c r="H383" s="3" t="n">
        <v>0.3160118589895</v>
      </c>
      <c r="I383" s="3" t="n">
        <v>0.3224150947859</v>
      </c>
      <c r="J383" s="3" t="n">
        <v>0.3390442512447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0.1445469543636</v>
      </c>
      <c r="H387" s="3" t="n">
        <v>0.1228426694244</v>
      </c>
      <c r="I387" s="3" t="n">
        <v>0.1045893342094</v>
      </c>
      <c r="J387" s="3" t="n">
        <v>0.0581157804117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0.6979319502285</v>
      </c>
      <c r="H388" s="3" t="n">
        <v>0.8487890863442</v>
      </c>
      <c r="I388" s="3" t="n">
        <v>0.9575439359266</v>
      </c>
      <c r="J388" s="3" t="n">
        <v>1.1130834925703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0.6732978798972</v>
      </c>
      <c r="H389" s="3" t="n">
        <v>0.5118126110968</v>
      </c>
      <c r="I389" s="3" t="n">
        <v>0.3904343500472</v>
      </c>
      <c r="J389" s="3" t="n">
        <v>0.1573612393117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0.0006860427382</v>
      </c>
      <c r="H390" s="3" t="n">
        <v>0.0005830320202</v>
      </c>
      <c r="I390" s="3" t="n">
        <v>0.0004963996117</v>
      </c>
      <c r="J390" s="3" t="n">
        <v>0.0002758268241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0.0301696761537</v>
      </c>
      <c r="H393" s="3" t="n">
        <v>0.0276068741524</v>
      </c>
      <c r="I393" s="3" t="n">
        <v>0.0252863316732</v>
      </c>
      <c r="J393" s="3" t="n">
        <v>0.0199343941084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0.1836452879848</v>
      </c>
      <c r="H397" s="3" t="n">
        <v>0.3245298637801</v>
      </c>
      <c r="I397" s="3" t="n">
        <v>0.549063941412</v>
      </c>
      <c r="J397" s="3" t="n">
        <v>0.9828784828311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0.1805431846225</v>
      </c>
      <c r="H398" s="3" t="n">
        <v>0.1164258212796</v>
      </c>
      <c r="I398" s="3" t="n">
        <v>0.0648204269617</v>
      </c>
      <c r="J398" s="3" t="n">
        <v>0.0647649149602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0.5970961167236</v>
      </c>
      <c r="H399" s="3" t="n">
        <v>0.359452043859</v>
      </c>
      <c r="I399" s="3" t="n">
        <v>0.1519706818855</v>
      </c>
      <c r="J399" s="3" t="n">
        <v>0.0003388269421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2.3122526339779</v>
      </c>
      <c r="H400" s="3" t="n">
        <v>2.2210102714974</v>
      </c>
      <c r="I400" s="3" t="n">
        <v>1.9187205540003</v>
      </c>
      <c r="J400" s="3" t="n">
        <v>0.1599297797865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0.1261209277645</v>
      </c>
      <c r="H401" s="3" t="n">
        <v>0.1662323612641</v>
      </c>
      <c r="I401" s="3" t="n">
        <v>0.28574576059</v>
      </c>
      <c r="J401" s="3" t="n">
        <v>1.0169101704264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0.1407038301299</v>
      </c>
      <c r="H403" s="3" t="n">
        <v>0.1314371167185</v>
      </c>
      <c r="I403" s="3" t="n">
        <v>0.1289888000668</v>
      </c>
      <c r="J403" s="3" t="n">
        <v>0.1290570146829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0.0147360742741</v>
      </c>
      <c r="H407" s="3" t="n">
        <v>0.0105834455392</v>
      </c>
      <c r="I407" s="3" t="n">
        <v>0.0076264332083</v>
      </c>
      <c r="J407" s="3" t="n">
        <v>0.0024076307236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0.141010088821</v>
      </c>
      <c r="H408" s="3" t="n">
        <v>0.1509393704784</v>
      </c>
      <c r="I408" s="3" t="n">
        <v>0.1575690180252</v>
      </c>
      <c r="J408" s="3" t="n">
        <v>0.1543511082531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0.0600215548811</v>
      </c>
      <c r="H410" s="3" t="n">
        <v>0.0483109363684</v>
      </c>
      <c r="I410" s="3" t="n">
        <v>0.0389553331674</v>
      </c>
      <c r="J410" s="3" t="n">
        <v>0.0170900797624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1.5239174477258</v>
      </c>
      <c r="H413" s="3" t="n">
        <v>1.2620298501082</v>
      </c>
      <c r="I413" s="3" t="n">
        <v>0.99821875029</v>
      </c>
      <c r="J413" s="3" t="n">
        <v>0.643812717158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0.0717084761955</v>
      </c>
      <c r="H417" s="3" t="n">
        <v>0.0863288466058</v>
      </c>
      <c r="I417" s="3" t="n">
        <v>0.0881818226663</v>
      </c>
      <c r="J417" s="3" t="n">
        <v>0.0664129689508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0.1612158300602</v>
      </c>
      <c r="G418" s="3" t="n">
        <v>0.1755152380628</v>
      </c>
      <c r="H418" s="3" t="n">
        <v>0.1687350242654</v>
      </c>
      <c r="I418" s="3" t="n">
        <v>0.1580794738697</v>
      </c>
      <c r="J418" s="3" t="n">
        <v>0.0889426421759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0.0576413428106</v>
      </c>
      <c r="H419" s="3" t="n">
        <v>0.0145286840082</v>
      </c>
      <c r="I419" s="3" t="n">
        <v>0.0090723111724</v>
      </c>
      <c r="J419" s="3" t="n">
        <v>0.0002208890434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0.1437080051061</v>
      </c>
      <c r="G420" s="3" t="n">
        <v>0.1327733493973</v>
      </c>
      <c r="H420" s="3" t="n">
        <v>0.1173180248385</v>
      </c>
      <c r="I420" s="3" t="n">
        <v>0.0966982260323</v>
      </c>
      <c r="J420" s="3" t="n">
        <v>0.0517234772452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0.0244746616765</v>
      </c>
      <c r="H421" s="3" t="n">
        <v>0.0234650315273</v>
      </c>
      <c r="I421" s="3" t="n">
        <v>0.0220387114945</v>
      </c>
      <c r="J421" s="3" t="n">
        <v>0.0164041567662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0.2436029902238</v>
      </c>
      <c r="H423" s="3" t="n">
        <v>0.2365676571379</v>
      </c>
      <c r="I423" s="3" t="n">
        <v>0.2298479914976</v>
      </c>
      <c r="J423" s="3" t="n">
        <v>0.204467940951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0.4079145151621</v>
      </c>
      <c r="H428" s="3" t="n">
        <v>0.4142626587438</v>
      </c>
      <c r="I428" s="3" t="n">
        <v>0.4212567700459</v>
      </c>
      <c r="J428" s="3" t="n">
        <v>0.4395151507163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6.5891294123503</v>
      </c>
      <c r="F452" s="3" t="n">
        <v>0.1521933165107</v>
      </c>
      <c r="G452" s="3" t="n">
        <v>0.7317142193515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3.9165988140873</v>
      </c>
      <c r="F456" s="3" t="n">
        <v>1.8135789135536</v>
      </c>
      <c r="G456" s="3" t="n">
        <v>2.5242549512592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2.3686964080525</v>
      </c>
      <c r="F460" s="3" t="n">
        <v>1.1563198343223</v>
      </c>
      <c r="G460" s="3" t="n">
        <v>2.9684944616665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12.3257739685995</v>
      </c>
      <c r="F464" s="3" t="n">
        <v>2.6680832774792</v>
      </c>
      <c r="G464" s="3" t="n">
        <v>9.2708261770986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SUM($D451:$D466)</f>
        <v>9.7044374572073</v>
      </c>
      <c r="E467" s="0" t="n">
        <f aca="false">SUM($E451:$E466)</f>
        <v>108.893224270486</v>
      </c>
      <c r="F467" s="0" t="n">
        <f aca="false">SUM($F451:$F466)</f>
        <v>26.8964712423053</v>
      </c>
      <c r="G467" s="0" t="n">
        <f aca="false">SUM($G451:$G466)</f>
        <v>70.6726969326541</v>
      </c>
      <c r="H467" s="0" t="n">
        <f aca="false">SUM($H451:$H466)</f>
        <v>7.2811236288548</v>
      </c>
      <c r="I467" s="9" t="n">
        <f aca="false">SUM($D467:$H467)</f>
        <v>223.447953531507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6.3676858800018</v>
      </c>
      <c r="F472" s="3" t="n">
        <v>0.1808643758771</v>
      </c>
      <c r="G472" s="3" t="n">
        <v>0.7623229676122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3.477965127196</v>
      </c>
      <c r="F476" s="3" t="n">
        <v>2.0503025973138</v>
      </c>
      <c r="G476" s="3" t="n">
        <v>2.6629910503992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2.0638103810564</v>
      </c>
      <c r="F480" s="3" t="n">
        <v>1.3104255996138</v>
      </c>
      <c r="G480" s="3" t="n">
        <v>3.09996686492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11.24004940692</v>
      </c>
      <c r="F484" s="3" t="n">
        <v>3.0814286041341</v>
      </c>
      <c r="G484" s="3" t="n">
        <v>9.756771524794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SUM($D471:$D486)</f>
        <v>8.928747816115</v>
      </c>
      <c r="E487" s="0" t="n">
        <f aca="false">SUM($E471:$E486)</f>
        <v>106.064569756078</v>
      </c>
      <c r="F487" s="0" t="n">
        <f aca="false">SUM($F471:$F486)</f>
        <v>30.1254773258285</v>
      </c>
      <c r="G487" s="0" t="n">
        <f aca="false">SUM($G471:$G486)</f>
        <v>70.9236436899189</v>
      </c>
      <c r="H487" s="0" t="n">
        <f aca="false">SUM($H471:$H486)</f>
        <v>7.8500872660626</v>
      </c>
      <c r="I487" s="9" t="n">
        <f aca="false">SUM($D487:$H487)</f>
        <v>223.892525854003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49" activeCellId="0" sqref="F49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7.3902532756643</v>
      </c>
      <c r="E2" s="3" t="n">
        <v>5.8535485765269</v>
      </c>
      <c r="F2" s="3" t="n">
        <v>4.7275699522185</v>
      </c>
      <c r="G2" s="3" t="n">
        <v>4.6458195136915</v>
      </c>
      <c r="H2" s="3" t="n">
        <v>6.0150776245675</v>
      </c>
      <c r="I2" s="3" t="n">
        <v>15.529551615145</v>
      </c>
      <c r="K2" s="2" t="s">
        <v>11</v>
      </c>
      <c r="L2" s="2" t="s">
        <v>61</v>
      </c>
      <c r="M2" s="2" t="s">
        <v>18</v>
      </c>
      <c r="N2" s="3" t="n">
        <v>6.2583508411843</v>
      </c>
      <c r="O2" s="3" t="n">
        <v>5.0078103176659</v>
      </c>
      <c r="P2" s="3" t="n">
        <v>4.6922342265323</v>
      </c>
      <c r="Q2" s="3" t="n">
        <v>5.4005017798262</v>
      </c>
      <c r="R2" s="3" t="n">
        <v>7.4032217503729</v>
      </c>
      <c r="S2" s="3" t="n">
        <v>18.5380113866012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0.992525604899909</v>
      </c>
      <c r="AA2" s="0" t="n">
        <f aca="false">Q2/G2</f>
        <v>1.16244330282539</v>
      </c>
      <c r="AB2" s="0" t="n">
        <f aca="false">R2/H2</f>
        <v>1.23077742507192</v>
      </c>
      <c r="AC2" s="0" t="n">
        <f aca="false">S2/I2</f>
        <v>1.19372483159927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3.2636026263352</v>
      </c>
      <c r="E3" s="3" t="n">
        <v>4.554865199676</v>
      </c>
      <c r="F3" s="3" t="n">
        <v>4.8869241752453</v>
      </c>
      <c r="G3" s="3" t="n">
        <v>4.8622662031137</v>
      </c>
      <c r="H3" s="3" t="n">
        <v>5.0417549334158</v>
      </c>
      <c r="I3" s="3" t="n">
        <v>2.3020512056271</v>
      </c>
      <c r="K3" s="2" t="s">
        <v>11</v>
      </c>
      <c r="L3" s="2" t="s">
        <v>61</v>
      </c>
      <c r="M3" s="2" t="s">
        <v>20</v>
      </c>
      <c r="N3" s="3" t="n">
        <v>3.3641977648352</v>
      </c>
      <c r="O3" s="3" t="n">
        <v>5.8115039680125</v>
      </c>
      <c r="P3" s="3" t="n">
        <v>6.8349985481901</v>
      </c>
      <c r="Q3" s="3" t="n">
        <v>7.0561831492833</v>
      </c>
      <c r="R3" s="3" t="n">
        <v>7.3326720182351</v>
      </c>
      <c r="S3" s="3" t="n">
        <v>2.7173251475204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1.39862995681676</v>
      </c>
      <c r="AA3" s="0" t="n">
        <f aca="false">Q3/G3</f>
        <v>1.45121284078701</v>
      </c>
      <c r="AB3" s="0" t="n">
        <f aca="false">R3/H3</f>
        <v>1.45438882196267</v>
      </c>
      <c r="AC3" s="0" t="n">
        <f aca="false">S3/I3</f>
        <v>1.18039300814778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0.0345851593059</v>
      </c>
      <c r="F4" s="3" t="n">
        <v>0.081233631647</v>
      </c>
      <c r="G4" s="3" t="n">
        <v>0.1633945094091</v>
      </c>
      <c r="H4" s="3" t="n">
        <v>0.6835587884508</v>
      </c>
      <c r="I4" s="3" t="n">
        <v>3.9747921016777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0.0431386527611</v>
      </c>
      <c r="P4" s="3" t="n">
        <v>0.126456539345</v>
      </c>
      <c r="Q4" s="3" t="n">
        <v>0.255378201776</v>
      </c>
      <c r="R4" s="3" t="n">
        <v>0.8575710219247</v>
      </c>
      <c r="S4" s="3" t="n">
        <v>4.3058432553906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1.55670178448399</v>
      </c>
      <c r="AA4" s="0" t="n">
        <f aca="false">Q4/G4</f>
        <v>1.56295461028372</v>
      </c>
      <c r="AB4" s="0" t="n">
        <f aca="false">R4/H4</f>
        <v>1.25456805824745</v>
      </c>
      <c r="AC4" s="0" t="n">
        <f aca="false">S4/I4</f>
        <v>1.08328766517705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0.191867217902</v>
      </c>
      <c r="F5" s="3" t="n">
        <v>0.2418179828314</v>
      </c>
      <c r="G5" s="3" t="n">
        <v>0.2491183644472</v>
      </c>
      <c r="H5" s="3" t="n">
        <v>0.2977162530169</v>
      </c>
      <c r="I5" s="3" t="n">
        <v>0.2885890051455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0.2487064226736</v>
      </c>
      <c r="P5" s="3" t="n">
        <v>0.3230926570907</v>
      </c>
      <c r="Q5" s="3" t="n">
        <v>0.3423623957911</v>
      </c>
      <c r="R5" s="3" t="n">
        <v>0.401397763973</v>
      </c>
      <c r="S5" s="3" t="n">
        <v>0.3214790873749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1.33609855358014</v>
      </c>
      <c r="AA5" s="0" t="n">
        <f aca="false">Q5/G5</f>
        <v>1.3742960963589</v>
      </c>
      <c r="AB5" s="0" t="n">
        <f aca="false">R5/H5</f>
        <v>1.34825613282932</v>
      </c>
      <c r="AC5" s="0" t="n">
        <f aca="false">S5/I5</f>
        <v>1.11396859077434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0.3708589979238</v>
      </c>
      <c r="E6" s="3" t="n">
        <v>0.2805119112154</v>
      </c>
      <c r="F6" s="3" t="n">
        <v>0.189769065502</v>
      </c>
      <c r="G6" s="3" t="n">
        <v>0.1280851942659</v>
      </c>
      <c r="H6" s="3" t="n">
        <v>0.0685640702412</v>
      </c>
      <c r="I6" s="3" t="n">
        <v>0.0184129047097</v>
      </c>
      <c r="K6" s="2" t="s">
        <v>11</v>
      </c>
      <c r="L6" s="2" t="s">
        <v>64</v>
      </c>
      <c r="M6" s="2" t="s">
        <v>13</v>
      </c>
      <c r="N6" s="3" t="n">
        <v>0.3115215610075</v>
      </c>
      <c r="O6" s="3" t="n">
        <v>0.2356300048541</v>
      </c>
      <c r="P6" s="3" t="n">
        <v>0.159515399272</v>
      </c>
      <c r="Q6" s="3" t="n">
        <v>0.1079107237362</v>
      </c>
      <c r="R6" s="3" t="n">
        <v>0.0580833288192</v>
      </c>
      <c r="S6" s="3" t="n">
        <v>0.0161675662584</v>
      </c>
      <c r="U6" s="4" t="s">
        <v>62</v>
      </c>
      <c r="V6" s="4" t="s">
        <v>64</v>
      </c>
      <c r="W6" s="4" t="s">
        <v>13</v>
      </c>
      <c r="X6" s="0" t="n">
        <f aca="false">N6/D6</f>
        <v>0.840000007419284</v>
      </c>
      <c r="Y6" s="0" t="n">
        <f aca="false">O6/E6</f>
        <v>0.83999999797928</v>
      </c>
      <c r="Z6" s="0" t="n">
        <f aca="false">P6/F6</f>
        <v>0.840576407171688</v>
      </c>
      <c r="AA6" s="0" t="n">
        <f aca="false">Q6/G6</f>
        <v>0.842491783337436</v>
      </c>
      <c r="AB6" s="0" t="n">
        <f aca="false">R6/H6</f>
        <v>0.847139450952517</v>
      </c>
      <c r="AC6" s="0" t="n">
        <f aca="false">S6/I6</f>
        <v>0.878056260720388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0.0005603749999</v>
      </c>
      <c r="F7" s="3" t="n">
        <v>0.0006460993023</v>
      </c>
      <c r="G7" s="3" t="n">
        <v>0.0006968557895</v>
      </c>
      <c r="H7" s="3" t="n">
        <v>0.001139168067</v>
      </c>
      <c r="I7" s="3" t="n">
        <v>0.0054920609443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0.0005603749973</v>
      </c>
      <c r="P7" s="3" t="n">
        <v>0.0006460993166</v>
      </c>
      <c r="Q7" s="3" t="n">
        <v>0.0006968557826</v>
      </c>
      <c r="R7" s="3" t="n">
        <v>0.0011391680268</v>
      </c>
      <c r="S7" s="3" t="n">
        <v>0.0054920609687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1.00000002213282</v>
      </c>
      <c r="AA7" s="0" t="n">
        <f aca="false">Q7/G7</f>
        <v>0.999999990098381</v>
      </c>
      <c r="AB7" s="0" t="n">
        <f aca="false">R7/H7</f>
        <v>0.99999996471109</v>
      </c>
      <c r="AC7" s="0" t="n">
        <f aca="false">S7/I7</f>
        <v>1.00000000444278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0.0020027699378</v>
      </c>
      <c r="F8" s="3" t="n">
        <v>0.0041852141298</v>
      </c>
      <c r="G8" s="3" t="n">
        <v>0.0045997241096</v>
      </c>
      <c r="H8" s="3" t="n">
        <v>0.004425739163</v>
      </c>
      <c r="I8" s="3" t="n">
        <v>0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0.0014539320309</v>
      </c>
      <c r="P8" s="3" t="n">
        <v>0.0030558188316</v>
      </c>
      <c r="Q8" s="3" t="n">
        <v>0.0033589054979</v>
      </c>
      <c r="R8" s="3" t="n">
        <v>0.0032316161632</v>
      </c>
      <c r="S8" s="3" t="n">
        <v>0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0.730146352570503</v>
      </c>
      <c r="AA8" s="0" t="n">
        <f aca="false">Q8/G8</f>
        <v>0.730240644409453</v>
      </c>
      <c r="AB8" s="0" t="n">
        <f aca="false">R8/H8</f>
        <v>0.73018676523391</v>
      </c>
      <c r="AC8" s="0" t="e">
        <f aca="false">S8/I8</f>
        <v>#DIV/0!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0.3172201484065</v>
      </c>
      <c r="E9" s="3" t="n">
        <v>2.6726492974128</v>
      </c>
      <c r="F9" s="3" t="n">
        <v>5.3294838172377</v>
      </c>
      <c r="G9" s="3" t="n">
        <v>6.4536712357825</v>
      </c>
      <c r="H9" s="3" t="n">
        <v>5.5646510323168</v>
      </c>
      <c r="I9" s="3" t="n">
        <v>0.637306051564</v>
      </c>
      <c r="K9" s="2" t="s">
        <v>11</v>
      </c>
      <c r="L9" s="2" t="s">
        <v>67</v>
      </c>
      <c r="M9" s="2" t="s">
        <v>14</v>
      </c>
      <c r="N9" s="3" t="n">
        <v>0.298597690745</v>
      </c>
      <c r="O9" s="3" t="n">
        <v>2.5087979382891</v>
      </c>
      <c r="P9" s="3" t="n">
        <v>4.9955787762609</v>
      </c>
      <c r="Q9" s="3" t="n">
        <v>6.0460811877205</v>
      </c>
      <c r="R9" s="3" t="n">
        <v>5.2160199098193</v>
      </c>
      <c r="S9" s="3" t="n">
        <v>0.5943734863278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0.937347583288119</v>
      </c>
      <c r="AA9" s="0" t="n">
        <f aca="false">Q9/G9</f>
        <v>0.93684369203654</v>
      </c>
      <c r="AB9" s="0" t="n">
        <f aca="false">R9/H9</f>
        <v>0.937348969329286</v>
      </c>
      <c r="AC9" s="0" t="n">
        <f aca="false">S9/I9</f>
        <v>0.93263430477266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26.1770274291267</v>
      </c>
      <c r="E10" s="3" t="n">
        <v>20.2344614983677</v>
      </c>
      <c r="F10" s="3" t="n">
        <v>13.4818811495237</v>
      </c>
      <c r="G10" s="3" t="n">
        <v>8.3211405139265</v>
      </c>
      <c r="H10" s="3" t="n">
        <v>3.6441572358689</v>
      </c>
      <c r="I10" s="3" t="n">
        <v>0.0093174284406</v>
      </c>
      <c r="K10" s="2" t="s">
        <v>11</v>
      </c>
      <c r="L10" s="2" t="s">
        <v>68</v>
      </c>
      <c r="M10" s="2" t="s">
        <v>16</v>
      </c>
      <c r="N10" s="3" t="n">
        <v>16.3947850392575</v>
      </c>
      <c r="O10" s="3" t="n">
        <v>12.6682356108853</v>
      </c>
      <c r="P10" s="3" t="n">
        <v>8.4505899853645</v>
      </c>
      <c r="Q10" s="3" t="n">
        <v>5.2145264058806</v>
      </c>
      <c r="R10" s="3" t="n">
        <v>2.2823419120867</v>
      </c>
      <c r="S10" s="3" t="n">
        <v>0.0055872998182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0.626810894684608</v>
      </c>
      <c r="AA10" s="0" t="n">
        <f aca="false">Q10/G10</f>
        <v>0.626660059057219</v>
      </c>
      <c r="AB10" s="0" t="n">
        <f aca="false">R10/H10</f>
        <v>0.626301711029905</v>
      </c>
      <c r="AC10" s="0" t="n">
        <f aca="false">S10/I10</f>
        <v>0.599661146186405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50.6765968451859</v>
      </c>
      <c r="E11" s="3" t="n">
        <v>48.5614570496457</v>
      </c>
      <c r="F11" s="3" t="n">
        <v>38.2796134037638</v>
      </c>
      <c r="G11" s="3" t="n">
        <v>27.9146724343084</v>
      </c>
      <c r="H11" s="3" t="n">
        <v>17.0115670478326</v>
      </c>
      <c r="I11" s="3" t="n">
        <v>0.5490124767207</v>
      </c>
      <c r="K11" s="2" t="s">
        <v>11</v>
      </c>
      <c r="L11" s="2" t="s">
        <v>69</v>
      </c>
      <c r="M11" s="2" t="s">
        <v>14</v>
      </c>
      <c r="N11" s="3" t="n">
        <v>40.2184639751753</v>
      </c>
      <c r="O11" s="3" t="n">
        <v>38.7601767473636</v>
      </c>
      <c r="P11" s="3" t="n">
        <v>30.8585346215707</v>
      </c>
      <c r="Q11" s="3" t="n">
        <v>22.7882971608019</v>
      </c>
      <c r="R11" s="3" t="n">
        <v>14.077222828828</v>
      </c>
      <c r="S11" s="3" t="n">
        <v>0.4641044775666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0.806134960039501</v>
      </c>
      <c r="AA11" s="0" t="n">
        <f aca="false">Q11/G11</f>
        <v>0.81635552824163</v>
      </c>
      <c r="AB11" s="0" t="n">
        <f aca="false">R11/H11</f>
        <v>0.827508882000471</v>
      </c>
      <c r="AC11" s="0" t="n">
        <f aca="false">S11/I11</f>
        <v>0.845344135599134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0.4469240524513</v>
      </c>
      <c r="E12" s="3" t="n">
        <v>0.3851493216837</v>
      </c>
      <c r="F12" s="3" t="n">
        <v>0.3902667368708</v>
      </c>
      <c r="G12" s="3" t="n">
        <v>0.4819458226047</v>
      </c>
      <c r="H12" s="3" t="n">
        <v>0.6079270544904</v>
      </c>
      <c r="I12" s="3" t="n">
        <v>0.2490366876897</v>
      </c>
      <c r="K12" s="2" t="s">
        <v>11</v>
      </c>
      <c r="L12" s="2" t="s">
        <v>70</v>
      </c>
      <c r="M12" s="2" t="s">
        <v>13</v>
      </c>
      <c r="N12" s="3" t="n">
        <v>0.922629985094</v>
      </c>
      <c r="O12" s="3" t="n">
        <v>0.7951022585467</v>
      </c>
      <c r="P12" s="3" t="n">
        <v>0.8157736124879</v>
      </c>
      <c r="Q12" s="3" t="n">
        <v>1.0263036901443</v>
      </c>
      <c r="R12" s="3" t="n">
        <v>1.3079809849326</v>
      </c>
      <c r="S12" s="3" t="n">
        <v>0.5393201709133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2.09029757193467</v>
      </c>
      <c r="AA12" s="0" t="n">
        <f aca="false">Q12/G12</f>
        <v>2.1295001263785</v>
      </c>
      <c r="AB12" s="0" t="n">
        <f aca="false">R12/H12</f>
        <v>2.15154264853211</v>
      </c>
      <c r="AC12" s="0" t="n">
        <f aca="false">S12/I12</f>
        <v>2.16562537799769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3.51627926E-005</v>
      </c>
      <c r="F13" s="3" t="n">
        <v>0.0036157481926</v>
      </c>
      <c r="G13" s="3" t="n">
        <v>0.0122594728411</v>
      </c>
      <c r="H13" s="3" t="n">
        <v>0.0157640358383</v>
      </c>
      <c r="I13" s="3" t="n">
        <v>0.0019300321381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9.99502375E-005</v>
      </c>
      <c r="P13" s="3" t="n">
        <v>0.0102777643293</v>
      </c>
      <c r="Q13" s="3" t="n">
        <v>0.0348475495249</v>
      </c>
      <c r="R13" s="3" t="n">
        <v>0.0448092765205</v>
      </c>
      <c r="S13" s="3" t="n">
        <v>0.0054861163533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2.84250002539848</v>
      </c>
      <c r="AA13" s="0" t="n">
        <f aca="false">Q13/G13</f>
        <v>2.84249983474601</v>
      </c>
      <c r="AB13" s="0" t="n">
        <f aca="false">R13/H13</f>
        <v>2.84250029498361</v>
      </c>
      <c r="AC13" s="0" t="n">
        <f aca="false">S13/I13</f>
        <v>2.84250000038898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13.1231562971184</v>
      </c>
      <c r="E14" s="3" t="n">
        <v>11.6600665342601</v>
      </c>
      <c r="F14" s="3" t="n">
        <v>9.0548032054713</v>
      </c>
      <c r="G14" s="3" t="n">
        <v>7.2346409347687</v>
      </c>
      <c r="H14" s="3" t="n">
        <v>5.2863093111724</v>
      </c>
      <c r="I14" s="3" t="n">
        <v>1.1243984348017</v>
      </c>
      <c r="K14" s="2" t="s">
        <v>11</v>
      </c>
      <c r="L14" s="2" t="s">
        <v>72</v>
      </c>
      <c r="M14" s="2" t="s">
        <v>13</v>
      </c>
      <c r="N14" s="3" t="n">
        <v>12.0661862156585</v>
      </c>
      <c r="O14" s="3" t="n">
        <v>10.721744450388</v>
      </c>
      <c r="P14" s="3" t="n">
        <v>8.3502808201151</v>
      </c>
      <c r="Q14" s="3" t="n">
        <v>6.7073472467669</v>
      </c>
      <c r="R14" s="3" t="n">
        <v>4.9335131501776</v>
      </c>
      <c r="S14" s="3" t="n">
        <v>1.0820176025269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0.922193517697823</v>
      </c>
      <c r="AA14" s="0" t="n">
        <f aca="false">Q14/G14</f>
        <v>0.927115430778645</v>
      </c>
      <c r="AB14" s="0" t="n">
        <f aca="false">R14/H14</f>
        <v>0.933262293175093</v>
      </c>
      <c r="AC14" s="0" t="n">
        <f aca="false">S14/I14</f>
        <v>0.962307994245586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0.3585183946041</v>
      </c>
      <c r="F15" s="3" t="n">
        <v>0.5732282383544</v>
      </c>
      <c r="G15" s="3" t="n">
        <v>0.72083286018</v>
      </c>
      <c r="H15" s="3" t="n">
        <v>0.8302491545305</v>
      </c>
      <c r="I15" s="3" t="n">
        <v>0.3396690831477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0.358518340694</v>
      </c>
      <c r="P15" s="3" t="n">
        <v>0.5732281694529</v>
      </c>
      <c r="Q15" s="3" t="n">
        <v>0.720832805516</v>
      </c>
      <c r="R15" s="3" t="n">
        <v>0.8302485463641</v>
      </c>
      <c r="S15" s="3" t="n">
        <v>0.339667036396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0.999999879800932</v>
      </c>
      <c r="AA15" s="0" t="n">
        <f aca="false">Q15/G15</f>
        <v>0.999999924165499</v>
      </c>
      <c r="AB15" s="0" t="n">
        <f aca="false">R15/H15</f>
        <v>0.999999267489287</v>
      </c>
      <c r="AC15" s="0" t="n">
        <f aca="false">S15/I15</f>
        <v>0.999993974277314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2.5100472782002</v>
      </c>
      <c r="E16" s="3" t="n">
        <v>2.6684762261112</v>
      </c>
      <c r="F16" s="3" t="n">
        <v>2.8823705469652</v>
      </c>
      <c r="G16" s="3" t="n">
        <v>3.5169669560182</v>
      </c>
      <c r="H16" s="3" t="n">
        <v>4.1550583233747</v>
      </c>
      <c r="I16" s="3" t="n">
        <v>4.4757061867165</v>
      </c>
      <c r="K16" s="2" t="s">
        <v>11</v>
      </c>
      <c r="L16" s="2" t="s">
        <v>74</v>
      </c>
      <c r="M16" s="2" t="s">
        <v>13</v>
      </c>
      <c r="N16" s="3" t="n">
        <v>6.2598584509211</v>
      </c>
      <c r="O16" s="3" t="n">
        <v>6.665280480052</v>
      </c>
      <c r="P16" s="3" t="n">
        <v>7.2629739016942</v>
      </c>
      <c r="Q16" s="3" t="n">
        <v>8.9618126760045</v>
      </c>
      <c r="R16" s="3" t="n">
        <v>10.6377861155131</v>
      </c>
      <c r="S16" s="3" t="n">
        <v>11.5051016416708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2.519791880798</v>
      </c>
      <c r="AA16" s="0" t="n">
        <f aca="false">Q16/G16</f>
        <v>2.54816516278867</v>
      </c>
      <c r="AB16" s="0" t="n">
        <f aca="false">R16/H16</f>
        <v>2.56020139492848</v>
      </c>
      <c r="AC16" s="0" t="n">
        <f aca="false">S16/I16</f>
        <v>2.57056678023614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0.0008881396409</v>
      </c>
      <c r="E17" s="3" t="n">
        <v>0.0082130010656</v>
      </c>
      <c r="F17" s="3" t="n">
        <v>0.0143820725215</v>
      </c>
      <c r="G17" s="3" t="n">
        <v>0.0325655489283</v>
      </c>
      <c r="H17" s="3" t="n">
        <v>0.0753508558403</v>
      </c>
      <c r="I17" s="3" t="n">
        <v>0.2376606619565</v>
      </c>
      <c r="K17" s="2" t="s">
        <v>11</v>
      </c>
      <c r="L17" s="2" t="s">
        <v>75</v>
      </c>
      <c r="M17" s="2" t="s">
        <v>13</v>
      </c>
      <c r="N17" s="3" t="n">
        <v>0.002648489333</v>
      </c>
      <c r="O17" s="3" t="n">
        <v>0.0241528872263</v>
      </c>
      <c r="P17" s="3" t="n">
        <v>0.0428312458433</v>
      </c>
      <c r="Q17" s="3" t="n">
        <v>0.0975635798552</v>
      </c>
      <c r="R17" s="3" t="n">
        <v>0.2254737822606</v>
      </c>
      <c r="S17" s="3" t="n">
        <v>0.6933534517378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2.97809969872359</v>
      </c>
      <c r="AA17" s="0" t="n">
        <f aca="false">Q17/G17</f>
        <v>2.99591387419899</v>
      </c>
      <c r="AB17" s="0" t="n">
        <f aca="false">R17/H17</f>
        <v>2.99231879646428</v>
      </c>
      <c r="AC17" s="0" t="n">
        <f aca="false">S17/I17</f>
        <v>2.91740941066935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1.1763381023027</v>
      </c>
      <c r="E18" s="3" t="n">
        <v>2.0474266812311</v>
      </c>
      <c r="F18" s="3" t="n">
        <v>2.6007211922334</v>
      </c>
      <c r="G18" s="3" t="n">
        <v>3.0888579295447</v>
      </c>
      <c r="H18" s="3" t="n">
        <v>3.3625578033712</v>
      </c>
      <c r="I18" s="3" t="n">
        <v>2.1411616275041</v>
      </c>
      <c r="K18" s="2" t="s">
        <v>11</v>
      </c>
      <c r="L18" s="2" t="s">
        <v>76</v>
      </c>
      <c r="M18" s="2" t="s">
        <v>13</v>
      </c>
      <c r="N18" s="3" t="n">
        <v>2.9404139078902</v>
      </c>
      <c r="O18" s="3" t="n">
        <v>5.1133702774517</v>
      </c>
      <c r="P18" s="3" t="n">
        <v>6.4939952423489</v>
      </c>
      <c r="Q18" s="3" t="n">
        <v>7.712753083414</v>
      </c>
      <c r="R18" s="3" t="n">
        <v>8.3942308329105</v>
      </c>
      <c r="S18" s="3" t="n">
        <v>5.3414472649677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2.49699785649538</v>
      </c>
      <c r="AA18" s="0" t="n">
        <f aca="false">Q18/G18</f>
        <v>2.49695947801357</v>
      </c>
      <c r="AB18" s="0" t="n">
        <f aca="false">R18/H18</f>
        <v>2.49638261221701</v>
      </c>
      <c r="AC18" s="0" t="n">
        <f aca="false">S18/I18</f>
        <v>2.49464925783958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0.0295987929377</v>
      </c>
      <c r="E19" s="3" t="n">
        <v>0.1777364871296</v>
      </c>
      <c r="F19" s="3" t="n">
        <v>0.3136008370459</v>
      </c>
      <c r="G19" s="3" t="n">
        <v>0.4390084830499</v>
      </c>
      <c r="H19" s="3" t="n">
        <v>0.5406092425579</v>
      </c>
      <c r="I19" s="3" t="n">
        <v>0.4605998989926</v>
      </c>
      <c r="K19" s="2" t="s">
        <v>11</v>
      </c>
      <c r="L19" s="2" t="s">
        <v>77</v>
      </c>
      <c r="M19" s="2" t="s">
        <v>13</v>
      </c>
      <c r="N19" s="3" t="n">
        <v>0.0864458320734</v>
      </c>
      <c r="O19" s="3" t="n">
        <v>0.5194742230412</v>
      </c>
      <c r="P19" s="3" t="n">
        <v>0.9170410576253</v>
      </c>
      <c r="Q19" s="3" t="n">
        <v>1.2847917915644</v>
      </c>
      <c r="R19" s="3" t="n">
        <v>1.5836542179097</v>
      </c>
      <c r="S19" s="3" t="n">
        <v>1.3532778608561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2.92423026119372</v>
      </c>
      <c r="AA19" s="0" t="n">
        <f aca="false">Q19/G19</f>
        <v>2.92657623068838</v>
      </c>
      <c r="AB19" s="0" t="n">
        <f aca="false">R19/H19</f>
        <v>2.92938798163461</v>
      </c>
      <c r="AC19" s="0" t="n">
        <f aca="false">S19/I19</f>
        <v>2.93807676427181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1.6610036035823</v>
      </c>
      <c r="E20" s="3" t="n">
        <v>1.4134767046234</v>
      </c>
      <c r="F20" s="3" t="n">
        <v>1.0833965879987</v>
      </c>
      <c r="G20" s="3" t="n">
        <v>0.7779011809374</v>
      </c>
      <c r="H20" s="3" t="n">
        <v>0.4725417641047</v>
      </c>
      <c r="I20" s="3" t="n">
        <v>0.0308908121982</v>
      </c>
      <c r="K20" s="2" t="s">
        <v>11</v>
      </c>
      <c r="L20" s="2" t="s">
        <v>78</v>
      </c>
      <c r="M20" s="2" t="s">
        <v>14</v>
      </c>
      <c r="N20" s="3" t="n">
        <v>1.1930479827124</v>
      </c>
      <c r="O20" s="3" t="n">
        <v>1.019192145566</v>
      </c>
      <c r="P20" s="3" t="n">
        <v>0.7847921028693</v>
      </c>
      <c r="Q20" s="3" t="n">
        <v>0.56730510122</v>
      </c>
      <c r="R20" s="3" t="n">
        <v>0.3488986772467</v>
      </c>
      <c r="S20" s="3" t="n">
        <v>0.0240017377298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0.724381183735315</v>
      </c>
      <c r="AA20" s="0" t="n">
        <f aca="false">Q20/G20</f>
        <v>0.729276565098379</v>
      </c>
      <c r="AB20" s="0" t="n">
        <f aca="false">R20/H20</f>
        <v>0.738344636918474</v>
      </c>
      <c r="AC20" s="0" t="n">
        <f aca="false">S20/I20</f>
        <v>0.776986295336015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0.3497791306528</v>
      </c>
      <c r="F21" s="3" t="n">
        <v>0.543677856067</v>
      </c>
      <c r="G21" s="3" t="n">
        <v>0.6420954323043</v>
      </c>
      <c r="H21" s="3" t="n">
        <v>0.6639591316709</v>
      </c>
      <c r="I21" s="3" t="n">
        <v>0.0880897920439</v>
      </c>
      <c r="K21" s="2" t="s">
        <v>11</v>
      </c>
      <c r="L21" s="2" t="s">
        <v>79</v>
      </c>
      <c r="M21" s="2" t="s">
        <v>14</v>
      </c>
      <c r="N21" s="3" t="n">
        <v>0.0581582958805</v>
      </c>
      <c r="O21" s="3" t="n">
        <v>0.3173330860714</v>
      </c>
      <c r="P21" s="3" t="n">
        <v>0.4930068172137</v>
      </c>
      <c r="Q21" s="3" t="n">
        <v>0.5819363841588</v>
      </c>
      <c r="R21" s="3" t="n">
        <v>0.6016940148204</v>
      </c>
      <c r="S21" s="3" t="n">
        <v>0.0797773773734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0.906799516868578</v>
      </c>
      <c r="AA21" s="0" t="n">
        <f aca="false">Q21/G21</f>
        <v>0.906308244664494</v>
      </c>
      <c r="AB21" s="0" t="n">
        <f aca="false">R21/H21</f>
        <v>0.906221461712853</v>
      </c>
      <c r="AC21" s="0" t="n">
        <f aca="false">S21/I21</f>
        <v>0.905637026974051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0.3199835993629</v>
      </c>
      <c r="E22" s="3" t="n">
        <v>0.2522755999402</v>
      </c>
      <c r="F22" s="3" t="n">
        <v>0.1805431846225</v>
      </c>
      <c r="G22" s="3" t="n">
        <v>0.1164258212796</v>
      </c>
      <c r="H22" s="3" t="n">
        <v>0.0648204269617</v>
      </c>
      <c r="I22" s="3" t="n">
        <v>0.0647649149602</v>
      </c>
      <c r="K22" s="2" t="s">
        <v>11</v>
      </c>
      <c r="L22" s="2" t="s">
        <v>80</v>
      </c>
      <c r="M22" s="2" t="s">
        <v>13</v>
      </c>
      <c r="N22" s="3" t="n">
        <v>0.3359827636334</v>
      </c>
      <c r="O22" s="3" t="n">
        <v>0.2648894220136</v>
      </c>
      <c r="P22" s="3" t="n">
        <v>0.189570861507</v>
      </c>
      <c r="Q22" s="3" t="n">
        <v>0.1223040957616</v>
      </c>
      <c r="R22" s="3" t="n">
        <v>0.0685268381877</v>
      </c>
      <c r="S22" s="3" t="n">
        <v>0.0708392514645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1.755610446136</v>
      </c>
      <c r="E23" s="3" t="n">
        <v>2.1800449409436</v>
      </c>
      <c r="F23" s="3" t="n">
        <v>2.3122526339779</v>
      </c>
      <c r="G23" s="3" t="n">
        <v>2.2210102714974</v>
      </c>
      <c r="H23" s="3" t="n">
        <v>1.9187205540003</v>
      </c>
      <c r="I23" s="3" t="n">
        <v>0.1599297797865</v>
      </c>
      <c r="K23" s="2" t="s">
        <v>11</v>
      </c>
      <c r="L23" s="2" t="s">
        <v>80</v>
      </c>
      <c r="M23" s="2" t="s">
        <v>14</v>
      </c>
      <c r="N23" s="3" t="n">
        <v>1.8433910517406</v>
      </c>
      <c r="O23" s="3" t="n">
        <v>2.2890471869349</v>
      </c>
      <c r="P23" s="3" t="n">
        <v>2.4438852034935</v>
      </c>
      <c r="Q23" s="3" t="n">
        <v>2.3644184194403</v>
      </c>
      <c r="R23" s="3" t="n">
        <v>2.0511204750421</v>
      </c>
      <c r="S23" s="3" t="n">
        <v>0.1757858438862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1.112542297151</v>
      </c>
      <c r="E24" s="3" t="n">
        <v>0.869831632134</v>
      </c>
      <c r="F24" s="3" t="n">
        <v>0.5970961167236</v>
      </c>
      <c r="G24" s="3" t="n">
        <v>0.359452043859</v>
      </c>
      <c r="H24" s="3" t="n">
        <v>0.1519706818855</v>
      </c>
      <c r="I24" s="3" t="n">
        <v>0.0003388269421</v>
      </c>
      <c r="K24" s="2" t="s">
        <v>11</v>
      </c>
      <c r="L24" s="2" t="s">
        <v>80</v>
      </c>
      <c r="M24" s="2" t="s">
        <v>16</v>
      </c>
      <c r="N24" s="3" t="n">
        <v>1.1681694788263</v>
      </c>
      <c r="O24" s="3" t="n">
        <v>0.9133232659952</v>
      </c>
      <c r="P24" s="3" t="n">
        <v>0.6269508977914</v>
      </c>
      <c r="Q24" s="3" t="n">
        <v>0.3774246254927</v>
      </c>
      <c r="R24" s="3" t="n">
        <v>0.1595692156437</v>
      </c>
      <c r="S24" s="3" t="n">
        <v>0.0003557682905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0.1559575693311</v>
      </c>
      <c r="F25" s="3" t="n">
        <v>0.1261209277645</v>
      </c>
      <c r="G25" s="3" t="n">
        <v>0.1662323612641</v>
      </c>
      <c r="H25" s="3" t="n">
        <v>0.28574576059</v>
      </c>
      <c r="I25" s="3" t="n">
        <v>1.0169101704264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0.1637554363556</v>
      </c>
      <c r="P25" s="3" t="n">
        <v>0.132426961711</v>
      </c>
      <c r="Q25" s="3" t="n">
        <v>0.1781571269266</v>
      </c>
      <c r="R25" s="3" t="n">
        <v>0.3109980452243</v>
      </c>
      <c r="S25" s="3" t="n">
        <v>1.1172172120942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0.1745648576938</v>
      </c>
      <c r="E26" s="3" t="n">
        <v>0.1534518004752</v>
      </c>
      <c r="F26" s="3" t="n">
        <v>0.1836452879848</v>
      </c>
      <c r="G26" s="3" t="n">
        <v>0.3245298637801</v>
      </c>
      <c r="H26" s="3" t="n">
        <v>0.549063941412</v>
      </c>
      <c r="I26" s="3" t="n">
        <v>0.9828784828311</v>
      </c>
      <c r="K26" s="2" t="s">
        <v>11</v>
      </c>
      <c r="L26" s="2" t="s">
        <v>80</v>
      </c>
      <c r="M26" s="2" t="s">
        <v>20</v>
      </c>
      <c r="N26" s="3" t="n">
        <v>0.1832931267863</v>
      </c>
      <c r="O26" s="3" t="n">
        <v>0.1611243874308</v>
      </c>
      <c r="P26" s="3" t="n">
        <v>0.1961372655583</v>
      </c>
      <c r="Q26" s="3" t="n">
        <v>0.3530539336022</v>
      </c>
      <c r="R26" s="3" t="n">
        <v>0.6018966949282</v>
      </c>
      <c r="S26" s="3" t="n">
        <v>1.0819952591894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r="27" customFormat="false" ht="12.75" hidden="false" customHeight="false" outlineLevel="0" collapsed="false">
      <c r="I27" s="0" t="n">
        <f aca="false">SUM(I2:I26)</f>
        <v>34.6884902421099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6.2049571338294</v>
      </c>
      <c r="G29" s="11" t="n">
        <f aca="false">G$12+G$13+G$16+G$17+G$18+G$19</f>
        <v>7.5716042129869</v>
      </c>
      <c r="H29" s="11" t="n">
        <f aca="false">H$12+H$13+H$16+H$17+H$18+H$19</f>
        <v>8.7572673154728</v>
      </c>
      <c r="I29" s="12" t="n">
        <f aca="false">$I12+$I13+$I16+$I17+$I18+$I19</f>
        <v>7.5660950949975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15.5428928243289</v>
      </c>
      <c r="Q29" s="11" t="n">
        <f aca="false">$Q$12+$Q$13+$Q$16+$Q$17+$Q$18+$Q$19</f>
        <v>19.1180723705073</v>
      </c>
      <c r="R29" s="11" t="n">
        <f aca="false">$R$12+$R$13+$R$16+$R$17+$R$18+$R$19</f>
        <v>22.193935210047</v>
      </c>
      <c r="S29" s="11" t="n">
        <f aca="false">$S$12+$S$13+$S$16+$S$17+$S$18+$S$19</f>
        <v>19.437986506499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2.50491542312019</v>
      </c>
      <c r="AA29" s="11" t="n">
        <f aca="false">$Q$29/$G$29</f>
        <v>2.52496985219008</v>
      </c>
      <c r="AB29" s="11" t="n">
        <f aca="false">$R$29/$H$29</f>
        <v>2.5343448373254</v>
      </c>
      <c r="AC29" s="11" t="n">
        <f aca="false">$S$29/$I$29</f>
        <v>2.56909095939739</v>
      </c>
    </row>
    <row r="30" customFormat="false" ht="12.8" hidden="false" customHeight="false" outlineLevel="0" collapsed="false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9.9989897932525</v>
      </c>
      <c r="G30" s="11" t="n">
        <f aca="false">$G$6+$G$7+$G$14+$G$15+$G$22</f>
        <v>8.2006816662837</v>
      </c>
      <c r="H30" s="11" t="n">
        <f aca="false">$H$6+$H$7+$H$14+$H$15+$H$22</f>
        <v>6.2510821309728</v>
      </c>
      <c r="I30" s="11" t="n">
        <f aca="false">$I$6+$I$7+$I$14+$I$15+$I$22</f>
        <v>1.5527373985636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9.2732413496636</v>
      </c>
      <c r="Q30" s="11" t="n">
        <f aca="false">$Q$6+$Q$7+$Q$14+$Q$15+$Q$22</f>
        <v>7.6590917275633</v>
      </c>
      <c r="R30" s="11" t="n">
        <f aca="false">$R$6+$R$7+$R$14+$R$15+$R$22</f>
        <v>5.8915110315754</v>
      </c>
      <c r="S30" s="11" t="n">
        <f aca="false">$S$6+$S$7+$S$14+$S$15+$S$22</f>
        <v>1.5141835176145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0.927417823340649</v>
      </c>
      <c r="AA30" s="11" t="n">
        <f aca="false">$Q$30/$G$30</f>
        <v>0.933957936576529</v>
      </c>
      <c r="AB30" s="11" t="n">
        <f aca="false">$R$30/$H$30</f>
        <v>0.942478583409455</v>
      </c>
      <c r="AC30" s="11" t="n">
        <f aca="false">$S$30/$I$30</f>
        <v>0.97517037910933</v>
      </c>
    </row>
    <row r="31" customFormat="false" ht="12.8" hidden="false" customHeight="false" outlineLevel="0" collapsed="false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16.2039469270819</v>
      </c>
      <c r="G31" s="11" t="n">
        <f aca="false">$G$29+$G$30</f>
        <v>15.7722858792706</v>
      </c>
      <c r="H31" s="11" t="n">
        <f aca="false">$H$29+$H$30</f>
        <v>15.0083494464456</v>
      </c>
      <c r="I31" s="11" t="n">
        <f aca="false">$I$29+$I$30</f>
        <v>9.1188324935611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24.8161341739925</v>
      </c>
      <c r="Q31" s="11" t="n">
        <f aca="false">$Q$29+$Q$30</f>
        <v>26.7771640980706</v>
      </c>
      <c r="R31" s="11" t="n">
        <f aca="false">$R$29+$R$30</f>
        <v>28.0854462416224</v>
      </c>
      <c r="S31" s="11" t="n">
        <f aca="false">$S$29+$S$30</f>
        <v>20.9521700241135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1.53148700657103</v>
      </c>
      <c r="AA31" s="11" t="n">
        <f aca="false">$Q$31/$G$31</f>
        <v>1.69773514777992</v>
      </c>
      <c r="AB31" s="11" t="n">
        <f aca="false">$R$31/$H$31</f>
        <v>1.87132144955979</v>
      </c>
      <c r="AC31" s="11" t="n">
        <f aca="false">$S$31/$I$31</f>
        <v>2.29768120413529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9.3379356904995</v>
      </c>
      <c r="G33" s="15" t="n">
        <f aca="false">$G$29*($AA$29-1)</f>
        <v>11.5464681575204</v>
      </c>
      <c r="H33" s="15" t="n">
        <f aca="false">H$29*(AB$29-1)</f>
        <v>13.4366678945742</v>
      </c>
      <c r="I33" s="15" t="n">
        <f aca="false">$I$29*($AC$29-1)</f>
        <v>11.8718914115015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6148263069.1953</v>
      </c>
      <c r="E4" s="3" t="n">
        <v>21364437446.2808</v>
      </c>
      <c r="F4" s="3" t="n">
        <v>3.47487366852001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6001476725.4627</v>
      </c>
      <c r="E5" s="3" t="n">
        <v>23068556236.2938</v>
      </c>
      <c r="F5" s="3" t="n">
        <v>3.84381332987928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6087195192.2677</v>
      </c>
      <c r="E6" s="3" t="n">
        <v>24868215269.8903</v>
      </c>
      <c r="F6" s="3" t="n">
        <v>4.08533232209792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6365384651.1479</v>
      </c>
      <c r="E7" s="3" t="n">
        <v>29960093429.0892</v>
      </c>
      <c r="F7" s="3" t="n">
        <v>4.70672159987792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6.0014767254627</v>
      </c>
      <c r="F11" s="0" t="n">
        <f aca="false">$D$6/10^9</f>
        <v>6.0871951922677</v>
      </c>
      <c r="G11" s="0" t="n">
        <f aca="false">$D$7/10^9</f>
        <v>6.3653846511479</v>
      </c>
    </row>
    <row r="12" customFormat="false" ht="12.8" hidden="false" customHeight="false" outlineLevel="0" collapsed="false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4.08533232209792</v>
      </c>
      <c r="G12" s="0" t="n">
        <f aca="false">$F$7</f>
        <v>4.70672159987792</v>
      </c>
    </row>
    <row r="13" customFormat="false" ht="12.8" hidden="false" customHeight="false" outlineLevel="0" collapsed="false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14.8528967200834</v>
      </c>
      <c r="F13" s="0" t="n">
        <f aca="false">$F$11*($F$12-1)</f>
        <v>18.7810200776226</v>
      </c>
      <c r="G13" s="0" t="n">
        <f aca="false">$G$11*($G$12-1)</f>
        <v>23.5947087779413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2966197518.5856</v>
      </c>
      <c r="F4" s="3" t="n">
        <v>1754343921.9917</v>
      </c>
      <c r="G4" s="3" t="n">
        <v>0.591445414878588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3621014430.9337</v>
      </c>
      <c r="F5" s="3" t="n">
        <v>2191147879.9126</v>
      </c>
      <c r="G5" s="3" t="n">
        <v>0.605119897118885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3770650517.8391</v>
      </c>
      <c r="F6" s="3" t="n">
        <v>2399776523.5044</v>
      </c>
      <c r="G6" s="3" t="n">
        <v>0.636435679241807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3664152993.5046</v>
      </c>
      <c r="F7" s="3" t="n">
        <v>2799776910.3809</v>
      </c>
      <c r="G7" s="3" t="n">
        <v>0.764099347200848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7385363084.9608</v>
      </c>
      <c r="F9" s="3" t="n">
        <v>7290642942.3486</v>
      </c>
      <c r="G9" s="3" t="n">
        <v>0.987174612605698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7874308294.0685</v>
      </c>
      <c r="F10" s="3" t="n">
        <v>8368021156.2017</v>
      </c>
      <c r="G10" s="3" t="n">
        <v>1.06269920400565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7535438590.233</v>
      </c>
      <c r="F11" s="3" t="n">
        <v>9135652690.9478</v>
      </c>
      <c r="G11" s="3" t="n">
        <v>1.2123584555236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7104066604.2888</v>
      </c>
      <c r="F12" s="3" t="n">
        <v>9541340921.1896</v>
      </c>
      <c r="G12" s="3" t="n">
        <v>1.34308156900294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4236865435.0488</v>
      </c>
      <c r="F13" s="3" t="n">
        <v>10221054068.8873</v>
      </c>
      <c r="G13" s="3" t="n">
        <v>2.41240941577593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1187783803.3291</v>
      </c>
      <c r="F16" s="3" t="n">
        <v>619861297.7801</v>
      </c>
      <c r="G16" s="3" t="n">
        <v>0.521863739884955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298686091.5971</v>
      </c>
      <c r="F17" s="3" t="n">
        <v>162455802.9634</v>
      </c>
      <c r="G17" s="3" t="n">
        <v>0.543901465564516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184979885.0614</v>
      </c>
      <c r="F18" s="3" t="n">
        <v>103596137.5085</v>
      </c>
      <c r="G18" s="3" t="n">
        <v>0.560040014481107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5770803.2239</v>
      </c>
      <c r="F19" s="3" t="n">
        <v>4252229.3496</v>
      </c>
      <c r="G19" s="3" t="n">
        <v>0.736852251691624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8826953975.8142</v>
      </c>
      <c r="F21" s="3" t="n">
        <v>6537256806.694</v>
      </c>
      <c r="G21" s="3" t="n">
        <v>0.740601664470671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7636776313.1593</v>
      </c>
      <c r="F22" s="3" t="n">
        <v>5721124472.4158</v>
      </c>
      <c r="G22" s="3" t="n">
        <v>0.749154386328882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6445967513.0539</v>
      </c>
      <c r="F23" s="3" t="n">
        <v>4889798986.8607</v>
      </c>
      <c r="G23" s="3" t="n">
        <v>0.758582629676342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5501832354.2602</v>
      </c>
      <c r="F24" s="3" t="n">
        <v>4279543484.6752</v>
      </c>
      <c r="G24" s="3" t="n">
        <v>0.777839673969972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2976452809.3144</v>
      </c>
      <c r="F25" s="3" t="n">
        <v>2552503514.3376</v>
      </c>
      <c r="G25" s="3" t="n">
        <v>0.857565591616266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1212864017.0093</v>
      </c>
      <c r="F28" s="3" t="n">
        <v>710123828.5542</v>
      </c>
      <c r="G28" s="3" t="n">
        <v>0.585493360010164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1165863084.8494</v>
      </c>
      <c r="F29" s="3" t="n">
        <v>703899685.8301</v>
      </c>
      <c r="G29" s="3" t="n">
        <v>0.60375844726315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1104465409.6834</v>
      </c>
      <c r="F30" s="3" t="n">
        <v>702025074.173</v>
      </c>
      <c r="G30" s="3" t="n">
        <v>0.635624319257077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875251885.5222</v>
      </c>
      <c r="F31" s="3" t="n">
        <v>664753360.699</v>
      </c>
      <c r="G31" s="3" t="n">
        <v>0.759499490026679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7385363084.9608</v>
      </c>
      <c r="F39" s="19" t="n">
        <f aca="false">F$9</f>
        <v>7290642942.3486</v>
      </c>
      <c r="G39" s="19" t="n">
        <f aca="false">G$9</f>
        <v>0.987174612605698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0.997024016469708</v>
      </c>
      <c r="L39" s="20" t="n">
        <f aca="false">I$39*$E$39/10^9</f>
        <v>6.38833906849109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7874308294.0685</v>
      </c>
      <c r="F40" s="19" t="n">
        <f aca="false">F$10</f>
        <v>8368021156.2017</v>
      </c>
      <c r="G40" s="19" t="n">
        <f aca="false">G$10</f>
        <v>1.06269920400565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1.88983399057644</v>
      </c>
      <c r="L40" s="20" t="n">
        <f aca="false">I$40*$E$40/10^9</f>
        <v>5.98447430349206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7535438590.233</v>
      </c>
      <c r="F41" s="19" t="n">
        <f aca="false">F$11</f>
        <v>9135652690.9478</v>
      </c>
      <c r="G41" s="19" t="n">
        <f aca="false">G$11</f>
        <v>1.2123584555236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3.0141754360932</v>
      </c>
      <c r="L41" s="20" t="n">
        <f aca="false">I$41*$E$41/10^9</f>
        <v>4.5212631541398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7104066604.2888</v>
      </c>
      <c r="F42" s="19" t="n">
        <f aca="false">F$12</f>
        <v>9541340921.1896</v>
      </c>
      <c r="G42" s="19" t="n">
        <f aca="false">G$12</f>
        <v>1.34308156900294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3.5520333021444</v>
      </c>
      <c r="L42" s="20" t="n">
        <f aca="false">I$42*$E$42/10^9</f>
        <v>3.5520333021444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4236865435.0488</v>
      </c>
      <c r="F43" s="19" t="n">
        <f aca="false">F$13</f>
        <v>10221054068.8873</v>
      </c>
      <c r="G43" s="19" t="n">
        <f aca="false">G$13</f>
        <v>2.41240941577593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3.5520333021444</v>
      </c>
      <c r="L43" s="20" t="n">
        <f aca="false">I$43*$E$43/10^9</f>
        <v>0.10592163587622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K$38</f>
        <v>0.361258847381346</v>
      </c>
      <c r="G47" s="15" t="n">
        <f aca="false">K$39</f>
        <v>0.997024016469708</v>
      </c>
      <c r="H47" s="15" t="n">
        <f aca="false">K$40</f>
        <v>1.88983399057644</v>
      </c>
      <c r="I47" s="15" t="n">
        <f aca="false">K$41</f>
        <v>3.0141754360932</v>
      </c>
      <c r="J47" s="15" t="n">
        <f aca="false">K$42</f>
        <v>3.5520333021444</v>
      </c>
      <c r="K47" s="15" t="n">
        <f aca="false">L$42</f>
        <v>3.5520333021444</v>
      </c>
    </row>
    <row r="48" customFormat="false" ht="12.8" hidden="false" customHeight="false" outlineLevel="0" collapsed="false">
      <c r="E48" s="0" t="s">
        <v>102</v>
      </c>
      <c r="F48" s="15" t="n">
        <f aca="false">L$38</f>
        <v>5.65972194230775</v>
      </c>
      <c r="G48" s="15" t="n">
        <f aca="false">L$39</f>
        <v>6.38833906849109</v>
      </c>
      <c r="H48" s="15" t="n">
        <f aca="false">L$40</f>
        <v>5.98447430349206</v>
      </c>
      <c r="I48" s="15" t="n">
        <f aca="false">L$41</f>
        <v>4.5212631541398</v>
      </c>
      <c r="J48" s="15" t="n">
        <f aca="false">L$42</f>
        <v>3.5520333021444</v>
      </c>
      <c r="K48" s="15" t="n">
        <f aca="false">L$43</f>
        <v>0.10592163587622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F$47*($C34-1)</f>
        <v>0.541888271072019</v>
      </c>
      <c r="G50" s="15" t="n">
        <f aca="false">G$47*($C34-1)</f>
        <v>1.49553602470456</v>
      </c>
      <c r="H50" s="15" t="n">
        <f aca="false">H$47*($C34-1)</f>
        <v>2.83475098586466</v>
      </c>
      <c r="I50" s="15" t="n">
        <f aca="false">I$47*($C34-1)</f>
        <v>4.5212631541398</v>
      </c>
      <c r="J50" s="15" t="n">
        <f aca="false">J$47*($C34-1)</f>
        <v>5.3280499532166</v>
      </c>
      <c r="K50" s="15" t="n">
        <f aca="false">K$47*($C34-1)</f>
        <v>5.3280499532166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D49" activeCellId="0" sqref="D49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1" min="21" style="0" width="20.0969387755102"/>
    <col collapsed="false" hidden="false" max="22" min="22" style="0" width="14.984693877551"/>
    <col collapsed="false" hidden="false" max="25" min="23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$D$147</f>
        <v>12.5519328150197</v>
      </c>
      <c r="C3" s="27" t="n">
        <f aca="false">$D$146</f>
        <v>5.2870368800138</v>
      </c>
      <c r="D3" s="27" t="n">
        <f aca="false">D104</f>
        <v>6.0440913051639</v>
      </c>
      <c r="E3" s="27"/>
      <c r="F3" s="27" t="n">
        <f aca="false">D105*0.8</f>
        <v>3.92014737444256</v>
      </c>
      <c r="G3" s="27" t="n">
        <f aca="false">D102</f>
        <v>55.1774071232783</v>
      </c>
      <c r="H3" s="27" t="n">
        <f aca="false">D103</f>
        <v>21.1062959004395</v>
      </c>
      <c r="I3" s="27" t="n">
        <f aca="false">D105*0.2</f>
        <v>0.98003684361064</v>
      </c>
      <c r="J3" s="28" t="n">
        <f aca="false">$D$150</f>
        <v>7.8304431965416</v>
      </c>
      <c r="K3" s="29" t="n">
        <f aca="false">SUM(B3:I3)</f>
        <v>105.066948241968</v>
      </c>
      <c r="L3" s="29" t="n">
        <f aca="false">SUM(B3:J3)</f>
        <v>112.89739143851</v>
      </c>
    </row>
    <row r="4" customFormat="false" ht="13.8" hidden="false" customHeight="false" outlineLevel="0" collapsed="false">
      <c r="A4" s="0" t="s">
        <v>24</v>
      </c>
      <c r="B4" s="30" t="n">
        <f aca="false">$D$157</f>
        <v>6.38833906849109</v>
      </c>
      <c r="C4" s="27" t="n">
        <f aca="false">$D$156</f>
        <v>0.997024016469708</v>
      </c>
      <c r="D4" s="31" t="n">
        <f aca="false">$D$124</f>
        <v>1.2370323236909</v>
      </c>
      <c r="E4" s="28" t="n">
        <f aca="false">$D$125/2</f>
        <v>1.03281341623395</v>
      </c>
      <c r="F4" s="32" t="n">
        <v>0</v>
      </c>
      <c r="G4" s="30" t="n">
        <f aca="false">$D$122</f>
        <v>8.8269539758142</v>
      </c>
      <c r="H4" s="30" t="n">
        <f aca="false">$D$123</f>
        <v>2.3840661307587</v>
      </c>
      <c r="I4" s="28" t="n">
        <f aca="false">$D$125/2</f>
        <v>1.03281341623395</v>
      </c>
      <c r="J4" s="28" t="n">
        <f aca="false">$D$159</f>
        <v>1.49553602470456</v>
      </c>
      <c r="K4" s="29" t="n">
        <f aca="false">SUM(B4:I4)</f>
        <v>21.8990423476925</v>
      </c>
      <c r="L4" s="29" t="n">
        <f aca="false">SUM(B4:J4)</f>
        <v>23.3945783723971</v>
      </c>
      <c r="M4" s="0" t="n">
        <f aca="false">SUM($D$121:$D$125)</f>
        <v>21.8990423476925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$D$111</f>
        <v>8.9358473663911</v>
      </c>
      <c r="C5" s="30" t="n">
        <v>0</v>
      </c>
      <c r="D5" s="31" t="n">
        <f aca="false">$D$114</f>
        <v>0</v>
      </c>
      <c r="E5" s="31" t="n">
        <v>0</v>
      </c>
      <c r="F5" s="31" t="n">
        <v>0</v>
      </c>
      <c r="G5" s="31" t="n">
        <f aca="false">$D$112</f>
        <v>4.1110437237771</v>
      </c>
      <c r="H5" s="28" t="n">
        <f aca="false">$D$115</f>
        <v>1.4519374850925</v>
      </c>
      <c r="I5" s="31" t="n">
        <v>0</v>
      </c>
      <c r="J5" s="31" t="n">
        <v>0</v>
      </c>
      <c r="K5" s="29" t="n">
        <f aca="false">SUM(B5:I5)</f>
        <v>14.4988285752607</v>
      </c>
      <c r="L5" s="29" t="n">
        <f aca="false">SUM(B5:J5)</f>
        <v>14.4988285752607</v>
      </c>
      <c r="M5" s="0" t="n">
        <f aca="false">SUM($D$111:$D$115)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$D$116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SUM(B6:I6)</f>
        <v>24.9401523606955</v>
      </c>
      <c r="L6" s="29" t="n">
        <f aca="false">SUM(B6:J6)</f>
        <v>24.9401523606955</v>
      </c>
      <c r="M6" s="0" t="n">
        <f aca="false">SUM($D$116:$D$120)</f>
        <v>24.9401523606955</v>
      </c>
    </row>
    <row r="7" customFormat="false" ht="13.8" hidden="false" customHeight="false" outlineLevel="0" collapsed="false">
      <c r="A7" s="0" t="s">
        <v>116</v>
      </c>
      <c r="B7" s="30" t="n">
        <f aca="false">$D$86+$D$91+$D$96+$D$126+$D$131+$D$136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SUM(B7:I7)</f>
        <v>43.8804507163736</v>
      </c>
      <c r="L7" s="29" t="n">
        <f aca="false">SUM(B7:J7)</f>
        <v>43.8804507163736</v>
      </c>
      <c r="M7" s="0" t="n">
        <f aca="false">$D$86+SUM($D$91:$D$95)+SUM($D$96:$D$100)+SUM($D$126:$D$140)</f>
        <v>43.8804507163736</v>
      </c>
    </row>
    <row r="8" customFormat="false" ht="13.8" hidden="false" customHeight="false" outlineLevel="0" collapsed="false">
      <c r="A8" s="33" t="s">
        <v>21</v>
      </c>
      <c r="C8" s="30" t="n">
        <f aca="false">$D$106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$D$165</f>
        <v>11.9437593180065</v>
      </c>
      <c r="K8" s="29" t="n">
        <f aca="false">SUM(B8:I8)</f>
        <v>5.9124410470313</v>
      </c>
      <c r="L8" s="29" t="n">
        <f aca="false">SUM(B8:J8)</f>
        <v>17.8562003650378</v>
      </c>
      <c r="M8" s="0" t="n">
        <f aca="false">SUM($D$106:$D$110)</f>
        <v>5.9124410470313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$D$90</f>
        <v>1.2866889215937</v>
      </c>
      <c r="F9" s="31" t="n">
        <v>0</v>
      </c>
      <c r="G9" s="31" t="n">
        <f aca="false">$D$87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SUM(B9:I9)</f>
        <v>3.8439810313782</v>
      </c>
      <c r="L9" s="29" t="n">
        <f aca="false">SUM(B9:J9)</f>
        <v>3.8439810313782</v>
      </c>
      <c r="M9" s="0" t="n">
        <f aca="false">SUM($D$87:$D$90)</f>
        <v>7.2500902424853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SUM(B3:B9)</f>
        <v>96.696722326971</v>
      </c>
      <c r="C10" s="30" t="n">
        <f aca="false">SUM(C3:C9)</f>
        <v>12.1965019435148</v>
      </c>
      <c r="D10" s="30" t="n">
        <f aca="false">SUM(D3:D9)</f>
        <v>7.2811236288548</v>
      </c>
      <c r="E10" s="30" t="n">
        <f aca="false">SUM(E3:E9)</f>
        <v>2.31950233782765</v>
      </c>
      <c r="F10" s="30" t="n">
        <f aca="false">SUM(F3:F9)</f>
        <v>3.92014737444256</v>
      </c>
      <c r="G10" s="30" t="n">
        <f aca="false">SUM(G3:G9)</f>
        <v>70.6726969326541</v>
      </c>
      <c r="H10" s="30" t="n">
        <f aca="false">SUM(H3:H9)</f>
        <v>24.9422995162907</v>
      </c>
      <c r="I10" s="30" t="n">
        <f aca="false">SUM(I3:I9)</f>
        <v>2.01285025984459</v>
      </c>
      <c r="J10" s="30" t="n">
        <f aca="false">SUM(J3:J9)</f>
        <v>21.2697385392527</v>
      </c>
      <c r="K10" s="29" t="n">
        <f aca="false">SUM(B10:I10)</f>
        <v>220.0418443204</v>
      </c>
      <c r="L10" s="29" t="n">
        <f aca="false">SUM(B10:J10)</f>
        <v>241.311582859653</v>
      </c>
    </row>
    <row r="11" customFormat="false" ht="13.8" hidden="false" customHeight="false" outlineLevel="0" collapsed="false">
      <c r="A11" s="33" t="s">
        <v>120</v>
      </c>
      <c r="B11" s="30" t="n">
        <f aca="false">$B$80*11.63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SUM(B11:I11)</f>
        <v>27.6799518849621</v>
      </c>
      <c r="L11" s="29" t="n">
        <f aca="false">SUM(B11:J11)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B10+B11</f>
        <v>124.376674211933</v>
      </c>
      <c r="C12" s="31" t="n">
        <f aca="false">C10+C11</f>
        <v>12.1965019435148</v>
      </c>
      <c r="D12" s="31" t="n">
        <f aca="false">D10+D11</f>
        <v>7.2811236288548</v>
      </c>
      <c r="E12" s="31" t="n">
        <f aca="false">E10+E11</f>
        <v>2.31950233782765</v>
      </c>
      <c r="F12" s="31" t="n">
        <f aca="false">F10+F11</f>
        <v>3.92014737444256</v>
      </c>
      <c r="G12" s="31" t="n">
        <f aca="false">G10+G11</f>
        <v>70.6726969326541</v>
      </c>
      <c r="H12" s="31" t="n">
        <f aca="false">H10+H11</f>
        <v>24.9422995162907</v>
      </c>
      <c r="I12" s="31" t="n">
        <f aca="false">I10+I11</f>
        <v>2.01285025984459</v>
      </c>
      <c r="J12" s="31" t="n">
        <f aca="false">J10+J11</f>
        <v>21.2697385392527</v>
      </c>
      <c r="K12" s="29" t="n">
        <f aca="false">SUM(B12:I12)</f>
        <v>247.721796205362</v>
      </c>
      <c r="L12" s="29" t="n">
        <f aca="false">SUM(B12:J12)</f>
        <v>268.991534744615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$E$147</f>
        <v>9.9989897932525</v>
      </c>
      <c r="C19" s="27" t="n">
        <f aca="false">$E$146</f>
        <v>6.2049571338294</v>
      </c>
      <c r="D19" s="27" t="n">
        <f aca="false">E104</f>
        <v>4.93492451163</v>
      </c>
      <c r="E19" s="27"/>
      <c r="F19" s="27" t="n">
        <f aca="false">E105*0.8</f>
        <v>4.2499099568492</v>
      </c>
      <c r="G19" s="27" t="n">
        <f aca="false">E102</f>
        <v>47.5484242990451</v>
      </c>
      <c r="H19" s="27" t="n">
        <f aca="false">E103</f>
        <v>14.0831624803771</v>
      </c>
      <c r="I19" s="28" t="n">
        <f aca="false">E105*0.2</f>
        <v>1.0624774892123</v>
      </c>
      <c r="J19" s="28" t="n">
        <f aca="false">$E$150</f>
        <v>9.3379356904995</v>
      </c>
      <c r="K19" s="29" t="n">
        <f aca="false">SUM(B19:I19)</f>
        <v>88.0828456641956</v>
      </c>
      <c r="L19" s="29" t="n">
        <f aca="false">SUM(B19:J19)</f>
        <v>97.4207813546951</v>
      </c>
    </row>
    <row r="20" customFormat="false" ht="13.8" hidden="false" customHeight="false" outlineLevel="0" collapsed="false">
      <c r="A20" s="0" t="s">
        <v>24</v>
      </c>
      <c r="B20" s="30" t="n">
        <f aca="false">$E$157</f>
        <v>5.98447430349206</v>
      </c>
      <c r="C20" s="27" t="n">
        <f aca="false">$E$156</f>
        <v>1.88983399057644</v>
      </c>
      <c r="D20" s="31" t="n">
        <f aca="false">$E$124</f>
        <v>1.2128640170093</v>
      </c>
      <c r="E20" s="28" t="n">
        <f aca="false">0.3*$E$125</f>
        <v>0.88985925557568</v>
      </c>
      <c r="F20" s="32" t="n">
        <v>0</v>
      </c>
      <c r="G20" s="30" t="n">
        <f aca="false">$E$122</f>
        <v>7.6367763131593</v>
      </c>
      <c r="H20" s="30" t="n">
        <f aca="false">$E$123</f>
        <v>1.1877838033291</v>
      </c>
      <c r="I20" s="28" t="n">
        <f aca="false">0.7*$E$125</f>
        <v>2.07633826300992</v>
      </c>
      <c r="J20" s="28" t="n">
        <f aca="false">$E$159</f>
        <v>2.83475098586466</v>
      </c>
      <c r="K20" s="29" t="n">
        <f aca="false">SUM(B20:I20)</f>
        <v>20.8779299461518</v>
      </c>
      <c r="L20" s="29" t="n">
        <f aca="false">SUM(B20:J20)</f>
        <v>23.7126809320165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$E$111</f>
        <v>10.5272388441995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$E$112</f>
        <v>3.6096074768447</v>
      </c>
      <c r="H21" s="28" t="n">
        <f aca="false">$E$115</f>
        <v>1.1084110528761</v>
      </c>
      <c r="I21" s="31" t="n">
        <v>0</v>
      </c>
      <c r="J21" s="31"/>
      <c r="K21" s="29" t="n">
        <f aca="false">SUM(B21:I21)</f>
        <v>15.2452573739203</v>
      </c>
      <c r="L21" s="29" t="n">
        <f aca="false">SUM(B21:J21)</f>
        <v>15.2452573739203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$E$116</f>
        <v>23.2958574876476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SUM(B22:I22)</f>
        <v>23.2958574876476</v>
      </c>
      <c r="L22" s="29" t="n">
        <f aca="false">SUM(B22:J22)</f>
        <v>23.2958574876476</v>
      </c>
    </row>
    <row r="23" customFormat="false" ht="13.8" hidden="false" customHeight="false" outlineLevel="0" collapsed="false">
      <c r="A23" s="0" t="s">
        <v>116</v>
      </c>
      <c r="B23" s="30" t="n">
        <f aca="false">$E$86+$E$91+$E$96+$E$126+$E$131+$E$136</f>
        <v>46.646685868435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SUM(B23:I23)</f>
        <v>46.646685868435</v>
      </c>
      <c r="L23" s="29" t="n">
        <f aca="false">SUM(B23:J23)</f>
        <v>46.646685868435</v>
      </c>
    </row>
    <row r="24" customFormat="false" ht="13.8" hidden="false" customHeight="false" outlineLevel="0" collapsed="false">
      <c r="A24" s="33" t="s">
        <v>21</v>
      </c>
      <c r="C24" s="30" t="n">
        <f aca="false">$E$106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$E$165</f>
        <v>15.2161743770855</v>
      </c>
      <c r="K24" s="29" t="n">
        <f aca="false">SUM(B24:I24)</f>
        <v>6.1482630691953</v>
      </c>
      <c r="L24" s="29" t="n">
        <f aca="false">SUM(B24:J24)</f>
        <v>21.3644374462808</v>
      </c>
    </row>
    <row r="25" customFormat="false" ht="13.8" hidden="false" customHeight="false" outlineLevel="0" collapsed="false">
      <c r="A25" s="33" t="s">
        <v>117</v>
      </c>
      <c r="B25" s="30" t="n">
        <f aca="false">0.2*$E$90</f>
        <v>0.22503353420074</v>
      </c>
      <c r="C25" s="30" t="n">
        <v>0</v>
      </c>
      <c r="D25" s="31" t="n">
        <f aca="false">$E$89</f>
        <v>0</v>
      </c>
      <c r="E25" s="31" t="n">
        <f aca="false">0.8*$E$90</f>
        <v>0.90013413680296</v>
      </c>
      <c r="F25" s="31" t="n">
        <v>0</v>
      </c>
      <c r="G25" s="31" t="n">
        <f aca="false">$E$87</f>
        <v>2.2363979070775</v>
      </c>
      <c r="H25" s="31" t="n">
        <v>0</v>
      </c>
      <c r="I25" s="31" t="n">
        <v>0</v>
      </c>
      <c r="J25" s="31"/>
      <c r="K25" s="29" t="n">
        <f aca="false">SUM(B25:I25)</f>
        <v>3.3615655780812</v>
      </c>
      <c r="L25" s="29" t="n">
        <f aca="false">SUM(B25:J25)</f>
        <v>3.3615655780812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SUM(B19:B25)</f>
        <v>96.6782798312274</v>
      </c>
      <c r="C26" s="30" t="n">
        <f aca="false">SUM(C19:C25)</f>
        <v>14.2430541936011</v>
      </c>
      <c r="D26" s="30" t="n">
        <f aca="false">SUM(D19:D25)</f>
        <v>6.1477885286393</v>
      </c>
      <c r="E26" s="30" t="n">
        <f aca="false">SUM(E19:E25)</f>
        <v>1.78999339237864</v>
      </c>
      <c r="F26" s="30" t="n">
        <f aca="false">SUM(F19:F25)</f>
        <v>4.2499099568492</v>
      </c>
      <c r="G26" s="30" t="n">
        <f aca="false">SUM(G19:G25)</f>
        <v>61.0312059961266</v>
      </c>
      <c r="H26" s="30" t="n">
        <f aca="false">SUM(H19:H25)</f>
        <v>16.3793573365823</v>
      </c>
      <c r="I26" s="30" t="n">
        <f aca="false">SUM(I19:I25)</f>
        <v>3.13881575222222</v>
      </c>
      <c r="J26" s="30" t="n">
        <f aca="false">SUM(J19:J25)</f>
        <v>27.3888610534497</v>
      </c>
      <c r="K26" s="29" t="n">
        <f aca="false">SUM(B26:I26)</f>
        <v>203.658404987627</v>
      </c>
      <c r="L26" s="29" t="n">
        <f aca="false">SUM(B26:J26)</f>
        <v>231.047266041076</v>
      </c>
    </row>
    <row r="27" customFormat="false" ht="13.8" hidden="false" customHeight="false" outlineLevel="0" collapsed="false">
      <c r="A27" s="33" t="s">
        <v>120</v>
      </c>
      <c r="B27" s="30" t="n">
        <f aca="false">$C$80*11.63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SUM(B27:I27)</f>
        <v>34.388452213464</v>
      </c>
      <c r="L27" s="29" t="n">
        <f aca="false">SUM(B27:J27)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B26+B27</f>
        <v>131.066732044691</v>
      </c>
      <c r="C28" s="31" t="n">
        <f aca="false">C26+C27</f>
        <v>14.2430541936011</v>
      </c>
      <c r="D28" s="31" t="n">
        <f aca="false">D26+D27</f>
        <v>6.1477885286393</v>
      </c>
      <c r="E28" s="31" t="n">
        <f aca="false">E26+E27</f>
        <v>1.78999339237864</v>
      </c>
      <c r="F28" s="31" t="n">
        <f aca="false">F26+F27</f>
        <v>4.2499099568492</v>
      </c>
      <c r="G28" s="31" t="n">
        <f aca="false">G26+G27</f>
        <v>61.0312059961266</v>
      </c>
      <c r="H28" s="31" t="n">
        <f aca="false">H26+H27</f>
        <v>16.3793573365823</v>
      </c>
      <c r="I28" s="31" t="n">
        <f aca="false">I26+I27</f>
        <v>3.13881575222222</v>
      </c>
      <c r="J28" s="31" t="n">
        <f aca="false">J26+J27</f>
        <v>27.3888610534497</v>
      </c>
      <c r="K28" s="29" t="n">
        <f aca="false">SUM(B28:I28)</f>
        <v>238.046857201091</v>
      </c>
      <c r="L28" s="29" t="n">
        <f aca="false">SUM(B28:J28)</f>
        <v>265.43571825454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$F$147</f>
        <v>8.2006816662837</v>
      </c>
      <c r="C34" s="27" t="n">
        <f aca="false">$F$146</f>
        <v>7.5716042129869</v>
      </c>
      <c r="D34" s="27" t="n">
        <f aca="false">F104</f>
        <v>4.9754463843647</v>
      </c>
      <c r="E34" s="27"/>
      <c r="F34" s="27" t="n">
        <f aca="false">F105*0.8</f>
        <v>4.3487315450728</v>
      </c>
      <c r="G34" s="27" t="n">
        <f aca="false">F102</f>
        <v>38.00935055483</v>
      </c>
      <c r="H34" s="27" t="n">
        <f aca="false">F103</f>
        <v>8.6851922818951</v>
      </c>
      <c r="I34" s="28" t="n">
        <f aca="false">F105*0.2</f>
        <v>1.0871828862682</v>
      </c>
      <c r="J34" s="28" t="n">
        <f aca="false">$F$150</f>
        <v>11.5464681575204</v>
      </c>
      <c r="K34" s="39" t="n">
        <f aca="false">SUM(B34:I34)</f>
        <v>72.8781895317014</v>
      </c>
      <c r="L34" s="29" t="n">
        <f aca="false">SUM(B34:J34)</f>
        <v>84.4246576892218</v>
      </c>
    </row>
    <row r="35" customFormat="false" ht="13.8" hidden="false" customHeight="false" outlineLevel="0" collapsed="false">
      <c r="A35" s="0" t="s">
        <v>24</v>
      </c>
      <c r="B35" s="30" t="n">
        <f aca="false">$F$157</f>
        <v>4.5212631541398</v>
      </c>
      <c r="C35" s="27" t="n">
        <f aca="false">$F$156</f>
        <v>3.0141754360932</v>
      </c>
      <c r="D35" s="31" t="n">
        <f aca="false">$F$124</f>
        <v>1.1658630848494</v>
      </c>
      <c r="E35" s="28" t="n">
        <f aca="false">0.2*$F$125</f>
        <v>0.72420288618674</v>
      </c>
      <c r="F35" s="32" t="n">
        <v>0</v>
      </c>
      <c r="G35" s="30" t="n">
        <f aca="false">$F$122</f>
        <v>6.4459675130539</v>
      </c>
      <c r="H35" s="30" t="n">
        <f aca="false">$F$123</f>
        <v>0.2986860915971</v>
      </c>
      <c r="I35" s="28" t="n">
        <f aca="false">0.8*$F$125</f>
        <v>2.89681154474696</v>
      </c>
      <c r="J35" s="28" t="n">
        <f aca="false">$F$159</f>
        <v>4.5212631541398</v>
      </c>
      <c r="K35" s="29" t="n">
        <f aca="false">SUM(B35:I35)</f>
        <v>19.0669697106671</v>
      </c>
      <c r="L35" s="29" t="n">
        <f aca="false">SUM(B35:J35)</f>
        <v>23.5882328648069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$F$111</f>
        <v>11.2851009391265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$F$112</f>
        <v>3.0165701504215</v>
      </c>
      <c r="H36" s="28" t="n">
        <f aca="false">$F$115</f>
        <v>0.8214761250153</v>
      </c>
      <c r="I36" s="31" t="n">
        <v>0</v>
      </c>
      <c r="J36" s="31"/>
      <c r="K36" s="29" t="n">
        <f aca="false">SUM(B36:I36)</f>
        <v>15.1231472145633</v>
      </c>
      <c r="L36" s="29" t="n">
        <f aca="false">SUM(B36:J36)</f>
        <v>15.1231472145633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$F$116</f>
        <v>19.2482465478315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SUM(B37:I37)</f>
        <v>19.2482465478315</v>
      </c>
      <c r="L37" s="29" t="n">
        <f aca="false">SUM(B37:J37)</f>
        <v>19.2482465478315</v>
      </c>
    </row>
    <row r="38" customFormat="false" ht="13.8" hidden="false" customHeight="false" outlineLevel="0" collapsed="false">
      <c r="A38" s="0" t="s">
        <v>116</v>
      </c>
      <c r="B38" s="30" t="n">
        <f aca="false">$F$86+$F$91+$F$96+$F$126+$F$131+$F$136</f>
        <v>46.3715755459063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SUM(B38:I38)</f>
        <v>46.3715755459063</v>
      </c>
      <c r="L38" s="29" t="n">
        <f aca="false">SUM(B38:J38)</f>
        <v>46.3715755459063</v>
      </c>
    </row>
    <row r="39" customFormat="false" ht="13.8" hidden="false" customHeight="false" outlineLevel="0" collapsed="false">
      <c r="A39" s="33" t="s">
        <v>21</v>
      </c>
      <c r="C39" s="30" t="n">
        <f aca="false">$F$106</f>
        <v>6.0014767254627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$F$165</f>
        <v>14.8528967200834</v>
      </c>
      <c r="K39" s="29" t="n">
        <f aca="false">SUM(B39:I39)</f>
        <v>6.0014767254627</v>
      </c>
      <c r="L39" s="29" t="n">
        <f aca="false">SUM(B39:J39)</f>
        <v>20.8543734455461</v>
      </c>
    </row>
    <row r="40" customFormat="false" ht="13.8" hidden="false" customHeight="false" outlineLevel="0" collapsed="false">
      <c r="A40" s="33" t="s">
        <v>117</v>
      </c>
      <c r="B40" s="30" t="n">
        <f aca="false">0.6*$F$90</f>
        <v>0.57553979622138</v>
      </c>
      <c r="C40" s="27"/>
      <c r="D40" s="31" t="n">
        <v>0</v>
      </c>
      <c r="E40" s="31" t="n">
        <f aca="false">0.4*$F$90</f>
        <v>0.38369319748092</v>
      </c>
      <c r="F40" s="31" t="n">
        <v>0</v>
      </c>
      <c r="G40" s="31" t="n">
        <f aca="false">$F$87</f>
        <v>1.9118451986197</v>
      </c>
      <c r="H40" s="31" t="n">
        <v>0</v>
      </c>
      <c r="I40" s="31" t="n">
        <v>0</v>
      </c>
      <c r="J40" s="31"/>
      <c r="K40" s="29" t="n">
        <f aca="false">SUM(B40:I40)</f>
        <v>2.871078192322</v>
      </c>
      <c r="L40" s="29" t="n">
        <f aca="false">SUM(B40:J40)</f>
        <v>2.871078192322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SUM(B34:B40)</f>
        <v>90.2024076495092</v>
      </c>
      <c r="C41" s="30" t="n">
        <f aca="false">SUM(C34:C40)</f>
        <v>16.5872563745428</v>
      </c>
      <c r="D41" s="30" t="n">
        <f aca="false">SUM(D34:D40)</f>
        <v>6.1413094692141</v>
      </c>
      <c r="E41" s="30" t="n">
        <f aca="false">SUM(E34:E40)</f>
        <v>1.10789608366766</v>
      </c>
      <c r="F41" s="30" t="n">
        <f aca="false">SUM(F34:F40)</f>
        <v>4.3487315450728</v>
      </c>
      <c r="G41" s="30" t="n">
        <f aca="false">SUM(G34:G40)</f>
        <v>49.3837334169251</v>
      </c>
      <c r="H41" s="30" t="n">
        <f aca="false">SUM(H34:H40)</f>
        <v>9.8053544985075</v>
      </c>
      <c r="I41" s="30" t="n">
        <f aca="false">SUM(I34:I40)</f>
        <v>3.98399443101516</v>
      </c>
      <c r="J41" s="30" t="n">
        <f aca="false">SUM(J34:J40)</f>
        <v>30.9206280317436</v>
      </c>
      <c r="K41" s="29" t="n">
        <f aca="false">SUM(B41:I41)</f>
        <v>181.560683468454</v>
      </c>
      <c r="L41" s="29" t="n">
        <f aca="false">SUM(B41:J41)</f>
        <v>212.481311500198</v>
      </c>
    </row>
    <row r="42" customFormat="false" ht="13.8" hidden="false" customHeight="false" outlineLevel="0" collapsed="false">
      <c r="A42" s="33" t="s">
        <v>120</v>
      </c>
      <c r="B42" s="30" t="n">
        <f aca="false">$D$80*11.63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SUM(B42:I42)</f>
        <v>39.8656411063733</v>
      </c>
      <c r="L42" s="29" t="n">
        <f aca="false">SUM(B42:J42)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B41+B42</f>
        <v>130.068048755883</v>
      </c>
      <c r="C43" s="31" t="n">
        <f aca="false">C41+C42</f>
        <v>16.5872563745428</v>
      </c>
      <c r="D43" s="31" t="n">
        <f aca="false">D41+D42</f>
        <v>6.1413094692141</v>
      </c>
      <c r="E43" s="31" t="n">
        <f aca="false">E41+E42</f>
        <v>1.10789608366766</v>
      </c>
      <c r="F43" s="31" t="n">
        <f aca="false">F41+F42</f>
        <v>4.3487315450728</v>
      </c>
      <c r="G43" s="31" t="n">
        <f aca="false">G41+G42</f>
        <v>49.3837334169251</v>
      </c>
      <c r="H43" s="31" t="n">
        <f aca="false">H41+H42</f>
        <v>9.8053544985075</v>
      </c>
      <c r="I43" s="31" t="n">
        <f aca="false">I41+I42</f>
        <v>3.98399443101516</v>
      </c>
      <c r="J43" s="31" t="n">
        <f aca="false">J41+J42</f>
        <v>30.9206280317436</v>
      </c>
      <c r="K43" s="29" t="n">
        <f aca="false">SUM(B43:I43)</f>
        <v>221.426324574828</v>
      </c>
      <c r="L43" s="29" t="n">
        <f aca="false">SUM(B43:J43)</f>
        <v>252.346952606571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$G$147</f>
        <v>6.2510821309728</v>
      </c>
      <c r="C49" s="27" t="n">
        <f aca="false">$G$146</f>
        <v>8.7572673154728</v>
      </c>
      <c r="D49" s="27" t="n">
        <f aca="false">G104</f>
        <v>6.9843821736083</v>
      </c>
      <c r="E49" s="27"/>
      <c r="F49" s="27" t="n">
        <f aca="false">G105*0.8</f>
        <v>4.71082810227576</v>
      </c>
      <c r="G49" s="27" t="n">
        <f aca="false">G102</f>
        <v>25.6314395299253</v>
      </c>
      <c r="H49" s="27" t="n">
        <f aca="false">G103</f>
        <v>3.8005536569174</v>
      </c>
      <c r="I49" s="28" t="n">
        <f aca="false">G105*0.2</f>
        <v>1.17770702556894</v>
      </c>
      <c r="J49" s="28" t="n">
        <f aca="false">$G$150</f>
        <v>13.4366678945742</v>
      </c>
      <c r="K49" s="40" t="n">
        <f aca="false">SUM(B49:I49)</f>
        <v>57.3132599347413</v>
      </c>
      <c r="L49" s="29" t="n">
        <f aca="false">SUM(B49:J49)</f>
        <v>70.7499278293155</v>
      </c>
    </row>
    <row r="50" customFormat="false" ht="13.8" hidden="false" customHeight="false" outlineLevel="0" collapsed="false">
      <c r="A50" s="0" t="s">
        <v>24</v>
      </c>
      <c r="B50" s="30" t="n">
        <f aca="false">$G$157</f>
        <v>3.5520333021444</v>
      </c>
      <c r="C50" s="27" t="n">
        <f aca="false">$G$156</f>
        <v>3.5520333021444</v>
      </c>
      <c r="D50" s="31" t="n">
        <f aca="false">$H$124</f>
        <v>0.8752518855222</v>
      </c>
      <c r="E50" s="28" t="n">
        <v>0</v>
      </c>
      <c r="F50" s="32" t="n">
        <v>0</v>
      </c>
      <c r="G50" s="30" t="n">
        <f aca="false">$G$122</f>
        <v>5.5018323542602</v>
      </c>
      <c r="H50" s="30" t="n">
        <f aca="false">$G$123</f>
        <v>0.1849798850614</v>
      </c>
      <c r="I50" s="28" t="n">
        <f aca="false">$G$125</f>
        <v>3.7706505178391</v>
      </c>
      <c r="J50" s="28" t="n">
        <f aca="false">$G$159</f>
        <v>5.3280499532166</v>
      </c>
      <c r="K50" s="40" t="n">
        <f aca="false">SUM(B50:I50)</f>
        <v>17.4367812469717</v>
      </c>
      <c r="L50" s="29" t="n">
        <f aca="false">SUM(B50:J50)</f>
        <v>22.7648312001883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$G$111</f>
        <v>11.8721732447888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$G$112</f>
        <v>2.5273894433781</v>
      </c>
      <c r="H51" s="28" t="n">
        <f aca="false">$G$115</f>
        <v>0.6116646575147</v>
      </c>
      <c r="I51" s="31" t="n">
        <v>0</v>
      </c>
      <c r="J51" s="31"/>
      <c r="K51" s="40" t="n">
        <f aca="false">SUM(B51:I51)</f>
        <v>15.0112273456816</v>
      </c>
      <c r="L51" s="29" t="n">
        <f aca="false">SUM(B51:J51)</f>
        <v>15.0112273456816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$G$116</f>
        <v>15.1339270084683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SUM(B52:I52)</f>
        <v>15.1339270084683</v>
      </c>
      <c r="L52" s="29" t="n">
        <f aca="false">SUM(B52:J52)</f>
        <v>15.1339270084683</v>
      </c>
    </row>
    <row r="53" customFormat="false" ht="13.8" hidden="false" customHeight="false" outlineLevel="0" collapsed="false">
      <c r="A53" s="0" t="s">
        <v>116</v>
      </c>
      <c r="B53" s="30" t="n">
        <f aca="false">$G$86+$G$96+$G$91+$G$126+$G$131+$G$136</f>
        <v>45.8726224141414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SUM(B53:I53)</f>
        <v>45.8726224141414</v>
      </c>
      <c r="L53" s="29" t="n">
        <f aca="false">SUM(B53:J53)</f>
        <v>45.8726224141414</v>
      </c>
    </row>
    <row r="54" customFormat="false" ht="13.8" hidden="false" customHeight="false" outlineLevel="0" collapsed="false">
      <c r="A54" s="33" t="s">
        <v>21</v>
      </c>
      <c r="C54" s="30" t="n">
        <f aca="false">$G$106</f>
        <v>6.0871951922677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$G$165</f>
        <v>18.7810200776226</v>
      </c>
      <c r="K54" s="40" t="n">
        <f aca="false">SUM(B54:I54)</f>
        <v>6.0871951922677</v>
      </c>
      <c r="L54" s="29" t="n">
        <f aca="false">SUM(B54:J54)</f>
        <v>24.8682152698903</v>
      </c>
    </row>
    <row r="55" customFormat="false" ht="13.8" hidden="false" customHeight="false" outlineLevel="0" collapsed="false">
      <c r="A55" s="33" t="s">
        <v>117</v>
      </c>
      <c r="B55" s="30" t="n">
        <f aca="false">$G$90</f>
        <v>0.8198832122036</v>
      </c>
      <c r="C55" s="27"/>
      <c r="D55" s="31" t="n">
        <v>0</v>
      </c>
      <c r="E55" s="31" t="n">
        <v>0</v>
      </c>
      <c r="F55" s="31" t="n">
        <v>0</v>
      </c>
      <c r="G55" s="31" t="n">
        <f aca="false">$G$87</f>
        <v>1.6393643584637</v>
      </c>
      <c r="H55" s="31" t="n">
        <v>0</v>
      </c>
      <c r="I55" s="31" t="n">
        <v>0</v>
      </c>
      <c r="J55" s="31"/>
      <c r="K55" s="40" t="n">
        <f aca="false">SUM(B55:I55)</f>
        <v>2.4592475706673</v>
      </c>
      <c r="L55" s="29" t="n">
        <f aca="false">SUM(B55:J55)</f>
        <v>2.4592475706673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SUM(B49:B55)</f>
        <v>83.5017213127193</v>
      </c>
      <c r="C56" s="30" t="n">
        <f aca="false">SUM(C49:C55)</f>
        <v>18.3964958098849</v>
      </c>
      <c r="D56" s="30" t="n">
        <f aca="false">SUM(D49:D55)</f>
        <v>7.8596340591305</v>
      </c>
      <c r="E56" s="30" t="n">
        <f aca="false">SUM(E49:E55)</f>
        <v>0</v>
      </c>
      <c r="F56" s="30" t="n">
        <f aca="false">SUM(F49:F55)</f>
        <v>4.71082810227576</v>
      </c>
      <c r="G56" s="30" t="n">
        <f aca="false">SUM(G49:G55)</f>
        <v>35.3000256860273</v>
      </c>
      <c r="H56" s="30" t="n">
        <f aca="false">SUM(H49:H55)</f>
        <v>4.5971981994935</v>
      </c>
      <c r="I56" s="30" t="n">
        <f aca="false">SUM(I49:I55)</f>
        <v>4.94835754340804</v>
      </c>
      <c r="J56" s="30" t="n">
        <f aca="false">SUM(J49:J55)</f>
        <v>37.5457379254134</v>
      </c>
      <c r="K56" s="40" t="n">
        <f aca="false">SUM(B56:I56)</f>
        <v>159.314260712939</v>
      </c>
      <c r="L56" s="29" t="n">
        <f aca="false">SUM(B56:J56)</f>
        <v>196.859998638353</v>
      </c>
    </row>
    <row r="57" customFormat="false" ht="13.8" hidden="false" customHeight="false" outlineLevel="0" collapsed="false">
      <c r="A57" s="33" t="s">
        <v>120</v>
      </c>
      <c r="B57" s="30" t="n">
        <f aca="false">$E$80*11.63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SUM(B57:I57)</f>
        <v>44.0148890528076</v>
      </c>
      <c r="L57" s="29" t="n">
        <f aca="false">SUM(B57:J57)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B56+B57</f>
        <v>127.516610365527</v>
      </c>
      <c r="C58" s="31" t="n">
        <f aca="false">C56+C57</f>
        <v>18.3964958098849</v>
      </c>
      <c r="D58" s="31" t="n">
        <f aca="false">D56+D57</f>
        <v>7.8596340591305</v>
      </c>
      <c r="E58" s="31" t="n">
        <f aca="false">E56+E57</f>
        <v>0</v>
      </c>
      <c r="F58" s="31" t="n">
        <f aca="false">F56+F57</f>
        <v>4.71082810227576</v>
      </c>
      <c r="G58" s="31" t="n">
        <f aca="false">G56+G57</f>
        <v>35.3000256860273</v>
      </c>
      <c r="H58" s="31" t="n">
        <f aca="false">H56+H57</f>
        <v>4.5971981994935</v>
      </c>
      <c r="I58" s="31" t="n">
        <f aca="false">I56+I57</f>
        <v>4.94835754340804</v>
      </c>
      <c r="J58" s="31" t="n">
        <f aca="false">J56+J57</f>
        <v>37.5457379254134</v>
      </c>
      <c r="K58" s="40" t="n">
        <f aca="false">SUM(B58:I58)</f>
        <v>203.329149765747</v>
      </c>
      <c r="L58" s="29" t="n">
        <f aca="false">SUM(B58:J58)</f>
        <v>240.87488769116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7" t="n">
        <f aca="false">$H$147</f>
        <v>1.5527373985636</v>
      </c>
      <c r="C64" s="27" t="n">
        <f aca="false">$H$146</f>
        <v>7.5660950949975</v>
      </c>
      <c r="D64" s="27" t="n">
        <f aca="false">H104</f>
        <v>20.5212538872491</v>
      </c>
      <c r="E64" s="27"/>
      <c r="F64" s="27" t="n">
        <f aca="false">H105*0.8</f>
        <v>2.85881495488296</v>
      </c>
      <c r="G64" s="27" t="n">
        <f aca="false">H102</f>
        <v>1.4652289123133</v>
      </c>
      <c r="H64" s="27" t="n">
        <f aca="false">H103</f>
        <v>0.0096562553827</v>
      </c>
      <c r="I64" s="28" t="n">
        <f aca="false">H105*0.2</f>
        <v>0.71470373872074</v>
      </c>
      <c r="J64" s="28" t="n">
        <f aca="false">$H$150</f>
        <v>11.8718914115015</v>
      </c>
      <c r="K64" s="29" t="n">
        <f aca="false">SUM(B64:I64)</f>
        <v>34.6884902421099</v>
      </c>
      <c r="L64" s="29" t="n">
        <f aca="false">SUM(B64:J64)</f>
        <v>46.5603816536114</v>
      </c>
      <c r="M64" s="42" t="n">
        <f aca="false">K64/K3-1</f>
        <v>-0.669843934533793</v>
      </c>
      <c r="N64" s="42" t="n">
        <f aca="false">L64/L3 -1</f>
        <v>-0.587586736413031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L64</f>
        <v>46.5603816536114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$H$157</f>
        <v>0.10592163587622</v>
      </c>
      <c r="C65" s="27" t="n">
        <f aca="false">$H$156</f>
        <v>3.5520333021444</v>
      </c>
      <c r="D65" s="31" t="n">
        <f aca="false">$H$124</f>
        <v>0.8752518855222</v>
      </c>
      <c r="E65" s="28" t="n">
        <v>0</v>
      </c>
      <c r="F65" s="32" t="n">
        <v>0</v>
      </c>
      <c r="G65" s="30" t="n">
        <f aca="false">$H$122</f>
        <v>2.9764528093144</v>
      </c>
      <c r="H65" s="30" t="n">
        <f aca="false">$H$123</f>
        <v>0.0057708032239</v>
      </c>
      <c r="I65" s="28" t="n">
        <f aca="false">$H$125</f>
        <v>3.6641529935046</v>
      </c>
      <c r="J65" s="28" t="n">
        <f aca="false">$H$159</f>
        <v>5.3280499532166</v>
      </c>
      <c r="K65" s="29" t="n">
        <f aca="false">SUM(B65:I65)</f>
        <v>11.1795834295857</v>
      </c>
      <c r="L65" s="29" t="n">
        <f aca="false">SUM(B65:J65)</f>
        <v>16.5076333828023</v>
      </c>
      <c r="M65" s="42" t="n">
        <f aca="false">K65/K4-1</f>
        <v>-0.489494414774548</v>
      </c>
      <c r="N65" s="42" t="n">
        <f aca="false">L65/L4 -1</f>
        <v>-0.294382094858378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L65</f>
        <v>16.5076333828023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$H$111</f>
        <v>12.1336421451572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$H$112</f>
        <v>1.3502658627685</v>
      </c>
      <c r="H66" s="28" t="n">
        <f aca="false">$H$115</f>
        <v>0.2383304325457</v>
      </c>
      <c r="I66" s="31" t="n">
        <v>0</v>
      </c>
      <c r="J66" s="31"/>
      <c r="K66" s="29" t="n">
        <f aca="false">SUM(B66:I66)</f>
        <v>13.7222384404714</v>
      </c>
      <c r="L66" s="29" t="n">
        <f aca="false">SUM(B66:J66)</f>
        <v>13.7222384404714</v>
      </c>
      <c r="M66" s="42" t="n">
        <f aca="false">K66/K5-1</f>
        <v>-0.0535622675141074</v>
      </c>
      <c r="N66" s="42" t="n">
        <f aca="false">L66/L5 -1</f>
        <v>-0.0535622675141074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L66</f>
        <v>13.7222384404714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$H$116</f>
        <v>9.819005682493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SUM(B67:I67)</f>
        <v>9.819005682493</v>
      </c>
      <c r="L67" s="29" t="n">
        <f aca="false">SUM(B67:J67)</f>
        <v>9.819005682493</v>
      </c>
      <c r="M67" s="42" t="n">
        <f aca="false">K67/K6-1</f>
        <v>-0.606297285578444</v>
      </c>
      <c r="N67" s="42" t="n">
        <f aca="false">L67/L6 -1</f>
        <v>-0.606297285578444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L67+L68+L69+L70</f>
        <v>83.6602931485927</v>
      </c>
      <c r="AB67" s="15" t="n"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$H$86+$H$91+$H$96+$H$126+$H$131+$H$136</f>
        <v>42.4676470480472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SUM(B68:I68)</f>
        <v>42.4676470480472</v>
      </c>
      <c r="L68" s="29" t="n">
        <f aca="false">SUM(B68:J68)</f>
        <v>42.4676470480472</v>
      </c>
      <c r="M68" s="42" t="n">
        <f aca="false">K68/K7-1</f>
        <v>-0.0321966535270619</v>
      </c>
      <c r="N68" s="42" t="n">
        <f aca="false">L68/L7 -1</f>
        <v>-0.0321966535270619</v>
      </c>
      <c r="S68" s="0" t="s">
        <v>119</v>
      </c>
      <c r="T68" s="15" t="n">
        <f aca="false">SUM(T64:T67)</f>
        <v>100.086</v>
      </c>
      <c r="U68" s="15" t="n">
        <f aca="false">SUM(U64:U67)</f>
        <v>13.114</v>
      </c>
      <c r="V68" s="15" t="n">
        <f aca="false">SUM(V64:V67)</f>
        <v>21.58</v>
      </c>
      <c r="W68" s="15" t="n">
        <f aca="false">SUM(W64:W67)</f>
        <v>6.474</v>
      </c>
      <c r="X68" s="15" t="n">
        <f aca="false">SUM(X64:X67)</f>
        <v>8.798</v>
      </c>
      <c r="Y68" s="15" t="n">
        <f aca="false">SUM(Y64:Y67)</f>
        <v>6.308</v>
      </c>
      <c r="Z68" s="15" t="n">
        <f aca="false">SUM(Z64:Z67)</f>
        <v>166.36</v>
      </c>
      <c r="AA68" s="15" t="n">
        <f aca="false">$L$71</f>
        <v>160.450546625478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$H$106</f>
        <v>6.3653846511479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$H$165</f>
        <v>23.5947087779413</v>
      </c>
      <c r="K69" s="29" t="n">
        <f aca="false">SUM(B69:I69)</f>
        <v>6.3653846511479</v>
      </c>
      <c r="L69" s="29" t="n">
        <f aca="false">SUM(B69:J69)</f>
        <v>29.9600934290892</v>
      </c>
      <c r="M69" s="42" t="n">
        <f aca="false">K69/K8-1</f>
        <v>0.0766085615930205</v>
      </c>
      <c r="N69" s="42" t="n">
        <f aca="false">L69/L8 -1</f>
        <v>0.677853788410137</v>
      </c>
    </row>
    <row r="70" customFormat="false" ht="13.8" hidden="false" customHeight="false" outlineLevel="0" collapsed="false">
      <c r="A70" s="33" t="s">
        <v>117</v>
      </c>
      <c r="B70" s="30" t="n">
        <f aca="false">$H$90</f>
        <v>0.4612533797377</v>
      </c>
      <c r="C70" s="27"/>
      <c r="D70" s="31" t="n">
        <v>0</v>
      </c>
      <c r="E70" s="31" t="n">
        <v>0</v>
      </c>
      <c r="F70" s="31" t="n">
        <v>0</v>
      </c>
      <c r="G70" s="31" t="n">
        <f aca="false">$H$87</f>
        <v>0.9522936092256</v>
      </c>
      <c r="H70" s="31" t="n">
        <v>0</v>
      </c>
      <c r="I70" s="31" t="n">
        <v>0</v>
      </c>
      <c r="J70" s="31"/>
      <c r="K70" s="29" t="n">
        <f aca="false">SUM(B70:I70)</f>
        <v>1.4135469889633</v>
      </c>
      <c r="L70" s="29" t="n">
        <f aca="false">SUM(B70:J70)</f>
        <v>1.4135469889633</v>
      </c>
      <c r="M70" s="42" t="n">
        <f aca="false">K70/K9-1</f>
        <v>-0.632270040506289</v>
      </c>
      <c r="N70" s="42" t="n">
        <f aca="false">L70/L9 -1</f>
        <v>-0.632270040506289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SUM(B64:B70)</f>
        <v>66.5402072898749</v>
      </c>
      <c r="C71" s="30" t="n">
        <f aca="false">SUM(C64:C70)</f>
        <v>17.4835130482898</v>
      </c>
      <c r="D71" s="30" t="n">
        <f aca="false">SUM(D64:D70)</f>
        <v>21.3965057727713</v>
      </c>
      <c r="E71" s="30" t="n">
        <f aca="false">SUM(E64:E70)</f>
        <v>0</v>
      </c>
      <c r="F71" s="30" t="n">
        <f aca="false">SUM(F64:F70)</f>
        <v>2.85881495488296</v>
      </c>
      <c r="G71" s="30" t="n">
        <f aca="false">SUM(G64:G70)</f>
        <v>6.7442411936218</v>
      </c>
      <c r="H71" s="30" t="n">
        <f aca="false">SUM(H64:H70)</f>
        <v>0.2537574911523</v>
      </c>
      <c r="I71" s="30" t="n">
        <f aca="false">SUM(I64:I70)</f>
        <v>4.37885673222534</v>
      </c>
      <c r="J71" s="30" t="n">
        <f aca="false">SUM(J64:J70)</f>
        <v>40.7946501426594</v>
      </c>
      <c r="K71" s="29" t="n">
        <f aca="false">SUM(B71:I71)</f>
        <v>119.655896482818</v>
      </c>
      <c r="L71" s="29" t="n">
        <f aca="false">SUM(B71:J71)</f>
        <v>160.450546625478</v>
      </c>
      <c r="M71" s="42" t="n">
        <f aca="false">K71/K10-1</f>
        <v>-0.456212990522889</v>
      </c>
      <c r="N71" s="42" t="n">
        <f aca="false">L71/L10 -1</f>
        <v>-0.335089742796159</v>
      </c>
    </row>
    <row r="72" customFormat="false" ht="13.8" hidden="false" customHeight="false" outlineLevel="0" collapsed="false">
      <c r="A72" s="33" t="s">
        <v>120</v>
      </c>
      <c r="B72" s="30" t="n">
        <f aca="false">$F$80*11.63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SUM(B72:I72)</f>
        <v>65.4038097722956</v>
      </c>
      <c r="L72" s="29" t="n">
        <f aca="false">SUM(B72:J72)</f>
        <v>65.4038097722956</v>
      </c>
      <c r="M72" s="42" t="n">
        <f aca="false">K72/K11-1</f>
        <v>1.36285850655065</v>
      </c>
      <c r="N72" s="42" t="n">
        <f aca="false">L72/L11 -1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B71+B72</f>
        <v>131.94401706217</v>
      </c>
      <c r="C73" s="31" t="n">
        <f aca="false">C71+C72</f>
        <v>17.4835130482898</v>
      </c>
      <c r="D73" s="31" t="n">
        <f aca="false">D71+D72</f>
        <v>21.3965057727713</v>
      </c>
      <c r="E73" s="31" t="n">
        <f aca="false">E71+E72</f>
        <v>0</v>
      </c>
      <c r="F73" s="31" t="n">
        <f aca="false">F71+F72</f>
        <v>2.85881495488296</v>
      </c>
      <c r="G73" s="31" t="n">
        <f aca="false">G71+G72</f>
        <v>6.7442411936218</v>
      </c>
      <c r="H73" s="31" t="n">
        <f aca="false">H71+H72</f>
        <v>0.2537574911523</v>
      </c>
      <c r="I73" s="31" t="n">
        <f aca="false">I71+I72</f>
        <v>4.37885673222534</v>
      </c>
      <c r="J73" s="31" t="n">
        <f aca="false">J71+J72</f>
        <v>40.7946501426594</v>
      </c>
      <c r="K73" s="29" t="n">
        <f aca="false">SUM(B73:I73)</f>
        <v>185.059706255114</v>
      </c>
      <c r="L73" s="29" t="n">
        <f aca="false">SUM(B73:J73)</f>
        <v>225.854356397773</v>
      </c>
      <c r="M73" s="42" t="n">
        <f aca="false">K73/K12-1</f>
        <v>-0.252953478095651</v>
      </c>
      <c r="N73" s="42" t="n">
        <f aca="false">L73/L12 -1</f>
        <v>-0.160366304418452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 t="n">
        <f aca="false">$B$73/L$73</f>
        <v>0.584199566333763</v>
      </c>
      <c r="C75" s="26" t="n">
        <f aca="false">$C$73/L$73</f>
        <v>0.0774105637240751</v>
      </c>
      <c r="D75" s="26" t="n">
        <f aca="false">$D$73/L$73</f>
        <v>0.0947358559473075</v>
      </c>
      <c r="E75" s="26" t="n">
        <f aca="false">$E$73/L$73</f>
        <v>0</v>
      </c>
      <c r="F75" s="26" t="n">
        <f aca="false">$F$73/L$73</f>
        <v>0.012657780883571</v>
      </c>
      <c r="G75" s="26" t="n">
        <f aca="false">$G$73/L$73</f>
        <v>0.0298610188494389</v>
      </c>
      <c r="H75" s="26" t="n">
        <f aca="false">$H$73/L$73</f>
        <v>0.00112354481533836</v>
      </c>
      <c r="I75" s="26" t="n">
        <f aca="false">$I$73/L$73</f>
        <v>0.0193879666616362</v>
      </c>
      <c r="J75" s="26" t="n">
        <f aca="false">$J$73/L$73</f>
        <v>0.180623702784869</v>
      </c>
      <c r="K75" s="26"/>
      <c r="L75" s="26" t="n">
        <f aca="false">$L$73/L$73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138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Conso_energie_usage!$B$2</f>
        <v>Autre</v>
      </c>
      <c r="B86" s="51" t="str">
        <f aca="false">Conso_energie_usage!$C$2</f>
        <v>Electricité</v>
      </c>
      <c r="C86" s="51" t="n">
        <f aca="false">Conso_energie_usage!$D$2</f>
        <v>6.0791570898897</v>
      </c>
      <c r="D86" s="51" t="n">
        <f aca="false">Conso_energie_usage!$E$2</f>
        <v>8.8789881517377</v>
      </c>
      <c r="E86" s="51" t="n">
        <f aca="false">Conso_energie_usage!$F$2</f>
        <v>10.6077627394854</v>
      </c>
      <c r="F86" s="51" t="n">
        <f aca="false">Conso_energie_usage!$G$2</f>
        <v>11.4793930423326</v>
      </c>
      <c r="G86" s="51" t="n">
        <f aca="false">Conso_energie_usage!$H$2</f>
        <v>12.1456232615352</v>
      </c>
      <c r="H86" s="51" t="n">
        <f aca="false">Conso_energie_usage!$I$2</f>
        <v>12.9800381157502</v>
      </c>
      <c r="J86" s="4" t="s">
        <v>12</v>
      </c>
      <c r="K86" s="0" t="n">
        <f aca="false">SUMIFS(C$86:C$140,$A$86:$A$140,$J86)</f>
        <v>15.303179490221</v>
      </c>
      <c r="L86" s="0" t="n">
        <f aca="false">SUMIFS(D$86:D$140,$A$86:$A$140,$J86)</f>
        <v>16.129078394223</v>
      </c>
      <c r="M86" s="0" t="n">
        <f aca="false">SUMIFS(E$86:E$140,$A$86:$A$140,$J86)</f>
        <v>16.614695081658</v>
      </c>
      <c r="N86" s="0" t="n">
        <f aca="false">SUMIFS(F$86:F$140,$A$86:$A$140,$J86)</f>
        <v>16.3873941784242</v>
      </c>
      <c r="O86" s="0" t="n">
        <f aca="false">SUMIFS(G$86:G$140,$A$86:$A$140,$J86)</f>
        <v>16.1811023474125</v>
      </c>
      <c r="P86" s="0" t="n">
        <f aca="false">SUMIFS(H$86:H$140,$A$86:$A$140,$J86)</f>
        <v>15.0947125777525</v>
      </c>
    </row>
    <row r="87" customFormat="false" ht="13.4" hidden="false" customHeight="false" outlineLevel="0" collapsed="false">
      <c r="A87" s="51" t="str">
        <f aca="false">Conso_energie_usage!$B$3</f>
        <v>Autre</v>
      </c>
      <c r="B87" s="51" t="str">
        <f aca="false">Conso_energie_usage!$C$3</f>
        <v>Gaz</v>
      </c>
      <c r="C87" s="51" t="n">
        <f aca="false">Conso_energie_usage!$D$3</f>
        <v>3.0083180403482</v>
      </c>
      <c r="D87" s="51" t="n">
        <f aca="false">Conso_energie_usage!$E$3</f>
        <v>2.5572921097845</v>
      </c>
      <c r="E87" s="51" t="n">
        <f aca="false">Conso_energie_usage!$F$3</f>
        <v>2.2363979070775</v>
      </c>
      <c r="F87" s="51" t="n">
        <f aca="false">Conso_energie_usage!$G$3</f>
        <v>1.9118451986197</v>
      </c>
      <c r="G87" s="51" t="n">
        <f aca="false">Conso_energie_usage!$H$3</f>
        <v>1.6393643584637</v>
      </c>
      <c r="H87" s="51" t="n">
        <f aca="false">Conso_energie_usage!$I$3</f>
        <v>0.9522936092256</v>
      </c>
      <c r="J87" s="4" t="s">
        <v>15</v>
      </c>
      <c r="K87" s="0" t="n">
        <f aca="false">SUMIFS(C$86:C$140,$A$86:$A$140,$J87)</f>
        <v>4.9206550760369</v>
      </c>
      <c r="L87" s="0" t="n">
        <f aca="false">SUMIFS(D$86:D$140,$A$86:$A$140,$J87)</f>
        <v>5.6582719124568</v>
      </c>
      <c r="M87" s="0" t="n">
        <f aca="false">SUMIFS(E$86:E$140,$A$86:$A$140,$J87)</f>
        <v>5.6255963868421</v>
      </c>
      <c r="N87" s="0" t="n">
        <f aca="false">SUMIFS(F$86:F$140,$A$86:$A$140,$J87)</f>
        <v>5.5485362578656</v>
      </c>
      <c r="O87" s="0" t="n">
        <f aca="false">SUMIFS(G$86:G$140,$A$86:$A$140,$J87)</f>
        <v>5.2744553720462</v>
      </c>
      <c r="P87" s="0" t="n">
        <f aca="false">SUMIFS(H$86:H$140,$A$86:$A$140,$J87)</f>
        <v>3.6402045197608</v>
      </c>
    </row>
    <row r="88" customFormat="false" ht="13.4" hidden="false" customHeight="false" outlineLevel="0" collapsed="false">
      <c r="A88" s="51" t="str">
        <f aca="false">Conso_energie_usage!$B$4</f>
        <v>Autre</v>
      </c>
      <c r="B88" s="51" t="str">
        <f aca="false">Conso_energie_usage!$C$4</f>
        <v>Fioul</v>
      </c>
      <c r="C88" s="51" t="n">
        <f aca="false">Conso_energie_usage!$D$4</f>
        <v>4.7065148885455</v>
      </c>
      <c r="D88" s="51" t="n">
        <f aca="false">Conso_energie_usage!$E$4</f>
        <v>3.4061092111071</v>
      </c>
      <c r="E88" s="51" t="n">
        <f aca="false">Conso_energie_usage!$F$4</f>
        <v>2.6453667640914</v>
      </c>
      <c r="F88" s="51" t="n">
        <f aca="false">Conso_energie_usage!$G$4</f>
        <v>2.0369229437696</v>
      </c>
      <c r="G88" s="51" t="n">
        <f aca="false">Conso_energie_usage!$H$4</f>
        <v>1.57623151521</v>
      </c>
      <c r="H88" s="51" t="n">
        <f aca="false">Conso_energie_usage!$I$4</f>
        <v>0.701127473039</v>
      </c>
      <c r="J88" s="4" t="s">
        <v>17</v>
      </c>
      <c r="K88" s="0" t="n">
        <f aca="false">SUMIFS(C$86:C$140,$A$86:$A$140,$J88)</f>
        <v>9.1684083833807</v>
      </c>
      <c r="L88" s="0" t="n">
        <f aca="false">SUMIFS(D$86:D$140,$A$86:$A$140,$J88)</f>
        <v>10.5406316064033</v>
      </c>
      <c r="M88" s="0" t="n">
        <f aca="false">SUMIFS(E$86:E$140,$A$86:$A$140,$J88)</f>
        <v>11.474689678894</v>
      </c>
      <c r="N88" s="0" t="n">
        <f aca="false">SUMIFS(F$86:F$140,$A$86:$A$140,$J88)</f>
        <v>10.6625291714472</v>
      </c>
      <c r="O88" s="0" t="n">
        <f aca="false">SUMIFS(G$86:G$140,$A$86:$A$140,$J88)</f>
        <v>9.9237864006645</v>
      </c>
      <c r="P88" s="0" t="n">
        <f aca="false">SUMIFS(H$86:H$140,$A$86:$A$140,$J88)</f>
        <v>8.087883412318</v>
      </c>
    </row>
    <row r="89" customFormat="false" ht="13.4" hidden="false" customHeight="false" outlineLevel="0" collapsed="false">
      <c r="A89" s="51" t="str">
        <f aca="false">Conso_energie_usage!$B$5</f>
        <v>Autre</v>
      </c>
      <c r="B89" s="51" t="str">
        <f aca="false">Conso_energie_usage!$C$5</f>
        <v>Urbain</v>
      </c>
      <c r="C89" s="51" t="n">
        <f aca="false">Conso_energie_usage!$D$5</f>
        <v>0</v>
      </c>
      <c r="D89" s="51" t="n">
        <f aca="false">Conso_energie_usage!$E$5</f>
        <v>0</v>
      </c>
      <c r="E89" s="51" t="n">
        <f aca="false">Conso_energie_usage!$F$5</f>
        <v>0</v>
      </c>
      <c r="F89" s="51" t="n">
        <f aca="false">Conso_energie_usage!$G$5</f>
        <v>0</v>
      </c>
      <c r="G89" s="51" t="n">
        <f aca="false">Conso_energie_usage!$H$5</f>
        <v>0</v>
      </c>
      <c r="H89" s="51" t="n">
        <f aca="false">Conso_energie_usage!$I$5</f>
        <v>0</v>
      </c>
      <c r="J89" s="4" t="s">
        <v>19</v>
      </c>
      <c r="K89" s="0" t="n">
        <f aca="false">SUMIFS(C$86:C$140,$A$86:$A$140,$J89)</f>
        <v>111.71019013645</v>
      </c>
      <c r="L89" s="0" t="n">
        <f aca="false">SUMIFS(D$86:D$140,$A$86:$A$140,$J89)</f>
        <v>105.066948241968</v>
      </c>
      <c r="M89" s="0" t="n">
        <f aca="false">SUMIFS(E$86:E$140,$A$86:$A$140,$J89)</f>
        <v>88.0828456641956</v>
      </c>
      <c r="N89" s="0" t="n">
        <f aca="false">SUMIFS(F$86:F$140,$A$86:$A$140,$J89)</f>
        <v>72.8781895317014</v>
      </c>
      <c r="O89" s="0" t="n">
        <f aca="false">SUMIFS(G$86:G$140,$A$86:$A$140,$J89)</f>
        <v>57.3132599347413</v>
      </c>
      <c r="P89" s="0" t="n">
        <f aca="false">SUMIFS(H$86:H$140,$A$86:$A$140,$J89)</f>
        <v>34.6884902421099</v>
      </c>
    </row>
    <row r="90" customFormat="false" ht="14.9" hidden="false" customHeight="false" outlineLevel="0" collapsed="false">
      <c r="A90" s="51" t="str">
        <f aca="false">Conso_energie_usage!$B$6</f>
        <v>Autre</v>
      </c>
      <c r="B90" s="51" t="str">
        <f aca="false">Conso_energie_usage!$C$6</f>
        <v>Autres</v>
      </c>
      <c r="C90" s="51" t="n">
        <f aca="false">Conso_energie_usage!$D$6</f>
        <v>1.5091894714376</v>
      </c>
      <c r="D90" s="51" t="n">
        <f aca="false">Conso_energie_usage!$E$6</f>
        <v>1.2866889215937</v>
      </c>
      <c r="E90" s="51" t="n">
        <f aca="false">Conso_energie_usage!$F$6</f>
        <v>1.1251676710037</v>
      </c>
      <c r="F90" s="51" t="n">
        <f aca="false">Conso_energie_usage!$G$6</f>
        <v>0.9592329937023</v>
      </c>
      <c r="G90" s="51" t="n">
        <f aca="false">Conso_energie_usage!$H$6</f>
        <v>0.8198832122036</v>
      </c>
      <c r="H90" s="51" t="n">
        <f aca="false">Conso_energie_usage!$I$6</f>
        <v>0.4612533797377</v>
      </c>
      <c r="J90" s="4" t="s">
        <v>21</v>
      </c>
      <c r="K90" s="0" t="n">
        <f aca="false">SUMIFS(C$86:C$140,$A$86:$A$140,$J90)</f>
        <v>5.4238186881371</v>
      </c>
      <c r="L90" s="0" t="n">
        <f aca="false">SUMIFS(D$86:D$140,$A$86:$A$140,$J90)</f>
        <v>5.9124410470313</v>
      </c>
      <c r="M90" s="0" t="n">
        <f aca="false">SUMIFS(E$86:E$140,$A$86:$A$140,$J90)</f>
        <v>6.1482630691953</v>
      </c>
      <c r="N90" s="0" t="n">
        <f aca="false">SUMIFS(F$86:F$140,$A$86:$A$140,$J90)</f>
        <v>6.0014767254627</v>
      </c>
      <c r="O90" s="0" t="n">
        <f aca="false">SUMIFS(G$86:G$140,$A$86:$A$140,$J90)</f>
        <v>6.0871951922677</v>
      </c>
      <c r="P90" s="0" t="n">
        <f aca="false">SUMIFS(H$86:H$140,$A$86:$A$140,$J90)</f>
        <v>6.3653846511479</v>
      </c>
    </row>
    <row r="91" customFormat="false" ht="13.4" hidden="false" customHeight="false" outlineLevel="0" collapsed="false">
      <c r="A91" s="51" t="str">
        <f aca="false">Conso_energie_usage!$B$7</f>
        <v>Auxiliaires</v>
      </c>
      <c r="B91" s="51" t="str">
        <f aca="false">Conso_energie_usage!$C$7</f>
        <v>Electricité</v>
      </c>
      <c r="C91" s="51" t="n">
        <f aca="false">Conso_energie_usage!$D$7</f>
        <v>4.9206550760369</v>
      </c>
      <c r="D91" s="51" t="n">
        <f aca="false">Conso_energie_usage!$E$7</f>
        <v>5.6582719124568</v>
      </c>
      <c r="E91" s="51" t="n">
        <f aca="false">Conso_energie_usage!$F$7</f>
        <v>5.6255963868421</v>
      </c>
      <c r="F91" s="51" t="n">
        <f aca="false">Conso_energie_usage!$G$7</f>
        <v>5.5485362578656</v>
      </c>
      <c r="G91" s="51" t="n">
        <f aca="false">Conso_energie_usage!$H$7</f>
        <v>5.2744553720462</v>
      </c>
      <c r="H91" s="51" t="n">
        <f aca="false">Conso_energie_usage!$I$7</f>
        <v>3.6402045197608</v>
      </c>
      <c r="J91" s="4" t="s">
        <v>22</v>
      </c>
      <c r="K91" s="0" t="n">
        <f aca="false">SUMIFS(C$86:C$140,$A$86:$A$140,$J91)</f>
        <v>13.7919529816168</v>
      </c>
      <c r="L91" s="0" t="n">
        <f aca="false">SUMIFS(D$86:D$140,$A$86:$A$140,$J91)</f>
        <v>14.4988285752607</v>
      </c>
      <c r="M91" s="0" t="n">
        <f aca="false">SUMIFS(E$86:E$140,$A$86:$A$140,$J91)</f>
        <v>15.2452573739203</v>
      </c>
      <c r="N91" s="0" t="n">
        <f aca="false">SUMIFS(F$86:F$140,$A$86:$A$140,$J91)</f>
        <v>15.1231472145633</v>
      </c>
      <c r="O91" s="0" t="n">
        <f aca="false">SUMIFS(G$86:G$140,$A$86:$A$140,$J91)</f>
        <v>15.0112273456816</v>
      </c>
      <c r="P91" s="0" t="n">
        <f aca="false">SUMIFS(H$86:H$140,$A$86:$A$140,$J91)</f>
        <v>13.7222384404714</v>
      </c>
    </row>
    <row r="92" customFormat="false" ht="13.4" hidden="false" customHeight="false" outlineLevel="0" collapsed="false">
      <c r="A92" s="51" t="str">
        <f aca="false">Conso_energie_usage!$B$8</f>
        <v>Auxiliaires</v>
      </c>
      <c r="B92" s="51" t="str">
        <f aca="false">Conso_energie_usage!$C$8</f>
        <v>Gaz</v>
      </c>
      <c r="C92" s="51" t="n">
        <f aca="false">Conso_energie_usage!$D$8</f>
        <v>0</v>
      </c>
      <c r="D92" s="51" t="n">
        <f aca="false">Conso_energie_usage!$E$8</f>
        <v>0</v>
      </c>
      <c r="E92" s="51" t="n">
        <f aca="false">Conso_energie_usage!$F$8</f>
        <v>0</v>
      </c>
      <c r="F92" s="51" t="n">
        <f aca="false">Conso_energie_usage!$G$8</f>
        <v>0</v>
      </c>
      <c r="G92" s="51" t="n">
        <f aca="false">Conso_energie_usage!$H$8</f>
        <v>0</v>
      </c>
      <c r="H92" s="51" t="n">
        <f aca="false">Conso_energie_usage!$I$8</f>
        <v>0</v>
      </c>
      <c r="J92" s="4" t="s">
        <v>23</v>
      </c>
      <c r="K92" s="0" t="n">
        <f aca="false">SUMIFS(C$86:C$140,$A$86:$A$140,$J92)</f>
        <v>24.6721905629085</v>
      </c>
      <c r="L92" s="0" t="n">
        <f aca="false">SUMIFS(D$86:D$140,$A$86:$A$140,$J92)</f>
        <v>24.9401523606955</v>
      </c>
      <c r="M92" s="0" t="n">
        <f aca="false">SUMIFS(E$86:E$140,$A$86:$A$140,$J92)</f>
        <v>23.2958574876476</v>
      </c>
      <c r="N92" s="0" t="n">
        <f aca="false">SUMIFS(F$86:F$140,$A$86:$A$140,$J92)</f>
        <v>19.2482465478315</v>
      </c>
      <c r="O92" s="0" t="n">
        <f aca="false">SUMIFS(G$86:G$140,$A$86:$A$140,$J92)</f>
        <v>15.1339270084683</v>
      </c>
      <c r="P92" s="0" t="n">
        <f aca="false">SUMIFS(H$86:H$140,$A$86:$A$140,$J92)</f>
        <v>9.819005682493</v>
      </c>
    </row>
    <row r="93" customFormat="false" ht="13.4" hidden="false" customHeight="false" outlineLevel="0" collapsed="false">
      <c r="A93" s="51" t="str">
        <f aca="false">Conso_energie_usage!$B$9</f>
        <v>Auxiliaires</v>
      </c>
      <c r="B93" s="51" t="str">
        <f aca="false">Conso_energie_usage!$C$9</f>
        <v>Fioul</v>
      </c>
      <c r="C93" s="51" t="n">
        <f aca="false">Conso_energie_usage!$D$9</f>
        <v>0</v>
      </c>
      <c r="D93" s="51" t="n">
        <f aca="false">Conso_energie_usage!$E$9</f>
        <v>0</v>
      </c>
      <c r="E93" s="51" t="n">
        <f aca="false">Conso_energie_usage!$F$9</f>
        <v>0</v>
      </c>
      <c r="F93" s="51" t="n">
        <f aca="false">Conso_energie_usage!$G$9</f>
        <v>0</v>
      </c>
      <c r="G93" s="51" t="n">
        <f aca="false">Conso_energie_usage!$H$9</f>
        <v>0</v>
      </c>
      <c r="H93" s="51" t="n">
        <f aca="false">Conso_energie_usage!$I$9</f>
        <v>0</v>
      </c>
      <c r="J93" s="4" t="s">
        <v>24</v>
      </c>
      <c r="K93" s="0" t="n">
        <f aca="false">SUMIFS(C$86:C$140,$A$86:$A$140,$J93)</f>
        <v>21.7172314310581</v>
      </c>
      <c r="L93" s="0" t="n">
        <f aca="false">SUMIFS(D$86:D$140,$A$86:$A$140,$J93)</f>
        <v>21.8990423476925</v>
      </c>
      <c r="M93" s="0" t="n">
        <f aca="false">SUMIFS(E$86:E$140,$A$86:$A$140,$J93)</f>
        <v>20.8779299461518</v>
      </c>
      <c r="N93" s="0" t="n">
        <f aca="false">SUMIFS(F$86:F$140,$A$86:$A$140,$J93)</f>
        <v>19.0669697106671</v>
      </c>
      <c r="O93" s="0" t="n">
        <f aca="false">SUMIFS(G$86:G$140,$A$86:$A$140,$J93)</f>
        <v>17.6659947711329</v>
      </c>
      <c r="P93" s="0" t="n">
        <f aca="false">SUMIFS(H$86:H$140,$A$86:$A$140,$J93)</f>
        <v>11.7584939266139</v>
      </c>
    </row>
    <row r="94" customFormat="false" ht="25.35" hidden="false" customHeight="false" outlineLevel="0" collapsed="false">
      <c r="A94" s="51" t="str">
        <f aca="false">Conso_energie_usage!$B$10</f>
        <v>Auxiliaires</v>
      </c>
      <c r="B94" s="51" t="str">
        <f aca="false">Conso_energie_usage!$C$10</f>
        <v>Urbain</v>
      </c>
      <c r="C94" s="51" t="n">
        <f aca="false">Conso_energie_usage!$D$10</f>
        <v>0</v>
      </c>
      <c r="D94" s="51" t="n">
        <f aca="false">Conso_energie_usage!$E$10</f>
        <v>0</v>
      </c>
      <c r="E94" s="51" t="n">
        <f aca="false">Conso_energie_usage!$F$10</f>
        <v>0</v>
      </c>
      <c r="F94" s="51" t="n">
        <f aca="false">Conso_energie_usage!$G$10</f>
        <v>0</v>
      </c>
      <c r="G94" s="51" t="n">
        <f aca="false">Conso_energie_usage!$H$10</f>
        <v>0</v>
      </c>
      <c r="H94" s="51" t="n">
        <f aca="false">Conso_energie_usage!$I$10</f>
        <v>0</v>
      </c>
      <c r="J94" s="4" t="s">
        <v>25</v>
      </c>
      <c r="K94" s="0" t="n">
        <f aca="false">SUMIFS(C$86:C$140,$A$86:$A$140,$J94)</f>
        <v>7.8370158116684</v>
      </c>
      <c r="L94" s="0" t="n">
        <f aca="false">SUMIFS(D$86:D$140,$A$86:$A$140,$J94)</f>
        <v>7.6079977446449</v>
      </c>
      <c r="M94" s="0" t="n">
        <f aca="false">SUMIFS(E$86:E$140,$A$86:$A$140,$J94)</f>
        <v>7.3344480213989</v>
      </c>
      <c r="N94" s="0" t="n">
        <f aca="false">SUMIFS(F$86:F$140,$A$86:$A$140,$J94)</f>
        <v>6.9438468070534</v>
      </c>
      <c r="O94" s="0" t="n">
        <f aca="false">SUMIFS(G$86:G$140,$A$86:$A$140,$J94)</f>
        <v>6.5873107525194</v>
      </c>
      <c r="P94" s="0" t="n">
        <f aca="false">SUMIFS(H$86:H$140,$A$86:$A$140,$J94)</f>
        <v>5.4799085334981</v>
      </c>
    </row>
    <row r="95" customFormat="false" ht="13.4" hidden="false" customHeight="false" outlineLevel="0" collapsed="false">
      <c r="A95" s="51" t="str">
        <f aca="false">Conso_energie_usage!$B$11</f>
        <v>Auxiliaires</v>
      </c>
      <c r="B95" s="51" t="str">
        <f aca="false">Conso_energie_usage!$C$11</f>
        <v>Autres</v>
      </c>
      <c r="C95" s="51" t="n">
        <f aca="false">Conso_energie_usage!$D$11</f>
        <v>0</v>
      </c>
      <c r="D95" s="51" t="n">
        <f aca="false">Conso_energie_usage!$E$11</f>
        <v>0</v>
      </c>
      <c r="E95" s="51" t="n">
        <f aca="false">Conso_energie_usage!$F$11</f>
        <v>0</v>
      </c>
      <c r="F95" s="51" t="n">
        <f aca="false">Conso_energie_usage!$G$11</f>
        <v>0</v>
      </c>
      <c r="G95" s="51" t="n">
        <f aca="false">Conso_energie_usage!$H$11</f>
        <v>0</v>
      </c>
      <c r="H95" s="51" t="n">
        <f aca="false">Conso_energie_usage!$I$11</f>
        <v>0</v>
      </c>
      <c r="J95" s="4" t="s">
        <v>26</v>
      </c>
      <c r="K95" s="0" t="n">
        <f aca="false">SUMIFS(C$86:C$140,$A$86:$A$140,$J95)</f>
        <v>4.0699795790205</v>
      </c>
      <c r="L95" s="0" t="n">
        <f aca="false">SUMIFS(D$86:D$140,$A$86:$A$140,$J95)</f>
        <v>4.2312854683671</v>
      </c>
      <c r="M95" s="0" t="n">
        <f aca="false">SUMIFS(E$86:E$140,$A$86:$A$140,$J95)</f>
        <v>4.3512100127951</v>
      </c>
      <c r="N95" s="0" t="n">
        <f aca="false">SUMIFS(F$86:F$140,$A$86:$A$140,$J95)</f>
        <v>4.2659995989962</v>
      </c>
      <c r="O95" s="0" t="n">
        <f aca="false">SUMIFS(G$86:G$140,$A$86:$A$140,$J95)</f>
        <v>4.1864222834771</v>
      </c>
      <c r="P95" s="0" t="n">
        <f aca="false">SUMIFS(H$86:H$140,$A$86:$A$140,$J95)</f>
        <v>3.8548405075222</v>
      </c>
    </row>
    <row r="96" customFormat="false" ht="13.4" hidden="false" customHeight="false" outlineLevel="0" collapsed="false">
      <c r="A96" s="51" t="str">
        <f aca="false">Conso_energie_usage!$B$12</f>
        <v>Bureautique</v>
      </c>
      <c r="B96" s="51" t="str">
        <f aca="false">Conso_energie_usage!$C$12</f>
        <v>Electricité</v>
      </c>
      <c r="C96" s="51" t="n">
        <f aca="false">Conso_energie_usage!$D$12</f>
        <v>9.1684083833807</v>
      </c>
      <c r="D96" s="51" t="n">
        <f aca="false">Conso_energie_usage!$E$12</f>
        <v>10.5406316064033</v>
      </c>
      <c r="E96" s="51" t="n">
        <f aca="false">Conso_energie_usage!$F$12</f>
        <v>11.474689678894</v>
      </c>
      <c r="F96" s="51" t="n">
        <f aca="false">Conso_energie_usage!$G$12</f>
        <v>10.6625291714472</v>
      </c>
      <c r="G96" s="51" t="n">
        <f aca="false">Conso_energie_usage!$H$12</f>
        <v>9.9237864006645</v>
      </c>
      <c r="H96" s="51" t="n">
        <f aca="false">Conso_energie_usage!$I$12</f>
        <v>8.087883412318</v>
      </c>
      <c r="J96" s="4" t="s">
        <v>27</v>
      </c>
      <c r="K96" s="0" t="n">
        <f aca="false">SUMIFS(C$86:C$140,$A$86:$A$140,$J96)</f>
        <v>6.5991087150315</v>
      </c>
      <c r="L96" s="0" t="n">
        <f aca="false">SUMIFS(D$86:D$140,$A$86:$A$140,$J96)</f>
        <v>6.9632758327638</v>
      </c>
      <c r="M96" s="0" t="n">
        <f aca="false">SUMIFS(E$86:E$140,$A$86:$A$140,$J96)</f>
        <v>7.2529790290195</v>
      </c>
      <c r="N96" s="0" t="n">
        <f aca="false">SUMIFS(F$86:F$140,$A$86:$A$140,$J96)</f>
        <v>7.4712706682113</v>
      </c>
      <c r="O96" s="0" t="n">
        <f aca="false">SUMIFS(G$86:G$140,$A$86:$A$140,$J96)</f>
        <v>7.755024343899</v>
      </c>
      <c r="P96" s="0" t="n">
        <f aca="false">SUMIFS(H$86:H$140,$A$86:$A$140,$J96)</f>
        <v>8.4247719591979</v>
      </c>
    </row>
    <row r="97" customFormat="false" ht="13.4" hidden="false" customHeight="false" outlineLevel="0" collapsed="false">
      <c r="A97" s="51" t="str">
        <f aca="false">Conso_energie_usage!$B$13</f>
        <v>Bureautique</v>
      </c>
      <c r="B97" s="51" t="str">
        <f aca="false">Conso_energie_usage!$C$13</f>
        <v>Gaz</v>
      </c>
      <c r="C97" s="51" t="n">
        <f aca="false">Conso_energie_usage!$D$13</f>
        <v>0</v>
      </c>
      <c r="D97" s="51" t="n">
        <f aca="false">Conso_energie_usage!$E$13</f>
        <v>0</v>
      </c>
      <c r="E97" s="51" t="n">
        <f aca="false">Conso_energie_usage!$F$13</f>
        <v>0</v>
      </c>
      <c r="F97" s="51" t="n">
        <f aca="false">Conso_energie_usage!$G$13</f>
        <v>0</v>
      </c>
      <c r="G97" s="51" t="n">
        <f aca="false">Conso_energie_usage!$H$13</f>
        <v>0</v>
      </c>
      <c r="H97" s="51" t="n">
        <f aca="false">Conso_energie_usage!$I$13</f>
        <v>0</v>
      </c>
    </row>
    <row r="98" customFormat="false" ht="13.4" hidden="false" customHeight="false" outlineLevel="0" collapsed="false">
      <c r="A98" s="51" t="str">
        <f aca="false">Conso_energie_usage!$B$14</f>
        <v>Bureautique</v>
      </c>
      <c r="B98" s="51" t="str">
        <f aca="false">Conso_energie_usage!$C$14</f>
        <v>Fioul</v>
      </c>
      <c r="C98" s="51" t="n">
        <f aca="false">Conso_energie_usage!$D$14</f>
        <v>0</v>
      </c>
      <c r="D98" s="51" t="n">
        <f aca="false">Conso_energie_usage!$E$14</f>
        <v>0</v>
      </c>
      <c r="E98" s="51" t="n">
        <f aca="false">Conso_energie_usage!$F$14</f>
        <v>0</v>
      </c>
      <c r="F98" s="51" t="n">
        <f aca="false">Conso_energie_usage!$G$14</f>
        <v>0</v>
      </c>
      <c r="G98" s="51" t="n">
        <f aca="false">Conso_energie_usage!$H$14</f>
        <v>0</v>
      </c>
      <c r="H98" s="51" t="n">
        <f aca="false">Conso_energie_usage!$I$14</f>
        <v>0</v>
      </c>
    </row>
    <row r="99" customFormat="false" ht="13.4" hidden="false" customHeight="false" outlineLevel="0" collapsed="false">
      <c r="A99" s="51" t="str">
        <f aca="false">Conso_energie_usage!$B$15</f>
        <v>Bureautique</v>
      </c>
      <c r="B99" s="51" t="str">
        <f aca="false">Conso_energie_usage!$C$15</f>
        <v>Urbain</v>
      </c>
      <c r="C99" s="51" t="n">
        <f aca="false">Conso_energie_usage!$D$15</f>
        <v>0</v>
      </c>
      <c r="D99" s="51" t="n">
        <f aca="false">Conso_energie_usage!$E$15</f>
        <v>0</v>
      </c>
      <c r="E99" s="51" t="n">
        <f aca="false">Conso_energie_usage!$F$15</f>
        <v>0</v>
      </c>
      <c r="F99" s="51" t="n">
        <f aca="false">Conso_energie_usage!$G$15</f>
        <v>0</v>
      </c>
      <c r="G99" s="51" t="n">
        <f aca="false">Conso_energie_usage!$H$15</f>
        <v>0</v>
      </c>
      <c r="H99" s="51" t="n">
        <f aca="false">Conso_energie_usage!$I$15</f>
        <v>0</v>
      </c>
    </row>
    <row r="100" customFormat="false" ht="13.4" hidden="false" customHeight="false" outlineLevel="0" collapsed="false">
      <c r="A100" s="51" t="str">
        <f aca="false">Conso_energie_usage!$B$16</f>
        <v>Bureautique</v>
      </c>
      <c r="B100" s="51" t="str">
        <f aca="false">Conso_energie_usage!$C$16</f>
        <v>Autres</v>
      </c>
      <c r="C100" s="51" t="n">
        <f aca="false">Conso_energie_usage!$D$16</f>
        <v>0</v>
      </c>
      <c r="D100" s="51" t="n">
        <f aca="false">Conso_energie_usage!$E$16</f>
        <v>0</v>
      </c>
      <c r="E100" s="51" t="n">
        <f aca="false">Conso_energie_usage!$F$16</f>
        <v>0</v>
      </c>
      <c r="F100" s="51" t="n">
        <f aca="false">Conso_energie_usage!$G$16</f>
        <v>0</v>
      </c>
      <c r="G100" s="51" t="n">
        <f aca="false">Conso_energie_usage!$H$16</f>
        <v>0</v>
      </c>
      <c r="H100" s="51" t="n">
        <f aca="false">Conso_energie_usage!$I$16</f>
        <v>0</v>
      </c>
    </row>
    <row r="101" customFormat="false" ht="13.4" hidden="false" customHeight="false" outlineLevel="0" collapsed="false">
      <c r="A101" s="51" t="str">
        <f aca="false">Conso_energie_usage!$B$17</f>
        <v>Chauffage</v>
      </c>
      <c r="B101" s="51" t="str">
        <f aca="false">Conso_energie_usage!$C$17</f>
        <v>Electricité</v>
      </c>
      <c r="C101" s="51" t="n">
        <f aca="false">Conso_energie_usage!$D$17</f>
        <v>18.1231218519064</v>
      </c>
      <c r="D101" s="51" t="n">
        <f aca="false">Conso_energie_usage!$E$17</f>
        <v>17.8389696950335</v>
      </c>
      <c r="E101" s="51" t="n">
        <f aca="false">Conso_energie_usage!$F$17</f>
        <v>16.2039469270819</v>
      </c>
      <c r="F101" s="51" t="n">
        <f aca="false">Conso_energie_usage!$G$17</f>
        <v>15.7722858792706</v>
      </c>
      <c r="G101" s="51" t="n">
        <f aca="false">Conso_energie_usage!$H$17</f>
        <v>15.0083494464456</v>
      </c>
      <c r="H101" s="51" t="n">
        <f aca="false">Conso_energie_usage!$I$17</f>
        <v>9.1188324935611</v>
      </c>
    </row>
    <row r="102" customFormat="false" ht="13.4" hidden="false" customHeight="false" outlineLevel="0" collapsed="false">
      <c r="A102" s="51" t="str">
        <f aca="false">Conso_energie_usage!$B$18</f>
        <v>Chauffage</v>
      </c>
      <c r="B102" s="51" t="str">
        <f aca="false">Conso_energie_usage!$C$18</f>
        <v>Gaz</v>
      </c>
      <c r="C102" s="51" t="n">
        <f aca="false">Conso_energie_usage!$D$18</f>
        <v>53.814126684671</v>
      </c>
      <c r="D102" s="51" t="n">
        <f aca="false">Conso_energie_usage!$E$18</f>
        <v>55.1774071232783</v>
      </c>
      <c r="E102" s="51" t="n">
        <f aca="false">Conso_energie_usage!$F$18</f>
        <v>47.5484242990451</v>
      </c>
      <c r="F102" s="51" t="n">
        <f aca="false">Conso_energie_usage!$G$18</f>
        <v>38.00935055483</v>
      </c>
      <c r="G102" s="51" t="n">
        <f aca="false">Conso_energie_usage!$H$18</f>
        <v>25.6314395299253</v>
      </c>
      <c r="H102" s="51" t="n">
        <f aca="false">Conso_energie_usage!$I$18</f>
        <v>1.4652289123133</v>
      </c>
    </row>
    <row r="103" customFormat="false" ht="13.4" hidden="false" customHeight="false" outlineLevel="0" collapsed="false">
      <c r="A103" s="51" t="str">
        <f aca="false">Conso_energie_usage!$B$19</f>
        <v>Chauffage</v>
      </c>
      <c r="B103" s="51" t="str">
        <f aca="false">Conso_energie_usage!$C$19</f>
        <v>Fioul</v>
      </c>
      <c r="C103" s="51" t="n">
        <f aca="false">Conso_energie_usage!$D$19</f>
        <v>28.560264679199</v>
      </c>
      <c r="D103" s="51" t="n">
        <f aca="false">Conso_energie_usage!$E$19</f>
        <v>21.1062959004395</v>
      </c>
      <c r="E103" s="51" t="n">
        <f aca="false">Conso_energie_usage!$F$19</f>
        <v>14.0831624803771</v>
      </c>
      <c r="F103" s="51" t="n">
        <f aca="false">Conso_energie_usage!$G$19</f>
        <v>8.6851922818951</v>
      </c>
      <c r="G103" s="51" t="n">
        <f aca="false">Conso_energie_usage!$H$19</f>
        <v>3.8005536569174</v>
      </c>
      <c r="H103" s="51" t="n">
        <f aca="false">Conso_energie_usage!$I$19</f>
        <v>0.0096562553827</v>
      </c>
    </row>
    <row r="104" customFormat="false" ht="13.4" hidden="false" customHeight="false" outlineLevel="0" collapsed="false">
      <c r="A104" s="51" t="str">
        <f aca="false">Conso_energie_usage!$B$20</f>
        <v>Chauffage</v>
      </c>
      <c r="B104" s="51" t="str">
        <f aca="false">Conso_energie_usage!$C$20</f>
        <v>Urbain</v>
      </c>
      <c r="C104" s="51" t="n">
        <f aca="false">Conso_energie_usage!$D$20</f>
        <v>7.898782779317</v>
      </c>
      <c r="D104" s="51" t="n">
        <f aca="false">Conso_energie_usage!$E$20</f>
        <v>6.0440913051639</v>
      </c>
      <c r="E104" s="51" t="n">
        <f aca="false">Conso_energie_usage!$F$20</f>
        <v>4.93492451163</v>
      </c>
      <c r="F104" s="51" t="n">
        <f aca="false">Conso_energie_usage!$G$20</f>
        <v>4.9754463843647</v>
      </c>
      <c r="G104" s="51" t="n">
        <f aca="false">Conso_energie_usage!$H$20</f>
        <v>6.9843821736083</v>
      </c>
      <c r="H104" s="51" t="n">
        <f aca="false">Conso_energie_usage!$I$20</f>
        <v>20.5212538872491</v>
      </c>
    </row>
    <row r="105" customFormat="false" ht="13.4" hidden="false" customHeight="false" outlineLevel="0" collapsed="false">
      <c r="A105" s="51" t="str">
        <f aca="false">Conso_energie_usage!$B$21</f>
        <v>Chauffage</v>
      </c>
      <c r="B105" s="51" t="str">
        <f aca="false">Conso_energie_usage!$C$21</f>
        <v>Autres</v>
      </c>
      <c r="C105" s="51" t="n">
        <f aca="false">Conso_energie_usage!$D$21</f>
        <v>3.313894141357</v>
      </c>
      <c r="D105" s="51" t="n">
        <f aca="false">Conso_energie_usage!$E$21</f>
        <v>4.9001842180532</v>
      </c>
      <c r="E105" s="51" t="n">
        <f aca="false">Conso_energie_usage!$F$21</f>
        <v>5.3123874460615</v>
      </c>
      <c r="F105" s="51" t="n">
        <f aca="false">Conso_energie_usage!$G$21</f>
        <v>5.435914431341</v>
      </c>
      <c r="G105" s="51" t="n">
        <f aca="false">Conso_energie_usage!$H$21</f>
        <v>5.8885351278447</v>
      </c>
      <c r="H105" s="51" t="n">
        <f aca="false">Conso_energie_usage!$I$21</f>
        <v>3.5735186936037</v>
      </c>
    </row>
    <row r="106" customFormat="false" ht="13.4" hidden="false" customHeight="false" outlineLevel="0" collapsed="false">
      <c r="A106" s="51" t="str">
        <f aca="false">Conso_energie_usage!$B$22</f>
        <v>Climatisation</v>
      </c>
      <c r="B106" s="51" t="str">
        <f aca="false">Conso_energie_usage!$C$22</f>
        <v>Electricité</v>
      </c>
      <c r="C106" s="51" t="n">
        <f aca="false">Conso_energie_usage!$D$22</f>
        <v>5.4238186881371</v>
      </c>
      <c r="D106" s="51" t="n">
        <f aca="false">Conso_energie_usage!$E$22</f>
        <v>5.9124410470313</v>
      </c>
      <c r="E106" s="51" t="n">
        <f aca="false">Conso_energie_usage!$F$22</f>
        <v>6.1482630691953</v>
      </c>
      <c r="F106" s="51" t="n">
        <f aca="false">Conso_energie_usage!$G$22</f>
        <v>6.0014767254627</v>
      </c>
      <c r="G106" s="51" t="n">
        <f aca="false">Conso_energie_usage!$H$22</f>
        <v>6.0871951922677</v>
      </c>
      <c r="H106" s="51" t="n">
        <f aca="false">Conso_energie_usage!$I$22</f>
        <v>6.3653846511479</v>
      </c>
    </row>
    <row r="107" customFormat="false" ht="13.4" hidden="false" customHeight="false" outlineLevel="0" collapsed="false">
      <c r="A107" s="51" t="str">
        <f aca="false">Conso_energie_usage!$B$23</f>
        <v>Climatisation</v>
      </c>
      <c r="B107" s="51" t="str">
        <f aca="false">Conso_energie_usage!$C$23</f>
        <v>Gaz</v>
      </c>
      <c r="C107" s="51" t="n">
        <f aca="false">Conso_energie_usage!$D$23</f>
        <v>0</v>
      </c>
      <c r="D107" s="51" t="n">
        <f aca="false">Conso_energie_usage!$E$23</f>
        <v>0</v>
      </c>
      <c r="E107" s="51" t="n">
        <f aca="false">Conso_energie_usage!$F$23</f>
        <v>0</v>
      </c>
      <c r="F107" s="51" t="n">
        <f aca="false">Conso_energie_usage!$G$23</f>
        <v>0</v>
      </c>
      <c r="G107" s="51" t="n">
        <f aca="false">Conso_energie_usage!$H$23</f>
        <v>0</v>
      </c>
      <c r="H107" s="51" t="n">
        <f aca="false">Conso_energie_usage!$I$23</f>
        <v>0</v>
      </c>
    </row>
    <row r="108" customFormat="false" ht="13.4" hidden="false" customHeight="false" outlineLevel="0" collapsed="false">
      <c r="A108" s="51" t="str">
        <f aca="false">Conso_energie_usage!$B$24</f>
        <v>Climatisation</v>
      </c>
      <c r="B108" s="51" t="str">
        <f aca="false">Conso_energie_usage!$C$24</f>
        <v>Fioul</v>
      </c>
      <c r="C108" s="51" t="n">
        <f aca="false">Conso_energie_usage!$D$24</f>
        <v>0</v>
      </c>
      <c r="D108" s="51" t="n">
        <f aca="false">Conso_energie_usage!$E$24</f>
        <v>0</v>
      </c>
      <c r="E108" s="51" t="n">
        <f aca="false">Conso_energie_usage!$F$24</f>
        <v>0</v>
      </c>
      <c r="F108" s="51" t="n">
        <f aca="false">Conso_energie_usage!$G$24</f>
        <v>0</v>
      </c>
      <c r="G108" s="51" t="n">
        <f aca="false">Conso_energie_usage!$H$24</f>
        <v>0</v>
      </c>
      <c r="H108" s="51" t="n">
        <f aca="false">Conso_energie_usage!$I$24</f>
        <v>0</v>
      </c>
    </row>
    <row r="109" customFormat="false" ht="13.4" hidden="false" customHeight="false" outlineLevel="0" collapsed="false">
      <c r="A109" s="51" t="str">
        <f aca="false">Conso_energie_usage!$B$25</f>
        <v>Climatisation</v>
      </c>
      <c r="B109" s="51" t="str">
        <f aca="false">Conso_energie_usage!$C$25</f>
        <v>Urbain</v>
      </c>
      <c r="C109" s="51" t="n">
        <f aca="false">Conso_energie_usage!$D$25</f>
        <v>0</v>
      </c>
      <c r="D109" s="51" t="n">
        <f aca="false">Conso_energie_usage!$E$25</f>
        <v>0</v>
      </c>
      <c r="E109" s="51" t="n">
        <f aca="false">Conso_energie_usage!$F$25</f>
        <v>0</v>
      </c>
      <c r="F109" s="51" t="n">
        <f aca="false">Conso_energie_usage!$G$25</f>
        <v>0</v>
      </c>
      <c r="G109" s="51" t="n">
        <f aca="false">Conso_energie_usage!$H$25</f>
        <v>0</v>
      </c>
      <c r="H109" s="51" t="n">
        <f aca="false">Conso_energie_usage!$I$25</f>
        <v>0</v>
      </c>
    </row>
    <row r="110" customFormat="false" ht="13.4" hidden="false" customHeight="false" outlineLevel="0" collapsed="false">
      <c r="A110" s="51" t="str">
        <f aca="false">Conso_energie_usage!$B$26</f>
        <v>Climatisation</v>
      </c>
      <c r="B110" s="51" t="str">
        <f aca="false">Conso_energie_usage!$C$26</f>
        <v>Autres</v>
      </c>
      <c r="C110" s="51" t="n">
        <f aca="false">Conso_energie_usage!$D$26</f>
        <v>0</v>
      </c>
      <c r="D110" s="51" t="n">
        <f aca="false">Conso_energie_usage!$E$26</f>
        <v>0</v>
      </c>
      <c r="E110" s="51" t="n">
        <f aca="false">Conso_energie_usage!$F$26</f>
        <v>0</v>
      </c>
      <c r="F110" s="51" t="n">
        <f aca="false">Conso_energie_usage!$G$26</f>
        <v>0</v>
      </c>
      <c r="G110" s="51" t="n">
        <f aca="false">Conso_energie_usage!$H$26</f>
        <v>0</v>
      </c>
      <c r="H110" s="51" t="n">
        <f aca="false">Conso_energie_usage!$I$26</f>
        <v>0</v>
      </c>
    </row>
    <row r="111" customFormat="false" ht="13.4" hidden="false" customHeight="false" outlineLevel="0" collapsed="false">
      <c r="A111" s="51" t="str">
        <f aca="false">Conso_energie_usage!$B$27</f>
        <v>Cuisson</v>
      </c>
      <c r="B111" s="51" t="str">
        <f aca="false">Conso_energie_usage!$C$27</f>
        <v>Electricité</v>
      </c>
      <c r="C111" s="51" t="n">
        <f aca="false">Conso_energie_usage!$D$27</f>
        <v>6.651089238429</v>
      </c>
      <c r="D111" s="51" t="n">
        <f aca="false">Conso_energie_usage!$E$27</f>
        <v>8.9358473663911</v>
      </c>
      <c r="E111" s="51" t="n">
        <f aca="false">Conso_energie_usage!$F$27</f>
        <v>10.5272388441995</v>
      </c>
      <c r="F111" s="51" t="n">
        <f aca="false">Conso_energie_usage!$G$27</f>
        <v>11.2851009391265</v>
      </c>
      <c r="G111" s="51" t="n">
        <f aca="false">Conso_energie_usage!$H$27</f>
        <v>11.8721732447888</v>
      </c>
      <c r="H111" s="51" t="n">
        <f aca="false">Conso_energie_usage!$I$27</f>
        <v>12.1336421451572</v>
      </c>
    </row>
    <row r="112" customFormat="false" ht="13.4" hidden="false" customHeight="false" outlineLevel="0" collapsed="false">
      <c r="A112" s="51" t="str">
        <f aca="false">Conso_energie_usage!$B$28</f>
        <v>Cuisson</v>
      </c>
      <c r="B112" s="51" t="str">
        <f aca="false">Conso_energie_usage!$C$28</f>
        <v>Gaz</v>
      </c>
      <c r="C112" s="51" t="n">
        <f aca="false">Conso_energie_usage!$D$28</f>
        <v>4.9291756450348</v>
      </c>
      <c r="D112" s="51" t="n">
        <f aca="false">Conso_energie_usage!$E$28</f>
        <v>4.1110437237771</v>
      </c>
      <c r="E112" s="51" t="n">
        <f aca="false">Conso_energie_usage!$F$28</f>
        <v>3.6096074768447</v>
      </c>
      <c r="F112" s="51" t="n">
        <f aca="false">Conso_energie_usage!$G$28</f>
        <v>3.0165701504215</v>
      </c>
      <c r="G112" s="51" t="n">
        <f aca="false">Conso_energie_usage!$H$28</f>
        <v>2.5273894433781</v>
      </c>
      <c r="H112" s="51" t="n">
        <f aca="false">Conso_energie_usage!$I$28</f>
        <v>1.3502658627685</v>
      </c>
    </row>
    <row r="113" customFormat="false" ht="13.4" hidden="false" customHeight="false" outlineLevel="0" collapsed="false">
      <c r="A113" s="51" t="str">
        <f aca="false">Conso_energie_usage!$B$29</f>
        <v>Cuisson</v>
      </c>
      <c r="B113" s="51" t="str">
        <f aca="false">Conso_energie_usage!$C$29</f>
        <v>Fioul</v>
      </c>
      <c r="C113" s="51" t="n">
        <f aca="false">Conso_energie_usage!$D$29</f>
        <v>0.1311633673827</v>
      </c>
      <c r="D113" s="51" t="n">
        <f aca="false">Conso_energie_usage!$E$29</f>
        <v>0</v>
      </c>
      <c r="E113" s="51" t="n">
        <f aca="false">Conso_energie_usage!$F$29</f>
        <v>0</v>
      </c>
      <c r="F113" s="51" t="n">
        <f aca="false">Conso_energie_usage!$G$29</f>
        <v>0</v>
      </c>
      <c r="G113" s="51" t="n">
        <f aca="false">Conso_energie_usage!$H$29</f>
        <v>0</v>
      </c>
      <c r="H113" s="51" t="n">
        <f aca="false">Conso_energie_usage!$I$29</f>
        <v>0</v>
      </c>
    </row>
    <row r="114" customFormat="false" ht="13.4" hidden="false" customHeight="false" outlineLevel="0" collapsed="false">
      <c r="A114" s="51" t="str">
        <f aca="false">Conso_energie_usage!$B$30</f>
        <v>Cuisson</v>
      </c>
      <c r="B114" s="51" t="str">
        <f aca="false">Conso_energie_usage!$C$30</f>
        <v>Urbain</v>
      </c>
      <c r="C114" s="51" t="n">
        <f aca="false">Conso_energie_usage!$D$30</f>
        <v>0</v>
      </c>
      <c r="D114" s="51" t="n">
        <f aca="false">Conso_energie_usage!$E$30</f>
        <v>0</v>
      </c>
      <c r="E114" s="51" t="n">
        <f aca="false">Conso_energie_usage!$F$30</f>
        <v>0</v>
      </c>
      <c r="F114" s="51" t="n">
        <f aca="false">Conso_energie_usage!$G$30</f>
        <v>0</v>
      </c>
      <c r="G114" s="51" t="n">
        <f aca="false">Conso_energie_usage!$H$30</f>
        <v>0</v>
      </c>
      <c r="H114" s="51" t="n">
        <f aca="false">Conso_energie_usage!$I$30</f>
        <v>0</v>
      </c>
    </row>
    <row r="115" customFormat="false" ht="13.4" hidden="false" customHeight="false" outlineLevel="0" collapsed="false">
      <c r="A115" s="51" t="str">
        <f aca="false">Conso_energie_usage!$B$31</f>
        <v>Cuisson</v>
      </c>
      <c r="B115" s="51" t="str">
        <f aca="false">Conso_energie_usage!$C$31</f>
        <v>Autres</v>
      </c>
      <c r="C115" s="51" t="n">
        <f aca="false">Conso_energie_usage!$D$31</f>
        <v>2.0805247307703</v>
      </c>
      <c r="D115" s="51" t="n">
        <f aca="false">Conso_energie_usage!$E$31</f>
        <v>1.4519374850925</v>
      </c>
      <c r="E115" s="51" t="n">
        <f aca="false">Conso_energie_usage!$F$31</f>
        <v>1.1084110528761</v>
      </c>
      <c r="F115" s="51" t="n">
        <f aca="false">Conso_energie_usage!$G$31</f>
        <v>0.8214761250153</v>
      </c>
      <c r="G115" s="51" t="n">
        <f aca="false">Conso_energie_usage!$H$31</f>
        <v>0.6116646575147</v>
      </c>
      <c r="H115" s="51" t="n">
        <f aca="false">Conso_energie_usage!$I$31</f>
        <v>0.2383304325457</v>
      </c>
    </row>
    <row r="116" customFormat="false" ht="13.4" hidden="false" customHeight="false" outlineLevel="0" collapsed="false">
      <c r="A116" s="51" t="str">
        <f aca="false">Conso_energie_usage!$B$32</f>
        <v>Eclairage</v>
      </c>
      <c r="B116" s="51" t="str">
        <f aca="false">Conso_energie_usage!$C$32</f>
        <v>Electricité</v>
      </c>
      <c r="C116" s="51" t="n">
        <f aca="false">Conso_energie_usage!$D$32</f>
        <v>24.6721905629085</v>
      </c>
      <c r="D116" s="51" t="n">
        <f aca="false">Conso_energie_usage!$E$32</f>
        <v>24.9401523606955</v>
      </c>
      <c r="E116" s="51" t="n">
        <f aca="false">Conso_energie_usage!$F$32</f>
        <v>23.2958574876476</v>
      </c>
      <c r="F116" s="51" t="n">
        <f aca="false">Conso_energie_usage!$G$32</f>
        <v>19.2482465478315</v>
      </c>
      <c r="G116" s="51" t="n">
        <f aca="false">Conso_energie_usage!$H$32</f>
        <v>15.1339270084683</v>
      </c>
      <c r="H116" s="51" t="n">
        <f aca="false">Conso_energie_usage!$I$32</f>
        <v>9.819005682493</v>
      </c>
    </row>
    <row r="117" customFormat="false" ht="13.4" hidden="false" customHeight="false" outlineLevel="0" collapsed="false">
      <c r="A117" s="51" t="str">
        <f aca="false">Conso_energie_usage!$B$33</f>
        <v>Eclairage</v>
      </c>
      <c r="B117" s="51" t="str">
        <f aca="false">Conso_energie_usage!$C$33</f>
        <v>Gaz</v>
      </c>
      <c r="C117" s="51" t="n">
        <f aca="false">Conso_energie_usage!$D$33</f>
        <v>0</v>
      </c>
      <c r="D117" s="51" t="n">
        <f aca="false">Conso_energie_usage!$E$33</f>
        <v>0</v>
      </c>
      <c r="E117" s="51" t="n">
        <f aca="false">Conso_energie_usage!$F$33</f>
        <v>0</v>
      </c>
      <c r="F117" s="51" t="n">
        <f aca="false">Conso_energie_usage!$G$33</f>
        <v>0</v>
      </c>
      <c r="G117" s="51" t="n">
        <f aca="false">Conso_energie_usage!$H$33</f>
        <v>0</v>
      </c>
      <c r="H117" s="51" t="n">
        <f aca="false">Conso_energie_usage!$I$33</f>
        <v>0</v>
      </c>
    </row>
    <row r="118" customFormat="false" ht="13.4" hidden="false" customHeight="false" outlineLevel="0" collapsed="false">
      <c r="A118" s="51" t="str">
        <f aca="false">Conso_energie_usage!$B$34</f>
        <v>Eclairage</v>
      </c>
      <c r="B118" s="51" t="str">
        <f aca="false">Conso_energie_usage!$C$34</f>
        <v>Fioul</v>
      </c>
      <c r="C118" s="51" t="n">
        <f aca="false">Conso_energie_usage!$D$34</f>
        <v>0</v>
      </c>
      <c r="D118" s="51" t="n">
        <f aca="false">Conso_energie_usage!$E$34</f>
        <v>0</v>
      </c>
      <c r="E118" s="51" t="n">
        <f aca="false">Conso_energie_usage!$F$34</f>
        <v>0</v>
      </c>
      <c r="F118" s="51" t="n">
        <f aca="false">Conso_energie_usage!$G$34</f>
        <v>0</v>
      </c>
      <c r="G118" s="51" t="n">
        <f aca="false">Conso_energie_usage!$H$34</f>
        <v>0</v>
      </c>
      <c r="H118" s="51" t="n">
        <f aca="false">Conso_energie_usage!$I$34</f>
        <v>0</v>
      </c>
    </row>
    <row r="119" customFormat="false" ht="13.4" hidden="false" customHeight="false" outlineLevel="0" collapsed="false">
      <c r="A119" s="51" t="str">
        <f aca="false">Conso_energie_usage!$B$35</f>
        <v>Eclairage</v>
      </c>
      <c r="B119" s="51" t="str">
        <f aca="false">Conso_energie_usage!$C$35</f>
        <v>Urbain</v>
      </c>
      <c r="C119" s="51" t="n">
        <f aca="false">Conso_energie_usage!$D$35</f>
        <v>0</v>
      </c>
      <c r="D119" s="51" t="n">
        <f aca="false">Conso_energie_usage!$E$35</f>
        <v>0</v>
      </c>
      <c r="E119" s="51" t="n">
        <f aca="false">Conso_energie_usage!$F$35</f>
        <v>0</v>
      </c>
      <c r="F119" s="51" t="n">
        <f aca="false">Conso_energie_usage!$G$35</f>
        <v>0</v>
      </c>
      <c r="G119" s="51" t="n">
        <f aca="false">Conso_energie_usage!$H$35</f>
        <v>0</v>
      </c>
      <c r="H119" s="51" t="n">
        <f aca="false">Conso_energie_usage!$I$35</f>
        <v>0</v>
      </c>
    </row>
    <row r="120" customFormat="false" ht="13.4" hidden="false" customHeight="false" outlineLevel="0" collapsed="false">
      <c r="A120" s="51" t="str">
        <f aca="false">Conso_energie_usage!$B$36</f>
        <v>Eclairage</v>
      </c>
      <c r="B120" s="51" t="str">
        <f aca="false">Conso_energie_usage!$C$36</f>
        <v>Autres</v>
      </c>
      <c r="C120" s="51" t="n">
        <f aca="false">Conso_energie_usage!$D$36</f>
        <v>0</v>
      </c>
      <c r="D120" s="51" t="n">
        <f aca="false">Conso_energie_usage!$E$36</f>
        <v>0</v>
      </c>
      <c r="E120" s="51" t="n">
        <f aca="false">Conso_energie_usage!$F$36</f>
        <v>0</v>
      </c>
      <c r="F120" s="51" t="n">
        <f aca="false">Conso_energie_usage!$G$36</f>
        <v>0</v>
      </c>
      <c r="G120" s="51" t="n">
        <f aca="false">Conso_energie_usage!$H$36</f>
        <v>0</v>
      </c>
      <c r="H120" s="51" t="n">
        <f aca="false">Conso_energie_usage!$I$36</f>
        <v>0</v>
      </c>
    </row>
    <row r="121" customFormat="false" ht="13.4" hidden="false" customHeight="false" outlineLevel="0" collapsed="false">
      <c r="A121" s="51" t="str">
        <f aca="false">Conso_energie_usage!$B$37</f>
        <v>ECS</v>
      </c>
      <c r="B121" s="51" t="str">
        <f aca="false">Conso_energie_usage!$C$37</f>
        <v>Electricité</v>
      </c>
      <c r="C121" s="51" t="n">
        <f aca="false">Conso_energie_usage!$D$37</f>
        <v>6.0209807896891</v>
      </c>
      <c r="D121" s="51" t="n">
        <f aca="false">Conso_energie_usage!$E$37</f>
        <v>7.3853630849608</v>
      </c>
      <c r="E121" s="51" t="n">
        <f aca="false">Conso_energie_usage!$F$37</f>
        <v>7.8743082940685</v>
      </c>
      <c r="F121" s="51" t="n">
        <f aca="false">Conso_energie_usage!$G$37</f>
        <v>7.535438590233</v>
      </c>
      <c r="G121" s="51" t="n">
        <f aca="false">Conso_energie_usage!$H$37</f>
        <v>7.1040666042888</v>
      </c>
      <c r="H121" s="51" t="n">
        <f aca="false">Conso_energie_usage!$I$37</f>
        <v>4.2368654350488</v>
      </c>
    </row>
    <row r="122" customFormat="false" ht="13.4" hidden="false" customHeight="false" outlineLevel="0" collapsed="false">
      <c r="A122" s="51" t="str">
        <f aca="false">Conso_energie_usage!$B$38</f>
        <v>ECS</v>
      </c>
      <c r="B122" s="51" t="str">
        <f aca="false">Conso_energie_usage!$C$38</f>
        <v>Gaz</v>
      </c>
      <c r="C122" s="51" t="n">
        <f aca="false">Conso_energie_usage!$D$38</f>
        <v>10.0079276468595</v>
      </c>
      <c r="D122" s="51" t="n">
        <f aca="false">Conso_energie_usage!$E$38</f>
        <v>8.8269539758142</v>
      </c>
      <c r="E122" s="51" t="n">
        <f aca="false">Conso_energie_usage!$F$38</f>
        <v>7.6367763131593</v>
      </c>
      <c r="F122" s="51" t="n">
        <f aca="false">Conso_energie_usage!$G$38</f>
        <v>6.4459675130539</v>
      </c>
      <c r="G122" s="51" t="n">
        <f aca="false">Conso_energie_usage!$H$38</f>
        <v>5.5018323542602</v>
      </c>
      <c r="H122" s="51" t="n">
        <f aca="false">Conso_energie_usage!$I$38</f>
        <v>2.9764528093144</v>
      </c>
    </row>
    <row r="123" customFormat="false" ht="13.4" hidden="false" customHeight="false" outlineLevel="0" collapsed="false">
      <c r="A123" s="51" t="str">
        <f aca="false">Conso_energie_usage!$B$39</f>
        <v>ECS</v>
      </c>
      <c r="B123" s="51" t="str">
        <f aca="false">Conso_energie_usage!$C$39</f>
        <v>Fioul</v>
      </c>
      <c r="C123" s="51" t="n">
        <f aca="false">Conso_energie_usage!$D$39</f>
        <v>3.7356450938281</v>
      </c>
      <c r="D123" s="51" t="n">
        <f aca="false">Conso_energie_usage!$E$39</f>
        <v>2.3840661307587</v>
      </c>
      <c r="E123" s="51" t="n">
        <f aca="false">Conso_energie_usage!$F$39</f>
        <v>1.1877838033291</v>
      </c>
      <c r="F123" s="51" t="n">
        <f aca="false">Conso_energie_usage!$G$39</f>
        <v>0.2986860915971</v>
      </c>
      <c r="G123" s="51" t="n">
        <f aca="false">Conso_energie_usage!$H$39</f>
        <v>0.1849798850614</v>
      </c>
      <c r="H123" s="51" t="n">
        <f aca="false">Conso_energie_usage!$I$39</f>
        <v>0.0057708032239</v>
      </c>
    </row>
    <row r="124" customFormat="false" ht="13.4" hidden="false" customHeight="false" outlineLevel="0" collapsed="false">
      <c r="A124" s="51" t="str">
        <f aca="false">Conso_energie_usage!$B$40</f>
        <v>ECS</v>
      </c>
      <c r="B124" s="51" t="str">
        <f aca="false">Conso_energie_usage!$C$40</f>
        <v>Urbain</v>
      </c>
      <c r="C124" s="51" t="n">
        <f aca="false">Conso_energie_usage!$D$40</f>
        <v>1.1816864709462</v>
      </c>
      <c r="D124" s="51" t="n">
        <f aca="false">Conso_energie_usage!$E$40</f>
        <v>1.2370323236909</v>
      </c>
      <c r="E124" s="51" t="n">
        <f aca="false">Conso_energie_usage!$F$40</f>
        <v>1.2128640170093</v>
      </c>
      <c r="F124" s="51" t="n">
        <f aca="false">Conso_energie_usage!$G$40</f>
        <v>1.1658630848494</v>
      </c>
      <c r="G124" s="51" t="n">
        <f aca="false">Conso_energie_usage!$H$40</f>
        <v>1.1044654096834</v>
      </c>
      <c r="H124" s="51" t="n">
        <f aca="false">Conso_energie_usage!$I$40</f>
        <v>0.8752518855222</v>
      </c>
    </row>
    <row r="125" customFormat="false" ht="13.4" hidden="false" customHeight="false" outlineLevel="0" collapsed="false">
      <c r="A125" s="51" t="str">
        <f aca="false">Conso_energie_usage!$B$41</f>
        <v>ECS</v>
      </c>
      <c r="B125" s="51" t="str">
        <f aca="false">Conso_energie_usage!$C$41</f>
        <v>Autres</v>
      </c>
      <c r="C125" s="51" t="n">
        <f aca="false">Conso_energie_usage!$D$41</f>
        <v>0.7709914297352</v>
      </c>
      <c r="D125" s="51" t="n">
        <f aca="false">Conso_energie_usage!$E$41</f>
        <v>2.0656268324679</v>
      </c>
      <c r="E125" s="51" t="n">
        <f aca="false">Conso_energie_usage!$F$41</f>
        <v>2.9661975185856</v>
      </c>
      <c r="F125" s="51" t="n">
        <f aca="false">Conso_energie_usage!$G$41</f>
        <v>3.6210144309337</v>
      </c>
      <c r="G125" s="51" t="n">
        <f aca="false">Conso_energie_usage!$H$41</f>
        <v>3.7706505178391</v>
      </c>
      <c r="H125" s="51" t="n">
        <f aca="false">Conso_energie_usage!$I$41</f>
        <v>3.6641529935046</v>
      </c>
    </row>
    <row r="126" customFormat="false" ht="13.4" hidden="false" customHeight="false" outlineLevel="0" collapsed="false">
      <c r="A126" s="51" t="str">
        <f aca="false">Conso_energie_usage!$B$42</f>
        <v>Froid_alimentaire</v>
      </c>
      <c r="B126" s="51" t="str">
        <f aca="false">Conso_energie_usage!$C$42</f>
        <v>Electricité</v>
      </c>
      <c r="C126" s="51" t="n">
        <f aca="false">Conso_energie_usage!$D$42</f>
        <v>7.8370158116684</v>
      </c>
      <c r="D126" s="51" t="n">
        <f aca="false">Conso_energie_usage!$E$42</f>
        <v>7.6079977446449</v>
      </c>
      <c r="E126" s="51" t="n">
        <f aca="false">Conso_energie_usage!$F$42</f>
        <v>7.3344480213989</v>
      </c>
      <c r="F126" s="51" t="n">
        <f aca="false">Conso_energie_usage!$G$42</f>
        <v>6.9438468070534</v>
      </c>
      <c r="G126" s="51" t="n">
        <f aca="false">Conso_energie_usage!$H$42</f>
        <v>6.5873107525194</v>
      </c>
      <c r="H126" s="51" t="n">
        <f aca="false">Conso_energie_usage!$I$42</f>
        <v>5.4799085334981</v>
      </c>
    </row>
    <row r="127" customFormat="false" ht="13.4" hidden="false" customHeight="false" outlineLevel="0" collapsed="false">
      <c r="A127" s="51" t="str">
        <f aca="false">Conso_energie_usage!$B$43</f>
        <v>Froid_alimentaire</v>
      </c>
      <c r="B127" s="51" t="str">
        <f aca="false">Conso_energie_usage!$C$43</f>
        <v>Gaz</v>
      </c>
      <c r="C127" s="51" t="n">
        <f aca="false">Conso_energie_usage!$D$43</f>
        <v>0</v>
      </c>
      <c r="D127" s="51" t="n">
        <f aca="false">Conso_energie_usage!$E$43</f>
        <v>0</v>
      </c>
      <c r="E127" s="51" t="n">
        <f aca="false">Conso_energie_usage!$F$43</f>
        <v>0</v>
      </c>
      <c r="F127" s="51" t="n">
        <f aca="false">Conso_energie_usage!$G$43</f>
        <v>0</v>
      </c>
      <c r="G127" s="51" t="n">
        <f aca="false">Conso_energie_usage!$H$43</f>
        <v>0</v>
      </c>
      <c r="H127" s="51" t="n">
        <f aca="false">Conso_energie_usage!$I$43</f>
        <v>0</v>
      </c>
    </row>
    <row r="128" customFormat="false" ht="13.4" hidden="false" customHeight="false" outlineLevel="0" collapsed="false">
      <c r="A128" s="51" t="str">
        <f aca="false">Conso_energie_usage!$B$44</f>
        <v>Froid_alimentaire</v>
      </c>
      <c r="B128" s="51" t="str">
        <f aca="false">Conso_energie_usage!$C$44</f>
        <v>Fioul</v>
      </c>
      <c r="C128" s="51" t="n">
        <f aca="false">Conso_energie_usage!$D$44</f>
        <v>0</v>
      </c>
      <c r="D128" s="51" t="n">
        <f aca="false">Conso_energie_usage!$E$44</f>
        <v>0</v>
      </c>
      <c r="E128" s="51" t="n">
        <f aca="false">Conso_energie_usage!$F$44</f>
        <v>0</v>
      </c>
      <c r="F128" s="51" t="n">
        <f aca="false">Conso_energie_usage!$G$44</f>
        <v>0</v>
      </c>
      <c r="G128" s="51" t="n">
        <f aca="false">Conso_energie_usage!$H$44</f>
        <v>0</v>
      </c>
      <c r="H128" s="51" t="n">
        <f aca="false">Conso_energie_usage!$I$44</f>
        <v>0</v>
      </c>
    </row>
    <row r="129" customFormat="false" ht="13.4" hidden="false" customHeight="false" outlineLevel="0" collapsed="false">
      <c r="A129" s="51" t="str">
        <f aca="false">Conso_energie_usage!$B$45</f>
        <v>Froid_alimentaire</v>
      </c>
      <c r="B129" s="51" t="str">
        <f aca="false">Conso_energie_usage!$C$45</f>
        <v>Urbain</v>
      </c>
      <c r="C129" s="51" t="n">
        <f aca="false">Conso_energie_usage!$D$45</f>
        <v>0</v>
      </c>
      <c r="D129" s="51" t="n">
        <f aca="false">Conso_energie_usage!$E$45</f>
        <v>0</v>
      </c>
      <c r="E129" s="51" t="n">
        <f aca="false">Conso_energie_usage!$F$45</f>
        <v>0</v>
      </c>
      <c r="F129" s="51" t="n">
        <f aca="false">Conso_energie_usage!$G$45</f>
        <v>0</v>
      </c>
      <c r="G129" s="51" t="n">
        <f aca="false">Conso_energie_usage!$H$45</f>
        <v>0</v>
      </c>
      <c r="H129" s="51" t="n">
        <f aca="false">Conso_energie_usage!$I$45</f>
        <v>0</v>
      </c>
    </row>
    <row r="130" customFormat="false" ht="13.4" hidden="false" customHeight="false" outlineLevel="0" collapsed="false">
      <c r="A130" s="51" t="str">
        <f aca="false">Conso_energie_usage!$B$46</f>
        <v>Froid_alimentaire</v>
      </c>
      <c r="B130" s="51" t="str">
        <f aca="false">Conso_energie_usage!$C$46</f>
        <v>Autres</v>
      </c>
      <c r="C130" s="51" t="n">
        <f aca="false">Conso_energie_usage!$D$46</f>
        <v>0</v>
      </c>
      <c r="D130" s="51" t="n">
        <f aca="false">Conso_energie_usage!$E$46</f>
        <v>0</v>
      </c>
      <c r="E130" s="51" t="n">
        <f aca="false">Conso_energie_usage!$F$46</f>
        <v>0</v>
      </c>
      <c r="F130" s="51" t="n">
        <f aca="false">Conso_energie_usage!$G$46</f>
        <v>0</v>
      </c>
      <c r="G130" s="51" t="n">
        <f aca="false">Conso_energie_usage!$H$46</f>
        <v>0</v>
      </c>
      <c r="H130" s="51" t="n">
        <f aca="false">Conso_energie_usage!$I$46</f>
        <v>0</v>
      </c>
    </row>
    <row r="131" customFormat="false" ht="13.4" hidden="false" customHeight="false" outlineLevel="0" collapsed="false">
      <c r="A131" s="51" t="str">
        <f aca="false">Conso_energie_usage!$B$47</f>
        <v>Process</v>
      </c>
      <c r="B131" s="51" t="str">
        <f aca="false">Conso_energie_usage!$C$47</f>
        <v>Electricité</v>
      </c>
      <c r="C131" s="51" t="n">
        <f aca="false">Conso_energie_usage!$D$47</f>
        <v>4.0699795790205</v>
      </c>
      <c r="D131" s="51" t="n">
        <f aca="false">Conso_energie_usage!$E$47</f>
        <v>4.2312854683671</v>
      </c>
      <c r="E131" s="51" t="n">
        <f aca="false">Conso_energie_usage!$F$47</f>
        <v>4.3512100127951</v>
      </c>
      <c r="F131" s="51" t="n">
        <f aca="false">Conso_energie_usage!$G$47</f>
        <v>4.2659995989962</v>
      </c>
      <c r="G131" s="51" t="n">
        <f aca="false">Conso_energie_usage!$H$47</f>
        <v>4.1864222834771</v>
      </c>
      <c r="H131" s="51" t="n">
        <f aca="false">Conso_energie_usage!$I$47</f>
        <v>3.8548405075222</v>
      </c>
    </row>
    <row r="132" customFormat="false" ht="13.4" hidden="false" customHeight="false" outlineLevel="0" collapsed="false">
      <c r="A132" s="51" t="str">
        <f aca="false">Conso_energie_usage!$B$48</f>
        <v>Process</v>
      </c>
      <c r="B132" s="51" t="str">
        <f aca="false">Conso_energie_usage!$C$48</f>
        <v>Gaz</v>
      </c>
      <c r="C132" s="51" t="n">
        <f aca="false">Conso_energie_usage!$D$48</f>
        <v>0</v>
      </c>
      <c r="D132" s="51" t="n">
        <f aca="false">Conso_energie_usage!$E$48</f>
        <v>0</v>
      </c>
      <c r="E132" s="51" t="n">
        <f aca="false">Conso_energie_usage!$F$48</f>
        <v>0</v>
      </c>
      <c r="F132" s="51" t="n">
        <f aca="false">Conso_energie_usage!$G$48</f>
        <v>0</v>
      </c>
      <c r="G132" s="51" t="n">
        <f aca="false">Conso_energie_usage!$H$48</f>
        <v>0</v>
      </c>
      <c r="H132" s="51" t="n">
        <f aca="false">Conso_energie_usage!$I$48</f>
        <v>0</v>
      </c>
    </row>
    <row r="133" customFormat="false" ht="13.4" hidden="false" customHeight="false" outlineLevel="0" collapsed="false">
      <c r="A133" s="51" t="str">
        <f aca="false">Conso_energie_usage!$B$49</f>
        <v>Process</v>
      </c>
      <c r="B133" s="51" t="str">
        <f aca="false">Conso_energie_usage!$C$49</f>
        <v>Fioul</v>
      </c>
      <c r="C133" s="51" t="n">
        <f aca="false">Conso_energie_usage!$D$49</f>
        <v>0</v>
      </c>
      <c r="D133" s="51" t="n">
        <f aca="false">Conso_energie_usage!$E$49</f>
        <v>0</v>
      </c>
      <c r="E133" s="51" t="n">
        <f aca="false">Conso_energie_usage!$F$49</f>
        <v>0</v>
      </c>
      <c r="F133" s="51" t="n">
        <f aca="false">Conso_energie_usage!$G$49</f>
        <v>0</v>
      </c>
      <c r="G133" s="51" t="n">
        <f aca="false">Conso_energie_usage!$H$49</f>
        <v>0</v>
      </c>
      <c r="H133" s="51" t="n">
        <f aca="false">Conso_energie_usage!$I$49</f>
        <v>0</v>
      </c>
    </row>
    <row r="134" customFormat="false" ht="13.4" hidden="false" customHeight="false" outlineLevel="0" collapsed="false">
      <c r="A134" s="51" t="str">
        <f aca="false">Conso_energie_usage!$B$50</f>
        <v>Process</v>
      </c>
      <c r="B134" s="51" t="str">
        <f aca="false">Conso_energie_usage!$C$50</f>
        <v>Urbain</v>
      </c>
      <c r="C134" s="51" t="n">
        <f aca="false">Conso_energie_usage!$D$50</f>
        <v>0</v>
      </c>
      <c r="D134" s="51" t="n">
        <f aca="false">Conso_energie_usage!$E$50</f>
        <v>0</v>
      </c>
      <c r="E134" s="51" t="n">
        <f aca="false">Conso_energie_usage!$F$50</f>
        <v>0</v>
      </c>
      <c r="F134" s="51" t="n">
        <f aca="false">Conso_energie_usage!$G$50</f>
        <v>0</v>
      </c>
      <c r="G134" s="51" t="n">
        <f aca="false">Conso_energie_usage!$H$50</f>
        <v>0</v>
      </c>
      <c r="H134" s="51" t="n">
        <f aca="false">Conso_energie_usage!$I$50</f>
        <v>0</v>
      </c>
    </row>
    <row r="135" customFormat="false" ht="13.4" hidden="false" customHeight="false" outlineLevel="0" collapsed="false">
      <c r="A135" s="51" t="str">
        <f aca="false">Conso_energie_usage!$B$51</f>
        <v>Process</v>
      </c>
      <c r="B135" s="51" t="str">
        <f aca="false">Conso_energie_usage!$C$51</f>
        <v>Autres</v>
      </c>
      <c r="C135" s="51" t="n">
        <f aca="false">Conso_energie_usage!$D$51</f>
        <v>0</v>
      </c>
      <c r="D135" s="51" t="n">
        <f aca="false">Conso_energie_usage!$E$51</f>
        <v>0</v>
      </c>
      <c r="E135" s="51" t="n">
        <f aca="false">Conso_energie_usage!$F$51</f>
        <v>0</v>
      </c>
      <c r="F135" s="51" t="n">
        <f aca="false">Conso_energie_usage!$G$51</f>
        <v>0</v>
      </c>
      <c r="G135" s="51" t="n">
        <f aca="false">Conso_energie_usage!$H$51</f>
        <v>0</v>
      </c>
      <c r="H135" s="51" t="n">
        <f aca="false">Conso_energie_usage!$I$51</f>
        <v>0</v>
      </c>
    </row>
    <row r="136" customFormat="false" ht="13.4" hidden="false" customHeight="false" outlineLevel="0" collapsed="false">
      <c r="A136" s="51" t="str">
        <f aca="false">Conso_energie_usage!$B$52</f>
        <v>Ventilation</v>
      </c>
      <c r="B136" s="51" t="str">
        <f aca="false">Conso_energie_usage!$C$52</f>
        <v>Electricité</v>
      </c>
      <c r="C136" s="51" t="n">
        <f aca="false">Conso_energie_usage!$D$52</f>
        <v>6.5991087150315</v>
      </c>
      <c r="D136" s="51" t="n">
        <f aca="false">Conso_energie_usage!$E$52</f>
        <v>6.9632758327638</v>
      </c>
      <c r="E136" s="51" t="n">
        <f aca="false">Conso_energie_usage!$F$52</f>
        <v>7.2529790290195</v>
      </c>
      <c r="F136" s="51" t="n">
        <f aca="false">Conso_energie_usage!$G$52</f>
        <v>7.4712706682113</v>
      </c>
      <c r="G136" s="51" t="n">
        <f aca="false">Conso_energie_usage!$H$52</f>
        <v>7.755024343899</v>
      </c>
      <c r="H136" s="51" t="n">
        <f aca="false">Conso_energie_usage!$I$52</f>
        <v>8.4247719591979</v>
      </c>
    </row>
    <row r="137" customFormat="false" ht="13.4" hidden="false" customHeight="false" outlineLevel="0" collapsed="false">
      <c r="A137" s="51" t="str">
        <f aca="false">Conso_energie_usage!$B$53</f>
        <v>Ventilation</v>
      </c>
      <c r="B137" s="51" t="str">
        <f aca="false">Conso_energie_usage!$C$53</f>
        <v>Gaz</v>
      </c>
      <c r="C137" s="51" t="n">
        <f aca="false">Conso_energie_usage!$D$53</f>
        <v>0</v>
      </c>
      <c r="D137" s="51" t="n">
        <f aca="false">Conso_energie_usage!$E$53</f>
        <v>0</v>
      </c>
      <c r="E137" s="51" t="n">
        <f aca="false">Conso_energie_usage!$F$53</f>
        <v>0</v>
      </c>
      <c r="F137" s="51" t="n">
        <f aca="false">Conso_energie_usage!$G$53</f>
        <v>0</v>
      </c>
      <c r="G137" s="51" t="n">
        <f aca="false">Conso_energie_usage!$H$53</f>
        <v>0</v>
      </c>
      <c r="H137" s="51" t="n">
        <f aca="false">Conso_energie_usage!$I$53</f>
        <v>0</v>
      </c>
    </row>
    <row r="138" customFormat="false" ht="13.4" hidden="false" customHeight="false" outlineLevel="0" collapsed="false">
      <c r="A138" s="51" t="str">
        <f aca="false">Conso_energie_usage!$B$54</f>
        <v>Ventilation</v>
      </c>
      <c r="B138" s="51" t="str">
        <f aca="false">Conso_energie_usage!$C$54</f>
        <v>Fioul</v>
      </c>
      <c r="C138" s="51" t="n">
        <f aca="false">Conso_energie_usage!$D$54</f>
        <v>0</v>
      </c>
      <c r="D138" s="51" t="n">
        <f aca="false">Conso_energie_usage!$E$54</f>
        <v>0</v>
      </c>
      <c r="E138" s="51" t="n">
        <f aca="false">Conso_energie_usage!$F$54</f>
        <v>0</v>
      </c>
      <c r="F138" s="51" t="n">
        <f aca="false">Conso_energie_usage!$G$54</f>
        <v>0</v>
      </c>
      <c r="G138" s="51" t="n">
        <f aca="false">Conso_energie_usage!$H$54</f>
        <v>0</v>
      </c>
      <c r="H138" s="51" t="n">
        <f aca="false">Conso_energie_usage!$I$54</f>
        <v>0</v>
      </c>
    </row>
    <row r="139" customFormat="false" ht="13.4" hidden="false" customHeight="false" outlineLevel="0" collapsed="false">
      <c r="A139" s="51" t="str">
        <f aca="false">Conso_energie_usage!$B$55</f>
        <v>Ventilation</v>
      </c>
      <c r="B139" s="51" t="str">
        <f aca="false">Conso_energie_usage!$C$55</f>
        <v>Urbain</v>
      </c>
      <c r="C139" s="51" t="n">
        <f aca="false">Conso_energie_usage!$D$55</f>
        <v>0</v>
      </c>
      <c r="D139" s="51" t="n">
        <f aca="false">Conso_energie_usage!$E$55</f>
        <v>0</v>
      </c>
      <c r="E139" s="51" t="n">
        <f aca="false">Conso_energie_usage!$F$55</f>
        <v>0</v>
      </c>
      <c r="F139" s="51" t="n">
        <f aca="false">Conso_energie_usage!$G$55</f>
        <v>0</v>
      </c>
      <c r="G139" s="51" t="n">
        <f aca="false">Conso_energie_usage!$H$55</f>
        <v>0</v>
      </c>
      <c r="H139" s="51" t="n">
        <f aca="false">Conso_energie_usage!$I$55</f>
        <v>0</v>
      </c>
    </row>
    <row r="140" customFormat="false" ht="13.4" hidden="false" customHeight="false" outlineLevel="0" collapsed="false">
      <c r="A140" s="51" t="str">
        <f aca="false">Conso_energie_usage!$B$56</f>
        <v>Ventilation</v>
      </c>
      <c r="B140" s="51" t="str">
        <f aca="false">Conso_energie_usage!$C$56</f>
        <v>Autres</v>
      </c>
      <c r="C140" s="51" t="n">
        <f aca="false">Conso_energie_usage!$D$56</f>
        <v>0</v>
      </c>
      <c r="D140" s="51" t="n">
        <f aca="false">Conso_energie_usage!$E$56</f>
        <v>0</v>
      </c>
      <c r="E140" s="51" t="n">
        <f aca="false">Conso_energie_usage!$F$56</f>
        <v>0</v>
      </c>
      <c r="F140" s="51" t="n">
        <f aca="false">Conso_energie_usage!$G$56</f>
        <v>0</v>
      </c>
      <c r="G140" s="51" t="n">
        <f aca="false">Conso_energie_usage!$H$56</f>
        <v>0</v>
      </c>
      <c r="H140" s="51" t="n">
        <f aca="false">Conso_energie_usage!$I$56</f>
        <v>0</v>
      </c>
    </row>
    <row r="141" customFormat="false" ht="12.8" hidden="false" customHeight="false" outlineLevel="0" collapsed="false">
      <c r="C141" s="0" t="n">
        <f aca="false">SUM(C86:C140)</f>
        <v>225.21373085553</v>
      </c>
      <c r="D141" s="0" t="n">
        <f aca="false">SUM(D86:D140)</f>
        <v>223.447953531507</v>
      </c>
      <c r="E141" s="0" t="n">
        <f aca="false">SUM(E86:E140)</f>
        <v>206.303771751718</v>
      </c>
      <c r="F141" s="0" t="n">
        <f aca="false">SUM(F86:F140)</f>
        <v>183.597606412224</v>
      </c>
      <c r="G141" s="0" t="n">
        <f aca="false">SUM(G86:G140)</f>
        <v>161.11970575231</v>
      </c>
      <c r="H141" s="0" t="n">
        <f aca="false">SUM(H86:H140)</f>
        <v>120.935934452886</v>
      </c>
    </row>
    <row r="144" customFormat="false" ht="12.8" hidden="false" customHeight="false" outlineLevel="0" collapsed="false">
      <c r="A144" s="52" t="s">
        <v>139</v>
      </c>
    </row>
    <row r="145" customFormat="false" ht="12.8" hidden="false" customHeight="false" outlineLevel="0" collapsed="false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r="146" customFormat="false" ht="12.8" hidden="false" customHeight="false" outlineLevel="0" collapsed="false">
      <c r="A146" s="0" t="str">
        <f aca="false">Conso_chauff_syst_energie!$B$29</f>
        <v>PAC/DRV/Rooftop</v>
      </c>
      <c r="C146" s="11" t="n">
        <f aca="false">Conso_chauff_syst_energie!$D$29</f>
        <v>4.1637964998982</v>
      </c>
      <c r="D146" s="11" t="n">
        <f aca="false">Conso_chauff_syst_energie!$E$29</f>
        <v>5.2870368800138</v>
      </c>
      <c r="E146" s="11" t="n">
        <f aca="false">Conso_chauff_syst_energie!$F$29</f>
        <v>6.2049571338294</v>
      </c>
      <c r="F146" s="11" t="n">
        <f aca="false">Conso_chauff_syst_energie!$G$29</f>
        <v>7.5716042129869</v>
      </c>
      <c r="G146" s="11" t="n">
        <f aca="false">Conso_chauff_syst_energie!$H$29</f>
        <v>8.7572673154728</v>
      </c>
      <c r="H146" s="12" t="n">
        <f aca="false">Conso_chauff_syst_energie!$I$29</f>
        <v>7.5660950949975</v>
      </c>
    </row>
    <row r="147" customFormat="false" ht="12.8" hidden="false" customHeight="false" outlineLevel="0" collapsed="false">
      <c r="A147" s="0" t="str">
        <f aca="false">Conso_chauff_syst_energie!$B$30</f>
        <v>Electrique Joule</v>
      </c>
      <c r="C147" s="11" t="n">
        <f aca="false">Conso_chauff_syst_energie!$D$30</f>
        <v>13.8826567131125</v>
      </c>
      <c r="D147" s="11" t="n">
        <f aca="false">Conso_chauff_syst_energie!$E$30</f>
        <v>12.5519328150197</v>
      </c>
      <c r="E147" s="11" t="n">
        <f aca="false">Conso_chauff_syst_energie!$F$30</f>
        <v>9.9989897932525</v>
      </c>
      <c r="F147" s="11" t="n">
        <f aca="false">Conso_chauff_syst_energie!$G$30</f>
        <v>8.2006816662837</v>
      </c>
      <c r="G147" s="11" t="n">
        <f aca="false">Conso_chauff_syst_energie!$H$30</f>
        <v>6.2510821309728</v>
      </c>
      <c r="H147" s="11" t="n">
        <f aca="false">Conso_chauff_syst_energie!$I$30</f>
        <v>1.5527373985636</v>
      </c>
    </row>
    <row r="148" customFormat="false" ht="12.8" hidden="false" customHeight="false" outlineLevel="0" collapsed="false">
      <c r="A148" s="0" t="str">
        <f aca="false">Conso_chauff_syst_energie!$B$31</f>
        <v>Electricité</v>
      </c>
      <c r="C148" s="11" t="n">
        <f aca="false">Conso_chauff_syst_energie!$D$31</f>
        <v>18.0464532130107</v>
      </c>
      <c r="D148" s="11" t="n">
        <f aca="false">Conso_chauff_syst_energie!$E$31</f>
        <v>17.8389696950335</v>
      </c>
      <c r="E148" s="11" t="n">
        <f aca="false">Conso_chauff_syst_energie!$F$31</f>
        <v>16.2039469270819</v>
      </c>
      <c r="F148" s="11" t="n">
        <f aca="false">Conso_chauff_syst_energie!$G$31</f>
        <v>15.7722858792706</v>
      </c>
      <c r="G148" s="11" t="n">
        <f aca="false">Conso_chauff_syst_energie!$H$31</f>
        <v>15.0083494464456</v>
      </c>
      <c r="H148" s="11" t="n">
        <f aca="false">Conso_chauff_syst_energie!$I$31</f>
        <v>9.1188324935611</v>
      </c>
    </row>
    <row r="150" customFormat="false" ht="12.8" hidden="false" customHeight="false" outlineLevel="0" collapsed="false">
      <c r="A150" s="0" t="str">
        <f aca="false">Conso_chauff_syst_energie!$B$33</f>
        <v>Chaleur environnement</v>
      </c>
      <c r="C150" s="15" t="n">
        <f aca="false">Conso_chauff_syst_energie!$D$33</f>
        <v>6.048200547347</v>
      </c>
      <c r="D150" s="15" t="n">
        <f aca="false">Conso_chauff_syst_energie!$E$33</f>
        <v>7.8304431965416</v>
      </c>
      <c r="E150" s="15" t="n">
        <f aca="false">Conso_chauff_syst_energie!$F$33</f>
        <v>9.3379356904995</v>
      </c>
      <c r="F150" s="15" t="n">
        <f aca="false">Conso_chauff_syst_energie!$G$33</f>
        <v>11.5464681575204</v>
      </c>
      <c r="G150" s="15" t="n">
        <f aca="false">Conso_chauff_syst_energie!$H$33</f>
        <v>13.4366678945742</v>
      </c>
      <c r="H150" s="15" t="n">
        <f aca="false">Conso_chauff_syst_energie!$I$33</f>
        <v>11.8718914115015</v>
      </c>
    </row>
    <row r="155" customFormat="false" ht="12.8" hidden="false" customHeight="false" outlineLevel="0" collapsed="false">
      <c r="A155" s="53" t="s">
        <v>140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r="156" customFormat="false" ht="12.8" hidden="false" customHeight="false" outlineLevel="0" collapsed="false">
      <c r="B156" s="0" t="str">
        <f aca="false">RDT_ECS!$E$47</f>
        <v>CONSO CET</v>
      </c>
      <c r="C156" s="15" t="n">
        <f aca="false">RDT_ECS!$F$47</f>
        <v>0.361258847381346</v>
      </c>
      <c r="D156" s="15" t="n">
        <f aca="false">RDT_ECS!$G$47</f>
        <v>0.997024016469708</v>
      </c>
      <c r="E156" s="15" t="n">
        <f aca="false">RDT_ECS!$H$47</f>
        <v>1.88983399057644</v>
      </c>
      <c r="F156" s="15" t="n">
        <f aca="false">RDT_ECS!$I$47</f>
        <v>3.0141754360932</v>
      </c>
      <c r="G156" s="15" t="n">
        <f aca="false">RDT_ECS!$J$47</f>
        <v>3.5520333021444</v>
      </c>
      <c r="H156" s="15" t="n">
        <f aca="false">RDT_ECS!$K$47</f>
        <v>3.5520333021444</v>
      </c>
    </row>
    <row r="157" customFormat="false" ht="12.8" hidden="false" customHeight="false" outlineLevel="0" collapsed="false">
      <c r="B157" s="0" t="str">
        <f aca="false">RDT_ECS!$E$48</f>
        <v>CONSO ECS classique</v>
      </c>
      <c r="C157" s="15" t="n">
        <f aca="false">RDT_ECS!$F$48</f>
        <v>5.65972194230775</v>
      </c>
      <c r="D157" s="15" t="n">
        <f aca="false">RDT_ECS!$G$48</f>
        <v>6.38833906849109</v>
      </c>
      <c r="E157" s="15" t="n">
        <f aca="false">RDT_ECS!$H$48</f>
        <v>5.98447430349206</v>
      </c>
      <c r="F157" s="15" t="n">
        <f aca="false">RDT_ECS!$I$48</f>
        <v>4.5212631541398</v>
      </c>
      <c r="G157" s="15" t="n">
        <f aca="false">RDT_ECS!$J$48</f>
        <v>3.5520333021444</v>
      </c>
      <c r="H157" s="15" t="n">
        <f aca="false">RDT_ECS!$K$48</f>
        <v>0.10592163587622</v>
      </c>
    </row>
    <row r="159" customFormat="false" ht="12.8" hidden="false" customHeight="false" outlineLevel="0" collapsed="false">
      <c r="B159" s="0" t="str">
        <f aca="false">RDT_ECS!$E$50</f>
        <v>Chaleur environnement</v>
      </c>
      <c r="C159" s="15" t="n">
        <f aca="false">RDT_ECS!$F$50</f>
        <v>0.541888271072019</v>
      </c>
      <c r="D159" s="15" t="n">
        <f aca="false">RDT_ECS!$G$50</f>
        <v>1.49553602470456</v>
      </c>
      <c r="E159" s="15" t="n">
        <f aca="false">RDT_ECS!$H$50</f>
        <v>2.83475098586466</v>
      </c>
      <c r="F159" s="15" t="n">
        <f aca="false">RDT_ECS!$I$50</f>
        <v>4.5212631541398</v>
      </c>
      <c r="G159" s="15" t="n">
        <f aca="false">RDT_ECS!$J$50</f>
        <v>5.3280499532166</v>
      </c>
      <c r="H159" s="15" t="n">
        <f aca="false">RDT_ECS!$K$50</f>
        <v>5.3280499532166</v>
      </c>
    </row>
    <row r="162" customFormat="false" ht="12.8" hidden="false" customHeight="false" outlineLevel="0" collapsed="false">
      <c r="A162" s="52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r="163" customFormat="false" ht="12.8" hidden="false" customHeight="false" outlineLevel="0" collapsed="false">
      <c r="B163" s="0" t="str">
        <f aca="false">RDT_CLIM!$A$11</f>
        <v>Conso climatisation PAC/DRV/Rooftop</v>
      </c>
      <c r="C163" s="0" t="n">
        <f aca="false">RDT_CLIM!$B$11</f>
        <v>5.4238186881371</v>
      </c>
      <c r="D163" s="0" t="n">
        <f aca="false">RDT_CLIM!$C$11</f>
        <v>5.4238186881371</v>
      </c>
      <c r="E163" s="0" t="n">
        <f aca="false">RDT_CLIM!$D$11</f>
        <v>6.1482630691953</v>
      </c>
      <c r="F163" s="0" t="n">
        <f aca="false">RDT_CLIM!$E$11</f>
        <v>6.0014767254627</v>
      </c>
      <c r="G163" s="0" t="n">
        <f aca="false">RDT_CLIM!$F$11</f>
        <v>6.0871951922677</v>
      </c>
      <c r="H163" s="0" t="n">
        <f aca="false">RDT_CLIM!$G$11</f>
        <v>6.3653846511479</v>
      </c>
    </row>
    <row r="164" customFormat="false" ht="12.8" hidden="false" customHeight="false" outlineLevel="0" collapsed="false">
      <c r="B164" s="0" t="str">
        <f aca="false">RDT_CLIM!$A$12</f>
        <v>RDT climatisation</v>
      </c>
      <c r="C164" s="0" t="n">
        <f aca="false">RDT_CLIM!$B$12</f>
        <v>3.05790913979661</v>
      </c>
      <c r="D164" s="0" t="n">
        <f aca="false">RDT_CLIM!$C$12</f>
        <v>3.20209413418073</v>
      </c>
      <c r="E164" s="0" t="n">
        <f aca="false">RDT_CLIM!$D$12</f>
        <v>3.47487366852001</v>
      </c>
      <c r="F164" s="0" t="n">
        <f aca="false">RDT_CLIM!$E$12</f>
        <v>3.47487366852001</v>
      </c>
      <c r="G164" s="0" t="n">
        <f aca="false">RDT_CLIM!$F$12</f>
        <v>4.08533232209792</v>
      </c>
      <c r="H164" s="0" t="n">
        <f aca="false">RDT_CLIM!$G$12</f>
        <v>4.70672159987792</v>
      </c>
    </row>
    <row r="165" customFormat="false" ht="12.8" hidden="false" customHeight="false" outlineLevel="0" collapsed="false">
      <c r="B165" s="0" t="str">
        <f aca="false">RDT_CLIM!$A$13</f>
        <v>Chaleur environnement</v>
      </c>
      <c r="C165" s="0" t="n">
        <f aca="false">RDT_CLIM!$B$13</f>
        <v>11.161726050917</v>
      </c>
      <c r="D165" s="0" t="n">
        <f aca="false">RDT_CLIM!$C$13</f>
        <v>11.9437593180065</v>
      </c>
      <c r="E165" s="0" t="n">
        <f aca="false">RDT_CLIM!$D$13</f>
        <v>15.2161743770855</v>
      </c>
      <c r="F165" s="0" t="n">
        <f aca="false">RDT_CLIM!$E$13</f>
        <v>14.8528967200834</v>
      </c>
      <c r="G165" s="0" t="n">
        <f aca="false">RDT_CLIM!$F$13</f>
        <v>18.7810200776226</v>
      </c>
      <c r="H165" s="0" t="n">
        <f aca="false">RDT_CLIM!$G$13</f>
        <v>23.5947087779413</v>
      </c>
    </row>
    <row r="167" customFormat="false" ht="12.8" hidden="false" customHeight="false" outlineLevel="0" collapsed="false">
      <c r="B167" s="0" t="s">
        <v>141</v>
      </c>
      <c r="C167" s="0" t="n">
        <f aca="false">$C$150+$C$159+$C$165</f>
        <v>17.751814869336</v>
      </c>
      <c r="D167" s="0" t="n">
        <f aca="false">$D$150+$D$159+$D$165</f>
        <v>21.2697385392527</v>
      </c>
      <c r="E167" s="0" t="n">
        <f aca="false">$E$150+$E$159+$E$165</f>
        <v>27.3888610534497</v>
      </c>
      <c r="F167" s="0" t="n">
        <f aca="false">$F$150+$F$159+$F$165</f>
        <v>30.9206280317436</v>
      </c>
      <c r="G167" s="0" t="n">
        <f aca="false">$G$150+$G$159+$G$165</f>
        <v>37.5457379254134</v>
      </c>
      <c r="H167" s="0" t="n">
        <f aca="false">$H$150+$H$159+$H$165</f>
        <v>40.7946501426594</v>
      </c>
    </row>
    <row r="169" customFormat="false" ht="12.8" hidden="false" customHeight="false" outlineLevel="0" collapsed="false">
      <c r="B169" s="0" t="s">
        <v>119</v>
      </c>
      <c r="C169" s="0" t="n">
        <f aca="false">C167+C141</f>
        <v>242.965545724866</v>
      </c>
      <c r="D169" s="0" t="n">
        <f aca="false">D167+D141</f>
        <v>244.71769207076</v>
      </c>
      <c r="E169" s="0" t="n">
        <f aca="false">E167+E141</f>
        <v>233.692632805168</v>
      </c>
      <c r="F169" s="0" t="n">
        <f aca="false">F167+F141</f>
        <v>214.518234443967</v>
      </c>
      <c r="G169" s="0" t="n">
        <f aca="false">G167+G141</f>
        <v>198.665443677724</v>
      </c>
      <c r="H169" s="0" t="n">
        <f aca="false">H167+H141</f>
        <v>161.730584595545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2018-05-16T14:30:19Z</dcterms:modified>
  <cp:revision>39</cp:revision>
</cp:coreProperties>
</file>