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4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6" firstSheet="0" showHorizontalScroll="true" showSheetTabs="true" showVerticalScroll="true" tabRatio="776" windowHeight="8192" windowWidth="16384" xWindow="0" yWindow="0"/>
  </bookViews>
  <sheets>
    <sheet name="Conso_energie_usage" r:id="rId2" sheetId="1" state="visible"/>
    <sheet name="Conso_energie" r:id="rId3" sheetId="2" state="visible"/>
    <sheet name="Conso_branche_energie_usage" r:id="rId4" sheetId="3" state="visible"/>
    <sheet name="Conso_chauff_syst_energie" r:id="rId5" sheetId="4" state="visible"/>
    <sheet name="RDT_CLIM" r:id="rId6" sheetId="5" state="visible"/>
    <sheet name="RDT_ECS" r:id="rId7" sheetId="6" state="visible"/>
    <sheet name="Sorties pour Quentin" r:id="rId8" sheetId="7" state="visible"/>
    <sheet name="Feuille8" r:id="rId9" sheetId="8" state="visible"/>
  </sheets>
  <calcPr iterate="false" iterateCount="100" iterateDelta="0.0001" refMode="A1"/>
</workbook>
</file>

<file path=xl/sharedStrings.xml><?xml version="1.0" encoding="utf-8"?>
<sst xmlns="http://schemas.openxmlformats.org/spreadsheetml/2006/main" count="14479" uniqueCount="142">
  <si>
    <t>scenario</t>
  </si>
  <si>
    <t>usage</t>
  </si>
  <si>
    <t>energie</t>
  </si>
  <si>
    <t>2009</t>
  </si>
  <si>
    <t>2015</t>
  </si>
  <si>
    <t>2020</t>
  </si>
  <si>
    <t>2025</t>
  </si>
  <si>
    <t>2030</t>
  </si>
  <si>
    <t>2050</t>
  </si>
  <si>
    <t>2015/2050</t>
  </si>
  <si>
    <t>2015/2050 run1</t>
  </si>
  <si>
    <t>AMS3</t>
  </si>
  <si>
    <t>Autre</t>
  </si>
  <si>
    <t>Electricité</t>
  </si>
  <si>
    <t>Gaz</t>
  </si>
  <si>
    <t>Auxiliaires</t>
  </si>
  <si>
    <t>Fioul</t>
  </si>
  <si>
    <t>Bureautique</t>
  </si>
  <si>
    <t>Urbain</t>
  </si>
  <si>
    <t>Chauffage</t>
  </si>
  <si>
    <t>Autres</t>
  </si>
  <si>
    <t>Climatisation</t>
  </si>
  <si>
    <t>Cuisson</t>
  </si>
  <si>
    <t>Eclairage</t>
  </si>
  <si>
    <t>ECS</t>
  </si>
  <si>
    <t>Froid_alimentaire</t>
  </si>
  <si>
    <t>Process</t>
  </si>
  <si>
    <t>Ventilation</t>
  </si>
  <si>
    <t>BRANCHE</t>
  </si>
  <si>
    <t>Bureaux Administration</t>
  </si>
  <si>
    <t>Café Hôtel Restaurant</t>
  </si>
  <si>
    <t>Commerce</t>
  </si>
  <si>
    <t>Enseignement Recherche</t>
  </si>
  <si>
    <t>Habitat Communautaire</t>
  </si>
  <si>
    <t>Santé Action Sociale</t>
  </si>
  <si>
    <t>Sport Loisir Culture</t>
  </si>
  <si>
    <t>Transport</t>
  </si>
  <si>
    <t>Consommations 2015 en TWh</t>
  </si>
  <si>
    <t>BRANCHE_MEDPRO</t>
  </si>
  <si>
    <t>usage_MEDPRO</t>
  </si>
  <si>
    <t>2015_Autres</t>
  </si>
  <si>
    <t>2015_Electricité</t>
  </si>
  <si>
    <t>2015_Fioul</t>
  </si>
  <si>
    <t>2015_Gaz</t>
  </si>
  <si>
    <t>2015_Urbain</t>
  </si>
  <si>
    <t>Bureaux</t>
  </si>
  <si>
    <t>Autres usages thermiques</t>
  </si>
  <si>
    <t>Elec spécifique</t>
  </si>
  <si>
    <t>Commerces</t>
  </si>
  <si>
    <t>Santé</t>
  </si>
  <si>
    <t>Consommations 2013 en TWh</t>
  </si>
  <si>
    <t>2013_Autres</t>
  </si>
  <si>
    <t>2013_Electricité</t>
  </si>
  <si>
    <t>2013_Fioul</t>
  </si>
  <si>
    <t>2013_Gaz</t>
  </si>
  <si>
    <t>2013_Urbain</t>
  </si>
  <si>
    <t>SYSTEME_CHAUD</t>
  </si>
  <si>
    <t>ENERGIE</t>
  </si>
  <si>
    <t>2010</t>
  </si>
  <si>
    <t>RDT</t>
  </si>
  <si>
    <t>Autre système centralisé</t>
  </si>
  <si>
    <t>Autre système centralisé performant</t>
  </si>
  <si>
    <t>Cassette rayonnante</t>
  </si>
  <si>
    <t>Cassette rayonnante performant</t>
  </si>
  <si>
    <t>Chaudière condensation fioul</t>
  </si>
  <si>
    <t>Chaudière condensation gaz</t>
  </si>
  <si>
    <t>Chaudière fioul</t>
  </si>
  <si>
    <t>Chaudière gaz</t>
  </si>
  <si>
    <t>DRV</t>
  </si>
  <si>
    <t>DRV performant</t>
  </si>
  <si>
    <t>Electrique direct</t>
  </si>
  <si>
    <t>Electrique direct performant</t>
  </si>
  <si>
    <t>PAC</t>
  </si>
  <si>
    <t>PAC performant</t>
  </si>
  <si>
    <t>Rooftop</t>
  </si>
  <si>
    <t>Rooftop performant</t>
  </si>
  <si>
    <t>Tube radiant</t>
  </si>
  <si>
    <t>Tube radiant performant</t>
  </si>
  <si>
    <t>nr</t>
  </si>
  <si>
    <t>PAC/DRV/Rooftop</t>
  </si>
  <si>
    <t>Electrique Joule</t>
  </si>
  <si>
    <t>Chaleur environnement</t>
  </si>
  <si>
    <t>annee</t>
  </si>
  <si>
    <t>COD_ENERGIE</t>
  </si>
  <si>
    <t>CONSO_TOT</t>
  </si>
  <si>
    <t>BESOIN_TOT</t>
  </si>
  <si>
    <t>02</t>
  </si>
  <si>
    <t>Conso climatisation PAC/DRV/Rooftop</t>
  </si>
  <si>
    <t>RDT climatisation</t>
  </si>
  <si>
    <t>01</t>
  </si>
  <si>
    <t>03</t>
  </si>
  <si>
    <t>04</t>
  </si>
  <si>
    <t>06</t>
  </si>
  <si>
    <t>RDT CET</t>
  </si>
  <si>
    <t>RDT ECS Elec classique</t>
  </si>
  <si>
    <t>TWh</t>
  </si>
  <si>
    <t>Part CET</t>
  </si>
  <si>
    <t>Part Elec classique</t>
  </si>
  <si>
    <t>RDT recalc</t>
  </si>
  <si>
    <t>CONSO CET</t>
  </si>
  <si>
    <t>CONSO ECS classique</t>
  </si>
  <si>
    <t>S5</t>
  </si>
  <si>
    <t>Électricité</t>
  </si>
  <si>
    <t>PAC/CET</t>
  </si>
  <si>
    <t>Réseau de chaleur</t>
  </si>
  <si>
    <t>Charbon</t>
  </si>
  <si>
    <t>Biomasse</t>
  </si>
  <si>
    <t>Biogaz</t>
  </si>
  <si>
    <t>Pétrole/GPL</t>
  </si>
  <si>
    <t>Renouvelables thermiques</t>
  </si>
  <si>
    <t>Chaleur Environnement</t>
  </si>
  <si>
    <t>Total hors chaleur environnement</t>
  </si>
  <si>
    <t>Total</t>
  </si>
  <si>
    <t>Autre : 50 % charbon, 50 % solaire</t>
  </si>
  <si>
    <t>Autre : 100 % pétrole (GPL?)</t>
  </si>
  <si>
    <t>Electricité spécifique</t>
  </si>
  <si>
    <t>Autres consos (hors elec spé)</t>
  </si>
  <si>
    <t>Autre : 100 % charbon</t>
  </si>
  <si>
    <t>Total modèle</t>
  </si>
  <si>
    <t>Autres (hors CEREN)</t>
  </si>
  <si>
    <t>Total (hors PAC)</t>
  </si>
  <si>
    <t>Mix approx</t>
  </si>
  <si>
    <t>Autre : 30 % charbon, 70 % solaire</t>
  </si>
  <si>
    <t>Autre : 80 % charbon , 20 % électricité</t>
  </si>
  <si>
    <t>Autre : 20% charbon, 80 % solaire</t>
  </si>
  <si>
    <t>Autre : 40 % charbon, 60 % électricité</t>
  </si>
  <si>
    <t>Autre : 100 % solaire</t>
  </si>
  <si>
    <t>Autre : 100 % électricité</t>
  </si>
  <si>
    <t>Mix chauffage</t>
  </si>
  <si>
    <t>Variation 2015/2050 Total hors chaleur</t>
  </si>
  <si>
    <t>Variation 2015/2050 Total</t>
  </si>
  <si>
    <t>Cible AMS</t>
  </si>
  <si>
    <t>PAC/CET avec Chaleur</t>
  </si>
  <si>
    <t>Résultats run3</t>
  </si>
  <si>
    <t>Résultats run2</t>
  </si>
  <si>
    <t>Autres usages (100 % elec)</t>
  </si>
  <si>
    <t>Evalutations hors modèles</t>
  </si>
  <si>
    <t>Consommation hors CEREN AMS</t>
  </si>
  <si>
    <t>Sorties Modèle CGDD</t>
  </si>
  <si>
    <t>PAC élec chauffage</t>
  </si>
  <si>
    <t>CET ECS</t>
  </si>
  <si>
    <t>Total Chaleur Environnement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</si>
</sst>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.00%"/>
    <numFmt numFmtId="166" formatCode="0"/>
    <numFmt numFmtId="167" formatCode="0.0"/>
    <numFmt numFmtId="168" formatCode="0.0000"/>
    <numFmt numFmtId="169" formatCode="0.00"/>
    <numFmt numFmtId="170" formatCode="0%"/>
    <numFmt numFmtId="171" formatCode="#,##0.0"/>
    <numFmt numFmtId="172" formatCode="&quot;VRAI&quot;;&quot;VRAI&quot;;&quot;FAUX&quot;"/>
    <numFmt numFmtId="173" formatCode="0.000"/>
    <numFmt numFmtId="174" formatCode="mm/dd/yyyy hh:mm:ss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99FFFF"/>
        <bgColor rgb="FFCC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/>
    </fill>
    <fill>
      <patternFill patternType="solid">
        <fgColor indexed="22"/>
      </patternFill>
    </fill>
  </fills>
  <borders count="1">
    <border diagonalDown="false" diagonalUp="false">
      <left/>
      <right/>
      <top/>
      <bottom/>
      <diagonal/>
    </border>
  </borders>
  <cellStyleXfs count="37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3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Fill="true" applyNumberFormat="true" borderId="0" fillId="9" fontId="0" numFmtId="0">
      <alignment wrapText="true"/>
    </xf>
    <xf applyNumberFormat="true" borderId="0" fillId="0" fontId="0" numFmtId="0">
      <alignment wrapText="true"/>
    </xf>
    <xf applyNumberFormat="true" borderId="0" fillId="0" fontId="0" numFmtId="0">
      <alignment wrapText="true"/>
    </xf>
    <xf applyNumberFormat="true" borderId="0" fillId="0" fontId="0" numFmtId="0">
      <alignment wrapText="true"/>
    </xf>
    <xf applyNumberFormat="true" borderId="0" fillId="0" fontId="0" numFmtId="174">
      <alignment wrapText="true"/>
    </xf>
  </cellStyleXfs>
  <cellXfs count="2350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1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2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3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3" fontId="0" numFmtId="164" xfId="24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4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5" xfId="2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5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3" fontId="0" numFmtId="164" xfId="26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7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9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3" fontId="0" numFmtId="164" xfId="26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3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29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9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5" numFmtId="166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5" numFmtId="170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0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4" fontId="5" numFmtId="167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4" fontId="0" numFmtId="167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7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7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7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7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6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5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72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9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3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justify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70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9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9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0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7" numFmtId="170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30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31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7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7" fontId="4" numFmtId="164" xfId="0">
      <alignment horizontal="general" indent="0" shrinkToFit="false" textRotation="0" vertical="bottom" wrapText="false"/>
      <protection hidden="false" locked="true"/>
    </xf>
    <xf borderId="0" fillId="9" fontId="0" numFmtId="0" xfId="32"/>
    <xf borderId="0" fillId="0" fontId="0" numFmtId="0" xfId="33"/>
    <xf borderId="0" fillId="0" fontId="0" numFmtId="0" xfId="34"/>
    <xf borderId="0" fillId="0" fontId="0" numFmtId="0" xfId="35"/>
    <xf borderId="0" fillId="0" fontId="0" numFmtId="174" xfId="36"/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</cellXfs>
  <cellStyles count="23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XLConnect.Header" xfId="20"/>
    <cellStyle builtinId="54" customBuiltin="true" name="Excel Built-in XLConnect.String" xfId="21"/>
    <cellStyle builtinId="54" customBuiltin="true" name="Excel Built-in XLConnect.Numeric" xfId="22"/>
    <cellStyle builtinId="54" customBuiltin="true" name="Excel Built-in Excel Built-in Excel Built-in Excel Built-in Excel Built-in Excel Built-in Excel Built-in Excel Built-in Excel Built-in Excel Built-in Excel Built-in Excel Built-in Excel Built-in Excel Built-in Excel Built-in Excel Built-in XLConnect.String" xfId="23"/>
    <cellStyle builtinId="54" customBuiltin="true"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TableStyleLight1" xfId="24"/>
    <cellStyle builtinId="54" customBuiltin="true" name="Excel Built-in Excel Built-in Excel Built-in XLConnect.Header" xfId="25"/>
    <cellStyle builtinId="54" customBuiltin="true" name="Excel Built-in Excel Built-in Excel Built-in Excel Built-in Excel Built-in Excel Built-in Excel Built-in Excel Built-in Excel Built-in Excel Built-in Excel Built-in Excel Built-in Excel Built-in Excel Built-in Excel Built-in Excel Built-in XLConnect.Header" xfId="26"/>
    <cellStyle builtinId="54" customBuiltin="true" name="Excel Built-in Excel Built-in Excel Built-in XLConnect.String" xfId="27"/>
    <cellStyle builtinId="54" customBuiltin="true" name="Excel Built-in Excel Built-in Excel Built-in Excel Built-in Excel Built-in Excel Built-in Excel Built-in Excel Built-in Excel Built-in Excel Built-in Excel Built-in Excel Built-in Excel Built-in Excel Built-in Excel Built-in Excel Built-in Excel Built-in Excel Built-in XLConnect.Numeric" xfId="28"/>
    <cellStyle builtinId="54" customBuiltin="true" name="Excel Built-in Excel Built-in Excel Built-in Excel Built-in Excel Built-in Excel Built-in Excel Built-in Excel Built-in Excel Built-in Excel Built-in Excel Built-in Excel Built-in Excel Built-in Excel Built-in Excel Built-in Excel Built-in XLConnect.Numeric" xfId="29"/>
    <cellStyle builtinId="54" customBuiltin="true" name="Excel Built-in Excel Built-in Excel Built-in Excel Built-in Excel Built-in Excel Built-in Excel Built-in Excel Built-in Excel Built-in Excel Built-in Excel Built-in Excel Built-in XLConnect.Header" xfId="30"/>
    <cellStyle builtinId="54" customBuiltin="true" name="Excel Built-in Excel Built-in Excel Built-in Excel Built-in Excel Built-in Excel Built-in Excel Built-in Excel Built-in Excel Built-in Excel Built-in Excel Built-in Excel Built-in XLConnect.String" xfId="31"/>
    <cellStyle name="XLConnect.Header" xfId="32"/>
    <cellStyle name="XLConnect.String" xfId="33"/>
    <cellStyle name="XLConnect.Numeric" xfId="34"/>
    <cellStyle name="XLConnect.Boolean" xfId="35"/>
    <cellStyle name="XLConnect.DateTime" xfId="3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sharedStrings.xml" Type="http://schemas.openxmlformats.org/officeDocument/2006/relationships/sharedString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8</xdr:col>
      <xdr:colOff>474120</xdr:colOff>
      <xdr:row>40</xdr:row>
      <xdr:rowOff>5760</xdr:rowOff>
    </xdr:from>
    <xdr:to>
      <xdr:col>8</xdr:col>
      <xdr:colOff>474120</xdr:colOff>
      <xdr:row>42</xdr:row>
      <xdr:rowOff>7200</xdr:rowOff>
    </xdr:to>
    <xdr:sp>
      <xdr:nvSpPr>
        <xdr:cNvPr id="0" name="Line 1"/>
        <xdr:cNvSpPr/>
      </xdr:nvSpPr>
      <xdr:spPr>
        <a:xfrm>
          <a:off x="8706600" y="8721000"/>
          <a:ext cx="0" cy="32508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474120</xdr:colOff>
      <xdr:row>40</xdr:row>
      <xdr:rowOff>5760</xdr:rowOff>
    </xdr:from>
    <xdr:to>
      <xdr:col>8</xdr:col>
      <xdr:colOff>474120</xdr:colOff>
      <xdr:row>44</xdr:row>
      <xdr:rowOff>8280</xdr:rowOff>
    </xdr:to>
    <xdr:sp>
      <xdr:nvSpPr>
        <xdr:cNvPr id="1" name="Line 1"/>
        <xdr:cNvSpPr/>
      </xdr:nvSpPr>
      <xdr:spPr>
        <a:xfrm>
          <a:off x="8706600" y="8721000"/>
          <a:ext cx="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474120</xdr:colOff>
      <xdr:row>40</xdr:row>
      <xdr:rowOff>5760</xdr:rowOff>
    </xdr:from>
    <xdr:to>
      <xdr:col>28</xdr:col>
      <xdr:colOff>473760</xdr:colOff>
      <xdr:row>40</xdr:row>
      <xdr:rowOff>5760</xdr:rowOff>
    </xdr:to>
    <xdr:sp>
      <xdr:nvSpPr>
        <xdr:cNvPr id="2" name="Line 1"/>
        <xdr:cNvSpPr/>
      </xdr:nvSpPr>
      <xdr:spPr>
        <a:xfrm>
          <a:off x="8706600" y="872100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474120</xdr:colOff>
      <xdr:row>37</xdr:row>
      <xdr:rowOff>132120</xdr:rowOff>
    </xdr:from>
    <xdr:to>
      <xdr:col>9</xdr:col>
      <xdr:colOff>17280</xdr:colOff>
      <xdr:row>40</xdr:row>
      <xdr:rowOff>5760</xdr:rowOff>
    </xdr:to>
    <xdr:sp>
      <xdr:nvSpPr>
        <xdr:cNvPr id="3" name="Line 1"/>
        <xdr:cNvSpPr/>
      </xdr:nvSpPr>
      <xdr:spPr>
        <a:xfrm flipV="1">
          <a:off x="8706600" y="836100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474120</xdr:colOff>
      <xdr:row>42</xdr:row>
      <xdr:rowOff>7200</xdr:rowOff>
    </xdr:from>
    <xdr:to>
      <xdr:col>28</xdr:col>
      <xdr:colOff>473760</xdr:colOff>
      <xdr:row>42</xdr:row>
      <xdr:rowOff>7200</xdr:rowOff>
    </xdr:to>
    <xdr:sp>
      <xdr:nvSpPr>
        <xdr:cNvPr id="4" name="Line 1"/>
        <xdr:cNvSpPr/>
      </xdr:nvSpPr>
      <xdr:spPr>
        <a:xfrm>
          <a:off x="8706600" y="904608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474120</xdr:colOff>
      <xdr:row>39</xdr:row>
      <xdr:rowOff>132840</xdr:rowOff>
    </xdr:from>
    <xdr:to>
      <xdr:col>9</xdr:col>
      <xdr:colOff>17280</xdr:colOff>
      <xdr:row>42</xdr:row>
      <xdr:rowOff>7200</xdr:rowOff>
    </xdr:to>
    <xdr:sp>
      <xdr:nvSpPr>
        <xdr:cNvPr id="5" name="Line 1"/>
        <xdr:cNvSpPr/>
      </xdr:nvSpPr>
      <xdr:spPr>
        <a:xfrm flipV="1">
          <a:off x="8706600" y="868608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474120</xdr:colOff>
      <xdr:row>41</xdr:row>
      <xdr:rowOff>133920</xdr:rowOff>
    </xdr:from>
    <xdr:to>
      <xdr:col>9</xdr:col>
      <xdr:colOff>17280</xdr:colOff>
      <xdr:row>44</xdr:row>
      <xdr:rowOff>8280</xdr:rowOff>
    </xdr:to>
    <xdr:sp>
      <xdr:nvSpPr>
        <xdr:cNvPr id="6" name="Line 1"/>
        <xdr:cNvSpPr/>
      </xdr:nvSpPr>
      <xdr:spPr>
        <a:xfrm flipV="1">
          <a:off x="8706600" y="901116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474120</xdr:colOff>
      <xdr:row>40</xdr:row>
      <xdr:rowOff>5760</xdr:rowOff>
    </xdr:from>
    <xdr:to>
      <xdr:col>28</xdr:col>
      <xdr:colOff>473760</xdr:colOff>
      <xdr:row>44</xdr:row>
      <xdr:rowOff>8280</xdr:rowOff>
    </xdr:to>
    <xdr:sp>
      <xdr:nvSpPr>
        <xdr:cNvPr id="7" name="Line 1"/>
        <xdr:cNvSpPr/>
      </xdr:nvSpPr>
      <xdr:spPr>
        <a:xfrm flipH="1">
          <a:off x="8706600" y="8721000"/>
          <a:ext cx="1785780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</xdr:wsDr>
</file>

<file path=xl/worksheets/_rels/sheet4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M11" activeCellId="1" pane="topLeft" sqref="K76:L76 M11"/>
    </sheetView>
  </sheetViews>
  <sheetFormatPr defaultRowHeight="12.75"/>
  <cols>
    <col min="1" max="1" hidden="false" style="0" width="33.7142857142857" collapsed="true"/>
    <col min="2" max="2" hidden="false" style="0" width="19.7091836734694" collapsed="true"/>
    <col min="3" max="10" hidden="false" style="0" width="11.5714285714286" collapsed="true"/>
    <col min="11" max="11" hidden="false" style="0" width="17.469387755102" collapsed="true"/>
    <col min="12" max="12" hidden="false" style="0" width="11.5714285714286" collapsed="true"/>
    <col min="13" max="13" hidden="false" style="0" width="16.7040816326531" collapsed="true"/>
    <col min="14" max="1025" hidden="false" style="0" width="11.5714285714286" collapsed="true"/>
  </cols>
  <sheetData>
    <row collapsed="false" customFormat="false" customHeight="false" hidden="false" ht="12.8" outlineLevel="0" r="1">
      <c r="A1" s="17692" t="s">
        <v>0</v>
      </c>
      <c r="B1" s="17693" t="s">
        <v>1</v>
      </c>
      <c r="C1" s="17694" t="s">
        <v>2</v>
      </c>
      <c r="D1" s="17695" t="s">
        <v>3</v>
      </c>
      <c r="E1" s="17696" t="s">
        <v>4</v>
      </c>
      <c r="F1" s="17697" t="s">
        <v>5</v>
      </c>
      <c r="G1" s="17698" t="s">
        <v>6</v>
      </c>
      <c r="H1" s="17699" t="s">
        <v>7</v>
      </c>
      <c r="I1" s="17700" t="s">
        <v>8</v>
      </c>
      <c r="L1" s="0" t="s">
        <v>9</v>
      </c>
      <c r="M1" s="0" t="s">
        <v>10</v>
      </c>
    </row>
    <row collapsed="false" customFormat="false" customHeight="false" hidden="false" ht="12.8" outlineLevel="0" r="2">
      <c r="A2" s="17701" t="s">
        <v>11</v>
      </c>
      <c r="B2" s="17756" t="s">
        <v>12</v>
      </c>
      <c r="C2" s="17811" t="s">
        <v>13</v>
      </c>
      <c r="D2" s="17866" t="n">
        <v>6.0791570898897</v>
      </c>
      <c r="E2" s="17921" t="n">
        <v>8.878988151737701</v>
      </c>
      <c r="F2" s="17976" t="n">
        <v>10.6077630444389</v>
      </c>
      <c r="G2" s="18031" t="n">
        <v>11.4793869646523</v>
      </c>
      <c r="H2" s="18086" t="n">
        <v>12.1456323959923</v>
      </c>
      <c r="I2" s="18141" t="n">
        <v>12.986895459861302</v>
      </c>
      <c r="K2" s="4" t="s">
        <v>12</v>
      </c>
      <c r="L2" s="0" t="n">
        <f aca="false">SUMIFS(I$2:I$56,B$2:B$56,$K$2)/SUMIFS(E$2:E$56,B$2:B$56,$K$2)</f>
        <v>0.93628797373286</v>
      </c>
      <c r="M2" s="0" t="n">
        <v>1.14961863087029</v>
      </c>
    </row>
    <row collapsed="false" customFormat="false" customHeight="false" hidden="false" ht="12.8" outlineLevel="0" r="3">
      <c r="A3" s="17702" t="s">
        <v>11</v>
      </c>
      <c r="B3" s="17757" t="s">
        <v>12</v>
      </c>
      <c r="C3" s="17812" t="s">
        <v>14</v>
      </c>
      <c r="D3" s="17867" t="n">
        <v>3.0083180403482</v>
      </c>
      <c r="E3" s="17922" t="n">
        <v>2.5572921097845</v>
      </c>
      <c r="F3" s="17977" t="n">
        <v>2.2363983456958</v>
      </c>
      <c r="G3" s="18032" t="n">
        <v>1.9118461767073</v>
      </c>
      <c r="H3" s="18087" t="n">
        <v>1.6393711123813002</v>
      </c>
      <c r="I3" s="18142" t="n">
        <v>0.9526469051680999</v>
      </c>
      <c r="K3" s="4" t="s">
        <v>15</v>
      </c>
      <c r="L3" s="0" t="n">
        <f aca="false">SUMIFS(I$2:I$56,B$2:B$56,$K$3)/SUMIFS(E$2:E$56,B$2:B$56,$K$3)</f>
        <v>0.702544809216386</v>
      </c>
      <c r="M3" s="0" t="n">
        <v>0.812458613680636</v>
      </c>
    </row>
    <row collapsed="false" customFormat="false" customHeight="false" hidden="false" ht="12.8" outlineLevel="0" r="4">
      <c r="A4" s="17703" t="s">
        <v>11</v>
      </c>
      <c r="B4" s="17758" t="s">
        <v>12</v>
      </c>
      <c r="C4" s="17813" t="s">
        <v>16</v>
      </c>
      <c r="D4" s="17868" t="n">
        <v>4.7065148885455</v>
      </c>
      <c r="E4" s="17923" t="n">
        <v>3.4061092111070996</v>
      </c>
      <c r="F4" s="17978" t="n">
        <v>2.6453673237085003</v>
      </c>
      <c r="G4" s="18033" t="n">
        <v>2.036919534855</v>
      </c>
      <c r="H4" s="18088" t="n">
        <v>1.5762340793277</v>
      </c>
      <c r="I4" s="18143" t="n">
        <v>0.7013127398187</v>
      </c>
      <c r="K4" s="4" t="s">
        <v>17</v>
      </c>
      <c r="L4" s="0" t="n">
        <f aca="false">SUMIFS(I$2:I$56,B$2:B$56,$K$4)/SUMIFS(E$2:E$56,B$2:B$56,$K$4)</f>
        <v>0.767908182891522</v>
      </c>
      <c r="M4" s="0" t="n">
        <v>1.2993730370403</v>
      </c>
    </row>
    <row collapsed="false" customFormat="false" customHeight="false" hidden="false" ht="12.8" outlineLevel="0" r="5">
      <c r="A5" s="17704" t="s">
        <v>11</v>
      </c>
      <c r="B5" s="17759" t="s">
        <v>12</v>
      </c>
      <c r="C5" s="17814" t="s">
        <v>18</v>
      </c>
      <c r="D5" s="17869" t="n">
        <v>0.0</v>
      </c>
      <c r="E5" s="17924" t="n">
        <v>0.0</v>
      </c>
      <c r="F5" s="17979" t="n">
        <v>0.0</v>
      </c>
      <c r="G5" s="18034" t="n">
        <v>0.0</v>
      </c>
      <c r="H5" s="18089" t="n">
        <v>0.0</v>
      </c>
      <c r="I5" s="18144" t="n">
        <v>0.0</v>
      </c>
      <c r="K5" s="4" t="s">
        <v>19</v>
      </c>
      <c r="L5" s="0" t="n">
        <f aca="false">SUMIFS($I2:$I56,$B2:$B56,K$5)/SUMIFS($E2:$E56,$B2:$B56,K$5)</f>
        <v>0.377830395639277</v>
      </c>
      <c r="M5" s="0" t="n">
        <v>0.399919831671957</v>
      </c>
    </row>
    <row collapsed="false" customFormat="false" customHeight="false" hidden="false" ht="12.8" outlineLevel="0" r="6">
      <c r="A6" s="17705" t="s">
        <v>11</v>
      </c>
      <c r="B6" s="17760" t="s">
        <v>12</v>
      </c>
      <c r="C6" s="17815" t="s">
        <v>20</v>
      </c>
      <c r="D6" s="17870" t="n">
        <v>1.5091894714376</v>
      </c>
      <c r="E6" s="17925" t="n">
        <v>1.2866889215937</v>
      </c>
      <c r="F6" s="17980" t="n">
        <v>1.1251678341595</v>
      </c>
      <c r="G6" s="18035" t="n">
        <v>0.9592322389318999</v>
      </c>
      <c r="H6" s="18090" t="n">
        <v>0.8198840187629999</v>
      </c>
      <c r="I6" s="18145" t="n">
        <v>0.46133931642010007</v>
      </c>
      <c r="K6" s="4" t="s">
        <v>21</v>
      </c>
      <c r="L6" s="0" t="n">
        <f aca="false">SUMIFS(I$2:I$56,B$2:B$56,$K$6)/SUMIFS(E$2:E$56,B$2:B$56,$K$6)</f>
        <v>1.07622729422934</v>
      </c>
      <c r="M6" s="0" t="n">
        <v>1.05304851834969</v>
      </c>
    </row>
    <row collapsed="false" customFormat="false" customHeight="false" hidden="false" ht="12.8" outlineLevel="0" r="7">
      <c r="A7" s="17706" t="s">
        <v>11</v>
      </c>
      <c r="B7" s="17761" t="s">
        <v>15</v>
      </c>
      <c r="C7" s="17816" t="s">
        <v>13</v>
      </c>
      <c r="D7" s="17871" t="n">
        <v>4.9206550760368994</v>
      </c>
      <c r="E7" s="17926" t="n">
        <v>5.658271912456801</v>
      </c>
      <c r="F7" s="17981" t="n">
        <v>5.6695876208617</v>
      </c>
      <c r="G7" s="18036" t="n">
        <v>5.5538843073631</v>
      </c>
      <c r="H7" s="18091" t="n">
        <v>5.3610115254428</v>
      </c>
      <c r="I7" s="18146" t="n">
        <v>4.1060699869373</v>
      </c>
      <c r="K7" s="4" t="s">
        <v>22</v>
      </c>
      <c r="L7" s="0" t="n">
        <f aca="false">SUMIFS(I$2:I$56,B$2:B$56,$K$7)/SUMIFS(E$2:E$56,B$2:B$56,$K$7)</f>
        <v>0.946835739595056</v>
      </c>
      <c r="M7" s="0" t="n">
        <v>1.1877860635126</v>
      </c>
    </row>
    <row collapsed="false" customFormat="false" customHeight="false" hidden="false" ht="12.8" outlineLevel="0" r="8">
      <c r="A8" s="17707" t="s">
        <v>11</v>
      </c>
      <c r="B8" s="17762" t="s">
        <v>15</v>
      </c>
      <c r="C8" s="17817" t="s">
        <v>14</v>
      </c>
      <c r="D8" s="17872" t="n">
        <v>0.0</v>
      </c>
      <c r="E8" s="17927" t="n">
        <v>0.0</v>
      </c>
      <c r="F8" s="17982" t="n">
        <v>0.0</v>
      </c>
      <c r="G8" s="18037" t="n">
        <v>0.0</v>
      </c>
      <c r="H8" s="18092" t="n">
        <v>0.0</v>
      </c>
      <c r="I8" s="18147" t="n">
        <v>0.0</v>
      </c>
      <c r="K8" s="4" t="s">
        <v>23</v>
      </c>
      <c r="L8" s="0" t="n">
        <f aca="false">SUMIFS(I$2:I$56,B$2:B$56,$K$8)/SUMIFS(E$2:E$56,B$2:B$56,$K$8)</f>
        <v>0.39495097705339</v>
      </c>
      <c r="M8" s="0" t="n">
        <v>0.604174618033936</v>
      </c>
    </row>
    <row collapsed="false" customFormat="false" customHeight="false" hidden="false" ht="12.8" outlineLevel="0" r="9">
      <c r="A9" s="17708" t="s">
        <v>11</v>
      </c>
      <c r="B9" s="17763" t="s">
        <v>15</v>
      </c>
      <c r="C9" s="17818" t="s">
        <v>16</v>
      </c>
      <c r="D9" s="17873" t="n">
        <v>0.0</v>
      </c>
      <c r="E9" s="17928" t="n">
        <v>0.0</v>
      </c>
      <c r="F9" s="17983" t="n">
        <v>0.0</v>
      </c>
      <c r="G9" s="18038" t="n">
        <v>0.0</v>
      </c>
      <c r="H9" s="18093" t="n">
        <v>0.0</v>
      </c>
      <c r="I9" s="18148" t="n">
        <v>0.0</v>
      </c>
      <c r="K9" s="4" t="s">
        <v>24</v>
      </c>
      <c r="L9" s="0" t="n">
        <f aca="false">SUMIFS(I$2:I$56,B$2:B$56,$K$9)/SUMIFS(E$2:E$56,B$2:B$56,$K$9)</f>
        <v>0.49305538450047</v>
      </c>
      <c r="M9" s="0" t="n">
        <v>0.688063861191926</v>
      </c>
    </row>
    <row collapsed="false" customFormat="false" customHeight="false" hidden="false" ht="12.8" outlineLevel="0" r="10">
      <c r="A10" s="17709" t="s">
        <v>11</v>
      </c>
      <c r="B10" s="17764" t="s">
        <v>15</v>
      </c>
      <c r="C10" s="17819" t="s">
        <v>18</v>
      </c>
      <c r="D10" s="17874" t="n">
        <v>0.0</v>
      </c>
      <c r="E10" s="17929" t="n">
        <v>0.0</v>
      </c>
      <c r="F10" s="17984" t="n">
        <v>0.0</v>
      </c>
      <c r="G10" s="18039" t="n">
        <v>0.0</v>
      </c>
      <c r="H10" s="18094" t="n">
        <v>0.0</v>
      </c>
      <c r="I10" s="18149" t="n">
        <v>0.0</v>
      </c>
      <c r="K10" s="4" t="s">
        <v>25</v>
      </c>
      <c r="L10" s="0" t="n">
        <f aca="false">SUMIFS(I$2:I$56,B$2:B$56,$K$10)/SUMIFS(E$2:E$56,B$2:B$56,$K$10)</f>
        <v>0.720647114555697</v>
      </c>
      <c r="M10" s="0" t="n">
        <v>0.822680775929275</v>
      </c>
    </row>
    <row collapsed="false" customFormat="false" customHeight="false" hidden="false" ht="14.9" outlineLevel="0" r="11">
      <c r="A11" s="17710" t="s">
        <v>11</v>
      </c>
      <c r="B11" s="17765" t="s">
        <v>15</v>
      </c>
      <c r="C11" s="17820" t="s">
        <v>20</v>
      </c>
      <c r="D11" s="17875" t="n">
        <v>0.0</v>
      </c>
      <c r="E11" s="17930" t="n">
        <v>0.0</v>
      </c>
      <c r="F11" s="17985" t="n">
        <v>0.0</v>
      </c>
      <c r="G11" s="18040" t="n">
        <v>0.0</v>
      </c>
      <c r="H11" s="18095" t="n">
        <v>0.0</v>
      </c>
      <c r="I11" s="18150" t="n">
        <v>0.0</v>
      </c>
      <c r="K11" s="4" t="s">
        <v>26</v>
      </c>
      <c r="L11" s="0" t="n">
        <f aca="false">SUMIFS(I$2:I$56,B$2:B$56,$K$11)/SUMIFS(E$2:E$56,B$2:B$56,$K$11)</f>
        <v>0.91140835948484</v>
      </c>
      <c r="M11" s="0" t="n">
        <v>1.07226000494801</v>
      </c>
    </row>
    <row collapsed="false" customFormat="false" customHeight="false" hidden="false" ht="14.9" outlineLevel="0" r="12">
      <c r="A12" s="17711" t="s">
        <v>11</v>
      </c>
      <c r="B12" s="17766" t="s">
        <v>17</v>
      </c>
      <c r="C12" s="17821" t="s">
        <v>13</v>
      </c>
      <c r="D12" s="17876" t="n">
        <v>9.168408383380699</v>
      </c>
      <c r="E12" s="17931" t="n">
        <v>10.5406316064033</v>
      </c>
      <c r="F12" s="17986" t="n">
        <v>11.4746886830923</v>
      </c>
      <c r="G12" s="18041" t="n">
        <v>10.6625238497979</v>
      </c>
      <c r="H12" s="18096" t="n">
        <v>9.9237756848891</v>
      </c>
      <c r="I12" s="18151" t="n">
        <v>8.094203130953</v>
      </c>
      <c r="K12" s="4" t="s">
        <v>27</v>
      </c>
      <c r="L12" s="0" t="n">
        <f aca="false">SUMIFS(I$2:I$56,B$2:B$56,$K$12)/SUMIFS(E$2:E$56,B$2:B$56,$K$12)</f>
        <v>1.20350936079392</v>
      </c>
      <c r="M12" s="0" t="n">
        <v>1.22936766026793</v>
      </c>
    </row>
    <row collapsed="false" customFormat="false" customHeight="false" hidden="false" ht="12.75" outlineLevel="0" r="13">
      <c r="A13" s="17712" t="s">
        <v>11</v>
      </c>
      <c r="B13" s="17767" t="s">
        <v>17</v>
      </c>
      <c r="C13" s="17822" t="s">
        <v>14</v>
      </c>
      <c r="D13" s="17877" t="n">
        <v>0.0</v>
      </c>
      <c r="E13" s="17932" t="n">
        <v>0.0</v>
      </c>
      <c r="F13" s="17987" t="n">
        <v>0.0</v>
      </c>
      <c r="G13" s="18042" t="n">
        <v>0.0</v>
      </c>
      <c r="H13" s="18097" t="n">
        <v>0.0</v>
      </c>
      <c r="I13" s="18152" t="n">
        <v>0.0</v>
      </c>
    </row>
    <row collapsed="false" customFormat="false" customHeight="false" hidden="false" ht="12.75" outlineLevel="0" r="14">
      <c r="A14" s="17713" t="s">
        <v>11</v>
      </c>
      <c r="B14" s="17768" t="s">
        <v>17</v>
      </c>
      <c r="C14" s="17823" t="s">
        <v>16</v>
      </c>
      <c r="D14" s="17878" t="n">
        <v>0.0</v>
      </c>
      <c r="E14" s="17933" t="n">
        <v>0.0</v>
      </c>
      <c r="F14" s="17988" t="n">
        <v>0.0</v>
      </c>
      <c r="G14" s="18043" t="n">
        <v>0.0</v>
      </c>
      <c r="H14" s="18098" t="n">
        <v>0.0</v>
      </c>
      <c r="I14" s="18153" t="n">
        <v>0.0</v>
      </c>
    </row>
    <row collapsed="false" customFormat="false" customHeight="false" hidden="false" ht="12.75" outlineLevel="0" r="15">
      <c r="A15" s="17714" t="s">
        <v>11</v>
      </c>
      <c r="B15" s="17769" t="s">
        <v>17</v>
      </c>
      <c r="C15" s="17824" t="s">
        <v>18</v>
      </c>
      <c r="D15" s="17879" t="n">
        <v>0.0</v>
      </c>
      <c r="E15" s="17934" t="n">
        <v>0.0</v>
      </c>
      <c r="F15" s="17989" t="n">
        <v>0.0</v>
      </c>
      <c r="G15" s="18044" t="n">
        <v>0.0</v>
      </c>
      <c r="H15" s="18099" t="n">
        <v>0.0</v>
      </c>
      <c r="I15" s="18154" t="n">
        <v>0.0</v>
      </c>
    </row>
    <row collapsed="false" customFormat="false" customHeight="false" hidden="false" ht="12.75" outlineLevel="0" r="16">
      <c r="A16" s="17715" t="s">
        <v>11</v>
      </c>
      <c r="B16" s="17770" t="s">
        <v>17</v>
      </c>
      <c r="C16" s="17825" t="s">
        <v>20</v>
      </c>
      <c r="D16" s="17880" t="n">
        <v>0.0</v>
      </c>
      <c r="E16" s="17935" t="n">
        <v>0.0</v>
      </c>
      <c r="F16" s="17990" t="n">
        <v>0.0</v>
      </c>
      <c r="G16" s="18045" t="n">
        <v>0.0</v>
      </c>
      <c r="H16" s="18100" t="n">
        <v>0.0</v>
      </c>
      <c r="I16" s="18155" t="n">
        <v>0.0</v>
      </c>
    </row>
    <row collapsed="false" customFormat="false" customHeight="false" hidden="false" ht="12.75" outlineLevel="0" r="17">
      <c r="A17" s="17716" t="s">
        <v>11</v>
      </c>
      <c r="B17" s="17771" t="s">
        <v>19</v>
      </c>
      <c r="C17" s="17826" t="s">
        <v>13</v>
      </c>
      <c r="D17" s="17881" t="n">
        <v>18.123121851906397</v>
      </c>
      <c r="E17" s="17936" t="n">
        <v>17.8389696950335</v>
      </c>
      <c r="F17" s="17991" t="n">
        <v>16.474508807283602</v>
      </c>
      <c r="G17" s="18046" t="n">
        <v>16.4962553341416</v>
      </c>
      <c r="H17" s="18101" t="n">
        <v>17.2077423807298</v>
      </c>
      <c r="I17" s="18156" t="n">
        <v>15.5440025433456</v>
      </c>
    </row>
    <row collapsed="false" customFormat="false" customHeight="false" hidden="false" ht="12.75" outlineLevel="0" r="18">
      <c r="A18" s="17717" t="s">
        <v>11</v>
      </c>
      <c r="B18" s="17772" t="s">
        <v>19</v>
      </c>
      <c r="C18" s="17827" t="s">
        <v>14</v>
      </c>
      <c r="D18" s="17882" t="n">
        <v>53.814126684670995</v>
      </c>
      <c r="E18" s="17937" t="n">
        <v>55.1774071232783</v>
      </c>
      <c r="F18" s="17992" t="n">
        <v>48.617576303646594</v>
      </c>
      <c r="G18" s="18047" t="n">
        <v>39.00445381354481</v>
      </c>
      <c r="H18" s="18102" t="n">
        <v>27.7414380005239</v>
      </c>
      <c r="I18" s="18157" t="n">
        <v>1.6243612661703999</v>
      </c>
    </row>
    <row collapsed="false" customFormat="false" customHeight="false" hidden="false" ht="12.75" outlineLevel="0" r="19">
      <c r="A19" s="17718" t="s">
        <v>11</v>
      </c>
      <c r="B19" s="17773" t="s">
        <v>19</v>
      </c>
      <c r="C19" s="17828" t="s">
        <v>16</v>
      </c>
      <c r="D19" s="17883" t="n">
        <v>28.560264679199</v>
      </c>
      <c r="E19" s="17938" t="n">
        <v>21.1062959004395</v>
      </c>
      <c r="F19" s="17993" t="n">
        <v>14.433029312456101</v>
      </c>
      <c r="G19" s="18048" t="n">
        <v>8.993927305953202</v>
      </c>
      <c r="H19" s="18103" t="n">
        <v>4.000768927675099</v>
      </c>
      <c r="I19" s="18158" t="n">
        <v>0.009908387895799998</v>
      </c>
    </row>
    <row collapsed="false" customFormat="false" customHeight="false" hidden="false" ht="12.75" outlineLevel="0" r="20">
      <c r="A20" s="17719" t="s">
        <v>11</v>
      </c>
      <c r="B20" s="17774" t="s">
        <v>19</v>
      </c>
      <c r="C20" s="17829" t="s">
        <v>18</v>
      </c>
      <c r="D20" s="17884" t="n">
        <v>7.898782779316999</v>
      </c>
      <c r="E20" s="17939" t="n">
        <v>6.044091305163899</v>
      </c>
      <c r="F20" s="17994" t="n">
        <v>4.8012381348691004</v>
      </c>
      <c r="G20" s="18049" t="n">
        <v>4.1448280467983</v>
      </c>
      <c r="H20" s="18104" t="n">
        <v>4.1797717793543</v>
      </c>
      <c r="I20" s="18159" t="n">
        <v>12.094061650941402</v>
      </c>
    </row>
    <row collapsed="false" customFormat="false" customHeight="false" hidden="false" ht="12.8" outlineLevel="0" r="21">
      <c r="A21" s="17720" t="s">
        <v>11</v>
      </c>
      <c r="B21" s="17775" t="s">
        <v>19</v>
      </c>
      <c r="C21" s="17830" t="s">
        <v>20</v>
      </c>
      <c r="D21" s="17885" t="n">
        <v>3.313894141357</v>
      </c>
      <c r="E21" s="17940" t="n">
        <v>4.9001842180532</v>
      </c>
      <c r="F21" s="17995" t="n">
        <v>5.900876933166401</v>
      </c>
      <c r="G21" s="18050" t="n">
        <v>7.196846410078099</v>
      </c>
      <c r="H21" s="18105" t="n">
        <v>8.8172335543477</v>
      </c>
      <c r="I21" s="18160" t="n">
        <v>7.1721240943851</v>
      </c>
      <c r="J21" s="0" t="n">
        <f aca="false">SUM(E17:E21)</f>
        <v>105.066948241968</v>
      </c>
      <c r="K21" s="0" t="n">
        <f aca="false">SUM(I17:I21)</f>
        <v>39.6974866228744</v>
      </c>
    </row>
    <row collapsed="false" customFormat="false" customHeight="false" hidden="false" ht="12.8" outlineLevel="0" r="22">
      <c r="A22" s="17721" t="s">
        <v>11</v>
      </c>
      <c r="B22" s="17776" t="s">
        <v>21</v>
      </c>
      <c r="C22" s="17831" t="s">
        <v>13</v>
      </c>
      <c r="D22" s="17886" t="n">
        <v>5.4238186881371</v>
      </c>
      <c r="E22" s="17941" t="n">
        <v>5.912441047031301</v>
      </c>
      <c r="F22" s="17996" t="n">
        <v>6.1479590102429</v>
      </c>
      <c r="G22" s="18051" t="n">
        <v>6.000473613513799</v>
      </c>
      <c r="H22" s="18106" t="n">
        <v>6.0856597961759995</v>
      </c>
      <c r="I22" s="18161" t="n">
        <v>6.3631434451272995</v>
      </c>
    </row>
    <row collapsed="false" customFormat="false" customHeight="false" hidden="false" ht="12.75" outlineLevel="0" r="23">
      <c r="A23" s="17722" t="s">
        <v>11</v>
      </c>
      <c r="B23" s="17777" t="s">
        <v>21</v>
      </c>
      <c r="C23" s="17832" t="s">
        <v>14</v>
      </c>
      <c r="D23" s="17887" t="n">
        <v>0.0</v>
      </c>
      <c r="E23" s="17942" t="n">
        <v>0.0</v>
      </c>
      <c r="F23" s="17997" t="n">
        <v>0.0</v>
      </c>
      <c r="G23" s="18052" t="n">
        <v>0.0</v>
      </c>
      <c r="H23" s="18107" t="n">
        <v>0.0</v>
      </c>
      <c r="I23" s="18162" t="n">
        <v>0.0</v>
      </c>
    </row>
    <row collapsed="false" customFormat="false" customHeight="false" hidden="false" ht="12.75" outlineLevel="0" r="24">
      <c r="A24" s="17723" t="s">
        <v>11</v>
      </c>
      <c r="B24" s="17778" t="s">
        <v>21</v>
      </c>
      <c r="C24" s="17833" t="s">
        <v>16</v>
      </c>
      <c r="D24" s="17888" t="n">
        <v>0.0</v>
      </c>
      <c r="E24" s="17943" t="n">
        <v>0.0</v>
      </c>
      <c r="F24" s="17998" t="n">
        <v>0.0</v>
      </c>
      <c r="G24" s="18053" t="n">
        <v>0.0</v>
      </c>
      <c r="H24" s="18108" t="n">
        <v>0.0</v>
      </c>
      <c r="I24" s="18163" t="n">
        <v>0.0</v>
      </c>
    </row>
    <row collapsed="false" customFormat="false" customHeight="false" hidden="false" ht="12.75" outlineLevel="0" r="25">
      <c r="A25" s="17724" t="s">
        <v>11</v>
      </c>
      <c r="B25" s="17779" t="s">
        <v>21</v>
      </c>
      <c r="C25" s="17834" t="s">
        <v>18</v>
      </c>
      <c r="D25" s="17889" t="n">
        <v>0.0</v>
      </c>
      <c r="E25" s="17944" t="n">
        <v>0.0</v>
      </c>
      <c r="F25" s="17999" t="n">
        <v>0.0</v>
      </c>
      <c r="G25" s="18054" t="n">
        <v>0.0</v>
      </c>
      <c r="H25" s="18109" t="n">
        <v>0.0</v>
      </c>
      <c r="I25" s="18164" t="n">
        <v>0.0</v>
      </c>
    </row>
    <row collapsed="false" customFormat="false" customHeight="false" hidden="false" ht="12.75" outlineLevel="0" r="26">
      <c r="A26" s="17725" t="s">
        <v>11</v>
      </c>
      <c r="B26" s="17780" t="s">
        <v>21</v>
      </c>
      <c r="C26" s="17835" t="s">
        <v>20</v>
      </c>
      <c r="D26" s="17890" t="n">
        <v>0.0</v>
      </c>
      <c r="E26" s="17945" t="n">
        <v>0.0</v>
      </c>
      <c r="F26" s="18000" t="n">
        <v>0.0</v>
      </c>
      <c r="G26" s="18055" t="n">
        <v>0.0</v>
      </c>
      <c r="H26" s="18110" t="n">
        <v>0.0</v>
      </c>
      <c r="I26" s="18165" t="n">
        <v>0.0</v>
      </c>
    </row>
    <row collapsed="false" customFormat="false" customHeight="false" hidden="false" ht="12.75" outlineLevel="0" r="27">
      <c r="A27" s="17726" t="s">
        <v>11</v>
      </c>
      <c r="B27" s="17781" t="s">
        <v>22</v>
      </c>
      <c r="C27" s="17836" t="s">
        <v>13</v>
      </c>
      <c r="D27" s="17891" t="n">
        <v>6.651089238429</v>
      </c>
      <c r="E27" s="17946" t="n">
        <v>8.935847366391101</v>
      </c>
      <c r="F27" s="18001" t="n">
        <v>10.5272361865745</v>
      </c>
      <c r="G27" s="18056" t="n">
        <v>11.2851059106452</v>
      </c>
      <c r="H27" s="18111" t="n">
        <v>11.872178093257698</v>
      </c>
      <c r="I27" s="18166" t="n">
        <v>12.139093722674001</v>
      </c>
    </row>
    <row collapsed="false" customFormat="false" customHeight="false" hidden="false" ht="12.75" outlineLevel="0" r="28">
      <c r="A28" s="17727" t="s">
        <v>11</v>
      </c>
      <c r="B28" s="17782" t="s">
        <v>22</v>
      </c>
      <c r="C28" s="17837" t="s">
        <v>14</v>
      </c>
      <c r="D28" s="17892" t="n">
        <v>4.9291756450348005</v>
      </c>
      <c r="E28" s="17947" t="n">
        <v>4.1110437237771</v>
      </c>
      <c r="F28" s="18002" t="n">
        <v>3.609606004083</v>
      </c>
      <c r="G28" s="18057" t="n">
        <v>3.0165698263875997</v>
      </c>
      <c r="H28" s="18112" t="n">
        <v>2.5273881171479</v>
      </c>
      <c r="I28" s="18167" t="n">
        <v>1.3508680727359998</v>
      </c>
    </row>
    <row collapsed="false" customFormat="false" customHeight="false" hidden="false" ht="12.75" outlineLevel="0" r="29">
      <c r="A29" s="17728" t="s">
        <v>11</v>
      </c>
      <c r="B29" s="17783" t="s">
        <v>22</v>
      </c>
      <c r="C29" s="17838" t="s">
        <v>16</v>
      </c>
      <c r="D29" s="17893" t="n">
        <v>0.13116336738269999</v>
      </c>
      <c r="E29" s="17948" t="n">
        <v>0.0</v>
      </c>
      <c r="F29" s="18003" t="n">
        <v>0.0</v>
      </c>
      <c r="G29" s="18058" t="n">
        <v>0.0</v>
      </c>
      <c r="H29" s="18113" t="n">
        <v>0.0</v>
      </c>
      <c r="I29" s="18168" t="n">
        <v>0.0</v>
      </c>
    </row>
    <row collapsed="false" customFormat="false" customHeight="false" hidden="false" ht="12.75" outlineLevel="0" r="30">
      <c r="A30" s="17729" t="s">
        <v>11</v>
      </c>
      <c r="B30" s="17784" t="s">
        <v>22</v>
      </c>
      <c r="C30" s="17839" t="s">
        <v>18</v>
      </c>
      <c r="D30" s="17894" t="n">
        <v>0.0</v>
      </c>
      <c r="E30" s="17949" t="n">
        <v>0.0</v>
      </c>
      <c r="F30" s="18004" t="n">
        <v>0.0</v>
      </c>
      <c r="G30" s="18059" t="n">
        <v>0.0</v>
      </c>
      <c r="H30" s="18114" t="n">
        <v>0.0</v>
      </c>
      <c r="I30" s="18169" t="n">
        <v>0.0</v>
      </c>
    </row>
    <row collapsed="false" customFormat="false" customHeight="false" hidden="false" ht="12.75" outlineLevel="0" r="31">
      <c r="A31" s="17730" t="s">
        <v>11</v>
      </c>
      <c r="B31" s="17785" t="s">
        <v>22</v>
      </c>
      <c r="C31" s="17840" t="s">
        <v>20</v>
      </c>
      <c r="D31" s="17895" t="n">
        <v>2.0805247307703</v>
      </c>
      <c r="E31" s="17950" t="n">
        <v>1.4519374850925</v>
      </c>
      <c r="F31" s="18005" t="n">
        <v>1.1084107534645</v>
      </c>
      <c r="G31" s="18060" t="n">
        <v>0.8214765658896</v>
      </c>
      <c r="H31" s="18115" t="n">
        <v>0.6116654246683</v>
      </c>
      <c r="I31" s="18170" t="n">
        <v>0.2384320247301</v>
      </c>
    </row>
    <row collapsed="false" customFormat="false" customHeight="false" hidden="false" ht="12.75" outlineLevel="0" r="32">
      <c r="A32" s="17731" t="s">
        <v>11</v>
      </c>
      <c r="B32" s="17786" t="s">
        <v>23</v>
      </c>
      <c r="C32" s="17841" t="s">
        <v>13</v>
      </c>
      <c r="D32" s="17896" t="n">
        <v>24.6721905629085</v>
      </c>
      <c r="E32" s="17951" t="n">
        <v>24.9401523606955</v>
      </c>
      <c r="F32" s="18006" t="n">
        <v>23.3892351204507</v>
      </c>
      <c r="G32" s="18061" t="n">
        <v>19.375331905517697</v>
      </c>
      <c r="H32" s="18116" t="n">
        <v>15.2848315075233</v>
      </c>
      <c r="I32" s="18171" t="n">
        <v>9.845247607507499</v>
      </c>
    </row>
    <row collapsed="false" customFormat="false" customHeight="false" hidden="false" ht="12.75" outlineLevel="0" r="33">
      <c r="A33" s="17732" t="s">
        <v>11</v>
      </c>
      <c r="B33" s="17787" t="s">
        <v>23</v>
      </c>
      <c r="C33" s="17842" t="s">
        <v>14</v>
      </c>
      <c r="D33" s="17897" t="n">
        <v>0.0</v>
      </c>
      <c r="E33" s="17952" t="n">
        <v>0.0</v>
      </c>
      <c r="F33" s="18007" t="n">
        <v>0.0</v>
      </c>
      <c r="G33" s="18062" t="n">
        <v>0.0</v>
      </c>
      <c r="H33" s="18117" t="n">
        <v>0.0</v>
      </c>
      <c r="I33" s="18172" t="n">
        <v>0.0</v>
      </c>
    </row>
    <row collapsed="false" customFormat="false" customHeight="false" hidden="false" ht="12.75" outlineLevel="0" r="34">
      <c r="A34" s="17733" t="s">
        <v>11</v>
      </c>
      <c r="B34" s="17788" t="s">
        <v>23</v>
      </c>
      <c r="C34" s="17843" t="s">
        <v>16</v>
      </c>
      <c r="D34" s="17898" t="n">
        <v>0.0</v>
      </c>
      <c r="E34" s="17953" t="n">
        <v>0.0</v>
      </c>
      <c r="F34" s="18008" t="n">
        <v>0.0</v>
      </c>
      <c r="G34" s="18063" t="n">
        <v>0.0</v>
      </c>
      <c r="H34" s="18118" t="n">
        <v>0.0</v>
      </c>
      <c r="I34" s="18173" t="n">
        <v>0.0</v>
      </c>
    </row>
    <row collapsed="false" customFormat="false" customHeight="false" hidden="false" ht="12.75" outlineLevel="0" r="35">
      <c r="A35" s="17734" t="s">
        <v>11</v>
      </c>
      <c r="B35" s="17789" t="s">
        <v>23</v>
      </c>
      <c r="C35" s="17844" t="s">
        <v>18</v>
      </c>
      <c r="D35" s="17899" t="n">
        <v>0.0</v>
      </c>
      <c r="E35" s="17954" t="n">
        <v>0.0</v>
      </c>
      <c r="F35" s="18009" t="n">
        <v>0.0</v>
      </c>
      <c r="G35" s="18064" t="n">
        <v>0.0</v>
      </c>
      <c r="H35" s="18119" t="n">
        <v>0.0</v>
      </c>
      <c r="I35" s="18174" t="n">
        <v>0.0</v>
      </c>
    </row>
    <row collapsed="false" customFormat="false" customHeight="false" hidden="false" ht="12.75" outlineLevel="0" r="36">
      <c r="A36" s="17735" t="s">
        <v>11</v>
      </c>
      <c r="B36" s="17790" t="s">
        <v>23</v>
      </c>
      <c r="C36" s="17845" t="s">
        <v>20</v>
      </c>
      <c r="D36" s="17900" t="n">
        <v>0.0</v>
      </c>
      <c r="E36" s="17955" t="n">
        <v>0.0</v>
      </c>
      <c r="F36" s="18010" t="n">
        <v>0.0</v>
      </c>
      <c r="G36" s="18065" t="n">
        <v>0.0</v>
      </c>
      <c r="H36" s="18120" t="n">
        <v>0.0</v>
      </c>
      <c r="I36" s="18175" t="n">
        <v>0.0</v>
      </c>
    </row>
    <row collapsed="false" customFormat="false" customHeight="false" hidden="false" ht="12.75" outlineLevel="0" r="37">
      <c r="A37" s="17736" t="s">
        <v>11</v>
      </c>
      <c r="B37" s="17791" t="s">
        <v>24</v>
      </c>
      <c r="C37" s="17846" t="s">
        <v>13</v>
      </c>
      <c r="D37" s="17901" t="n">
        <v>6.0209807896891006</v>
      </c>
      <c r="E37" s="17956" t="n">
        <v>7.9811704777701005</v>
      </c>
      <c r="F37" s="18011" t="n">
        <v>8.907878536507</v>
      </c>
      <c r="G37" s="18066" t="n">
        <v>8.7459977276714</v>
      </c>
      <c r="H37" s="18121" t="n">
        <v>8.2600344447375</v>
      </c>
      <c r="I37" s="18176" t="n">
        <v>4.7907846127</v>
      </c>
    </row>
    <row collapsed="false" customFormat="false" customHeight="false" hidden="false" ht="12.75" outlineLevel="0" r="38">
      <c r="A38" s="17737" t="s">
        <v>11</v>
      </c>
      <c r="B38" s="17792" t="s">
        <v>24</v>
      </c>
      <c r="C38" s="17847" t="s">
        <v>14</v>
      </c>
      <c r="D38" s="17902" t="n">
        <v>10.0079276468595</v>
      </c>
      <c r="E38" s="17957" t="n">
        <v>8.0421226086564</v>
      </c>
      <c r="F38" s="18012" t="n">
        <v>6.2169602451414</v>
      </c>
      <c r="G38" s="18067" t="n">
        <v>4.553487741151301</v>
      </c>
      <c r="H38" s="18122" t="n">
        <v>3.6379629672114002</v>
      </c>
      <c r="I38" s="18177" t="n">
        <v>1.689494832574</v>
      </c>
    </row>
    <row collapsed="false" customFormat="false" customHeight="false" hidden="false" ht="12.75" outlineLevel="0" r="39">
      <c r="A39" s="17738" t="s">
        <v>11</v>
      </c>
      <c r="B39" s="17793" t="s">
        <v>24</v>
      </c>
      <c r="C39" s="17848" t="s">
        <v>16</v>
      </c>
      <c r="D39" s="17903" t="n">
        <v>3.7356450938281003</v>
      </c>
      <c r="E39" s="17958" t="n">
        <v>2.3840661307587</v>
      </c>
      <c r="F39" s="18013" t="n">
        <v>1.2070758173613</v>
      </c>
      <c r="G39" s="18068" t="n">
        <v>0.3073106796819</v>
      </c>
      <c r="H39" s="18123" t="n">
        <v>0.1934355494565</v>
      </c>
      <c r="I39" s="18178" t="n">
        <v>0.006107592673</v>
      </c>
    </row>
    <row collapsed="false" customFormat="false" customHeight="false" hidden="false" ht="12.75" outlineLevel="0" r="40">
      <c r="A40" s="17739" t="s">
        <v>11</v>
      </c>
      <c r="B40" s="17794" t="s">
        <v>24</v>
      </c>
      <c r="C40" s="17849" t="s">
        <v>18</v>
      </c>
      <c r="D40" s="17904" t="n">
        <v>1.1816864709462</v>
      </c>
      <c r="E40" s="17959" t="n">
        <v>1.2370323236909002</v>
      </c>
      <c r="F40" s="18014" t="n">
        <v>1.2322317177116002</v>
      </c>
      <c r="G40" s="18069" t="n">
        <v>1.1963054104525</v>
      </c>
      <c r="H40" s="18124" t="n">
        <v>1.1367158475508001</v>
      </c>
      <c r="I40" s="18179" t="n">
        <v>0.8946934460707</v>
      </c>
    </row>
    <row collapsed="false" customFormat="false" customHeight="false" hidden="false" ht="12.75" outlineLevel="0" r="41">
      <c r="A41" s="17740" t="s">
        <v>11</v>
      </c>
      <c r="B41" s="17795" t="s">
        <v>24</v>
      </c>
      <c r="C41" s="17850" t="s">
        <v>20</v>
      </c>
      <c r="D41" s="17905" t="n">
        <v>0.7709914297352001</v>
      </c>
      <c r="E41" s="17960" t="n">
        <v>2.0656268324679</v>
      </c>
      <c r="F41" s="18015" t="n">
        <v>2.9989064522946003</v>
      </c>
      <c r="G41" s="18070" t="n">
        <v>3.6727880565408</v>
      </c>
      <c r="H41" s="18125" t="n">
        <v>3.7384479607226004</v>
      </c>
      <c r="I41" s="18180" t="n">
        <v>3.3230107511964</v>
      </c>
    </row>
    <row collapsed="false" customFormat="false" customHeight="false" hidden="false" ht="12.75" outlineLevel="0" r="42">
      <c r="A42" s="17741" t="s">
        <v>11</v>
      </c>
      <c r="B42" s="17796" t="s">
        <v>25</v>
      </c>
      <c r="C42" s="17851" t="s">
        <v>13</v>
      </c>
      <c r="D42" s="17906" t="n">
        <v>7.8370158116684</v>
      </c>
      <c r="E42" s="17961" t="n">
        <v>7.607997744644899</v>
      </c>
      <c r="F42" s="18016" t="n">
        <v>7.33444767014</v>
      </c>
      <c r="G42" s="18071" t="n">
        <v>6.9438434631574</v>
      </c>
      <c r="H42" s="18126" t="n">
        <v>6.5873147884222005</v>
      </c>
      <c r="I42" s="18181" t="n">
        <v>5.482993378801099</v>
      </c>
    </row>
    <row collapsed="false" customFormat="false" customHeight="false" hidden="false" ht="12.75" outlineLevel="0" r="43">
      <c r="A43" s="17742" t="s">
        <v>11</v>
      </c>
      <c r="B43" s="17797" t="s">
        <v>25</v>
      </c>
      <c r="C43" s="17852" t="s">
        <v>14</v>
      </c>
      <c r="D43" s="17907" t="n">
        <v>0.0</v>
      </c>
      <c r="E43" s="17962" t="n">
        <v>0.0</v>
      </c>
      <c r="F43" s="18017" t="n">
        <v>0.0</v>
      </c>
      <c r="G43" s="18072" t="n">
        <v>0.0</v>
      </c>
      <c r="H43" s="18127" t="n">
        <v>0.0</v>
      </c>
      <c r="I43" s="18182" t="n">
        <v>0.0</v>
      </c>
    </row>
    <row collapsed="false" customFormat="false" customHeight="false" hidden="false" ht="12.75" outlineLevel="0" r="44">
      <c r="A44" s="17743" t="s">
        <v>11</v>
      </c>
      <c r="B44" s="17798" t="s">
        <v>25</v>
      </c>
      <c r="C44" s="17853" t="s">
        <v>16</v>
      </c>
      <c r="D44" s="17908" t="n">
        <v>0.0</v>
      </c>
      <c r="E44" s="17963" t="n">
        <v>0.0</v>
      </c>
      <c r="F44" s="18018" t="n">
        <v>0.0</v>
      </c>
      <c r="G44" s="18073" t="n">
        <v>0.0</v>
      </c>
      <c r="H44" s="18128" t="n">
        <v>0.0</v>
      </c>
      <c r="I44" s="18183" t="n">
        <v>0.0</v>
      </c>
    </row>
    <row collapsed="false" customFormat="false" customHeight="false" hidden="false" ht="12.75" outlineLevel="0" r="45">
      <c r="A45" s="17744" t="s">
        <v>11</v>
      </c>
      <c r="B45" s="17799" t="s">
        <v>25</v>
      </c>
      <c r="C45" s="17854" t="s">
        <v>18</v>
      </c>
      <c r="D45" s="17909" t="n">
        <v>0.0</v>
      </c>
      <c r="E45" s="17964" t="n">
        <v>0.0</v>
      </c>
      <c r="F45" s="18019" t="n">
        <v>0.0</v>
      </c>
      <c r="G45" s="18074" t="n">
        <v>0.0</v>
      </c>
      <c r="H45" s="18129" t="n">
        <v>0.0</v>
      </c>
      <c r="I45" s="18184" t="n">
        <v>0.0</v>
      </c>
    </row>
    <row collapsed="false" customFormat="false" customHeight="false" hidden="false" ht="12.75" outlineLevel="0" r="46">
      <c r="A46" s="17745" t="s">
        <v>11</v>
      </c>
      <c r="B46" s="17800" t="s">
        <v>25</v>
      </c>
      <c r="C46" s="17855" t="s">
        <v>20</v>
      </c>
      <c r="D46" s="17910" t="n">
        <v>0.0</v>
      </c>
      <c r="E46" s="17965" t="n">
        <v>0.0</v>
      </c>
      <c r="F46" s="18020" t="n">
        <v>0.0</v>
      </c>
      <c r="G46" s="18075" t="n">
        <v>0.0</v>
      </c>
      <c r="H46" s="18130" t="n">
        <v>0.0</v>
      </c>
      <c r="I46" s="18185" t="n">
        <v>0.0</v>
      </c>
    </row>
    <row collapsed="false" customFormat="false" customHeight="false" hidden="false" ht="12.75" outlineLevel="0" r="47">
      <c r="A47" s="17746" t="s">
        <v>11</v>
      </c>
      <c r="B47" s="17801" t="s">
        <v>26</v>
      </c>
      <c r="C47" s="17856" t="s">
        <v>13</v>
      </c>
      <c r="D47" s="17911" t="n">
        <v>4.0699795790205</v>
      </c>
      <c r="E47" s="17966" t="n">
        <v>4.2312854683671</v>
      </c>
      <c r="F47" s="18021" t="n">
        <v>4.3512092435307</v>
      </c>
      <c r="G47" s="18076" t="n">
        <v>4.2660000240835</v>
      </c>
      <c r="H47" s="18131" t="n">
        <v>4.1864312013207</v>
      </c>
      <c r="I47" s="18186" t="n">
        <v>3.8566078535354</v>
      </c>
    </row>
    <row collapsed="false" customFormat="false" customHeight="false" hidden="false" ht="12.75" outlineLevel="0" r="48">
      <c r="A48" s="17747" t="s">
        <v>11</v>
      </c>
      <c r="B48" s="17802" t="s">
        <v>26</v>
      </c>
      <c r="C48" s="17857" t="s">
        <v>14</v>
      </c>
      <c r="D48" s="17912" t="n">
        <v>0.0</v>
      </c>
      <c r="E48" s="17967" t="n">
        <v>0.0</v>
      </c>
      <c r="F48" s="18022" t="n">
        <v>0.0</v>
      </c>
      <c r="G48" s="18077" t="n">
        <v>0.0</v>
      </c>
      <c r="H48" s="18132" t="n">
        <v>0.0</v>
      </c>
      <c r="I48" s="18187" t="n">
        <v>0.0</v>
      </c>
    </row>
    <row collapsed="false" customFormat="false" customHeight="false" hidden="false" ht="12.75" outlineLevel="0" r="49">
      <c r="A49" s="17748" t="s">
        <v>11</v>
      </c>
      <c r="B49" s="17803" t="s">
        <v>26</v>
      </c>
      <c r="C49" s="17858" t="s">
        <v>16</v>
      </c>
      <c r="D49" s="17913" t="n">
        <v>0.0</v>
      </c>
      <c r="E49" s="17968" t="n">
        <v>0.0</v>
      </c>
      <c r="F49" s="18023" t="n">
        <v>0.0</v>
      </c>
      <c r="G49" s="18078" t="n">
        <v>0.0</v>
      </c>
      <c r="H49" s="18133" t="n">
        <v>0.0</v>
      </c>
      <c r="I49" s="18188" t="n">
        <v>0.0</v>
      </c>
    </row>
    <row collapsed="false" customFormat="false" customHeight="false" hidden="false" ht="12.75" outlineLevel="0" r="50">
      <c r="A50" s="17749" t="s">
        <v>11</v>
      </c>
      <c r="B50" s="17804" t="s">
        <v>26</v>
      </c>
      <c r="C50" s="17859" t="s">
        <v>18</v>
      </c>
      <c r="D50" s="17914" t="n">
        <v>0.0</v>
      </c>
      <c r="E50" s="17969" t="n">
        <v>0.0</v>
      </c>
      <c r="F50" s="18024" t="n">
        <v>0.0</v>
      </c>
      <c r="G50" s="18079" t="n">
        <v>0.0</v>
      </c>
      <c r="H50" s="18134" t="n">
        <v>0.0</v>
      </c>
      <c r="I50" s="18189" t="n">
        <v>0.0</v>
      </c>
    </row>
    <row collapsed="false" customFormat="false" customHeight="false" hidden="false" ht="12.75" outlineLevel="0" r="51">
      <c r="A51" s="17750" t="s">
        <v>11</v>
      </c>
      <c r="B51" s="17805" t="s">
        <v>26</v>
      </c>
      <c r="C51" s="17860" t="s">
        <v>20</v>
      </c>
      <c r="D51" s="17915" t="n">
        <v>0.0</v>
      </c>
      <c r="E51" s="17970" t="n">
        <v>0.0</v>
      </c>
      <c r="F51" s="18025" t="n">
        <v>0.0</v>
      </c>
      <c r="G51" s="18080" t="n">
        <v>0.0</v>
      </c>
      <c r="H51" s="18135" t="n">
        <v>0.0</v>
      </c>
      <c r="I51" s="18190" t="n">
        <v>0.0</v>
      </c>
    </row>
    <row collapsed="false" customFormat="false" customHeight="false" hidden="false" ht="12.75" outlineLevel="0" r="52">
      <c r="A52" s="17751" t="s">
        <v>11</v>
      </c>
      <c r="B52" s="17806" t="s">
        <v>27</v>
      </c>
      <c r="C52" s="17861" t="s">
        <v>13</v>
      </c>
      <c r="D52" s="17916" t="n">
        <v>6.5991087150315</v>
      </c>
      <c r="E52" s="17971" t="n">
        <v>6.9632758327638005</v>
      </c>
      <c r="F52" s="18026" t="n">
        <v>7.243803419464901</v>
      </c>
      <c r="G52" s="18081" t="n">
        <v>7.4490694849819</v>
      </c>
      <c r="H52" s="18136" t="n">
        <v>7.7028434442202</v>
      </c>
      <c r="I52" s="18191" t="n">
        <v>8.3810635815002</v>
      </c>
    </row>
    <row collapsed="false" customFormat="false" customHeight="false" hidden="false" ht="12.75" outlineLevel="0" r="53">
      <c r="A53" s="17752" t="s">
        <v>11</v>
      </c>
      <c r="B53" s="17807" t="s">
        <v>27</v>
      </c>
      <c r="C53" s="17862" t="s">
        <v>14</v>
      </c>
      <c r="D53" s="17917" t="n">
        <v>0.0</v>
      </c>
      <c r="E53" s="17972" t="n">
        <v>0.0</v>
      </c>
      <c r="F53" s="18027" t="n">
        <v>0.0</v>
      </c>
      <c r="G53" s="18082" t="n">
        <v>0.0</v>
      </c>
      <c r="H53" s="18137" t="n">
        <v>0.0</v>
      </c>
      <c r="I53" s="18192" t="n">
        <v>0.0</v>
      </c>
    </row>
    <row collapsed="false" customFormat="false" customHeight="false" hidden="false" ht="12.75" outlineLevel="0" r="54">
      <c r="A54" s="17753" t="s">
        <v>11</v>
      </c>
      <c r="B54" s="17808" t="s">
        <v>27</v>
      </c>
      <c r="C54" s="17863" t="s">
        <v>16</v>
      </c>
      <c r="D54" s="17918" t="n">
        <v>0.0</v>
      </c>
      <c r="E54" s="17973" t="n">
        <v>0.0</v>
      </c>
      <c r="F54" s="18028" t="n">
        <v>0.0</v>
      </c>
      <c r="G54" s="18083" t="n">
        <v>0.0</v>
      </c>
      <c r="H54" s="18138" t="n">
        <v>0.0</v>
      </c>
      <c r="I54" s="18193" t="n">
        <v>0.0</v>
      </c>
    </row>
    <row collapsed="false" customFormat="false" customHeight="false" hidden="false" ht="12.75" outlineLevel="0" r="55">
      <c r="A55" s="17754" t="s">
        <v>11</v>
      </c>
      <c r="B55" s="17809" t="s">
        <v>27</v>
      </c>
      <c r="C55" s="17864" t="s">
        <v>18</v>
      </c>
      <c r="D55" s="17919" t="n">
        <v>0.0</v>
      </c>
      <c r="E55" s="17974" t="n">
        <v>0.0</v>
      </c>
      <c r="F55" s="18029" t="n">
        <v>0.0</v>
      </c>
      <c r="G55" s="18084" t="n">
        <v>0.0</v>
      </c>
      <c r="H55" s="18139" t="n">
        <v>0.0</v>
      </c>
      <c r="I55" s="18194" t="n">
        <v>0.0</v>
      </c>
    </row>
    <row collapsed="false" customFormat="false" customHeight="false" hidden="false" ht="12.75" outlineLevel="0" r="56">
      <c r="A56" s="17755" t="s">
        <v>11</v>
      </c>
      <c r="B56" s="17810" t="s">
        <v>27</v>
      </c>
      <c r="C56" s="17865" t="s">
        <v>20</v>
      </c>
      <c r="D56" s="17920" t="n">
        <v>0.0</v>
      </c>
      <c r="E56" s="17975" t="n">
        <v>0.0</v>
      </c>
      <c r="F56" s="18030" t="n">
        <v>0.0</v>
      </c>
      <c r="G56" s="18085" t="n">
        <v>0.0</v>
      </c>
      <c r="H56" s="18140" t="n">
        <v>0.0</v>
      </c>
      <c r="I56" s="18195" t="n">
        <v>0.0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H13" activeCellId="1" pane="topLeft" sqref="K76:L76 H13"/>
    </sheetView>
  </sheetViews>
  <sheetFormatPr defaultRowHeight="12.75"/>
  <cols>
    <col min="1" max="1" hidden="false" style="0" width="26.2857142857143" collapsed="true"/>
    <col min="2" max="2" hidden="false" style="0" width="16.2908163265306" collapsed="true"/>
    <col min="3" max="1025" hidden="false" style="0" width="11.5714285714286" collapsed="true"/>
  </cols>
  <sheetData>
    <row collapsed="false" customFormat="false" customHeight="false" hidden="false" ht="12.75" outlineLevel="0" r="1">
      <c r="A1" s="17644" t="s">
        <v>0</v>
      </c>
      <c r="B1" s="17645" t="s">
        <v>2</v>
      </c>
      <c r="C1" s="17646" t="s">
        <v>3</v>
      </c>
      <c r="D1" s="17647" t="s">
        <v>4</v>
      </c>
      <c r="E1" s="17648" t="s">
        <v>5</v>
      </c>
      <c r="F1" s="17649" t="s">
        <v>6</v>
      </c>
      <c r="G1" s="17650" t="s">
        <v>7</v>
      </c>
      <c r="H1" s="17651" t="s">
        <v>8</v>
      </c>
    </row>
    <row collapsed="false" customFormat="false" customHeight="false" hidden="false" ht="25.5" outlineLevel="0" r="2">
      <c r="A2" s="17652" t="s">
        <v>11</v>
      </c>
      <c r="B2" s="17657" t="s">
        <v>13</v>
      </c>
      <c r="C2" s="17662" t="n">
        <v>8.561094220644694</v>
      </c>
      <c r="D2" s="17667" t="n">
        <v>9.414362137858564</v>
      </c>
      <c r="E2" s="17672" t="n">
        <v>9.641299857488152</v>
      </c>
      <c r="F2" s="17677" t="n">
        <v>9.308501512083044</v>
      </c>
      <c r="G2" s="17682" t="n">
        <v>8.995481965839346</v>
      </c>
      <c r="H2" s="17687" t="n">
        <v>7.875331498103414</v>
      </c>
    </row>
    <row collapsed="false" customFormat="false" customHeight="false" hidden="false" ht="25.5" outlineLevel="0" r="3">
      <c r="A3" s="17653" t="s">
        <v>11</v>
      </c>
      <c r="B3" s="17658" t="s">
        <v>14</v>
      </c>
      <c r="C3" s="17663" t="n">
        <v>6.1702104915660785</v>
      </c>
      <c r="D3" s="17668" t="n">
        <v>6.009274769174229</v>
      </c>
      <c r="E3" s="17673" t="n">
        <v>5.217587351553465</v>
      </c>
      <c r="F3" s="17678" t="n">
        <v>4.169076316233104</v>
      </c>
      <c r="G3" s="17683" t="n">
        <v>3.0564196214328887</v>
      </c>
      <c r="H3" s="17688" t="n">
        <v>0.48300697133693027</v>
      </c>
    </row>
    <row collapsed="false" customFormat="false" customHeight="false" hidden="false" ht="25.5" outlineLevel="0" r="4">
      <c r="A4" s="17654" t="s">
        <v>11</v>
      </c>
      <c r="B4" s="17659" t="s">
        <v>16</v>
      </c>
      <c r="C4" s="17664" t="n">
        <v>3.192913845997876</v>
      </c>
      <c r="D4" s="17669" t="n">
        <v>2.3126802443942647</v>
      </c>
      <c r="E4" s="17674" t="n">
        <v>1.572267622831118</v>
      </c>
      <c r="F4" s="17679" t="n">
        <v>0.9749060636706879</v>
      </c>
      <c r="G4" s="17684" t="n">
        <v>0.496168405542502</v>
      </c>
      <c r="H4" s="17689" t="n">
        <v>0.061679167703138436</v>
      </c>
    </row>
    <row collapsed="false" customFormat="false" customHeight="false" hidden="false" ht="25.5" outlineLevel="0" r="5">
      <c r="A5" s="17655" t="s">
        <v>11</v>
      </c>
      <c r="B5" s="17660" t="s">
        <v>18</v>
      </c>
      <c r="C5" s="17665" t="n">
        <v>0.780779815155907</v>
      </c>
      <c r="D5" s="17670" t="n">
        <v>0.6260639405722097</v>
      </c>
      <c r="E5" s="17675" t="n">
        <v>0.5187850260172572</v>
      </c>
      <c r="F5" s="17680" t="n">
        <v>0.4592548114575064</v>
      </c>
      <c r="G5" s="17685" t="n">
        <v>0.4571356514965692</v>
      </c>
      <c r="H5" s="17690" t="n">
        <v>1.1168319085994929</v>
      </c>
    </row>
    <row collapsed="false" customFormat="false" customHeight="false" hidden="false" ht="25.5" outlineLevel="0" r="6">
      <c r="A6" s="17656" t="s">
        <v>11</v>
      </c>
      <c r="B6" s="17661" t="s">
        <v>20</v>
      </c>
      <c r="C6" s="17666" t="n">
        <v>0.6598967990799741</v>
      </c>
      <c r="D6" s="17671" t="n">
        <v>0.8344314236635683</v>
      </c>
      <c r="E6" s="17676" t="n">
        <v>0.9572968162583835</v>
      </c>
      <c r="F6" s="17681" t="n">
        <v>1.0877337292726053</v>
      </c>
      <c r="G6" s="17686" t="n">
        <v>1.2026853790629064</v>
      </c>
      <c r="H6" s="17691" t="n">
        <v>0.9625886660990283</v>
      </c>
    </row>
    <row collapsed="false" customFormat="false" customHeight="false" hidden="false" ht="12.75" outlineLevel="0" r="8">
      <c r="A8" s="5" t="s">
        <v>0</v>
      </c>
      <c r="B8" s="5" t="s">
        <v>2</v>
      </c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</row>
    <row collapsed="false" customFormat="false" customHeight="false" hidden="false" ht="12.8" outlineLevel="0" r="9">
      <c r="A9" s="6"/>
      <c r="B9" s="6" t="s">
        <v>13</v>
      </c>
      <c r="C9" s="7" t="n">
        <f aca="false">C2/SUM(C$2:C$6)</f>
        <v>0.44209349673252</v>
      </c>
      <c r="D9" s="7" t="n">
        <f aca="false">D2/SUM(D$2:D$6)</f>
        <v>0.490412777130438</v>
      </c>
      <c r="E9" s="7" t="n">
        <f aca="false">E2/SUM(E$2:E$6)</f>
        <v>0.538402436563913</v>
      </c>
      <c r="F9" s="7" t="n">
        <f aca="false">F2/SUM(F$2:F$6)</f>
        <v>0.581800528187936</v>
      </c>
      <c r="G9" s="7" t="n">
        <f aca="false">G2/SUM(G$2:G$6)</f>
        <v>0.633132809861813</v>
      </c>
      <c r="H9" s="7" t="n">
        <f aca="false">H2/SUM(H$2:H$6)</f>
        <v>0.730401758254686</v>
      </c>
    </row>
    <row collapsed="false" customFormat="false" customHeight="false" hidden="false" ht="12.8" outlineLevel="0" r="10">
      <c r="A10" s="6"/>
      <c r="B10" s="6" t="s">
        <v>14</v>
      </c>
      <c r="C10" s="7" t="n">
        <f aca="false">C3/SUM(C$2:C$6)</f>
        <v>0.318628654408935</v>
      </c>
      <c r="D10" s="7" t="n">
        <f aca="false">D3/SUM(D$2:D$6)</f>
        <v>0.313035029345169</v>
      </c>
      <c r="E10" s="7" t="n">
        <f aca="false">E3/SUM(E$2:E$6)</f>
        <v>0.291367531825041</v>
      </c>
      <c r="F10" s="7" t="n">
        <f aca="false">F3/SUM(F$2:F$6)</f>
        <v>0.260575861720781</v>
      </c>
      <c r="G10" s="7" t="n">
        <f aca="false">G3/SUM(G$2:G$6)</f>
        <v>0.215121274255595</v>
      </c>
      <c r="H10" s="7" t="n">
        <f aca="false">H3/SUM(H$2:H$6)</f>
        <v>0.0464636818630553</v>
      </c>
    </row>
    <row collapsed="false" customFormat="false" customHeight="false" hidden="false" ht="12.8" outlineLevel="0" r="11">
      <c r="A11" s="6"/>
      <c r="B11" s="6" t="s">
        <v>16</v>
      </c>
      <c r="C11" s="7" t="n">
        <f aca="false">C4/SUM(C$2:C$6)</f>
        <v>0.164881545578479</v>
      </c>
      <c r="D11" s="7" t="n">
        <f aca="false">D4/SUM(D$2:D$6)</f>
        <v>0.120472096214272</v>
      </c>
      <c r="E11" s="7" t="n">
        <f aca="false">E4/SUM(E$2:E$6)</f>
        <v>0.0878006836811906</v>
      </c>
      <c r="F11" s="7" t="n">
        <f aca="false">F4/SUM(F$2:F$6)</f>
        <v>0.060933638141538</v>
      </c>
      <c r="G11" s="7" t="n">
        <f aca="false">G4/SUM(G$2:G$6)</f>
        <v>0.0349220306325708</v>
      </c>
      <c r="H11" s="7" t="n">
        <f aca="false">H4/SUM(H$2:H$6)</f>
        <v>0.00572993810055416</v>
      </c>
    </row>
    <row collapsed="false" customFormat="false" customHeight="false" hidden="false" ht="12.8" outlineLevel="0" r="12">
      <c r="A12" s="6"/>
      <c r="B12" s="6" t="s">
        <v>18</v>
      </c>
      <c r="C12" s="7" t="n">
        <f aca="false">C5/SUM(C$2:C$6)</f>
        <v>0.0403193411688035</v>
      </c>
      <c r="D12" s="7" t="n">
        <f aca="false">D5/SUM(D$2:D$6)</f>
        <v>0.0326129111310224</v>
      </c>
      <c r="E12" s="7" t="n">
        <f aca="false">E5/SUM(E$2:E$6)</f>
        <v>0.028970691316444</v>
      </c>
      <c r="F12" s="7" t="n">
        <f aca="false">F5/SUM(F$2:F$6)</f>
        <v>0.028704372184072</v>
      </c>
      <c r="G12" s="7" t="n">
        <f aca="false">G5/SUM(G$2:G$6)</f>
        <v>0.0321747718042396</v>
      </c>
      <c r="H12" s="7" t="n">
        <f aca="false">H5/SUM(H$2:H$6)</f>
        <v>0.116739288543119</v>
      </c>
    </row>
    <row collapsed="false" customFormat="false" customHeight="false" hidden="false" ht="12.8" outlineLevel="0" r="13">
      <c r="A13" s="6"/>
      <c r="B13" s="6" t="s">
        <v>20</v>
      </c>
      <c r="C13" s="7" t="n">
        <f aca="false">C6/SUM(C$2:C$6)</f>
        <v>0.0340769621112631</v>
      </c>
      <c r="D13" s="7" t="n">
        <f aca="false">D6/SUM(D$2:D$6)</f>
        <v>0.0434671861790987</v>
      </c>
      <c r="E13" s="7" t="n">
        <f aca="false">E6/SUM(E$2:E$6)</f>
        <v>0.0534586566134113</v>
      </c>
      <c r="F13" s="7" t="n">
        <f aca="false">F6/SUM(F$2:F$6)</f>
        <v>0.0679855997656725</v>
      </c>
      <c r="G13" s="7" t="n">
        <f aca="false">G6/SUM(G$2:G$6)</f>
        <v>0.0846491134457816</v>
      </c>
      <c r="H13" s="7" t="n">
        <f aca="false">H6/SUM(H$2:H$6)</f>
        <v>0.100665333238587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91"/>
  <sheetViews>
    <sheetView colorId="64" defaultGridColor="true" rightToLeft="false" showFormulas="false" showGridLines="true" showOutlineSymbols="true" showRowColHeaders="true" showZeros="true" tabSelected="false" topLeftCell="A73" view="normal" windowProtection="false" workbookViewId="0" zoomScale="80" zoomScaleNormal="80" zoomScalePageLayoutView="100">
      <selection activeCell="B130" activeCellId="1" pane="topLeft" sqref="K76:L76 B130"/>
    </sheetView>
  </sheetViews>
  <sheetFormatPr defaultRowHeight="12.75"/>
  <cols>
    <col min="1" max="1" hidden="false" style="0" width="42.1428571428571" collapsed="true"/>
    <col min="2" max="2" hidden="false" style="0" width="44.1428571428571" collapsed="true"/>
    <col min="3" max="3" hidden="false" style="0" width="29.1377551020408" collapsed="true"/>
    <col min="4" max="4" hidden="false" style="0" width="16.4234693877551" collapsed="true"/>
    <col min="5" max="5" hidden="false" style="0" width="19.7091836734694" collapsed="true"/>
    <col min="6" max="6" hidden="false" style="0" width="11.5714285714286" collapsed="true"/>
    <col min="7" max="7" hidden="false" style="0" width="13.7040816326531" collapsed="true"/>
    <col min="8" max="8" hidden="false" style="0" width="17.4234693877551" collapsed="true"/>
    <col min="9" max="1025" hidden="false" style="0" width="11.5714285714286" collapsed="true"/>
  </cols>
  <sheetData>
    <row collapsed="false" customFormat="false" customHeight="false" hidden="false" ht="12.75" outlineLevel="0" r="1">
      <c r="A1" s="18196" t="s">
        <v>0</v>
      </c>
      <c r="B1" s="18197" t="s">
        <v>28</v>
      </c>
      <c r="C1" s="18198" t="s">
        <v>1</v>
      </c>
      <c r="D1" s="18199" t="s">
        <v>2</v>
      </c>
      <c r="E1" s="18200" t="s">
        <v>3</v>
      </c>
      <c r="F1" s="18201" t="s">
        <v>4</v>
      </c>
      <c r="G1" s="18202" t="s">
        <v>5</v>
      </c>
      <c r="H1" s="18203" t="s">
        <v>6</v>
      </c>
      <c r="I1" s="18204" t="s">
        <v>7</v>
      </c>
      <c r="J1" s="18205" t="s">
        <v>8</v>
      </c>
    </row>
    <row collapsed="false" customFormat="false" customHeight="false" hidden="false" ht="12.75" outlineLevel="0" r="2">
      <c r="A2" s="18206" t="s">
        <v>11</v>
      </c>
      <c r="B2" s="18636" t="s">
        <v>29</v>
      </c>
      <c r="C2" s="19066" t="s">
        <v>12</v>
      </c>
      <c r="D2" s="19496" t="s">
        <v>20</v>
      </c>
      <c r="E2" s="19926" t="n">
        <v>0.1954129886152</v>
      </c>
      <c r="F2" s="20356" t="n">
        <v>0.17416513484090002</v>
      </c>
      <c r="G2" s="20786" t="n">
        <v>0.1544252758976</v>
      </c>
      <c r="H2" s="21216" t="n">
        <v>0.1347199917937</v>
      </c>
      <c r="I2" s="21646" t="n">
        <v>0.11782741343599999</v>
      </c>
      <c r="J2" s="22076" t="n">
        <v>0.0694936375064</v>
      </c>
    </row>
    <row collapsed="false" customFormat="false" customHeight="false" hidden="false" ht="12.75" outlineLevel="0" r="3">
      <c r="A3" s="18207" t="s">
        <v>11</v>
      </c>
      <c r="B3" s="18637" t="s">
        <v>29</v>
      </c>
      <c r="C3" s="19067" t="s">
        <v>12</v>
      </c>
      <c r="D3" s="19497" t="s">
        <v>13</v>
      </c>
      <c r="E3" s="19927" t="n">
        <v>4.84027161402</v>
      </c>
      <c r="F3" s="20357" t="n">
        <v>5.288767857291</v>
      </c>
      <c r="G3" s="20787" t="n">
        <v>5.507672597153</v>
      </c>
      <c r="H3" s="21217" t="n">
        <v>5.509669142073</v>
      </c>
      <c r="I3" s="21647" t="n">
        <v>5.513882573263</v>
      </c>
      <c r="J3" s="22077" t="n">
        <v>5.267328369417</v>
      </c>
    </row>
    <row collapsed="false" customFormat="false" customHeight="false" hidden="false" ht="12.75" outlineLevel="0" r="4">
      <c r="A4" s="18208" t="s">
        <v>11</v>
      </c>
      <c r="B4" s="18638" t="s">
        <v>29</v>
      </c>
      <c r="C4" s="19068" t="s">
        <v>12</v>
      </c>
      <c r="D4" s="19498" t="s">
        <v>16</v>
      </c>
      <c r="E4" s="19928" t="n">
        <v>0.0</v>
      </c>
      <c r="F4" s="20358" t="n">
        <v>0.0</v>
      </c>
      <c r="G4" s="20788" t="n">
        <v>0.0</v>
      </c>
      <c r="H4" s="21218" t="n">
        <v>0.0</v>
      </c>
      <c r="I4" s="21648" t="n">
        <v>0.0</v>
      </c>
      <c r="J4" s="22078" t="n">
        <v>0.0</v>
      </c>
    </row>
    <row collapsed="false" customFormat="false" customHeight="false" hidden="false" ht="12.75" outlineLevel="0" r="5">
      <c r="A5" s="18209" t="s">
        <v>11</v>
      </c>
      <c r="B5" s="18639" t="s">
        <v>29</v>
      </c>
      <c r="C5" s="19069" t="s">
        <v>12</v>
      </c>
      <c r="D5" s="19499" t="s">
        <v>14</v>
      </c>
      <c r="E5" s="19929" t="n">
        <v>0.011431152002800002</v>
      </c>
      <c r="F5" s="20359" t="n">
        <v>0.0101882093818</v>
      </c>
      <c r="G5" s="20789" t="n">
        <v>0.0090334778818</v>
      </c>
      <c r="H5" s="21219" t="n">
        <v>0.0078807704905</v>
      </c>
      <c r="I5" s="21649" t="n">
        <v>0.0068925973381000006</v>
      </c>
      <c r="J5" s="22079" t="n">
        <v>0.0040652299794</v>
      </c>
    </row>
    <row collapsed="false" customFormat="false" customHeight="false" hidden="false" ht="12.75" outlineLevel="0" r="6">
      <c r="A6" s="18210" t="s">
        <v>11</v>
      </c>
      <c r="B6" s="18640" t="s">
        <v>29</v>
      </c>
      <c r="C6" s="19070" t="s">
        <v>12</v>
      </c>
      <c r="D6" s="19500" t="s">
        <v>18</v>
      </c>
      <c r="E6" s="19930" t="n">
        <v>0.0</v>
      </c>
      <c r="F6" s="20360" t="n">
        <v>0.0</v>
      </c>
      <c r="G6" s="20790" t="n">
        <v>0.0</v>
      </c>
      <c r="H6" s="21220" t="n">
        <v>0.0</v>
      </c>
      <c r="I6" s="21650" t="n">
        <v>0.0</v>
      </c>
      <c r="J6" s="22080" t="n">
        <v>0.0</v>
      </c>
    </row>
    <row collapsed="false" customFormat="false" customHeight="false" hidden="false" ht="12.75" outlineLevel="0" r="7">
      <c r="A7" s="18211" t="s">
        <v>11</v>
      </c>
      <c r="B7" s="18641" t="s">
        <v>29</v>
      </c>
      <c r="C7" s="19071" t="s">
        <v>15</v>
      </c>
      <c r="D7" s="19501" t="s">
        <v>20</v>
      </c>
      <c r="E7" s="19931" t="n">
        <v>0.0</v>
      </c>
      <c r="F7" s="20361" t="n">
        <v>0.0</v>
      </c>
      <c r="G7" s="20791" t="n">
        <v>0.0</v>
      </c>
      <c r="H7" s="21221" t="n">
        <v>0.0</v>
      </c>
      <c r="I7" s="21651" t="n">
        <v>0.0</v>
      </c>
      <c r="J7" s="22081" t="n">
        <v>0.0</v>
      </c>
    </row>
    <row collapsed="false" customFormat="false" customHeight="false" hidden="false" ht="12.75" outlineLevel="0" r="8">
      <c r="A8" s="18212" t="s">
        <v>11</v>
      </c>
      <c r="B8" s="18642" t="s">
        <v>29</v>
      </c>
      <c r="C8" s="19072" t="s">
        <v>15</v>
      </c>
      <c r="D8" s="19502" t="s">
        <v>13</v>
      </c>
      <c r="E8" s="19932" t="n">
        <v>0.9861219655937</v>
      </c>
      <c r="F8" s="20362" t="n">
        <v>1.0078790359868002</v>
      </c>
      <c r="G8" s="20792" t="n">
        <v>0.9024886070804999</v>
      </c>
      <c r="H8" s="21222" t="n">
        <v>0.7598713181815999</v>
      </c>
      <c r="I8" s="21652" t="n">
        <v>0.5953514330772001</v>
      </c>
      <c r="J8" s="22082" t="n">
        <v>0.26866264703299997</v>
      </c>
    </row>
    <row collapsed="false" customFormat="false" customHeight="false" hidden="false" ht="12.75" outlineLevel="0" r="9">
      <c r="A9" s="18213" t="s">
        <v>11</v>
      </c>
      <c r="B9" s="18643" t="s">
        <v>29</v>
      </c>
      <c r="C9" s="19073" t="s">
        <v>15</v>
      </c>
      <c r="D9" s="19503" t="s">
        <v>16</v>
      </c>
      <c r="E9" s="19933" t="n">
        <v>0.0</v>
      </c>
      <c r="F9" s="20363" t="n">
        <v>0.0</v>
      </c>
      <c r="G9" s="20793" t="n">
        <v>0.0</v>
      </c>
      <c r="H9" s="21223" t="n">
        <v>0.0</v>
      </c>
      <c r="I9" s="21653" t="n">
        <v>0.0</v>
      </c>
      <c r="J9" s="22083" t="n">
        <v>0.0</v>
      </c>
    </row>
    <row collapsed="false" customFormat="false" customHeight="false" hidden="false" ht="12.75" outlineLevel="0" r="10">
      <c r="A10" s="18214" t="s">
        <v>11</v>
      </c>
      <c r="B10" s="18644" t="s">
        <v>29</v>
      </c>
      <c r="C10" s="19074" t="s">
        <v>15</v>
      </c>
      <c r="D10" s="19504" t="s">
        <v>14</v>
      </c>
      <c r="E10" s="19934" t="n">
        <v>0.0</v>
      </c>
      <c r="F10" s="20364" t="n">
        <v>0.0</v>
      </c>
      <c r="G10" s="20794" t="n">
        <v>0.0</v>
      </c>
      <c r="H10" s="21224" t="n">
        <v>0.0</v>
      </c>
      <c r="I10" s="21654" t="n">
        <v>0.0</v>
      </c>
      <c r="J10" s="22084" t="n">
        <v>0.0</v>
      </c>
    </row>
    <row collapsed="false" customFormat="false" customHeight="false" hidden="false" ht="12.75" outlineLevel="0" r="11">
      <c r="A11" s="18215" t="s">
        <v>11</v>
      </c>
      <c r="B11" s="18645" t="s">
        <v>29</v>
      </c>
      <c r="C11" s="19075" t="s">
        <v>15</v>
      </c>
      <c r="D11" s="19505" t="s">
        <v>18</v>
      </c>
      <c r="E11" s="19935" t="n">
        <v>0.0</v>
      </c>
      <c r="F11" s="20365" t="n">
        <v>0.0</v>
      </c>
      <c r="G11" s="20795" t="n">
        <v>0.0</v>
      </c>
      <c r="H11" s="21225" t="n">
        <v>0.0</v>
      </c>
      <c r="I11" s="21655" t="n">
        <v>0.0</v>
      </c>
      <c r="J11" s="22085" t="n">
        <v>0.0</v>
      </c>
    </row>
    <row collapsed="false" customFormat="false" customHeight="false" hidden="false" ht="12.75" outlineLevel="0" r="12">
      <c r="A12" s="18216" t="s">
        <v>11</v>
      </c>
      <c r="B12" s="18646" t="s">
        <v>29</v>
      </c>
      <c r="C12" s="19076" t="s">
        <v>17</v>
      </c>
      <c r="D12" s="19506" t="s">
        <v>20</v>
      </c>
      <c r="E12" s="19936" t="n">
        <v>0.0</v>
      </c>
      <c r="F12" s="20366" t="n">
        <v>0.0</v>
      </c>
      <c r="G12" s="20796" t="n">
        <v>0.0</v>
      </c>
      <c r="H12" s="21226" t="n">
        <v>0.0</v>
      </c>
      <c r="I12" s="21656" t="n">
        <v>0.0</v>
      </c>
      <c r="J12" s="22086" t="n">
        <v>0.0</v>
      </c>
    </row>
    <row collapsed="false" customFormat="false" customHeight="false" hidden="false" ht="12.75" outlineLevel="0" r="13">
      <c r="A13" s="18217" t="s">
        <v>11</v>
      </c>
      <c r="B13" s="18647" t="s">
        <v>29</v>
      </c>
      <c r="C13" s="19077" t="s">
        <v>17</v>
      </c>
      <c r="D13" s="19507" t="s">
        <v>13</v>
      </c>
      <c r="E13" s="19937" t="n">
        <v>7.46208576647</v>
      </c>
      <c r="F13" s="20367" t="n">
        <v>8.65239467471</v>
      </c>
      <c r="G13" s="20797" t="n">
        <v>9.430851692383</v>
      </c>
      <c r="H13" s="21227" t="n">
        <v>8.791425383536</v>
      </c>
      <c r="I13" s="21657" t="n">
        <v>8.208586334716</v>
      </c>
      <c r="J13" s="22087" t="n">
        <v>6.736188538315</v>
      </c>
    </row>
    <row collapsed="false" customFormat="false" customHeight="false" hidden="false" ht="12.75" outlineLevel="0" r="14">
      <c r="A14" s="18218" t="s">
        <v>11</v>
      </c>
      <c r="B14" s="18648" t="s">
        <v>29</v>
      </c>
      <c r="C14" s="19078" t="s">
        <v>17</v>
      </c>
      <c r="D14" s="19508" t="s">
        <v>16</v>
      </c>
      <c r="E14" s="19938" t="n">
        <v>0.0</v>
      </c>
      <c r="F14" s="20368" t="n">
        <v>0.0</v>
      </c>
      <c r="G14" s="20798" t="n">
        <v>0.0</v>
      </c>
      <c r="H14" s="21228" t="n">
        <v>0.0</v>
      </c>
      <c r="I14" s="21658" t="n">
        <v>0.0</v>
      </c>
      <c r="J14" s="22088" t="n">
        <v>0.0</v>
      </c>
    </row>
    <row collapsed="false" customFormat="false" customHeight="false" hidden="false" ht="12.75" outlineLevel="0" r="15">
      <c r="A15" s="18219" t="s">
        <v>11</v>
      </c>
      <c r="B15" s="18649" t="s">
        <v>29</v>
      </c>
      <c r="C15" s="19079" t="s">
        <v>17</v>
      </c>
      <c r="D15" s="19509" t="s">
        <v>14</v>
      </c>
      <c r="E15" s="19939" t="n">
        <v>0.0</v>
      </c>
      <c r="F15" s="20369" t="n">
        <v>0.0</v>
      </c>
      <c r="G15" s="20799" t="n">
        <v>0.0</v>
      </c>
      <c r="H15" s="21229" t="n">
        <v>0.0</v>
      </c>
      <c r="I15" s="21659" t="n">
        <v>0.0</v>
      </c>
      <c r="J15" s="22089" t="n">
        <v>0.0</v>
      </c>
    </row>
    <row collapsed="false" customFormat="false" customHeight="false" hidden="false" ht="12.75" outlineLevel="0" r="16">
      <c r="A16" s="18220" t="s">
        <v>11</v>
      </c>
      <c r="B16" s="18650" t="s">
        <v>29</v>
      </c>
      <c r="C16" s="19080" t="s">
        <v>17</v>
      </c>
      <c r="D16" s="19510" t="s">
        <v>18</v>
      </c>
      <c r="E16" s="19940" t="n">
        <v>0.0</v>
      </c>
      <c r="F16" s="20370" t="n">
        <v>0.0</v>
      </c>
      <c r="G16" s="20800" t="n">
        <v>0.0</v>
      </c>
      <c r="H16" s="21230" t="n">
        <v>0.0</v>
      </c>
      <c r="I16" s="21660" t="n">
        <v>0.0</v>
      </c>
      <c r="J16" s="22090" t="n">
        <v>0.0</v>
      </c>
    </row>
    <row collapsed="false" customFormat="false" customHeight="false" hidden="false" ht="12.75" outlineLevel="0" r="17">
      <c r="A17" s="18221" t="s">
        <v>11</v>
      </c>
      <c r="B17" s="18651" t="s">
        <v>29</v>
      </c>
      <c r="C17" s="19081" t="s">
        <v>19</v>
      </c>
      <c r="D17" s="19511" t="s">
        <v>20</v>
      </c>
      <c r="E17" s="19941" t="n">
        <v>0.7751672924480001</v>
      </c>
      <c r="F17" s="20371" t="n">
        <v>0.6906250364843001</v>
      </c>
      <c r="G17" s="20801" t="n">
        <v>0.5699013192187999</v>
      </c>
      <c r="H17" s="21231" t="n">
        <v>0.6609105678632999</v>
      </c>
      <c r="I17" s="21661" t="n">
        <v>0.954395923153</v>
      </c>
      <c r="J17" s="22091" t="n">
        <v>1.4937473471253002</v>
      </c>
    </row>
    <row collapsed="false" customFormat="false" customHeight="false" hidden="false" ht="12.75" outlineLevel="0" r="18">
      <c r="A18" s="18222" t="s">
        <v>11</v>
      </c>
      <c r="B18" s="18652" t="s">
        <v>29</v>
      </c>
      <c r="C18" s="19082" t="s">
        <v>19</v>
      </c>
      <c r="D18" s="19512" t="s">
        <v>13</v>
      </c>
      <c r="E18" s="19942" t="n">
        <v>6.697607459559</v>
      </c>
      <c r="F18" s="20372" t="n">
        <v>6.785610490937099</v>
      </c>
      <c r="G18" s="20802" t="n">
        <v>6.4177325593281</v>
      </c>
      <c r="H18" s="21232" t="n">
        <v>6.5716235261973015</v>
      </c>
      <c r="I18" s="21662" t="n">
        <v>6.982255095468699</v>
      </c>
      <c r="J18" s="22092" t="n">
        <v>4.972233969824501</v>
      </c>
    </row>
    <row collapsed="false" customFormat="false" customHeight="false" hidden="false" ht="12.75" outlineLevel="0" r="19">
      <c r="A19" s="18223" t="s">
        <v>11</v>
      </c>
      <c r="B19" s="18653" t="s">
        <v>29</v>
      </c>
      <c r="C19" s="19083" t="s">
        <v>19</v>
      </c>
      <c r="D19" s="19513" t="s">
        <v>16</v>
      </c>
      <c r="E19" s="19943" t="n">
        <v>5.316036825378999</v>
      </c>
      <c r="F19" s="20373" t="n">
        <v>3.9803818114303997</v>
      </c>
      <c r="G19" s="20803" t="n">
        <v>2.6618780789847</v>
      </c>
      <c r="H19" s="21233" t="n">
        <v>1.6246237592179</v>
      </c>
      <c r="I19" s="21663" t="n">
        <v>0.7003832099182999</v>
      </c>
      <c r="J19" s="22093" t="n">
        <v>0.007742316001099999</v>
      </c>
    </row>
    <row collapsed="false" customFormat="false" customHeight="false" hidden="false" ht="12.75" outlineLevel="0" r="20">
      <c r="A20" s="18224" t="s">
        <v>11</v>
      </c>
      <c r="B20" s="18654" t="s">
        <v>29</v>
      </c>
      <c r="C20" s="19084" t="s">
        <v>19</v>
      </c>
      <c r="D20" s="19514" t="s">
        <v>14</v>
      </c>
      <c r="E20" s="19944" t="n">
        <v>13.865997065935</v>
      </c>
      <c r="F20" s="20374" t="n">
        <v>16.310147770816897</v>
      </c>
      <c r="G20" s="20804" t="n">
        <v>15.4232811501518</v>
      </c>
      <c r="H20" s="21234" t="n">
        <v>12.955501626344601</v>
      </c>
      <c r="I20" s="21664" t="n">
        <v>9.6096979249698</v>
      </c>
      <c r="J20" s="22094" t="n">
        <v>0.8018998177329999</v>
      </c>
    </row>
    <row collapsed="false" customFormat="false" customHeight="false" hidden="false" ht="12.75" outlineLevel="0" r="21">
      <c r="A21" s="18225" t="s">
        <v>11</v>
      </c>
      <c r="B21" s="18655" t="s">
        <v>29</v>
      </c>
      <c r="C21" s="19085" t="s">
        <v>19</v>
      </c>
      <c r="D21" s="19515" t="s">
        <v>18</v>
      </c>
      <c r="E21" s="19945" t="n">
        <v>3.0832109828189997</v>
      </c>
      <c r="F21" s="20375" t="n">
        <v>2.3675569808617998</v>
      </c>
      <c r="G21" s="20805" t="n">
        <v>1.6599660953938</v>
      </c>
      <c r="H21" s="21235" t="n">
        <v>1.0911368843508</v>
      </c>
      <c r="I21" s="21665" t="n">
        <v>0.7661059574283999</v>
      </c>
      <c r="J21" s="22095" t="n">
        <v>2.9668317541083007</v>
      </c>
    </row>
    <row collapsed="false" customFormat="false" customHeight="false" hidden="false" ht="12.75" outlineLevel="0" r="22">
      <c r="A22" s="18226" t="s">
        <v>11</v>
      </c>
      <c r="B22" s="18656" t="s">
        <v>29</v>
      </c>
      <c r="C22" s="19086" t="s">
        <v>21</v>
      </c>
      <c r="D22" s="19516" t="s">
        <v>20</v>
      </c>
      <c r="E22" s="19946" t="n">
        <v>0.0</v>
      </c>
      <c r="F22" s="20376" t="n">
        <v>0.0</v>
      </c>
      <c r="G22" s="20806" t="n">
        <v>0.0</v>
      </c>
      <c r="H22" s="21236" t="n">
        <v>0.0</v>
      </c>
      <c r="I22" s="21666" t="n">
        <v>0.0</v>
      </c>
      <c r="J22" s="22096" t="n">
        <v>0.0</v>
      </c>
    </row>
    <row collapsed="false" customFormat="false" customHeight="false" hidden="false" ht="12.75" outlineLevel="0" r="23">
      <c r="A23" s="18227" t="s">
        <v>11</v>
      </c>
      <c r="B23" s="18657" t="s">
        <v>29</v>
      </c>
      <c r="C23" s="19087" t="s">
        <v>21</v>
      </c>
      <c r="D23" s="19517" t="s">
        <v>13</v>
      </c>
      <c r="E23" s="19947" t="n">
        <v>2.40952624102</v>
      </c>
      <c r="F23" s="20377" t="n">
        <v>2.5533827742505997</v>
      </c>
      <c r="G23" s="20807" t="n">
        <v>2.5847975654719</v>
      </c>
      <c r="H23" s="21237" t="n">
        <v>2.5129233870868997</v>
      </c>
      <c r="I23" s="21667" t="n">
        <v>2.5482947518526</v>
      </c>
      <c r="J23" s="22097" t="n">
        <v>2.6792279903999</v>
      </c>
    </row>
    <row collapsed="false" customFormat="false" customHeight="false" hidden="false" ht="12.75" outlineLevel="0" r="24">
      <c r="A24" s="18228" t="s">
        <v>11</v>
      </c>
      <c r="B24" s="18658" t="s">
        <v>29</v>
      </c>
      <c r="C24" s="19088" t="s">
        <v>21</v>
      </c>
      <c r="D24" s="19518" t="s">
        <v>16</v>
      </c>
      <c r="E24" s="19948" t="n">
        <v>0.0</v>
      </c>
      <c r="F24" s="20378" t="n">
        <v>0.0</v>
      </c>
      <c r="G24" s="20808" t="n">
        <v>0.0</v>
      </c>
      <c r="H24" s="21238" t="n">
        <v>0.0</v>
      </c>
      <c r="I24" s="21668" t="n">
        <v>0.0</v>
      </c>
      <c r="J24" s="22098" t="n">
        <v>0.0</v>
      </c>
    </row>
    <row collapsed="false" customFormat="false" customHeight="false" hidden="false" ht="12.75" outlineLevel="0" r="25">
      <c r="A25" s="18229" t="s">
        <v>11</v>
      </c>
      <c r="B25" s="18659" t="s">
        <v>29</v>
      </c>
      <c r="C25" s="19089" t="s">
        <v>21</v>
      </c>
      <c r="D25" s="19519" t="s">
        <v>14</v>
      </c>
      <c r="E25" s="19949" t="n">
        <v>0.0</v>
      </c>
      <c r="F25" s="20379" t="n">
        <v>0.0</v>
      </c>
      <c r="G25" s="20809" t="n">
        <v>0.0</v>
      </c>
      <c r="H25" s="21239" t="n">
        <v>0.0</v>
      </c>
      <c r="I25" s="21669" t="n">
        <v>0.0</v>
      </c>
      <c r="J25" s="22099" t="n">
        <v>0.0</v>
      </c>
    </row>
    <row collapsed="false" customFormat="false" customHeight="false" hidden="false" ht="12.75" outlineLevel="0" r="26">
      <c r="A26" s="18230" t="s">
        <v>11</v>
      </c>
      <c r="B26" s="18660" t="s">
        <v>29</v>
      </c>
      <c r="C26" s="19090" t="s">
        <v>21</v>
      </c>
      <c r="D26" s="19520" t="s">
        <v>18</v>
      </c>
      <c r="E26" s="19950" t="n">
        <v>0.0</v>
      </c>
      <c r="F26" s="20380" t="n">
        <v>0.0</v>
      </c>
      <c r="G26" s="20810" t="n">
        <v>0.0</v>
      </c>
      <c r="H26" s="21240" t="n">
        <v>0.0</v>
      </c>
      <c r="I26" s="21670" t="n">
        <v>0.0</v>
      </c>
      <c r="J26" s="22100" t="n">
        <v>0.0</v>
      </c>
    </row>
    <row collapsed="false" customFormat="false" customHeight="false" hidden="false" ht="12.75" outlineLevel="0" r="27">
      <c r="A27" s="18231" t="s">
        <v>11</v>
      </c>
      <c r="B27" s="18661" t="s">
        <v>29</v>
      </c>
      <c r="C27" s="19091" t="s">
        <v>22</v>
      </c>
      <c r="D27" s="19521" t="s">
        <v>20</v>
      </c>
      <c r="E27" s="19951" t="n">
        <v>0.07299751262620001</v>
      </c>
      <c r="F27" s="20381" t="n">
        <v>0.0508356053839</v>
      </c>
      <c r="G27" s="20811" t="n">
        <v>0.0373314308447</v>
      </c>
      <c r="H27" s="21241" t="n">
        <v>0.0275224095564</v>
      </c>
      <c r="I27" s="21671" t="n">
        <v>0.0203964645557</v>
      </c>
      <c r="J27" s="22101" t="n">
        <v>0.0070594207378</v>
      </c>
    </row>
    <row collapsed="false" customFormat="false" customHeight="false" hidden="false" ht="12.75" outlineLevel="0" r="28">
      <c r="A28" s="18232" t="s">
        <v>11</v>
      </c>
      <c r="B28" s="18662" t="s">
        <v>29</v>
      </c>
      <c r="C28" s="19092" t="s">
        <v>22</v>
      </c>
      <c r="D28" s="19522" t="s">
        <v>13</v>
      </c>
      <c r="E28" s="19952" t="n">
        <v>0.49682350872299996</v>
      </c>
      <c r="F28" s="20382" t="n">
        <v>0.6091698121742</v>
      </c>
      <c r="G28" s="20812" t="n">
        <v>0.6759322853715</v>
      </c>
      <c r="H28" s="21242" t="n">
        <v>0.7056717707401</v>
      </c>
      <c r="I28" s="21672" t="n">
        <v>0.7273263471404999</v>
      </c>
      <c r="J28" s="22102" t="n">
        <v>0.7003929602237999</v>
      </c>
    </row>
    <row collapsed="false" customFormat="false" customHeight="false" hidden="false" ht="12.75" outlineLevel="0" r="29">
      <c r="A29" s="18233" t="s">
        <v>11</v>
      </c>
      <c r="B29" s="18663" t="s">
        <v>29</v>
      </c>
      <c r="C29" s="19093" t="s">
        <v>22</v>
      </c>
      <c r="D29" s="19523" t="s">
        <v>16</v>
      </c>
      <c r="E29" s="19953" t="n">
        <v>0.017743697171999997</v>
      </c>
      <c r="F29" s="20383" t="n">
        <v>0.0</v>
      </c>
      <c r="G29" s="20813" t="n">
        <v>0.0</v>
      </c>
      <c r="H29" s="21243" t="n">
        <v>0.0</v>
      </c>
      <c r="I29" s="21673" t="n">
        <v>0.0</v>
      </c>
      <c r="J29" s="22103" t="n">
        <v>0.0</v>
      </c>
    </row>
    <row collapsed="false" customFormat="false" customHeight="false" hidden="false" ht="12.75" outlineLevel="0" r="30">
      <c r="A30" s="18234" t="s">
        <v>11</v>
      </c>
      <c r="B30" s="18664" t="s">
        <v>29</v>
      </c>
      <c r="C30" s="19094" t="s">
        <v>22</v>
      </c>
      <c r="D30" s="19524" t="s">
        <v>14</v>
      </c>
      <c r="E30" s="19954" t="n">
        <v>0.2777014350164</v>
      </c>
      <c r="F30" s="20384" t="n">
        <v>0.2264010344524</v>
      </c>
      <c r="G30" s="20814" t="n">
        <v>0.1880746333545</v>
      </c>
      <c r="H30" s="21244" t="n">
        <v>0.154364392484</v>
      </c>
      <c r="I30" s="21674" t="n">
        <v>0.1270844190704</v>
      </c>
      <c r="J30" s="22104" t="n">
        <v>0.0591583164475</v>
      </c>
    </row>
    <row collapsed="false" customFormat="false" customHeight="false" hidden="false" ht="12.75" outlineLevel="0" r="31">
      <c r="A31" s="18235" t="s">
        <v>11</v>
      </c>
      <c r="B31" s="18665" t="s">
        <v>29</v>
      </c>
      <c r="C31" s="19095" t="s">
        <v>22</v>
      </c>
      <c r="D31" s="19525" t="s">
        <v>18</v>
      </c>
      <c r="E31" s="19955" t="n">
        <v>0.0</v>
      </c>
      <c r="F31" s="20385" t="n">
        <v>0.0</v>
      </c>
      <c r="G31" s="20815" t="n">
        <v>0.0</v>
      </c>
      <c r="H31" s="21245" t="n">
        <v>0.0</v>
      </c>
      <c r="I31" s="21675" t="n">
        <v>0.0</v>
      </c>
      <c r="J31" s="22105" t="n">
        <v>0.0</v>
      </c>
    </row>
    <row collapsed="false" customFormat="false" customHeight="false" hidden="false" ht="12.75" outlineLevel="0" r="32">
      <c r="A32" s="18236" t="s">
        <v>11</v>
      </c>
      <c r="B32" s="18666" t="s">
        <v>29</v>
      </c>
      <c r="C32" s="19096" t="s">
        <v>23</v>
      </c>
      <c r="D32" s="19526" t="s">
        <v>20</v>
      </c>
      <c r="E32" s="19956" t="n">
        <v>0.0</v>
      </c>
      <c r="F32" s="20386" t="n">
        <v>0.0</v>
      </c>
      <c r="G32" s="20816" t="n">
        <v>0.0</v>
      </c>
      <c r="H32" s="21246" t="n">
        <v>0.0</v>
      </c>
      <c r="I32" s="21676" t="n">
        <v>0.0</v>
      </c>
      <c r="J32" s="22106" t="n">
        <v>0.0</v>
      </c>
    </row>
    <row collapsed="false" customFormat="false" customHeight="false" hidden="false" ht="12.75" outlineLevel="0" r="33">
      <c r="A33" s="18237" t="s">
        <v>11</v>
      </c>
      <c r="B33" s="18667" t="s">
        <v>29</v>
      </c>
      <c r="C33" s="19097" t="s">
        <v>23</v>
      </c>
      <c r="D33" s="19527" t="s">
        <v>13</v>
      </c>
      <c r="E33" s="19957" t="n">
        <v>4.199692135318</v>
      </c>
      <c r="F33" s="20387" t="n">
        <v>4.3625898830129</v>
      </c>
      <c r="G33" s="20817" t="n">
        <v>4.1052564749503</v>
      </c>
      <c r="H33" s="21247" t="n">
        <v>3.4232421197469</v>
      </c>
      <c r="I33" s="21677" t="n">
        <v>2.6999480219197998</v>
      </c>
      <c r="J33" s="22107" t="n">
        <v>1.791768086989</v>
      </c>
    </row>
    <row collapsed="false" customFormat="false" customHeight="false" hidden="false" ht="12.75" outlineLevel="0" r="34">
      <c r="A34" s="18238" t="s">
        <v>11</v>
      </c>
      <c r="B34" s="18668" t="s">
        <v>29</v>
      </c>
      <c r="C34" s="19098" t="s">
        <v>23</v>
      </c>
      <c r="D34" s="19528" t="s">
        <v>16</v>
      </c>
      <c r="E34" s="19958" t="n">
        <v>0.0</v>
      </c>
      <c r="F34" s="20388" t="n">
        <v>0.0</v>
      </c>
      <c r="G34" s="20818" t="n">
        <v>0.0</v>
      </c>
      <c r="H34" s="21248" t="n">
        <v>0.0</v>
      </c>
      <c r="I34" s="21678" t="n">
        <v>0.0</v>
      </c>
      <c r="J34" s="22108" t="n">
        <v>0.0</v>
      </c>
    </row>
    <row collapsed="false" customFormat="false" customHeight="false" hidden="false" ht="12.75" outlineLevel="0" r="35">
      <c r="A35" s="18239" t="s">
        <v>11</v>
      </c>
      <c r="B35" s="18669" t="s">
        <v>29</v>
      </c>
      <c r="C35" s="19099" t="s">
        <v>23</v>
      </c>
      <c r="D35" s="19529" t="s">
        <v>14</v>
      </c>
      <c r="E35" s="19959" t="n">
        <v>0.0</v>
      </c>
      <c r="F35" s="20389" t="n">
        <v>0.0</v>
      </c>
      <c r="G35" s="20819" t="n">
        <v>0.0</v>
      </c>
      <c r="H35" s="21249" t="n">
        <v>0.0</v>
      </c>
      <c r="I35" s="21679" t="n">
        <v>0.0</v>
      </c>
      <c r="J35" s="22109" t="n">
        <v>0.0</v>
      </c>
    </row>
    <row collapsed="false" customFormat="false" customHeight="false" hidden="false" ht="12.75" outlineLevel="0" r="36">
      <c r="A36" s="18240" t="s">
        <v>11</v>
      </c>
      <c r="B36" s="18670" t="s">
        <v>29</v>
      </c>
      <c r="C36" s="19100" t="s">
        <v>23</v>
      </c>
      <c r="D36" s="19530" t="s">
        <v>18</v>
      </c>
      <c r="E36" s="19960" t="n">
        <v>0.0</v>
      </c>
      <c r="F36" s="20390" t="n">
        <v>0.0</v>
      </c>
      <c r="G36" s="20820" t="n">
        <v>0.0</v>
      </c>
      <c r="H36" s="21250" t="n">
        <v>0.0</v>
      </c>
      <c r="I36" s="21680" t="n">
        <v>0.0</v>
      </c>
      <c r="J36" s="22110" t="n">
        <v>0.0</v>
      </c>
    </row>
    <row collapsed="false" customFormat="false" customHeight="false" hidden="false" ht="12.75" outlineLevel="0" r="37">
      <c r="A37" s="18241" t="s">
        <v>11</v>
      </c>
      <c r="B37" s="18671" t="s">
        <v>29</v>
      </c>
      <c r="C37" s="19101" t="s">
        <v>24</v>
      </c>
      <c r="D37" s="19531" t="s">
        <v>20</v>
      </c>
      <c r="E37" s="19961" t="n">
        <v>0.0324689188127</v>
      </c>
      <c r="F37" s="20391" t="n">
        <v>0.1059643443533</v>
      </c>
      <c r="G37" s="20821" t="n">
        <v>0.15728486696309998</v>
      </c>
      <c r="H37" s="21251" t="n">
        <v>0.19255779368230003</v>
      </c>
      <c r="I37" s="21681" t="n">
        <v>0.1948219719605</v>
      </c>
      <c r="J37" s="22111" t="n">
        <v>0.161595643086</v>
      </c>
    </row>
    <row collapsed="false" customFormat="false" customHeight="false" hidden="false" ht="12.75" outlineLevel="0" r="38">
      <c r="A38" s="18242" t="s">
        <v>11</v>
      </c>
      <c r="B38" s="18672" t="s">
        <v>29</v>
      </c>
      <c r="C38" s="19102" t="s">
        <v>24</v>
      </c>
      <c r="D38" s="19532" t="s">
        <v>13</v>
      </c>
      <c r="E38" s="19962" t="n">
        <v>0.5954285999848999</v>
      </c>
      <c r="F38" s="20392" t="n">
        <v>0.7226104846989</v>
      </c>
      <c r="G38" s="20822" t="n">
        <v>0.7518660569869</v>
      </c>
      <c r="H38" s="21252" t="n">
        <v>0.7071063782481999</v>
      </c>
      <c r="I38" s="21682" t="n">
        <v>0.6570998987161</v>
      </c>
      <c r="J38" s="22112" t="n">
        <v>0.3725084116173</v>
      </c>
    </row>
    <row collapsed="false" customFormat="false" customHeight="false" hidden="false" ht="12.75" outlineLevel="0" r="39">
      <c r="A39" s="18243" t="s">
        <v>11</v>
      </c>
      <c r="B39" s="18673" t="s">
        <v>29</v>
      </c>
      <c r="C39" s="19103" t="s">
        <v>24</v>
      </c>
      <c r="D39" s="19533" t="s">
        <v>16</v>
      </c>
      <c r="E39" s="19963" t="n">
        <v>0.23813680188599998</v>
      </c>
      <c r="F39" s="20393" t="n">
        <v>0.15219331651069998</v>
      </c>
      <c r="G39" s="20823" t="n">
        <v>0.07635974483230001</v>
      </c>
      <c r="H39" s="21253" t="n">
        <v>0.0190089009544</v>
      </c>
      <c r="I39" s="21683" t="n">
        <v>0.011600822102599998</v>
      </c>
      <c r="J39" s="22113" t="n">
        <v>3.0513054499999996E-4</v>
      </c>
    </row>
    <row collapsed="false" customFormat="false" customHeight="false" hidden="false" ht="12.75" outlineLevel="0" r="40">
      <c r="A40" s="18244" t="s">
        <v>11</v>
      </c>
      <c r="B40" s="18674" t="s">
        <v>29</v>
      </c>
      <c r="C40" s="19104" t="s">
        <v>24</v>
      </c>
      <c r="D40" s="19534" t="s">
        <v>14</v>
      </c>
      <c r="E40" s="19964" t="n">
        <v>0.5395217728971</v>
      </c>
      <c r="F40" s="20394" t="n">
        <v>0.4529275969839</v>
      </c>
      <c r="G40" s="20824" t="n">
        <v>0.35543614077749996</v>
      </c>
      <c r="H40" s="21254" t="n">
        <v>0.2710048752051</v>
      </c>
      <c r="I40" s="21684" t="n">
        <v>0.21980732483790003</v>
      </c>
      <c r="J40" s="22114" t="n">
        <v>0.1254052738665</v>
      </c>
    </row>
    <row collapsed="false" customFormat="false" customHeight="false" hidden="false" ht="12.75" outlineLevel="0" r="41">
      <c r="A41" s="18245" t="s">
        <v>11</v>
      </c>
      <c r="B41" s="18675" t="s">
        <v>29</v>
      </c>
      <c r="C41" s="19105" t="s">
        <v>24</v>
      </c>
      <c r="D41" s="19535" t="s">
        <v>18</v>
      </c>
      <c r="E41" s="19965" t="n">
        <v>0.1205084795549</v>
      </c>
      <c r="F41" s="20395" t="n">
        <v>0.1293459771996</v>
      </c>
      <c r="G41" s="20825" t="n">
        <v>0.1280871441171</v>
      </c>
      <c r="H41" s="21255" t="n">
        <v>0.1236871218841</v>
      </c>
      <c r="I41" s="21685" t="n">
        <v>0.11712814083169999</v>
      </c>
      <c r="J41" s="22115" t="n">
        <v>0.0924352955654</v>
      </c>
    </row>
    <row collapsed="false" customFormat="false" customHeight="false" hidden="false" ht="12.75" outlineLevel="0" r="42">
      <c r="A42" s="18246" t="s">
        <v>11</v>
      </c>
      <c r="B42" s="18676" t="s">
        <v>29</v>
      </c>
      <c r="C42" s="19106" t="s">
        <v>25</v>
      </c>
      <c r="D42" s="19536" t="s">
        <v>20</v>
      </c>
      <c r="E42" s="19966" t="n">
        <v>0.0</v>
      </c>
      <c r="F42" s="20396" t="n">
        <v>0.0</v>
      </c>
      <c r="G42" s="20826" t="n">
        <v>0.0</v>
      </c>
      <c r="H42" s="21256" t="n">
        <v>0.0</v>
      </c>
      <c r="I42" s="21686" t="n">
        <v>0.0</v>
      </c>
      <c r="J42" s="22116" t="n">
        <v>0.0</v>
      </c>
    </row>
    <row collapsed="false" customFormat="false" customHeight="false" hidden="false" ht="12.75" outlineLevel="0" r="43">
      <c r="A43" s="18247" t="s">
        <v>11</v>
      </c>
      <c r="B43" s="18677" t="s">
        <v>29</v>
      </c>
      <c r="C43" s="19107" t="s">
        <v>25</v>
      </c>
      <c r="D43" s="19537" t="s">
        <v>13</v>
      </c>
      <c r="E43" s="19967" t="n">
        <v>0.1331074749559</v>
      </c>
      <c r="F43" s="20397" t="n">
        <v>0.1361684656147</v>
      </c>
      <c r="G43" s="20827" t="n">
        <v>0.13442067233500002</v>
      </c>
      <c r="H43" s="21257" t="n">
        <v>0.1323314042474</v>
      </c>
      <c r="I43" s="21687" t="n">
        <v>0.1304040103803</v>
      </c>
      <c r="J43" s="22117" t="n">
        <v>0.11946575000069999</v>
      </c>
    </row>
    <row collapsed="false" customFormat="false" customHeight="false" hidden="false" ht="12.75" outlineLevel="0" r="44">
      <c r="A44" s="18248" t="s">
        <v>11</v>
      </c>
      <c r="B44" s="18678" t="s">
        <v>29</v>
      </c>
      <c r="C44" s="19108" t="s">
        <v>25</v>
      </c>
      <c r="D44" s="19538" t="s">
        <v>16</v>
      </c>
      <c r="E44" s="19968" t="n">
        <v>0.0</v>
      </c>
      <c r="F44" s="20398" t="n">
        <v>0.0</v>
      </c>
      <c r="G44" s="20828" t="n">
        <v>0.0</v>
      </c>
      <c r="H44" s="21258" t="n">
        <v>0.0</v>
      </c>
      <c r="I44" s="21688" t="n">
        <v>0.0</v>
      </c>
      <c r="J44" s="22118" t="n">
        <v>0.0</v>
      </c>
    </row>
    <row collapsed="false" customFormat="false" customHeight="false" hidden="false" ht="12.75" outlineLevel="0" r="45">
      <c r="A45" s="18249" t="s">
        <v>11</v>
      </c>
      <c r="B45" s="18679" t="s">
        <v>29</v>
      </c>
      <c r="C45" s="19109" t="s">
        <v>25</v>
      </c>
      <c r="D45" s="19539" t="s">
        <v>14</v>
      </c>
      <c r="E45" s="19969" t="n">
        <v>0.0</v>
      </c>
      <c r="F45" s="20399" t="n">
        <v>0.0</v>
      </c>
      <c r="G45" s="20829" t="n">
        <v>0.0</v>
      </c>
      <c r="H45" s="21259" t="n">
        <v>0.0</v>
      </c>
      <c r="I45" s="21689" t="n">
        <v>0.0</v>
      </c>
      <c r="J45" s="22119" t="n">
        <v>0.0</v>
      </c>
    </row>
    <row collapsed="false" customFormat="false" customHeight="false" hidden="false" ht="12.75" outlineLevel="0" r="46">
      <c r="A46" s="18250" t="s">
        <v>11</v>
      </c>
      <c r="B46" s="18680" t="s">
        <v>29</v>
      </c>
      <c r="C46" s="19110" t="s">
        <v>25</v>
      </c>
      <c r="D46" s="19540" t="s">
        <v>18</v>
      </c>
      <c r="E46" s="19970" t="n">
        <v>0.0</v>
      </c>
      <c r="F46" s="20400" t="n">
        <v>0.0</v>
      </c>
      <c r="G46" s="20830" t="n">
        <v>0.0</v>
      </c>
      <c r="H46" s="21260" t="n">
        <v>0.0</v>
      </c>
      <c r="I46" s="21690" t="n">
        <v>0.0</v>
      </c>
      <c r="J46" s="22120" t="n">
        <v>0.0</v>
      </c>
    </row>
    <row collapsed="false" customFormat="false" customHeight="false" hidden="false" ht="12.75" outlineLevel="0" r="47">
      <c r="A47" s="18251" t="s">
        <v>11</v>
      </c>
      <c r="B47" s="18681" t="s">
        <v>29</v>
      </c>
      <c r="C47" s="19111" t="s">
        <v>26</v>
      </c>
      <c r="D47" s="19541" t="s">
        <v>20</v>
      </c>
      <c r="E47" s="19971" t="n">
        <v>0.0</v>
      </c>
      <c r="F47" s="20401" t="n">
        <v>0.0</v>
      </c>
      <c r="G47" s="20831" t="n">
        <v>0.0</v>
      </c>
      <c r="H47" s="21261" t="n">
        <v>0.0</v>
      </c>
      <c r="I47" s="21691" t="n">
        <v>0.0</v>
      </c>
      <c r="J47" s="22121" t="n">
        <v>0.0</v>
      </c>
    </row>
    <row collapsed="false" customFormat="false" customHeight="false" hidden="false" ht="12.75" outlineLevel="0" r="48">
      <c r="A48" s="18252" t="s">
        <v>11</v>
      </c>
      <c r="B48" s="18682" t="s">
        <v>29</v>
      </c>
      <c r="C48" s="19112" t="s">
        <v>26</v>
      </c>
      <c r="D48" s="19542" t="s">
        <v>13</v>
      </c>
      <c r="E48" s="19972" t="n">
        <v>0.10688932764919999</v>
      </c>
      <c r="F48" s="20402" t="n">
        <v>0.11591141058430002</v>
      </c>
      <c r="G48" s="20832" t="n">
        <v>0.1201049581417</v>
      </c>
      <c r="H48" s="21262" t="n">
        <v>0.1197054839885</v>
      </c>
      <c r="I48" s="21692" t="n">
        <v>0.1194160479701</v>
      </c>
      <c r="J48" s="22122" t="n">
        <v>0.1131109635047</v>
      </c>
    </row>
    <row collapsed="false" customFormat="false" customHeight="false" hidden="false" ht="12.75" outlineLevel="0" r="49">
      <c r="A49" s="18253" t="s">
        <v>11</v>
      </c>
      <c r="B49" s="18683" t="s">
        <v>29</v>
      </c>
      <c r="C49" s="19113" t="s">
        <v>26</v>
      </c>
      <c r="D49" s="19543" t="s">
        <v>16</v>
      </c>
      <c r="E49" s="19973" t="n">
        <v>0.0</v>
      </c>
      <c r="F49" s="20403" t="n">
        <v>0.0</v>
      </c>
      <c r="G49" s="20833" t="n">
        <v>0.0</v>
      </c>
      <c r="H49" s="21263" t="n">
        <v>0.0</v>
      </c>
      <c r="I49" s="21693" t="n">
        <v>0.0</v>
      </c>
      <c r="J49" s="22123" t="n">
        <v>0.0</v>
      </c>
    </row>
    <row collapsed="false" customFormat="false" customHeight="false" hidden="false" ht="12.75" outlineLevel="0" r="50">
      <c r="A50" s="18254" t="s">
        <v>11</v>
      </c>
      <c r="B50" s="18684" t="s">
        <v>29</v>
      </c>
      <c r="C50" s="19114" t="s">
        <v>26</v>
      </c>
      <c r="D50" s="19544" t="s">
        <v>14</v>
      </c>
      <c r="E50" s="19974" t="n">
        <v>0.0</v>
      </c>
      <c r="F50" s="20404" t="n">
        <v>0.0</v>
      </c>
      <c r="G50" s="20834" t="n">
        <v>0.0</v>
      </c>
      <c r="H50" s="21264" t="n">
        <v>0.0</v>
      </c>
      <c r="I50" s="21694" t="n">
        <v>0.0</v>
      </c>
      <c r="J50" s="22124" t="n">
        <v>0.0</v>
      </c>
    </row>
    <row collapsed="false" customFormat="false" customHeight="false" hidden="false" ht="12.75" outlineLevel="0" r="51">
      <c r="A51" s="18255" t="s">
        <v>11</v>
      </c>
      <c r="B51" s="18685" t="s">
        <v>29</v>
      </c>
      <c r="C51" s="19115" t="s">
        <v>26</v>
      </c>
      <c r="D51" s="19545" t="s">
        <v>18</v>
      </c>
      <c r="E51" s="19975" t="n">
        <v>0.0</v>
      </c>
      <c r="F51" s="20405" t="n">
        <v>0.0</v>
      </c>
      <c r="G51" s="20835" t="n">
        <v>0.0</v>
      </c>
      <c r="H51" s="21265" t="n">
        <v>0.0</v>
      </c>
      <c r="I51" s="21695" t="n">
        <v>0.0</v>
      </c>
      <c r="J51" s="22125" t="n">
        <v>0.0</v>
      </c>
    </row>
    <row collapsed="false" customFormat="false" customHeight="false" hidden="false" ht="12.75" outlineLevel="0" r="52">
      <c r="A52" s="18256" t="s">
        <v>11</v>
      </c>
      <c r="B52" s="18686" t="s">
        <v>29</v>
      </c>
      <c r="C52" s="19116" t="s">
        <v>27</v>
      </c>
      <c r="D52" s="19546" t="s">
        <v>20</v>
      </c>
      <c r="E52" s="19976" t="n">
        <v>0.0</v>
      </c>
      <c r="F52" s="20406" t="n">
        <v>0.0</v>
      </c>
      <c r="G52" s="20836" t="n">
        <v>0.0</v>
      </c>
      <c r="H52" s="21266" t="n">
        <v>0.0</v>
      </c>
      <c r="I52" s="21696" t="n">
        <v>0.0</v>
      </c>
      <c r="J52" s="22126" t="n">
        <v>0.0</v>
      </c>
    </row>
    <row collapsed="false" customFormat="false" customHeight="false" hidden="false" ht="12.75" outlineLevel="0" r="53">
      <c r="A53" s="18257" t="s">
        <v>11</v>
      </c>
      <c r="B53" s="18687" t="s">
        <v>29</v>
      </c>
      <c r="C53" s="19117" t="s">
        <v>27</v>
      </c>
      <c r="D53" s="19547" t="s">
        <v>13</v>
      </c>
      <c r="E53" s="19977" t="n">
        <v>0.8106169291562999</v>
      </c>
      <c r="F53" s="20407" t="n">
        <v>0.8914559157791999</v>
      </c>
      <c r="G53" s="20837" t="n">
        <v>0.9316671206146001</v>
      </c>
      <c r="H53" s="21267" t="n">
        <v>0.9687038692573</v>
      </c>
      <c r="I53" s="21697" t="n">
        <v>1.0104363866780999</v>
      </c>
      <c r="J53" s="22127" t="n">
        <v>1.0943908297598</v>
      </c>
    </row>
    <row collapsed="false" customFormat="false" customHeight="false" hidden="false" ht="12.75" outlineLevel="0" r="54">
      <c r="A54" s="18258" t="s">
        <v>11</v>
      </c>
      <c r="B54" s="18688" t="s">
        <v>29</v>
      </c>
      <c r="C54" s="19118" t="s">
        <v>27</v>
      </c>
      <c r="D54" s="19548" t="s">
        <v>16</v>
      </c>
      <c r="E54" s="19978" t="n">
        <v>0.0</v>
      </c>
      <c r="F54" s="20408" t="n">
        <v>0.0</v>
      </c>
      <c r="G54" s="20838" t="n">
        <v>0.0</v>
      </c>
      <c r="H54" s="21268" t="n">
        <v>0.0</v>
      </c>
      <c r="I54" s="21698" t="n">
        <v>0.0</v>
      </c>
      <c r="J54" s="22128" t="n">
        <v>0.0</v>
      </c>
    </row>
    <row collapsed="false" customFormat="false" customHeight="false" hidden="false" ht="12.75" outlineLevel="0" r="55">
      <c r="A55" s="18259" t="s">
        <v>11</v>
      </c>
      <c r="B55" s="18689" t="s">
        <v>29</v>
      </c>
      <c r="C55" s="19119" t="s">
        <v>27</v>
      </c>
      <c r="D55" s="19549" t="s">
        <v>14</v>
      </c>
      <c r="E55" s="19979" t="n">
        <v>0.0</v>
      </c>
      <c r="F55" s="20409" t="n">
        <v>0.0</v>
      </c>
      <c r="G55" s="20839" t="n">
        <v>0.0</v>
      </c>
      <c r="H55" s="21269" t="n">
        <v>0.0</v>
      </c>
      <c r="I55" s="21699" t="n">
        <v>0.0</v>
      </c>
      <c r="J55" s="22129" t="n">
        <v>0.0</v>
      </c>
    </row>
    <row collapsed="false" customFormat="false" customHeight="false" hidden="false" ht="12.75" outlineLevel="0" r="56">
      <c r="A56" s="18260" t="s">
        <v>11</v>
      </c>
      <c r="B56" s="18690" t="s">
        <v>29</v>
      </c>
      <c r="C56" s="19120" t="s">
        <v>27</v>
      </c>
      <c r="D56" s="19550" t="s">
        <v>18</v>
      </c>
      <c r="E56" s="19980" t="n">
        <v>0.0</v>
      </c>
      <c r="F56" s="20410" t="n">
        <v>0.0</v>
      </c>
      <c r="G56" s="20840" t="n">
        <v>0.0</v>
      </c>
      <c r="H56" s="21270" t="n">
        <v>0.0</v>
      </c>
      <c r="I56" s="21700" t="n">
        <v>0.0</v>
      </c>
      <c r="J56" s="22130" t="n">
        <v>0.0</v>
      </c>
    </row>
    <row collapsed="false" customFormat="false" customHeight="false" hidden="false" ht="12.75" outlineLevel="0" r="57">
      <c r="A57" s="18261" t="s">
        <v>11</v>
      </c>
      <c r="B57" s="18691" t="s">
        <v>30</v>
      </c>
      <c r="C57" s="19121" t="s">
        <v>12</v>
      </c>
      <c r="D57" s="19551" t="s">
        <v>20</v>
      </c>
      <c r="E57" s="19981" t="n">
        <v>0.06003668205120001</v>
      </c>
      <c r="F57" s="20411" t="n">
        <v>0.051127905891500014</v>
      </c>
      <c r="G57" s="20841" t="n">
        <v>0.04530050030649999</v>
      </c>
      <c r="H57" s="21271" t="n">
        <v>0.0385055332601</v>
      </c>
      <c r="I57" s="21701" t="n">
        <v>0.0327942642511</v>
      </c>
      <c r="J57" s="22131" t="n">
        <v>0.0183053434024</v>
      </c>
    </row>
    <row collapsed="false" customFormat="false" customHeight="false" hidden="false" ht="12.75" outlineLevel="0" r="58">
      <c r="A58" s="18262" t="s">
        <v>11</v>
      </c>
      <c r="B58" s="18692" t="s">
        <v>30</v>
      </c>
      <c r="C58" s="19122" t="s">
        <v>12</v>
      </c>
      <c r="D58" s="19552" t="s">
        <v>13</v>
      </c>
      <c r="E58" s="19982" t="n">
        <v>0.0637322835495</v>
      </c>
      <c r="F58" s="20412" t="n">
        <v>0.1627104034634</v>
      </c>
      <c r="G58" s="20842" t="n">
        <v>0.2288837674426</v>
      </c>
      <c r="H58" s="21272" t="n">
        <v>0.2678999833175</v>
      </c>
      <c r="I58" s="21702" t="n">
        <v>0.2977602326424</v>
      </c>
      <c r="J58" s="22132" t="n">
        <v>0.3493009417357001</v>
      </c>
    </row>
    <row collapsed="false" customFormat="false" customHeight="false" hidden="false" ht="12.75" outlineLevel="0" r="59">
      <c r="A59" s="18263" t="s">
        <v>11</v>
      </c>
      <c r="B59" s="18693" t="s">
        <v>30</v>
      </c>
      <c r="C59" s="19123" t="s">
        <v>12</v>
      </c>
      <c r="D59" s="19553" t="s">
        <v>16</v>
      </c>
      <c r="E59" s="19983" t="n">
        <v>0.14171189628550002</v>
      </c>
      <c r="F59" s="20413" t="n">
        <v>0.1023980838795</v>
      </c>
      <c r="G59" s="20843" t="n">
        <v>0.0800942947992</v>
      </c>
      <c r="H59" s="21273" t="n">
        <v>0.060927493310000004</v>
      </c>
      <c r="I59" s="21703" t="n">
        <v>0.04651922594209999</v>
      </c>
      <c r="J59" s="22133" t="n">
        <v>0.018934812264099998</v>
      </c>
    </row>
    <row collapsed="false" customFormat="false" customHeight="false" hidden="false" ht="12.75" outlineLevel="0" r="60">
      <c r="A60" s="18264" t="s">
        <v>11</v>
      </c>
      <c r="B60" s="18694" t="s">
        <v>30</v>
      </c>
      <c r="C60" s="19124" t="s">
        <v>12</v>
      </c>
      <c r="D60" s="19554" t="s">
        <v>14</v>
      </c>
      <c r="E60" s="19984" t="n">
        <v>0.21400911471969997</v>
      </c>
      <c r="F60" s="20414" t="n">
        <v>0.18225140646379998</v>
      </c>
      <c r="G60" s="20844" t="n">
        <v>0.16147791730429997</v>
      </c>
      <c r="H60" s="21274" t="n">
        <v>0.1372565012593</v>
      </c>
      <c r="I60" s="21704" t="n">
        <v>0.11689827162329999</v>
      </c>
      <c r="J60" s="22134" t="n">
        <v>0.0652366518652</v>
      </c>
    </row>
    <row collapsed="false" customFormat="false" customHeight="false" hidden="false" ht="12.75" outlineLevel="0" r="61">
      <c r="A61" s="18265" t="s">
        <v>11</v>
      </c>
      <c r="B61" s="18695" t="s">
        <v>30</v>
      </c>
      <c r="C61" s="19125" t="s">
        <v>12</v>
      </c>
      <c r="D61" s="19555" t="s">
        <v>18</v>
      </c>
      <c r="E61" s="19985" t="n">
        <v>0.0</v>
      </c>
      <c r="F61" s="20415" t="n">
        <v>0.0</v>
      </c>
      <c r="G61" s="20845" t="n">
        <v>0.0</v>
      </c>
      <c r="H61" s="21275" t="n">
        <v>0.0</v>
      </c>
      <c r="I61" s="21705" t="n">
        <v>0.0</v>
      </c>
      <c r="J61" s="22135" t="n">
        <v>0.0</v>
      </c>
    </row>
    <row collapsed="false" customFormat="false" customHeight="false" hidden="false" ht="12.75" outlineLevel="0" r="62">
      <c r="A62" s="18266" t="s">
        <v>11</v>
      </c>
      <c r="B62" s="18696" t="s">
        <v>30</v>
      </c>
      <c r="C62" s="19126" t="s">
        <v>15</v>
      </c>
      <c r="D62" s="19556" t="s">
        <v>20</v>
      </c>
      <c r="E62" s="19986" t="n">
        <v>0.0</v>
      </c>
      <c r="F62" s="20416" t="n">
        <v>0.0</v>
      </c>
      <c r="G62" s="20846" t="n">
        <v>0.0</v>
      </c>
      <c r="H62" s="21276" t="n">
        <v>0.0</v>
      </c>
      <c r="I62" s="21706" t="n">
        <v>0.0</v>
      </c>
      <c r="J62" s="22136" t="n">
        <v>0.0</v>
      </c>
    </row>
    <row collapsed="false" customFormat="false" customHeight="false" hidden="false" ht="12.75" outlineLevel="0" r="63">
      <c r="A63" s="18267" t="s">
        <v>11</v>
      </c>
      <c r="B63" s="18697" t="s">
        <v>30</v>
      </c>
      <c r="C63" s="19127" t="s">
        <v>15</v>
      </c>
      <c r="D63" s="19557" t="s">
        <v>13</v>
      </c>
      <c r="E63" s="19987" t="n">
        <v>0.5133213970354</v>
      </c>
      <c r="F63" s="20417" t="n">
        <v>0.8106153327654002</v>
      </c>
      <c r="G63" s="20847" t="n">
        <v>0.9826970183011001</v>
      </c>
      <c r="H63" s="21277" t="n">
        <v>1.1309502173777999</v>
      </c>
      <c r="I63" s="21707" t="n">
        <v>1.2492064978424997</v>
      </c>
      <c r="J63" s="22137" t="n">
        <v>1.0966831440149</v>
      </c>
    </row>
    <row collapsed="false" customFormat="false" customHeight="false" hidden="false" ht="12.75" outlineLevel="0" r="64">
      <c r="A64" s="18268" t="s">
        <v>11</v>
      </c>
      <c r="B64" s="18698" t="s">
        <v>30</v>
      </c>
      <c r="C64" s="19128" t="s">
        <v>15</v>
      </c>
      <c r="D64" s="19558" t="s">
        <v>16</v>
      </c>
      <c r="E64" s="19988" t="n">
        <v>0.0</v>
      </c>
      <c r="F64" s="20418" t="n">
        <v>0.0</v>
      </c>
      <c r="G64" s="20848" t="n">
        <v>0.0</v>
      </c>
      <c r="H64" s="21278" t="n">
        <v>0.0</v>
      </c>
      <c r="I64" s="21708" t="n">
        <v>0.0</v>
      </c>
      <c r="J64" s="22138" t="n">
        <v>0.0</v>
      </c>
    </row>
    <row collapsed="false" customFormat="false" customHeight="false" hidden="false" ht="12.75" outlineLevel="0" r="65">
      <c r="A65" s="18269" t="s">
        <v>11</v>
      </c>
      <c r="B65" s="18699" t="s">
        <v>30</v>
      </c>
      <c r="C65" s="19129" t="s">
        <v>15</v>
      </c>
      <c r="D65" s="19559" t="s">
        <v>14</v>
      </c>
      <c r="E65" s="19989" t="n">
        <v>0.0</v>
      </c>
      <c r="F65" s="20419" t="n">
        <v>0.0</v>
      </c>
      <c r="G65" s="20849" t="n">
        <v>0.0</v>
      </c>
      <c r="H65" s="21279" t="n">
        <v>0.0</v>
      </c>
      <c r="I65" s="21709" t="n">
        <v>0.0</v>
      </c>
      <c r="J65" s="22139" t="n">
        <v>0.0</v>
      </c>
    </row>
    <row collapsed="false" customFormat="false" customHeight="false" hidden="false" ht="12.75" outlineLevel="0" r="66">
      <c r="A66" s="18270" t="s">
        <v>11</v>
      </c>
      <c r="B66" s="18700" t="s">
        <v>30</v>
      </c>
      <c r="C66" s="19130" t="s">
        <v>15</v>
      </c>
      <c r="D66" s="19560" t="s">
        <v>18</v>
      </c>
      <c r="E66" s="19990" t="n">
        <v>0.0</v>
      </c>
      <c r="F66" s="20420" t="n">
        <v>0.0</v>
      </c>
      <c r="G66" s="20850" t="n">
        <v>0.0</v>
      </c>
      <c r="H66" s="21280" t="n">
        <v>0.0</v>
      </c>
      <c r="I66" s="21710" t="n">
        <v>0.0</v>
      </c>
      <c r="J66" s="22140" t="n">
        <v>0.0</v>
      </c>
    </row>
    <row collapsed="false" customFormat="false" customHeight="false" hidden="false" ht="12.75" outlineLevel="0" r="67">
      <c r="A67" s="18271" t="s">
        <v>11</v>
      </c>
      <c r="B67" s="18701" t="s">
        <v>30</v>
      </c>
      <c r="C67" s="19131" t="s">
        <v>17</v>
      </c>
      <c r="D67" s="19561" t="s">
        <v>20</v>
      </c>
      <c r="E67" s="19991" t="n">
        <v>0.0</v>
      </c>
      <c r="F67" s="20421" t="n">
        <v>0.0</v>
      </c>
      <c r="G67" s="20851" t="n">
        <v>0.0</v>
      </c>
      <c r="H67" s="21281" t="n">
        <v>0.0</v>
      </c>
      <c r="I67" s="21711" t="n">
        <v>0.0</v>
      </c>
      <c r="J67" s="22141" t="n">
        <v>0.0</v>
      </c>
    </row>
    <row collapsed="false" customFormat="false" customHeight="false" hidden="false" ht="12.75" outlineLevel="0" r="68">
      <c r="A68" s="18272" t="s">
        <v>11</v>
      </c>
      <c r="B68" s="18702" t="s">
        <v>30</v>
      </c>
      <c r="C68" s="19132" t="s">
        <v>17</v>
      </c>
      <c r="D68" s="19562" t="s">
        <v>13</v>
      </c>
      <c r="E68" s="19992" t="n">
        <v>0.19119685190889996</v>
      </c>
      <c r="F68" s="20422" t="n">
        <v>0.2118973656152</v>
      </c>
      <c r="G68" s="20852" t="n">
        <v>0.23066565194570002</v>
      </c>
      <c r="H68" s="21282" t="n">
        <v>0.21101657054990003</v>
      </c>
      <c r="I68" s="21712" t="n">
        <v>0.193249069892</v>
      </c>
      <c r="J68" s="22142" t="n">
        <v>0.15248364952250001</v>
      </c>
    </row>
    <row collapsed="false" customFormat="false" customHeight="false" hidden="false" ht="12.75" outlineLevel="0" r="69">
      <c r="A69" s="18273" t="s">
        <v>11</v>
      </c>
      <c r="B69" s="18703" t="s">
        <v>30</v>
      </c>
      <c r="C69" s="19133" t="s">
        <v>17</v>
      </c>
      <c r="D69" s="19563" t="s">
        <v>16</v>
      </c>
      <c r="E69" s="19993" t="n">
        <v>0.0</v>
      </c>
      <c r="F69" s="20423" t="n">
        <v>0.0</v>
      </c>
      <c r="G69" s="20853" t="n">
        <v>0.0</v>
      </c>
      <c r="H69" s="21283" t="n">
        <v>0.0</v>
      </c>
      <c r="I69" s="21713" t="n">
        <v>0.0</v>
      </c>
      <c r="J69" s="22143" t="n">
        <v>0.0</v>
      </c>
    </row>
    <row collapsed="false" customFormat="false" customHeight="false" hidden="false" ht="12.75" outlineLevel="0" r="70">
      <c r="A70" s="18274" t="s">
        <v>11</v>
      </c>
      <c r="B70" s="18704" t="s">
        <v>30</v>
      </c>
      <c r="C70" s="19134" t="s">
        <v>17</v>
      </c>
      <c r="D70" s="19564" t="s">
        <v>14</v>
      </c>
      <c r="E70" s="19994" t="n">
        <v>0.0</v>
      </c>
      <c r="F70" s="20424" t="n">
        <v>0.0</v>
      </c>
      <c r="G70" s="20854" t="n">
        <v>0.0</v>
      </c>
      <c r="H70" s="21284" t="n">
        <v>0.0</v>
      </c>
      <c r="I70" s="21714" t="n">
        <v>0.0</v>
      </c>
      <c r="J70" s="22144" t="n">
        <v>0.0</v>
      </c>
    </row>
    <row collapsed="false" customFormat="false" customHeight="false" hidden="false" ht="12.75" outlineLevel="0" r="71">
      <c r="A71" s="18275" t="s">
        <v>11</v>
      </c>
      <c r="B71" s="18705" t="s">
        <v>30</v>
      </c>
      <c r="C71" s="19135" t="s">
        <v>17</v>
      </c>
      <c r="D71" s="19565" t="s">
        <v>18</v>
      </c>
      <c r="E71" s="19995" t="n">
        <v>0.0</v>
      </c>
      <c r="F71" s="20425" t="n">
        <v>0.0</v>
      </c>
      <c r="G71" s="20855" t="n">
        <v>0.0</v>
      </c>
      <c r="H71" s="21285" t="n">
        <v>0.0</v>
      </c>
      <c r="I71" s="21715" t="n">
        <v>0.0</v>
      </c>
      <c r="J71" s="22145" t="n">
        <v>0.0</v>
      </c>
    </row>
    <row collapsed="false" customFormat="false" customHeight="false" hidden="false" ht="12.75" outlineLevel="0" r="72">
      <c r="A72" s="18276" t="s">
        <v>11</v>
      </c>
      <c r="B72" s="18706" t="s">
        <v>30</v>
      </c>
      <c r="C72" s="19136" t="s">
        <v>19</v>
      </c>
      <c r="D72" s="19566" t="s">
        <v>20</v>
      </c>
      <c r="E72" s="19996" t="n">
        <v>0.29208012805</v>
      </c>
      <c r="F72" s="20426" t="n">
        <v>0.22050032396019995</v>
      </c>
      <c r="G72" s="20856" t="n">
        <v>0.16059758615119998</v>
      </c>
      <c r="H72" s="21286" t="n">
        <v>0.10757544518609997</v>
      </c>
      <c r="I72" s="21716" t="n">
        <v>0.0600630789417</v>
      </c>
      <c r="J72" s="22146" t="n">
        <v>0.028109258476300004</v>
      </c>
    </row>
    <row collapsed="false" customFormat="false" customHeight="false" hidden="false" ht="12.75" outlineLevel="0" r="73">
      <c r="A73" s="18277" t="s">
        <v>11</v>
      </c>
      <c r="B73" s="18707" t="s">
        <v>30</v>
      </c>
      <c r="C73" s="19137" t="s">
        <v>19</v>
      </c>
      <c r="D73" s="19567" t="s">
        <v>13</v>
      </c>
      <c r="E73" s="19997" t="n">
        <v>1.7572538221360001</v>
      </c>
      <c r="F73" s="20427" t="n">
        <v>2.091852448294</v>
      </c>
      <c r="G73" s="20857" t="n">
        <v>2.228878071392901</v>
      </c>
      <c r="H73" s="21287" t="n">
        <v>2.3584113537154</v>
      </c>
      <c r="I73" s="21717" t="n">
        <v>2.478901736936199</v>
      </c>
      <c r="J73" s="22147" t="n">
        <v>2.1543185038521986</v>
      </c>
    </row>
    <row collapsed="false" customFormat="false" customHeight="false" hidden="false" ht="12.75" outlineLevel="0" r="74">
      <c r="A74" s="18278" t="s">
        <v>11</v>
      </c>
      <c r="B74" s="18708" t="s">
        <v>30</v>
      </c>
      <c r="C74" s="19138" t="s">
        <v>19</v>
      </c>
      <c r="D74" s="19568" t="s">
        <v>16</v>
      </c>
      <c r="E74" s="19998" t="n">
        <v>2.57952133524</v>
      </c>
      <c r="F74" s="20428" t="n">
        <v>1.9228857675161</v>
      </c>
      <c r="G74" s="20858" t="n">
        <v>1.3139471014387003</v>
      </c>
      <c r="H74" s="21288" t="n">
        <v>0.8044556139744001</v>
      </c>
      <c r="I74" s="21718" t="n">
        <v>0.3388679054064999</v>
      </c>
      <c r="J74" s="22148" t="n">
        <v>1.1807570000000001E-7</v>
      </c>
    </row>
    <row collapsed="false" customFormat="false" customHeight="false" hidden="false" ht="12.75" outlineLevel="0" r="75">
      <c r="A75" s="18279" t="s">
        <v>11</v>
      </c>
      <c r="B75" s="18709" t="s">
        <v>30</v>
      </c>
      <c r="C75" s="19139" t="s">
        <v>19</v>
      </c>
      <c r="D75" s="19569" t="s">
        <v>14</v>
      </c>
      <c r="E75" s="19999" t="n">
        <v>4.00066497451</v>
      </c>
      <c r="F75" s="20429" t="n">
        <v>2.9590841737858993</v>
      </c>
      <c r="G75" s="20859" t="n">
        <v>2.0079251442342994</v>
      </c>
      <c r="H75" s="21289" t="n">
        <v>1.2229884706928</v>
      </c>
      <c r="I75" s="21719" t="n">
        <v>0.5328994759979</v>
      </c>
      <c r="J75" s="22149" t="n">
        <v>9.939353152E-4</v>
      </c>
    </row>
    <row collapsed="false" customFormat="false" customHeight="false" hidden="false" ht="12.75" outlineLevel="0" r="76">
      <c r="A76" s="18280" t="s">
        <v>11</v>
      </c>
      <c r="B76" s="18710" t="s">
        <v>30</v>
      </c>
      <c r="C76" s="19140" t="s">
        <v>19</v>
      </c>
      <c r="D76" s="19570" t="s">
        <v>18</v>
      </c>
      <c r="E76" s="20000" t="n">
        <v>0.72655714559</v>
      </c>
      <c r="F76" s="20430" t="n">
        <v>0.5420557261297001</v>
      </c>
      <c r="G76" s="20860" t="n">
        <v>0.38285719613719993</v>
      </c>
      <c r="H76" s="21290" t="n">
        <v>0.2414000344783</v>
      </c>
      <c r="I76" s="21720" t="n">
        <v>0.1093863099144</v>
      </c>
      <c r="J76" s="22150" t="n">
        <v>0.014689651610799999</v>
      </c>
    </row>
    <row collapsed="false" customFormat="false" customHeight="false" hidden="false" ht="12.75" outlineLevel="0" r="77">
      <c r="A77" s="18281" t="s">
        <v>11</v>
      </c>
      <c r="B77" s="18711" t="s">
        <v>30</v>
      </c>
      <c r="C77" s="19141" t="s">
        <v>21</v>
      </c>
      <c r="D77" s="19571" t="s">
        <v>20</v>
      </c>
      <c r="E77" s="20001" t="n">
        <v>0.0</v>
      </c>
      <c r="F77" s="20431" t="n">
        <v>0.0</v>
      </c>
      <c r="G77" s="20861" t="n">
        <v>0.0</v>
      </c>
      <c r="H77" s="21291" t="n">
        <v>0.0</v>
      </c>
      <c r="I77" s="21721" t="n">
        <v>0.0</v>
      </c>
      <c r="J77" s="22151" t="n">
        <v>0.0</v>
      </c>
    </row>
    <row collapsed="false" customFormat="false" customHeight="false" hidden="false" ht="12.75" outlineLevel="0" r="78">
      <c r="A78" s="18282" t="s">
        <v>11</v>
      </c>
      <c r="B78" s="18712" t="s">
        <v>30</v>
      </c>
      <c r="C78" s="19142" t="s">
        <v>21</v>
      </c>
      <c r="D78" s="19572" t="s">
        <v>13</v>
      </c>
      <c r="E78" s="20002" t="n">
        <v>0.539782183582</v>
      </c>
      <c r="F78" s="20432" t="n">
        <v>0.5815396680197</v>
      </c>
      <c r="G78" s="20862" t="n">
        <v>0.6056850181574001</v>
      </c>
      <c r="H78" s="21292" t="n">
        <v>0.5817319407181</v>
      </c>
      <c r="I78" s="21722" t="n">
        <v>0.5792694951598</v>
      </c>
      <c r="J78" s="22152" t="n">
        <v>0.5989681721497999</v>
      </c>
    </row>
    <row collapsed="false" customFormat="false" customHeight="false" hidden="false" ht="12.75" outlineLevel="0" r="79">
      <c r="A79" s="18283" t="s">
        <v>11</v>
      </c>
      <c r="B79" s="18713" t="s">
        <v>30</v>
      </c>
      <c r="C79" s="19143" t="s">
        <v>21</v>
      </c>
      <c r="D79" s="19573" t="s">
        <v>16</v>
      </c>
      <c r="E79" s="20003" t="n">
        <v>0.0</v>
      </c>
      <c r="F79" s="20433" t="n">
        <v>0.0</v>
      </c>
      <c r="G79" s="20863" t="n">
        <v>0.0</v>
      </c>
      <c r="H79" s="21293" t="n">
        <v>0.0</v>
      </c>
      <c r="I79" s="21723" t="n">
        <v>0.0</v>
      </c>
      <c r="J79" s="22153" t="n">
        <v>0.0</v>
      </c>
    </row>
    <row collapsed="false" customFormat="false" customHeight="false" hidden="false" ht="12.75" outlineLevel="0" r="80">
      <c r="A80" s="18284" t="s">
        <v>11</v>
      </c>
      <c r="B80" s="18714" t="s">
        <v>30</v>
      </c>
      <c r="C80" s="19144" t="s">
        <v>21</v>
      </c>
      <c r="D80" s="19574" t="s">
        <v>14</v>
      </c>
      <c r="E80" s="20004" t="n">
        <v>0.0</v>
      </c>
      <c r="F80" s="20434" t="n">
        <v>0.0</v>
      </c>
      <c r="G80" s="20864" t="n">
        <v>0.0</v>
      </c>
      <c r="H80" s="21294" t="n">
        <v>0.0</v>
      </c>
      <c r="I80" s="21724" t="n">
        <v>0.0</v>
      </c>
      <c r="J80" s="22154" t="n">
        <v>0.0</v>
      </c>
    </row>
    <row collapsed="false" customFormat="false" customHeight="false" hidden="false" ht="12.75" outlineLevel="0" r="81">
      <c r="A81" s="18285" t="s">
        <v>11</v>
      </c>
      <c r="B81" s="18715" t="s">
        <v>30</v>
      </c>
      <c r="C81" s="19145" t="s">
        <v>21</v>
      </c>
      <c r="D81" s="19575" t="s">
        <v>18</v>
      </c>
      <c r="E81" s="20005" t="n">
        <v>0.0</v>
      </c>
      <c r="F81" s="20435" t="n">
        <v>0.0</v>
      </c>
      <c r="G81" s="20865" t="n">
        <v>0.0</v>
      </c>
      <c r="H81" s="21295" t="n">
        <v>0.0</v>
      </c>
      <c r="I81" s="21725" t="n">
        <v>0.0</v>
      </c>
      <c r="J81" s="22155" t="n">
        <v>0.0</v>
      </c>
    </row>
    <row collapsed="false" customFormat="false" customHeight="false" hidden="false" ht="12.75" outlineLevel="0" r="82">
      <c r="A82" s="18286" t="s">
        <v>11</v>
      </c>
      <c r="B82" s="18716" t="s">
        <v>30</v>
      </c>
      <c r="C82" s="19146" t="s">
        <v>22</v>
      </c>
      <c r="D82" s="19576" t="s">
        <v>20</v>
      </c>
      <c r="E82" s="20006" t="n">
        <v>1.0322847997265</v>
      </c>
      <c r="F82" s="20436" t="n">
        <v>0.6972940615057999</v>
      </c>
      <c r="G82" s="20866" t="n">
        <v>0.5107622645062</v>
      </c>
      <c r="H82" s="21296" t="n">
        <v>0.3669886679161</v>
      </c>
      <c r="I82" s="21726" t="n">
        <v>0.26462675753959997</v>
      </c>
      <c r="J82" s="22156" t="n">
        <v>0.0844822477444</v>
      </c>
    </row>
    <row collapsed="false" customFormat="false" customHeight="false" hidden="false" ht="12.75" outlineLevel="0" r="83">
      <c r="A83" s="18287" t="s">
        <v>11</v>
      </c>
      <c r="B83" s="18717" t="s">
        <v>30</v>
      </c>
      <c r="C83" s="19147" t="s">
        <v>22</v>
      </c>
      <c r="D83" s="19577" t="s">
        <v>13</v>
      </c>
      <c r="E83" s="20007" t="n">
        <v>3.2405986834982</v>
      </c>
      <c r="F83" s="20437" t="n">
        <v>4.1488545788118</v>
      </c>
      <c r="G83" s="20867" t="n">
        <v>4.7229089285222</v>
      </c>
      <c r="H83" s="21297" t="n">
        <v>4.959535691543099</v>
      </c>
      <c r="I83" s="21727" t="n">
        <v>5.1068530583694</v>
      </c>
      <c r="J83" s="22157" t="n">
        <v>4.8663565743588</v>
      </c>
    </row>
    <row collapsed="false" customFormat="false" customHeight="false" hidden="false" ht="12.75" outlineLevel="0" r="84">
      <c r="A84" s="18288" t="s">
        <v>11</v>
      </c>
      <c r="B84" s="18718" t="s">
        <v>30</v>
      </c>
      <c r="C84" s="19148" t="s">
        <v>22</v>
      </c>
      <c r="D84" s="19578" t="s">
        <v>16</v>
      </c>
      <c r="E84" s="20008" t="n">
        <v>0.0562680246503</v>
      </c>
      <c r="F84" s="20438" t="n">
        <v>0.0</v>
      </c>
      <c r="G84" s="20868" t="n">
        <v>0.0</v>
      </c>
      <c r="H84" s="21298" t="n">
        <v>0.0</v>
      </c>
      <c r="I84" s="21728" t="n">
        <v>0.0</v>
      </c>
      <c r="J84" s="22158" t="n">
        <v>0.0</v>
      </c>
    </row>
    <row collapsed="false" customFormat="false" customHeight="false" hidden="false" ht="12.75" outlineLevel="0" r="85">
      <c r="A85" s="18289" t="s">
        <v>11</v>
      </c>
      <c r="B85" s="18719" t="s">
        <v>30</v>
      </c>
      <c r="C85" s="19149" t="s">
        <v>22</v>
      </c>
      <c r="D85" s="19579" t="s">
        <v>14</v>
      </c>
      <c r="E85" s="20009" t="n">
        <v>2.186427108742</v>
      </c>
      <c r="F85" s="20439" t="n">
        <v>1.7294214568023003</v>
      </c>
      <c r="G85" s="20869" t="n">
        <v>1.4327433786654</v>
      </c>
      <c r="H85" s="21299" t="n">
        <v>1.1531328454979</v>
      </c>
      <c r="I85" s="21729" t="n">
        <v>0.9299152540412</v>
      </c>
      <c r="J85" s="22159" t="n">
        <v>0.4098172784566</v>
      </c>
    </row>
    <row collapsed="false" customFormat="false" customHeight="false" hidden="false" ht="12.75" outlineLevel="0" r="86">
      <c r="A86" s="18290" t="s">
        <v>11</v>
      </c>
      <c r="B86" s="18720" t="s">
        <v>30</v>
      </c>
      <c r="C86" s="19150" t="s">
        <v>22</v>
      </c>
      <c r="D86" s="19580" t="s">
        <v>18</v>
      </c>
      <c r="E86" s="20010" t="n">
        <v>0.0</v>
      </c>
      <c r="F86" s="20440" t="n">
        <v>0.0</v>
      </c>
      <c r="G86" s="20870" t="n">
        <v>0.0</v>
      </c>
      <c r="H86" s="21300" t="n">
        <v>0.0</v>
      </c>
      <c r="I86" s="21730" t="n">
        <v>0.0</v>
      </c>
      <c r="J86" s="22160" t="n">
        <v>0.0</v>
      </c>
    </row>
    <row collapsed="false" customFormat="false" customHeight="false" hidden="false" ht="12.75" outlineLevel="0" r="87">
      <c r="A87" s="18291" t="s">
        <v>11</v>
      </c>
      <c r="B87" s="18721" t="s">
        <v>30</v>
      </c>
      <c r="C87" s="19151" t="s">
        <v>23</v>
      </c>
      <c r="D87" s="19581" t="s">
        <v>20</v>
      </c>
      <c r="E87" s="20011" t="n">
        <v>0.0</v>
      </c>
      <c r="F87" s="20441" t="n">
        <v>0.0</v>
      </c>
      <c r="G87" s="20871" t="n">
        <v>0.0</v>
      </c>
      <c r="H87" s="21301" t="n">
        <v>0.0</v>
      </c>
      <c r="I87" s="21731" t="n">
        <v>0.0</v>
      </c>
      <c r="J87" s="22161" t="n">
        <v>0.0</v>
      </c>
    </row>
    <row collapsed="false" customFormat="false" customHeight="false" hidden="false" ht="12.75" outlineLevel="0" r="88">
      <c r="A88" s="18292" t="s">
        <v>11</v>
      </c>
      <c r="B88" s="18722" t="s">
        <v>30</v>
      </c>
      <c r="C88" s="19152" t="s">
        <v>23</v>
      </c>
      <c r="D88" s="19582" t="s">
        <v>13</v>
      </c>
      <c r="E88" s="20012" t="n">
        <v>1.5573356726090002</v>
      </c>
      <c r="F88" s="20442" t="n">
        <v>1.5701270015128999</v>
      </c>
      <c r="G88" s="20872" t="n">
        <v>1.4833762751177002</v>
      </c>
      <c r="H88" s="21302" t="n">
        <v>1.2314138258773</v>
      </c>
      <c r="I88" s="21732" t="n">
        <v>0.9756503301372</v>
      </c>
      <c r="J88" s="22162" t="n">
        <v>0.6246998541740999</v>
      </c>
    </row>
    <row collapsed="false" customFormat="false" customHeight="false" hidden="false" ht="12.75" outlineLevel="0" r="89">
      <c r="A89" s="18293" t="s">
        <v>11</v>
      </c>
      <c r="B89" s="18723" t="s">
        <v>30</v>
      </c>
      <c r="C89" s="19153" t="s">
        <v>23</v>
      </c>
      <c r="D89" s="19583" t="s">
        <v>16</v>
      </c>
      <c r="E89" s="20013" t="n">
        <v>0.0</v>
      </c>
      <c r="F89" s="20443" t="n">
        <v>0.0</v>
      </c>
      <c r="G89" s="20873" t="n">
        <v>0.0</v>
      </c>
      <c r="H89" s="21303" t="n">
        <v>0.0</v>
      </c>
      <c r="I89" s="21733" t="n">
        <v>0.0</v>
      </c>
      <c r="J89" s="22163" t="n">
        <v>0.0</v>
      </c>
    </row>
    <row collapsed="false" customFormat="false" customHeight="false" hidden="false" ht="12.75" outlineLevel="0" r="90">
      <c r="A90" s="18294" t="s">
        <v>11</v>
      </c>
      <c r="B90" s="18724" t="s">
        <v>30</v>
      </c>
      <c r="C90" s="19154" t="s">
        <v>23</v>
      </c>
      <c r="D90" s="19584" t="s">
        <v>14</v>
      </c>
      <c r="E90" s="20014" t="n">
        <v>0.0</v>
      </c>
      <c r="F90" s="20444" t="n">
        <v>0.0</v>
      </c>
      <c r="G90" s="20874" t="n">
        <v>0.0</v>
      </c>
      <c r="H90" s="21304" t="n">
        <v>0.0</v>
      </c>
      <c r="I90" s="21734" t="n">
        <v>0.0</v>
      </c>
      <c r="J90" s="22164" t="n">
        <v>0.0</v>
      </c>
    </row>
    <row collapsed="false" customFormat="false" customHeight="false" hidden="false" ht="12.75" outlineLevel="0" r="91">
      <c r="A91" s="18295" t="s">
        <v>11</v>
      </c>
      <c r="B91" s="18725" t="s">
        <v>30</v>
      </c>
      <c r="C91" s="19155" t="s">
        <v>23</v>
      </c>
      <c r="D91" s="19585" t="s">
        <v>18</v>
      </c>
      <c r="E91" s="20015" t="n">
        <v>0.0</v>
      </c>
      <c r="F91" s="20445" t="n">
        <v>0.0</v>
      </c>
      <c r="G91" s="20875" t="n">
        <v>0.0</v>
      </c>
      <c r="H91" s="21305" t="n">
        <v>0.0</v>
      </c>
      <c r="I91" s="21735" t="n">
        <v>0.0</v>
      </c>
      <c r="J91" s="22165" t="n">
        <v>0.0</v>
      </c>
    </row>
    <row collapsed="false" customFormat="false" customHeight="false" hidden="false" ht="12.75" outlineLevel="0" r="92">
      <c r="A92" s="18296" t="s">
        <v>11</v>
      </c>
      <c r="B92" s="18726" t="s">
        <v>30</v>
      </c>
      <c r="C92" s="19156" t="s">
        <v>24</v>
      </c>
      <c r="D92" s="19586" t="s">
        <v>20</v>
      </c>
      <c r="E92" s="20016" t="n">
        <v>0.2076796638602</v>
      </c>
      <c r="F92" s="20446" t="n">
        <v>0.3744927777372</v>
      </c>
      <c r="G92" s="20876" t="n">
        <v>0.49135872733400004</v>
      </c>
      <c r="H92" s="21306" t="n">
        <v>0.5720679682669</v>
      </c>
      <c r="I92" s="21736" t="n">
        <v>0.5732794535819</v>
      </c>
      <c r="J92" s="22166" t="n">
        <v>0.4979977856258</v>
      </c>
    </row>
    <row collapsed="false" customFormat="false" customHeight="false" hidden="false" ht="12.75" outlineLevel="0" r="93">
      <c r="A93" s="18297" t="s">
        <v>11</v>
      </c>
      <c r="B93" s="18727" t="s">
        <v>30</v>
      </c>
      <c r="C93" s="19157" t="s">
        <v>24</v>
      </c>
      <c r="D93" s="19587" t="s">
        <v>13</v>
      </c>
      <c r="E93" s="20017" t="n">
        <v>0.8040362068342001</v>
      </c>
      <c r="F93" s="20447" t="n">
        <v>1.03893060559</v>
      </c>
      <c r="G93" s="20877" t="n">
        <v>1.151367224915</v>
      </c>
      <c r="H93" s="21307" t="n">
        <v>1.1226940751929</v>
      </c>
      <c r="I93" s="21737" t="n">
        <v>1.0557036807359998</v>
      </c>
      <c r="J93" s="22167" t="n">
        <v>0.5967328816364</v>
      </c>
    </row>
    <row collapsed="false" customFormat="false" customHeight="false" hidden="false" ht="12.75" outlineLevel="0" r="94">
      <c r="A94" s="18298" t="s">
        <v>11</v>
      </c>
      <c r="B94" s="18728" t="s">
        <v>30</v>
      </c>
      <c r="C94" s="19158" t="s">
        <v>24</v>
      </c>
      <c r="D94" s="19588" t="s">
        <v>16</v>
      </c>
      <c r="E94" s="20018" t="n">
        <v>0.5366302065380001</v>
      </c>
      <c r="F94" s="20448" t="n">
        <v>0.3430389377931001</v>
      </c>
      <c r="G94" s="20878" t="n">
        <v>0.1748999731891</v>
      </c>
      <c r="H94" s="21308" t="n">
        <v>0.044579794127400006</v>
      </c>
      <c r="I94" s="21738" t="n">
        <v>0.0283633695087</v>
      </c>
      <c r="J94" s="22168" t="n">
        <v>9.610107961000001E-4</v>
      </c>
    </row>
    <row collapsed="false" customFormat="false" customHeight="false" hidden="false" ht="12.75" outlineLevel="0" r="95">
      <c r="A95" s="18299" t="s">
        <v>11</v>
      </c>
      <c r="B95" s="18729" t="s">
        <v>30</v>
      </c>
      <c r="C95" s="19159" t="s">
        <v>24</v>
      </c>
      <c r="D95" s="19589" t="s">
        <v>14</v>
      </c>
      <c r="E95" s="20019" t="n">
        <v>1.208884719786</v>
      </c>
      <c r="F95" s="20449" t="n">
        <v>0.9652354587746999</v>
      </c>
      <c r="G95" s="20879" t="n">
        <v>0.7453989335721</v>
      </c>
      <c r="H95" s="21309" t="n">
        <v>0.5355147466887</v>
      </c>
      <c r="I95" s="21739" t="n">
        <v>0.41231122788670005</v>
      </c>
      <c r="J95" s="22169" t="n">
        <v>0.1280121441231</v>
      </c>
    </row>
    <row collapsed="false" customFormat="false" customHeight="false" hidden="false" ht="12.75" outlineLevel="0" r="96">
      <c r="A96" s="18300" t="s">
        <v>11</v>
      </c>
      <c r="B96" s="18730" t="s">
        <v>30</v>
      </c>
      <c r="C96" s="19160" t="s">
        <v>24</v>
      </c>
      <c r="D96" s="19590" t="s">
        <v>18</v>
      </c>
      <c r="E96" s="20020" t="n">
        <v>0.21096660354</v>
      </c>
      <c r="F96" s="20450" t="n">
        <v>0.2183035782326</v>
      </c>
      <c r="G96" s="20880" t="n">
        <v>0.21679003718520004</v>
      </c>
      <c r="H96" s="21310" t="n">
        <v>0.20874409119899998</v>
      </c>
      <c r="I96" s="21740" t="n">
        <v>0.19714820914330003</v>
      </c>
      <c r="J96" s="22170" t="n">
        <v>0.1508716597237</v>
      </c>
    </row>
    <row collapsed="false" customFormat="false" customHeight="false" hidden="false" ht="12.75" outlineLevel="0" r="97">
      <c r="A97" s="18301" t="s">
        <v>11</v>
      </c>
      <c r="B97" s="18731" t="s">
        <v>30</v>
      </c>
      <c r="C97" s="19161" t="s">
        <v>25</v>
      </c>
      <c r="D97" s="19591" t="s">
        <v>20</v>
      </c>
      <c r="E97" s="20021" t="n">
        <v>0.0</v>
      </c>
      <c r="F97" s="20451" t="n">
        <v>0.0</v>
      </c>
      <c r="G97" s="20881" t="n">
        <v>0.0</v>
      </c>
      <c r="H97" s="21311" t="n">
        <v>0.0</v>
      </c>
      <c r="I97" s="21741" t="n">
        <v>0.0</v>
      </c>
      <c r="J97" s="22171" t="n">
        <v>0.0</v>
      </c>
    </row>
    <row collapsed="false" customFormat="false" customHeight="false" hidden="false" ht="12.75" outlineLevel="0" r="98">
      <c r="A98" s="18302" t="s">
        <v>11</v>
      </c>
      <c r="B98" s="18732" t="s">
        <v>30</v>
      </c>
      <c r="C98" s="19162" t="s">
        <v>25</v>
      </c>
      <c r="D98" s="19592" t="s">
        <v>13</v>
      </c>
      <c r="E98" s="20022" t="n">
        <v>0.955984259906</v>
      </c>
      <c r="F98" s="20452" t="n">
        <v>0.944874298382</v>
      </c>
      <c r="G98" s="20882" t="n">
        <v>0.9304478801891002</v>
      </c>
      <c r="H98" s="21312" t="n">
        <v>0.9030510095521002</v>
      </c>
      <c r="I98" s="21742" t="n">
        <v>0.8769641682331001</v>
      </c>
      <c r="J98" s="22172" t="n">
        <v>0.7792540415602</v>
      </c>
    </row>
    <row collapsed="false" customFormat="false" customHeight="false" hidden="false" ht="12.75" outlineLevel="0" r="99">
      <c r="A99" s="18303" t="s">
        <v>11</v>
      </c>
      <c r="B99" s="18733" t="s">
        <v>30</v>
      </c>
      <c r="C99" s="19163" t="s">
        <v>25</v>
      </c>
      <c r="D99" s="19593" t="s">
        <v>16</v>
      </c>
      <c r="E99" s="20023" t="n">
        <v>0.0</v>
      </c>
      <c r="F99" s="20453" t="n">
        <v>0.0</v>
      </c>
      <c r="G99" s="20883" t="n">
        <v>0.0</v>
      </c>
      <c r="H99" s="21313" t="n">
        <v>0.0</v>
      </c>
      <c r="I99" s="21743" t="n">
        <v>0.0</v>
      </c>
      <c r="J99" s="22173" t="n">
        <v>0.0</v>
      </c>
    </row>
    <row collapsed="false" customFormat="false" customHeight="false" hidden="false" ht="12.75" outlineLevel="0" r="100">
      <c r="A100" s="18304" t="s">
        <v>11</v>
      </c>
      <c r="B100" s="18734" t="s">
        <v>30</v>
      </c>
      <c r="C100" s="19164" t="s">
        <v>25</v>
      </c>
      <c r="D100" s="19594" t="s">
        <v>14</v>
      </c>
      <c r="E100" s="20024" t="n">
        <v>0.0</v>
      </c>
      <c r="F100" s="20454" t="n">
        <v>0.0</v>
      </c>
      <c r="G100" s="20884" t="n">
        <v>0.0</v>
      </c>
      <c r="H100" s="21314" t="n">
        <v>0.0</v>
      </c>
      <c r="I100" s="21744" t="n">
        <v>0.0</v>
      </c>
      <c r="J100" s="22174" t="n">
        <v>0.0</v>
      </c>
    </row>
    <row collapsed="false" customFormat="false" customHeight="false" hidden="false" ht="12.75" outlineLevel="0" r="101">
      <c r="A101" s="18305" t="s">
        <v>11</v>
      </c>
      <c r="B101" s="18735" t="s">
        <v>30</v>
      </c>
      <c r="C101" s="19165" t="s">
        <v>25</v>
      </c>
      <c r="D101" s="19595" t="s">
        <v>18</v>
      </c>
      <c r="E101" s="20025" t="n">
        <v>0.0</v>
      </c>
      <c r="F101" s="20455" t="n">
        <v>0.0</v>
      </c>
      <c r="G101" s="20885" t="n">
        <v>0.0</v>
      </c>
      <c r="H101" s="21315" t="n">
        <v>0.0</v>
      </c>
      <c r="I101" s="21745" t="n">
        <v>0.0</v>
      </c>
      <c r="J101" s="22175" t="n">
        <v>0.0</v>
      </c>
    </row>
    <row collapsed="false" customFormat="false" customHeight="false" hidden="false" ht="12.75" outlineLevel="0" r="102">
      <c r="A102" s="18306" t="s">
        <v>11</v>
      </c>
      <c r="B102" s="18736" t="s">
        <v>30</v>
      </c>
      <c r="C102" s="19166" t="s">
        <v>26</v>
      </c>
      <c r="D102" s="19596" t="s">
        <v>20</v>
      </c>
      <c r="E102" s="20026" t="n">
        <v>0.0</v>
      </c>
      <c r="F102" s="20456" t="n">
        <v>0.0</v>
      </c>
      <c r="G102" s="20886" t="n">
        <v>0.0</v>
      </c>
      <c r="H102" s="21316" t="n">
        <v>0.0</v>
      </c>
      <c r="I102" s="21746" t="n">
        <v>0.0</v>
      </c>
      <c r="J102" s="22176" t="n">
        <v>0.0</v>
      </c>
    </row>
    <row collapsed="false" customFormat="false" customHeight="false" hidden="false" ht="12.75" outlineLevel="0" r="103">
      <c r="A103" s="18307" t="s">
        <v>11</v>
      </c>
      <c r="B103" s="18737" t="s">
        <v>30</v>
      </c>
      <c r="C103" s="19167" t="s">
        <v>26</v>
      </c>
      <c r="D103" s="19597" t="s">
        <v>13</v>
      </c>
      <c r="E103" s="20027" t="n">
        <v>0.1274645675943</v>
      </c>
      <c r="F103" s="20457" t="n">
        <v>0.1325148487028</v>
      </c>
      <c r="G103" s="20887" t="n">
        <v>0.137105449839</v>
      </c>
      <c r="H103" s="21317" t="n">
        <v>0.1341368917062</v>
      </c>
      <c r="I103" s="21747" t="n">
        <v>0.1313144031131</v>
      </c>
      <c r="J103" s="22177" t="n">
        <v>0.12009773528240002</v>
      </c>
    </row>
    <row collapsed="false" customFormat="false" customHeight="false" hidden="false" ht="12.75" outlineLevel="0" r="104">
      <c r="A104" s="18308" t="s">
        <v>11</v>
      </c>
      <c r="B104" s="18738" t="s">
        <v>30</v>
      </c>
      <c r="C104" s="19168" t="s">
        <v>26</v>
      </c>
      <c r="D104" s="19598" t="s">
        <v>16</v>
      </c>
      <c r="E104" s="20028" t="n">
        <v>0.0</v>
      </c>
      <c r="F104" s="20458" t="n">
        <v>0.0</v>
      </c>
      <c r="G104" s="20888" t="n">
        <v>0.0</v>
      </c>
      <c r="H104" s="21318" t="n">
        <v>0.0</v>
      </c>
      <c r="I104" s="21748" t="n">
        <v>0.0</v>
      </c>
      <c r="J104" s="22178" t="n">
        <v>0.0</v>
      </c>
    </row>
    <row collapsed="false" customFormat="false" customHeight="false" hidden="false" ht="12.75" outlineLevel="0" r="105">
      <c r="A105" s="18309" t="s">
        <v>11</v>
      </c>
      <c r="B105" s="18739" t="s">
        <v>30</v>
      </c>
      <c r="C105" s="19169" t="s">
        <v>26</v>
      </c>
      <c r="D105" s="19599" t="s">
        <v>14</v>
      </c>
      <c r="E105" s="20029" t="n">
        <v>0.0</v>
      </c>
      <c r="F105" s="20459" t="n">
        <v>0.0</v>
      </c>
      <c r="G105" s="20889" t="n">
        <v>0.0</v>
      </c>
      <c r="H105" s="21319" t="n">
        <v>0.0</v>
      </c>
      <c r="I105" s="21749" t="n">
        <v>0.0</v>
      </c>
      <c r="J105" s="22179" t="n">
        <v>0.0</v>
      </c>
    </row>
    <row collapsed="false" customFormat="false" customHeight="false" hidden="false" ht="12.75" outlineLevel="0" r="106">
      <c r="A106" s="18310" t="s">
        <v>11</v>
      </c>
      <c r="B106" s="18740" t="s">
        <v>30</v>
      </c>
      <c r="C106" s="19170" t="s">
        <v>26</v>
      </c>
      <c r="D106" s="19600" t="s">
        <v>18</v>
      </c>
      <c r="E106" s="20030" t="n">
        <v>0.0</v>
      </c>
      <c r="F106" s="20460" t="n">
        <v>0.0</v>
      </c>
      <c r="G106" s="20890" t="n">
        <v>0.0</v>
      </c>
      <c r="H106" s="21320" t="n">
        <v>0.0</v>
      </c>
      <c r="I106" s="21750" t="n">
        <v>0.0</v>
      </c>
      <c r="J106" s="22180" t="n">
        <v>0.0</v>
      </c>
    </row>
    <row collapsed="false" customFormat="false" customHeight="false" hidden="false" ht="12.75" outlineLevel="0" r="107">
      <c r="A107" s="18311" t="s">
        <v>11</v>
      </c>
      <c r="B107" s="18741" t="s">
        <v>30</v>
      </c>
      <c r="C107" s="19171" t="s">
        <v>27</v>
      </c>
      <c r="D107" s="19601" t="s">
        <v>20</v>
      </c>
      <c r="E107" s="20031" t="n">
        <v>0.0</v>
      </c>
      <c r="F107" s="20461" t="n">
        <v>0.0</v>
      </c>
      <c r="G107" s="20891" t="n">
        <v>0.0</v>
      </c>
      <c r="H107" s="21321" t="n">
        <v>0.0</v>
      </c>
      <c r="I107" s="21751" t="n">
        <v>0.0</v>
      </c>
      <c r="J107" s="22181" t="n">
        <v>0.0</v>
      </c>
    </row>
    <row collapsed="false" customFormat="false" customHeight="false" hidden="false" ht="12.75" outlineLevel="0" r="108">
      <c r="A108" s="18312" t="s">
        <v>11</v>
      </c>
      <c r="B108" s="18742" t="s">
        <v>30</v>
      </c>
      <c r="C108" s="19172" t="s">
        <v>27</v>
      </c>
      <c r="D108" s="19602" t="s">
        <v>13</v>
      </c>
      <c r="E108" s="20032" t="n">
        <v>0.6633882761077</v>
      </c>
      <c r="F108" s="20462" t="n">
        <v>0.6938884215555999</v>
      </c>
      <c r="G108" s="20892" t="n">
        <v>0.7218708807554001</v>
      </c>
      <c r="H108" s="21322" t="n">
        <v>0.7321973318216</v>
      </c>
      <c r="I108" s="21752" t="n">
        <v>0.7435707092022998</v>
      </c>
      <c r="J108" s="22182" t="n">
        <v>0.7774757681918999</v>
      </c>
    </row>
    <row collapsed="false" customFormat="false" customHeight="false" hidden="false" ht="12.75" outlineLevel="0" r="109">
      <c r="A109" s="18313" t="s">
        <v>11</v>
      </c>
      <c r="B109" s="18743" t="s">
        <v>30</v>
      </c>
      <c r="C109" s="19173" t="s">
        <v>27</v>
      </c>
      <c r="D109" s="19603" t="s">
        <v>16</v>
      </c>
      <c r="E109" s="20033" t="n">
        <v>0.0</v>
      </c>
      <c r="F109" s="20463" t="n">
        <v>0.0</v>
      </c>
      <c r="G109" s="20893" t="n">
        <v>0.0</v>
      </c>
      <c r="H109" s="21323" t="n">
        <v>0.0</v>
      </c>
      <c r="I109" s="21753" t="n">
        <v>0.0</v>
      </c>
      <c r="J109" s="22183" t="n">
        <v>0.0</v>
      </c>
    </row>
    <row collapsed="false" customFormat="false" customHeight="false" hidden="false" ht="12.75" outlineLevel="0" r="110">
      <c r="A110" s="18314" t="s">
        <v>11</v>
      </c>
      <c r="B110" s="18744" t="s">
        <v>30</v>
      </c>
      <c r="C110" s="19174" t="s">
        <v>27</v>
      </c>
      <c r="D110" s="19604" t="s">
        <v>14</v>
      </c>
      <c r="E110" s="20034" t="n">
        <v>0.0</v>
      </c>
      <c r="F110" s="20464" t="n">
        <v>0.0</v>
      </c>
      <c r="G110" s="20894" t="n">
        <v>0.0</v>
      </c>
      <c r="H110" s="21324" t="n">
        <v>0.0</v>
      </c>
      <c r="I110" s="21754" t="n">
        <v>0.0</v>
      </c>
      <c r="J110" s="22184" t="n">
        <v>0.0</v>
      </c>
    </row>
    <row collapsed="false" customFormat="false" customHeight="false" hidden="false" ht="12.75" outlineLevel="0" r="111">
      <c r="A111" s="18315" t="s">
        <v>11</v>
      </c>
      <c r="B111" s="18745" t="s">
        <v>30</v>
      </c>
      <c r="C111" s="19175" t="s">
        <v>27</v>
      </c>
      <c r="D111" s="19605" t="s">
        <v>18</v>
      </c>
      <c r="E111" s="20035" t="n">
        <v>0.0</v>
      </c>
      <c r="F111" s="20465" t="n">
        <v>0.0</v>
      </c>
      <c r="G111" s="20895" t="n">
        <v>0.0</v>
      </c>
      <c r="H111" s="21325" t="n">
        <v>0.0</v>
      </c>
      <c r="I111" s="21755" t="n">
        <v>0.0</v>
      </c>
      <c r="J111" s="22185" t="n">
        <v>0.0</v>
      </c>
    </row>
    <row collapsed="false" customFormat="false" customHeight="false" hidden="false" ht="12.75" outlineLevel="0" r="112">
      <c r="A112" s="18316" t="s">
        <v>11</v>
      </c>
      <c r="B112" s="18746" t="s">
        <v>31</v>
      </c>
      <c r="C112" s="19176" t="s">
        <v>12</v>
      </c>
      <c r="D112" s="19606" t="s">
        <v>20</v>
      </c>
      <c r="E112" s="20036" t="n">
        <v>0.81864345955</v>
      </c>
      <c r="F112" s="20466" t="n">
        <v>0.6887452890355</v>
      </c>
      <c r="G112" s="20896" t="n">
        <v>0.5936309210980001</v>
      </c>
      <c r="H112" s="21326" t="n">
        <v>0.5013482391311</v>
      </c>
      <c r="I112" s="21756" t="n">
        <v>0.4244527929422</v>
      </c>
      <c r="J112" s="22186" t="n">
        <v>0.22977204146760002</v>
      </c>
    </row>
    <row collapsed="false" customFormat="false" customHeight="false" hidden="false" ht="12.75" outlineLevel="0" r="113">
      <c r="A113" s="18317" t="s">
        <v>11</v>
      </c>
      <c r="B113" s="18747" t="s">
        <v>31</v>
      </c>
      <c r="C113" s="19177" t="s">
        <v>12</v>
      </c>
      <c r="D113" s="19607" t="s">
        <v>13</v>
      </c>
      <c r="E113" s="20037" t="n">
        <v>0.1914704677394</v>
      </c>
      <c r="F113" s="20467" t="n">
        <v>1.3855935699247</v>
      </c>
      <c r="G113" s="20897" t="n">
        <v>2.1381215064857</v>
      </c>
      <c r="H113" s="21327" t="n">
        <v>2.5822139824840997</v>
      </c>
      <c r="I113" s="21757" t="n">
        <v>2.9119159873773</v>
      </c>
      <c r="J113" s="22187" t="n">
        <v>3.4156686573369</v>
      </c>
    </row>
    <row collapsed="false" customFormat="false" customHeight="false" hidden="false" ht="12.75" outlineLevel="0" r="114">
      <c r="A114" s="18318" t="s">
        <v>11</v>
      </c>
      <c r="B114" s="18748" t="s">
        <v>31</v>
      </c>
      <c r="C114" s="19178" t="s">
        <v>12</v>
      </c>
      <c r="D114" s="19608" t="s">
        <v>16</v>
      </c>
      <c r="E114" s="20038" t="n">
        <v>2.08940795947</v>
      </c>
      <c r="F114" s="20468" t="n">
        <v>1.4907334410462</v>
      </c>
      <c r="G114" s="20898" t="n">
        <v>1.128917629522</v>
      </c>
      <c r="H114" s="21328" t="n">
        <v>0.8541082375004999</v>
      </c>
      <c r="I114" s="21758" t="n">
        <v>0.6490340937539999</v>
      </c>
      <c r="J114" s="22188" t="n">
        <v>0.2562942829634</v>
      </c>
    </row>
    <row collapsed="false" customFormat="false" customHeight="false" hidden="false" ht="12.75" outlineLevel="0" r="115">
      <c r="A115" s="18319" t="s">
        <v>11</v>
      </c>
      <c r="B115" s="18749" t="s">
        <v>31</v>
      </c>
      <c r="C115" s="19179" t="s">
        <v>12</v>
      </c>
      <c r="D115" s="19609" t="s">
        <v>14</v>
      </c>
      <c r="E115" s="20039" t="n">
        <v>2.03733251352</v>
      </c>
      <c r="F115" s="20469" t="n">
        <v>1.7140567537688</v>
      </c>
      <c r="G115" s="20899" t="n">
        <v>1.4773463088674</v>
      </c>
      <c r="H115" s="21329" t="n">
        <v>1.2476820829868</v>
      </c>
      <c r="I115" s="21759" t="n">
        <v>1.0563105669026</v>
      </c>
      <c r="J115" s="22189" t="n">
        <v>0.5717995871328</v>
      </c>
    </row>
    <row collapsed="false" customFormat="false" customHeight="false" hidden="false" ht="12.75" outlineLevel="0" r="116">
      <c r="A116" s="18320" t="s">
        <v>11</v>
      </c>
      <c r="B116" s="18750" t="s">
        <v>31</v>
      </c>
      <c r="C116" s="19180" t="s">
        <v>12</v>
      </c>
      <c r="D116" s="19610" t="s">
        <v>18</v>
      </c>
      <c r="E116" s="20040" t="n">
        <v>0.0</v>
      </c>
      <c r="F116" s="20470" t="n">
        <v>0.0</v>
      </c>
      <c r="G116" s="20900" t="n">
        <v>0.0</v>
      </c>
      <c r="H116" s="21330" t="n">
        <v>0.0</v>
      </c>
      <c r="I116" s="21760" t="n">
        <v>0.0</v>
      </c>
      <c r="J116" s="22190" t="n">
        <v>0.0</v>
      </c>
    </row>
    <row collapsed="false" customFormat="false" customHeight="false" hidden="false" ht="12.75" outlineLevel="0" r="117">
      <c r="A117" s="18321" t="s">
        <v>11</v>
      </c>
      <c r="B117" s="18751" t="s">
        <v>31</v>
      </c>
      <c r="C117" s="19181" t="s">
        <v>15</v>
      </c>
      <c r="D117" s="19611" t="s">
        <v>20</v>
      </c>
      <c r="E117" s="20041" t="n">
        <v>0.0</v>
      </c>
      <c r="F117" s="20471" t="n">
        <v>0.0</v>
      </c>
      <c r="G117" s="20901" t="n">
        <v>0.0</v>
      </c>
      <c r="H117" s="21331" t="n">
        <v>0.0</v>
      </c>
      <c r="I117" s="21761" t="n">
        <v>0.0</v>
      </c>
      <c r="J117" s="22191" t="n">
        <v>0.0</v>
      </c>
    </row>
    <row collapsed="false" customFormat="false" customHeight="false" hidden="false" ht="12.75" outlineLevel="0" r="118">
      <c r="A118" s="18322" t="s">
        <v>11</v>
      </c>
      <c r="B118" s="18752" t="s">
        <v>31</v>
      </c>
      <c r="C118" s="19182" t="s">
        <v>15</v>
      </c>
      <c r="D118" s="19612" t="s">
        <v>13</v>
      </c>
      <c r="E118" s="20042" t="n">
        <v>1.3745723504693996</v>
      </c>
      <c r="F118" s="20472" t="n">
        <v>1.6488119414225002</v>
      </c>
      <c r="G118" s="20902" t="n">
        <v>1.6760658623185</v>
      </c>
      <c r="H118" s="21332" t="n">
        <v>1.6845377718952</v>
      </c>
      <c r="I118" s="21762" t="n">
        <v>1.6976424620441999</v>
      </c>
      <c r="J118" s="22192" t="n">
        <v>1.5565799949088999</v>
      </c>
    </row>
    <row collapsed="false" customFormat="false" customHeight="false" hidden="false" ht="12.75" outlineLevel="0" r="119">
      <c r="A119" s="18323" t="s">
        <v>11</v>
      </c>
      <c r="B119" s="18753" t="s">
        <v>31</v>
      </c>
      <c r="C119" s="19183" t="s">
        <v>15</v>
      </c>
      <c r="D119" s="19613" t="s">
        <v>16</v>
      </c>
      <c r="E119" s="20043" t="n">
        <v>0.0</v>
      </c>
      <c r="F119" s="20473" t="n">
        <v>0.0</v>
      </c>
      <c r="G119" s="20903" t="n">
        <v>0.0</v>
      </c>
      <c r="H119" s="21333" t="n">
        <v>0.0</v>
      </c>
      <c r="I119" s="21763" t="n">
        <v>0.0</v>
      </c>
      <c r="J119" s="22193" t="n">
        <v>0.0</v>
      </c>
    </row>
    <row collapsed="false" customFormat="false" customHeight="false" hidden="false" ht="12.75" outlineLevel="0" r="120">
      <c r="A120" s="18324" t="s">
        <v>11</v>
      </c>
      <c r="B120" s="18754" t="s">
        <v>31</v>
      </c>
      <c r="C120" s="19184" t="s">
        <v>15</v>
      </c>
      <c r="D120" s="19614" t="s">
        <v>14</v>
      </c>
      <c r="E120" s="20044" t="n">
        <v>0.0</v>
      </c>
      <c r="F120" s="20474" t="n">
        <v>0.0</v>
      </c>
      <c r="G120" s="20904" t="n">
        <v>0.0</v>
      </c>
      <c r="H120" s="21334" t="n">
        <v>0.0</v>
      </c>
      <c r="I120" s="21764" t="n">
        <v>0.0</v>
      </c>
      <c r="J120" s="22194" t="n">
        <v>0.0</v>
      </c>
    </row>
    <row collapsed="false" customFormat="false" customHeight="false" hidden="false" ht="12.75" outlineLevel="0" r="121">
      <c r="A121" s="18325" t="s">
        <v>11</v>
      </c>
      <c r="B121" s="18755" t="s">
        <v>31</v>
      </c>
      <c r="C121" s="19185" t="s">
        <v>15</v>
      </c>
      <c r="D121" s="19615" t="s">
        <v>18</v>
      </c>
      <c r="E121" s="20045" t="n">
        <v>0.0</v>
      </c>
      <c r="F121" s="20475" t="n">
        <v>0.0</v>
      </c>
      <c r="G121" s="20905" t="n">
        <v>0.0</v>
      </c>
      <c r="H121" s="21335" t="n">
        <v>0.0</v>
      </c>
      <c r="I121" s="21765" t="n">
        <v>0.0</v>
      </c>
      <c r="J121" s="22195" t="n">
        <v>0.0</v>
      </c>
    </row>
    <row collapsed="false" customFormat="false" customHeight="false" hidden="false" ht="12.75" outlineLevel="0" r="122">
      <c r="A122" s="18326" t="s">
        <v>11</v>
      </c>
      <c r="B122" s="18756" t="s">
        <v>31</v>
      </c>
      <c r="C122" s="19186" t="s">
        <v>17</v>
      </c>
      <c r="D122" s="19616" t="s">
        <v>20</v>
      </c>
      <c r="E122" s="20046" t="n">
        <v>0.0</v>
      </c>
      <c r="F122" s="20476" t="n">
        <v>0.0</v>
      </c>
      <c r="G122" s="20906" t="n">
        <v>0.0</v>
      </c>
      <c r="H122" s="21336" t="n">
        <v>0.0</v>
      </c>
      <c r="I122" s="21766" t="n">
        <v>0.0</v>
      </c>
      <c r="J122" s="22196" t="n">
        <v>0.0</v>
      </c>
    </row>
    <row collapsed="false" customFormat="false" customHeight="false" hidden="false" ht="12.75" outlineLevel="0" r="123">
      <c r="A123" s="18327" t="s">
        <v>11</v>
      </c>
      <c r="B123" s="18757" t="s">
        <v>31</v>
      </c>
      <c r="C123" s="19187" t="s">
        <v>17</v>
      </c>
      <c r="D123" s="19617" t="s">
        <v>13</v>
      </c>
      <c r="E123" s="20047" t="n">
        <v>0.6115911013563</v>
      </c>
      <c r="F123" s="20477" t="n">
        <v>0.6704472195934</v>
      </c>
      <c r="G123" s="20907" t="n">
        <v>0.7136035806615</v>
      </c>
      <c r="H123" s="21337" t="n">
        <v>0.64847005957</v>
      </c>
      <c r="I123" s="21767" t="n">
        <v>0.5901223498207</v>
      </c>
      <c r="J123" s="22197" t="n">
        <v>0.4522946818118</v>
      </c>
    </row>
    <row collapsed="false" customFormat="false" customHeight="false" hidden="false" ht="12.75" outlineLevel="0" r="124">
      <c r="A124" s="18328" t="s">
        <v>11</v>
      </c>
      <c r="B124" s="18758" t="s">
        <v>31</v>
      </c>
      <c r="C124" s="19188" t="s">
        <v>17</v>
      </c>
      <c r="D124" s="19618" t="s">
        <v>16</v>
      </c>
      <c r="E124" s="20048" t="n">
        <v>0.0</v>
      </c>
      <c r="F124" s="20478" t="n">
        <v>0.0</v>
      </c>
      <c r="G124" s="20908" t="n">
        <v>0.0</v>
      </c>
      <c r="H124" s="21338" t="n">
        <v>0.0</v>
      </c>
      <c r="I124" s="21768" t="n">
        <v>0.0</v>
      </c>
      <c r="J124" s="22198" t="n">
        <v>0.0</v>
      </c>
    </row>
    <row collapsed="false" customFormat="false" customHeight="false" hidden="false" ht="12.75" outlineLevel="0" r="125">
      <c r="A125" s="18329" t="s">
        <v>11</v>
      </c>
      <c r="B125" s="18759" t="s">
        <v>31</v>
      </c>
      <c r="C125" s="19189" t="s">
        <v>17</v>
      </c>
      <c r="D125" s="19619" t="s">
        <v>14</v>
      </c>
      <c r="E125" s="20049" t="n">
        <v>0.0</v>
      </c>
      <c r="F125" s="20479" t="n">
        <v>0.0</v>
      </c>
      <c r="G125" s="20909" t="n">
        <v>0.0</v>
      </c>
      <c r="H125" s="21339" t="n">
        <v>0.0</v>
      </c>
      <c r="I125" s="21769" t="n">
        <v>0.0</v>
      </c>
      <c r="J125" s="22199" t="n">
        <v>0.0</v>
      </c>
    </row>
    <row collapsed="false" customFormat="false" customHeight="false" hidden="false" ht="12.75" outlineLevel="0" r="126">
      <c r="A126" s="18330" t="s">
        <v>11</v>
      </c>
      <c r="B126" s="18760" t="s">
        <v>31</v>
      </c>
      <c r="C126" s="19190" t="s">
        <v>17</v>
      </c>
      <c r="D126" s="19620" t="s">
        <v>18</v>
      </c>
      <c r="E126" s="20050" t="n">
        <v>0.0</v>
      </c>
      <c r="F126" s="20480" t="n">
        <v>0.0</v>
      </c>
      <c r="G126" s="20910" t="n">
        <v>0.0</v>
      </c>
      <c r="H126" s="21340" t="n">
        <v>0.0</v>
      </c>
      <c r="I126" s="21770" t="n">
        <v>0.0</v>
      </c>
      <c r="J126" s="22200" t="n">
        <v>0.0</v>
      </c>
    </row>
    <row collapsed="false" customFormat="false" customHeight="false" hidden="false" ht="12.75" outlineLevel="0" r="127">
      <c r="A127" s="18331" t="s">
        <v>11</v>
      </c>
      <c r="B127" s="18761" t="s">
        <v>31</v>
      </c>
      <c r="C127" s="19191" t="s">
        <v>19</v>
      </c>
      <c r="D127" s="19621" t="s">
        <v>20</v>
      </c>
      <c r="E127" s="20051" t="n">
        <v>0.45894095027</v>
      </c>
      <c r="F127" s="20481" t="n">
        <v>1.6218039904879002</v>
      </c>
      <c r="G127" s="20911" t="n">
        <v>2.7318602507851004</v>
      </c>
      <c r="H127" s="21341" t="n">
        <v>3.5795887471167998</v>
      </c>
      <c r="I127" s="21771" t="n">
        <v>4.2440353770448995</v>
      </c>
      <c r="J127" s="22201" t="n">
        <v>2.4152028986930003</v>
      </c>
    </row>
    <row collapsed="false" customFormat="false" customHeight="false" hidden="false" ht="12.75" outlineLevel="0" r="128">
      <c r="A128" s="18332" t="s">
        <v>11</v>
      </c>
      <c r="B128" s="18762" t="s">
        <v>31</v>
      </c>
      <c r="C128" s="19192" t="s">
        <v>19</v>
      </c>
      <c r="D128" s="19622" t="s">
        <v>13</v>
      </c>
      <c r="E128" s="20052" t="n">
        <v>4.597512088672</v>
      </c>
      <c r="F128" s="20482" t="n">
        <v>4.255278848</v>
      </c>
      <c r="G128" s="20912" t="n">
        <v>3.5237570808027994</v>
      </c>
      <c r="H128" s="21342" t="n">
        <v>2.9114157428039995</v>
      </c>
      <c r="I128" s="21772" t="n">
        <v>2.3942626621245005</v>
      </c>
      <c r="J128" s="22202" t="n">
        <v>1.9471221494269002</v>
      </c>
    </row>
    <row collapsed="false" customFormat="false" customHeight="false" hidden="false" ht="12.75" outlineLevel="0" r="129">
      <c r="A129" s="18333" t="s">
        <v>11</v>
      </c>
      <c r="B129" s="18763" t="s">
        <v>31</v>
      </c>
      <c r="C129" s="19193" t="s">
        <v>19</v>
      </c>
      <c r="D129" s="19623" t="s">
        <v>16</v>
      </c>
      <c r="E129" s="20053" t="n">
        <v>6.37366961051</v>
      </c>
      <c r="F129" s="20483" t="n">
        <v>4.735599654035201</v>
      </c>
      <c r="G129" s="20913" t="n">
        <v>3.2192469396349</v>
      </c>
      <c r="H129" s="21343" t="n">
        <v>1.9613298013104</v>
      </c>
      <c r="I129" s="21773" t="n">
        <v>0.8235587766165</v>
      </c>
      <c r="J129" s="22203" t="n">
        <v>0.0</v>
      </c>
    </row>
    <row collapsed="false" customFormat="false" customHeight="false" hidden="false" ht="14.9" outlineLevel="0" r="130">
      <c r="A130" s="18334" t="s">
        <v>11</v>
      </c>
      <c r="B130" s="18764" t="s">
        <v>31</v>
      </c>
      <c r="C130" s="19194" t="s">
        <v>19</v>
      </c>
      <c r="D130" s="19624" t="s">
        <v>14</v>
      </c>
      <c r="E130" s="20054" t="n">
        <v>9.410367367020001</v>
      </c>
      <c r="F130" s="20484" t="n">
        <v>8.089892080278299</v>
      </c>
      <c r="G130" s="20914" t="n">
        <v>5.8986793940630005</v>
      </c>
      <c r="H130" s="21344" t="n">
        <v>3.9573769136539</v>
      </c>
      <c r="I130" s="21774" t="n">
        <v>2.2507434460313998</v>
      </c>
      <c r="J130" s="22204" t="n">
        <v>0.011359433871100002</v>
      </c>
    </row>
    <row collapsed="false" customFormat="false" customHeight="false" hidden="false" ht="12.75" outlineLevel="0" r="131">
      <c r="A131" s="18335" t="s">
        <v>11</v>
      </c>
      <c r="B131" s="18765" t="s">
        <v>31</v>
      </c>
      <c r="C131" s="19195" t="s">
        <v>19</v>
      </c>
      <c r="D131" s="19625" t="s">
        <v>18</v>
      </c>
      <c r="E131" s="20055" t="n">
        <v>0.418131279261</v>
      </c>
      <c r="F131" s="20485" t="n">
        <v>0.3674510273475</v>
      </c>
      <c r="G131" s="20915" t="n">
        <v>0.5362627780951001</v>
      </c>
      <c r="H131" s="21345" t="n">
        <v>0.8311156764611999</v>
      </c>
      <c r="I131" s="21775" t="n">
        <v>1.1468160352999999</v>
      </c>
      <c r="J131" s="22205" t="n">
        <v>2.9539691129426005</v>
      </c>
    </row>
    <row collapsed="false" customFormat="false" customHeight="false" hidden="false" ht="12.75" outlineLevel="0" r="132">
      <c r="A132" s="18336" t="s">
        <v>11</v>
      </c>
      <c r="B132" s="18766" t="s">
        <v>31</v>
      </c>
      <c r="C132" s="19196" t="s">
        <v>21</v>
      </c>
      <c r="D132" s="19626" t="s">
        <v>20</v>
      </c>
      <c r="E132" s="20056" t="n">
        <v>0.0</v>
      </c>
      <c r="F132" s="20486" t="n">
        <v>0.0</v>
      </c>
      <c r="G132" s="20916" t="n">
        <v>0.0</v>
      </c>
      <c r="H132" s="21346" t="n">
        <v>0.0</v>
      </c>
      <c r="I132" s="21776" t="n">
        <v>0.0</v>
      </c>
      <c r="J132" s="22206" t="n">
        <v>0.0</v>
      </c>
    </row>
    <row collapsed="false" customFormat="false" customHeight="false" hidden="false" ht="12.75" outlineLevel="0" r="133">
      <c r="A133" s="18337" t="s">
        <v>11</v>
      </c>
      <c r="B133" s="18767" t="s">
        <v>31</v>
      </c>
      <c r="C133" s="19197" t="s">
        <v>21</v>
      </c>
      <c r="D133" s="19627" t="s">
        <v>13</v>
      </c>
      <c r="E133" s="20057" t="n">
        <v>0.825453929398</v>
      </c>
      <c r="F133" s="20487" t="n">
        <v>0.9324418667154001</v>
      </c>
      <c r="G133" s="20917" t="n">
        <v>0.9816210856159998</v>
      </c>
      <c r="H133" s="21347" t="n">
        <v>0.9556553056378</v>
      </c>
      <c r="I133" s="21777" t="n">
        <v>0.9642841014846001</v>
      </c>
      <c r="J133" s="22207" t="n">
        <v>0.9953580453937</v>
      </c>
    </row>
    <row collapsed="false" customFormat="false" customHeight="false" hidden="false" ht="12.75" outlineLevel="0" r="134">
      <c r="A134" s="18338" t="s">
        <v>11</v>
      </c>
      <c r="B134" s="18768" t="s">
        <v>31</v>
      </c>
      <c r="C134" s="19198" t="s">
        <v>21</v>
      </c>
      <c r="D134" s="19628" t="s">
        <v>16</v>
      </c>
      <c r="E134" s="20058" t="n">
        <v>0.0</v>
      </c>
      <c r="F134" s="20488" t="n">
        <v>0.0</v>
      </c>
      <c r="G134" s="20918" t="n">
        <v>0.0</v>
      </c>
      <c r="H134" s="21348" t="n">
        <v>0.0</v>
      </c>
      <c r="I134" s="21778" t="n">
        <v>0.0</v>
      </c>
      <c r="J134" s="22208" t="n">
        <v>0.0</v>
      </c>
    </row>
    <row collapsed="false" customFormat="false" customHeight="false" hidden="false" ht="12.75" outlineLevel="0" r="135">
      <c r="A135" s="18339" t="s">
        <v>11</v>
      </c>
      <c r="B135" s="18769" t="s">
        <v>31</v>
      </c>
      <c r="C135" s="19199" t="s">
        <v>21</v>
      </c>
      <c r="D135" s="19629" t="s">
        <v>14</v>
      </c>
      <c r="E135" s="20059" t="n">
        <v>0.0</v>
      </c>
      <c r="F135" s="20489" t="n">
        <v>0.0</v>
      </c>
      <c r="G135" s="20919" t="n">
        <v>0.0</v>
      </c>
      <c r="H135" s="21349" t="n">
        <v>0.0</v>
      </c>
      <c r="I135" s="21779" t="n">
        <v>0.0</v>
      </c>
      <c r="J135" s="22209" t="n">
        <v>0.0</v>
      </c>
    </row>
    <row collapsed="false" customFormat="false" customHeight="false" hidden="false" ht="12.75" outlineLevel="0" r="136">
      <c r="A136" s="18340" t="s">
        <v>11</v>
      </c>
      <c r="B136" s="18770" t="s">
        <v>31</v>
      </c>
      <c r="C136" s="19200" t="s">
        <v>21</v>
      </c>
      <c r="D136" s="19630" t="s">
        <v>18</v>
      </c>
      <c r="E136" s="20060" t="n">
        <v>0.0</v>
      </c>
      <c r="F136" s="20490" t="n">
        <v>0.0</v>
      </c>
      <c r="G136" s="20920" t="n">
        <v>0.0</v>
      </c>
      <c r="H136" s="21350" t="n">
        <v>0.0</v>
      </c>
      <c r="I136" s="21780" t="n">
        <v>0.0</v>
      </c>
      <c r="J136" s="22210" t="n">
        <v>0.0</v>
      </c>
    </row>
    <row collapsed="false" customFormat="false" customHeight="false" hidden="false" ht="12.75" outlineLevel="0" r="137">
      <c r="A137" s="18341" t="s">
        <v>11</v>
      </c>
      <c r="B137" s="18771" t="s">
        <v>31</v>
      </c>
      <c r="C137" s="19201" t="s">
        <v>22</v>
      </c>
      <c r="D137" s="19631" t="s">
        <v>20</v>
      </c>
      <c r="E137" s="20061" t="n">
        <v>0.1431000269048</v>
      </c>
      <c r="F137" s="20491" t="n">
        <v>0.0956751669574</v>
      </c>
      <c r="G137" s="20921" t="n">
        <v>0.0684471318054</v>
      </c>
      <c r="H137" s="21351" t="n">
        <v>0.04884401845999999</v>
      </c>
      <c r="I137" s="21781" t="n">
        <v>0.035000754779</v>
      </c>
      <c r="J137" s="22211" t="n">
        <v>0.0108293085052</v>
      </c>
    </row>
    <row collapsed="false" customFormat="false" customHeight="false" hidden="false" ht="12.75" outlineLevel="0" r="138">
      <c r="A138" s="18342" t="s">
        <v>11</v>
      </c>
      <c r="B138" s="18772" t="s">
        <v>31</v>
      </c>
      <c r="C138" s="19202" t="s">
        <v>22</v>
      </c>
      <c r="D138" s="19632" t="s">
        <v>13</v>
      </c>
      <c r="E138" s="20062" t="n">
        <v>0.7389265572821</v>
      </c>
      <c r="F138" s="20492" t="n">
        <v>0.8508716605098001</v>
      </c>
      <c r="G138" s="20922" t="n">
        <v>0.9117374452364</v>
      </c>
      <c r="H138" s="21352" t="n">
        <v>0.9230631809235</v>
      </c>
      <c r="I138" s="21782" t="n">
        <v>0.924101455025</v>
      </c>
      <c r="J138" s="22212" t="n">
        <v>0.8207137558943</v>
      </c>
    </row>
    <row collapsed="false" customFormat="false" customHeight="false" hidden="false" ht="12.75" outlineLevel="0" r="139">
      <c r="A139" s="18343" t="s">
        <v>11</v>
      </c>
      <c r="B139" s="18773" t="s">
        <v>31</v>
      </c>
      <c r="C139" s="19203" t="s">
        <v>22</v>
      </c>
      <c r="D139" s="19633" t="s">
        <v>16</v>
      </c>
      <c r="E139" s="20063" t="n">
        <v>0.0150128845364</v>
      </c>
      <c r="F139" s="20493" t="n">
        <v>0.0</v>
      </c>
      <c r="G139" s="20923" t="n">
        <v>0.0</v>
      </c>
      <c r="H139" s="21353" t="n">
        <v>0.0</v>
      </c>
      <c r="I139" s="21783" t="n">
        <v>0.0</v>
      </c>
      <c r="J139" s="22213" t="n">
        <v>0.0</v>
      </c>
    </row>
    <row collapsed="false" customFormat="false" customHeight="false" hidden="false" ht="12.75" outlineLevel="0" r="140">
      <c r="A140" s="18344" t="s">
        <v>11</v>
      </c>
      <c r="B140" s="18774" t="s">
        <v>31</v>
      </c>
      <c r="C140" s="19204" t="s">
        <v>22</v>
      </c>
      <c r="D140" s="19634" t="s">
        <v>14</v>
      </c>
      <c r="E140" s="20064" t="n">
        <v>0.2523161163072</v>
      </c>
      <c r="F140" s="20494" t="n">
        <v>0.1978950468007</v>
      </c>
      <c r="G140" s="20924" t="n">
        <v>0.16059293216729997</v>
      </c>
      <c r="H140" s="21354" t="n">
        <v>0.128295428116</v>
      </c>
      <c r="I140" s="21784" t="n">
        <v>0.10273678425010001</v>
      </c>
      <c r="J140" s="22214" t="n">
        <v>0.043842378176</v>
      </c>
    </row>
    <row collapsed="false" customFormat="false" customHeight="false" hidden="false" ht="12.75" outlineLevel="0" r="141">
      <c r="A141" s="18345" t="s">
        <v>11</v>
      </c>
      <c r="B141" s="18775" t="s">
        <v>31</v>
      </c>
      <c r="C141" s="19205" t="s">
        <v>22</v>
      </c>
      <c r="D141" s="19635" t="s">
        <v>18</v>
      </c>
      <c r="E141" s="20065" t="n">
        <v>0.0</v>
      </c>
      <c r="F141" s="20495" t="n">
        <v>0.0</v>
      </c>
      <c r="G141" s="20925" t="n">
        <v>0.0</v>
      </c>
      <c r="H141" s="21355" t="n">
        <v>0.0</v>
      </c>
      <c r="I141" s="21785" t="n">
        <v>0.0</v>
      </c>
      <c r="J141" s="22215" t="n">
        <v>0.0</v>
      </c>
    </row>
    <row collapsed="false" customFormat="false" customHeight="false" hidden="false" ht="12.75" outlineLevel="0" r="142">
      <c r="A142" s="18346" t="s">
        <v>11</v>
      </c>
      <c r="B142" s="18776" t="s">
        <v>31</v>
      </c>
      <c r="C142" s="19206" t="s">
        <v>23</v>
      </c>
      <c r="D142" s="19636" t="s">
        <v>20</v>
      </c>
      <c r="E142" s="20066" t="n">
        <v>0.0</v>
      </c>
      <c r="F142" s="20496" t="n">
        <v>0.0</v>
      </c>
      <c r="G142" s="20926" t="n">
        <v>0.0</v>
      </c>
      <c r="H142" s="21356" t="n">
        <v>0.0</v>
      </c>
      <c r="I142" s="21786" t="n">
        <v>0.0</v>
      </c>
      <c r="J142" s="22216" t="n">
        <v>0.0</v>
      </c>
    </row>
    <row collapsed="false" customFormat="false" customHeight="false" hidden="false" ht="12.75" outlineLevel="0" r="143">
      <c r="A143" s="18347" t="s">
        <v>11</v>
      </c>
      <c r="B143" s="18777" t="s">
        <v>31</v>
      </c>
      <c r="C143" s="19207" t="s">
        <v>23</v>
      </c>
      <c r="D143" s="19637" t="s">
        <v>13</v>
      </c>
      <c r="E143" s="20067" t="n">
        <v>10.055471949903</v>
      </c>
      <c r="F143" s="20497" t="n">
        <v>10.038402542871902</v>
      </c>
      <c r="G143" s="20927" t="n">
        <v>9.333818567419899</v>
      </c>
      <c r="H143" s="21357" t="n">
        <v>7.6811684529385</v>
      </c>
      <c r="I143" s="21787" t="n">
        <v>6.0383112236597</v>
      </c>
      <c r="J143" s="22217" t="n">
        <v>3.7687431841212002</v>
      </c>
    </row>
    <row collapsed="false" customFormat="false" customHeight="false" hidden="false" ht="12.75" outlineLevel="0" r="144">
      <c r="A144" s="18348" t="s">
        <v>11</v>
      </c>
      <c r="B144" s="18778" t="s">
        <v>31</v>
      </c>
      <c r="C144" s="19208" t="s">
        <v>23</v>
      </c>
      <c r="D144" s="19638" t="s">
        <v>16</v>
      </c>
      <c r="E144" s="20068" t="n">
        <v>0.0</v>
      </c>
      <c r="F144" s="20498" t="n">
        <v>0.0</v>
      </c>
      <c r="G144" s="20928" t="n">
        <v>0.0</v>
      </c>
      <c r="H144" s="21358" t="n">
        <v>0.0</v>
      </c>
      <c r="I144" s="21788" t="n">
        <v>0.0</v>
      </c>
      <c r="J144" s="22218" t="n">
        <v>0.0</v>
      </c>
    </row>
    <row collapsed="false" customFormat="false" customHeight="false" hidden="false" ht="12.75" outlineLevel="0" r="145">
      <c r="A145" s="18349" t="s">
        <v>11</v>
      </c>
      <c r="B145" s="18779" t="s">
        <v>31</v>
      </c>
      <c r="C145" s="19209" t="s">
        <v>23</v>
      </c>
      <c r="D145" s="19639" t="s">
        <v>14</v>
      </c>
      <c r="E145" s="20069" t="n">
        <v>0.0</v>
      </c>
      <c r="F145" s="20499" t="n">
        <v>0.0</v>
      </c>
      <c r="G145" s="20929" t="n">
        <v>0.0</v>
      </c>
      <c r="H145" s="21359" t="n">
        <v>0.0</v>
      </c>
      <c r="I145" s="21789" t="n">
        <v>0.0</v>
      </c>
      <c r="J145" s="22219" t="n">
        <v>0.0</v>
      </c>
    </row>
    <row collapsed="false" customFormat="false" customHeight="false" hidden="false" ht="12.75" outlineLevel="0" r="146">
      <c r="A146" s="18350" t="s">
        <v>11</v>
      </c>
      <c r="B146" s="18780" t="s">
        <v>31</v>
      </c>
      <c r="C146" s="19210" t="s">
        <v>23</v>
      </c>
      <c r="D146" s="19640" t="s">
        <v>18</v>
      </c>
      <c r="E146" s="20070" t="n">
        <v>0.0</v>
      </c>
      <c r="F146" s="20500" t="n">
        <v>0.0</v>
      </c>
      <c r="G146" s="20930" t="n">
        <v>0.0</v>
      </c>
      <c r="H146" s="21360" t="n">
        <v>0.0</v>
      </c>
      <c r="I146" s="21790" t="n">
        <v>0.0</v>
      </c>
      <c r="J146" s="22220" t="n">
        <v>0.0</v>
      </c>
    </row>
    <row collapsed="false" customFormat="false" customHeight="false" hidden="false" ht="12.75" outlineLevel="0" r="147">
      <c r="A147" s="18351" t="s">
        <v>11</v>
      </c>
      <c r="B147" s="18781" t="s">
        <v>31</v>
      </c>
      <c r="C147" s="19211" t="s">
        <v>24</v>
      </c>
      <c r="D147" s="19641" t="s">
        <v>20</v>
      </c>
      <c r="E147" s="20071" t="n">
        <v>0.12562616189200002</v>
      </c>
      <c r="F147" s="20501" t="n">
        <v>0.2346139066217</v>
      </c>
      <c r="G147" s="20931" t="n">
        <v>0.31247488872289997</v>
      </c>
      <c r="H147" s="21361" t="n">
        <v>0.37012188957340003</v>
      </c>
      <c r="I147" s="21791" t="n">
        <v>0.37666905709029996</v>
      </c>
      <c r="J147" s="22221" t="n">
        <v>0.3328631908617</v>
      </c>
    </row>
    <row collapsed="false" customFormat="false" customHeight="false" hidden="false" ht="12.75" outlineLevel="0" r="148">
      <c r="A148" s="18352" t="s">
        <v>11</v>
      </c>
      <c r="B148" s="18782" t="s">
        <v>31</v>
      </c>
      <c r="C148" s="19212" t="s">
        <v>24</v>
      </c>
      <c r="D148" s="19642" t="s">
        <v>13</v>
      </c>
      <c r="E148" s="20072" t="n">
        <v>1.5612554418513</v>
      </c>
      <c r="F148" s="20502" t="n">
        <v>1.7196668431995001</v>
      </c>
      <c r="G148" s="20932" t="n">
        <v>1.7226603753485998</v>
      </c>
      <c r="H148" s="21362" t="n">
        <v>1.5963214594012</v>
      </c>
      <c r="I148" s="21792" t="n">
        <v>1.4713137276619999</v>
      </c>
      <c r="J148" s="22222" t="n">
        <v>0.8159699938766001</v>
      </c>
    </row>
    <row collapsed="false" customFormat="false" customHeight="false" hidden="false" ht="12.75" outlineLevel="0" r="149">
      <c r="A149" s="18353" t="s">
        <v>11</v>
      </c>
      <c r="B149" s="18783" t="s">
        <v>31</v>
      </c>
      <c r="C149" s="19213" t="s">
        <v>24</v>
      </c>
      <c r="D149" s="19643" t="s">
        <v>16</v>
      </c>
      <c r="E149" s="20073" t="n">
        <v>0.5049374555582</v>
      </c>
      <c r="F149" s="20503" t="n">
        <v>0.32284547250740003</v>
      </c>
      <c r="G149" s="20933" t="n">
        <v>0.16494707464009997</v>
      </c>
      <c r="H149" s="21363" t="n">
        <v>0.04272427691979999</v>
      </c>
      <c r="I149" s="21793" t="n">
        <v>0.027458246038099998</v>
      </c>
      <c r="J149" s="22223" t="n">
        <v>9.462613743999997E-4</v>
      </c>
    </row>
    <row collapsed="false" customFormat="false" customHeight="false" hidden="false" ht="12.75" outlineLevel="0" r="150">
      <c r="A150" s="18354" t="s">
        <v>11</v>
      </c>
      <c r="B150" s="18784" t="s">
        <v>31</v>
      </c>
      <c r="C150" s="19214" t="s">
        <v>24</v>
      </c>
      <c r="D150" s="19644" t="s">
        <v>14</v>
      </c>
      <c r="E150" s="20074" t="n">
        <v>0.6761729433639999</v>
      </c>
      <c r="F150" s="20504" t="n">
        <v>0.5589916762258</v>
      </c>
      <c r="G150" s="20934" t="n">
        <v>0.44619381581269996</v>
      </c>
      <c r="H150" s="21364" t="n">
        <v>0.3425007858256</v>
      </c>
      <c r="I150" s="21794" t="n">
        <v>0.26661272424800003</v>
      </c>
      <c r="J150" s="22224" t="n">
        <v>0.0910492509057</v>
      </c>
    </row>
    <row collapsed="false" customFormat="false" customHeight="false" hidden="false" ht="12.75" outlineLevel="0" r="151">
      <c r="A151" s="18355" t="s">
        <v>11</v>
      </c>
      <c r="B151" s="18785" t="s">
        <v>31</v>
      </c>
      <c r="C151" s="19215" t="s">
        <v>24</v>
      </c>
      <c r="D151" s="19645" t="s">
        <v>18</v>
      </c>
      <c r="E151" s="20075" t="n">
        <v>0.11335887151300002</v>
      </c>
      <c r="F151" s="20505" t="n">
        <v>0.117609920944</v>
      </c>
      <c r="G151" s="20935" t="n">
        <v>0.11673167649630001</v>
      </c>
      <c r="H151" s="21365" t="n">
        <v>0.11403585549800001</v>
      </c>
      <c r="I151" s="21795" t="n">
        <v>0.10931460355330001</v>
      </c>
      <c r="J151" s="22225" t="n">
        <v>0.08663598200290001</v>
      </c>
    </row>
    <row collapsed="false" customFormat="false" customHeight="false" hidden="false" ht="12.75" outlineLevel="0" r="152">
      <c r="A152" s="18356" t="s">
        <v>11</v>
      </c>
      <c r="B152" s="18786" t="s">
        <v>31</v>
      </c>
      <c r="C152" s="19216" t="s">
        <v>25</v>
      </c>
      <c r="D152" s="19646" t="s">
        <v>20</v>
      </c>
      <c r="E152" s="20076" t="n">
        <v>0.0</v>
      </c>
      <c r="F152" s="20506" t="n">
        <v>0.0</v>
      </c>
      <c r="G152" s="20936" t="n">
        <v>0.0</v>
      </c>
      <c r="H152" s="21366" t="n">
        <v>0.0</v>
      </c>
      <c r="I152" s="21796" t="n">
        <v>0.0</v>
      </c>
      <c r="J152" s="22226" t="n">
        <v>0.0</v>
      </c>
    </row>
    <row collapsed="false" customFormat="false" customHeight="false" hidden="false" ht="12.75" outlineLevel="0" r="153">
      <c r="A153" s="18357" t="s">
        <v>11</v>
      </c>
      <c r="B153" s="18787" t="s">
        <v>31</v>
      </c>
      <c r="C153" s="19217" t="s">
        <v>25</v>
      </c>
      <c r="D153" s="19647" t="s">
        <v>13</v>
      </c>
      <c r="E153" s="20077" t="n">
        <v>5.005202262570399</v>
      </c>
      <c r="F153" s="20507" t="n">
        <v>4.782690203532</v>
      </c>
      <c r="G153" s="20937" t="n">
        <v>4.537539441642</v>
      </c>
      <c r="H153" s="21367" t="n">
        <v>4.2059240871445</v>
      </c>
      <c r="I153" s="21797" t="n">
        <v>3.9042758935506</v>
      </c>
      <c r="J153" s="22227" t="n">
        <v>3.0104662775303</v>
      </c>
    </row>
    <row collapsed="false" customFormat="false" customHeight="false" hidden="false" ht="12.75" outlineLevel="0" r="154">
      <c r="A154" s="18358" t="s">
        <v>11</v>
      </c>
      <c r="B154" s="18788" t="s">
        <v>31</v>
      </c>
      <c r="C154" s="19218" t="s">
        <v>25</v>
      </c>
      <c r="D154" s="19648" t="s">
        <v>16</v>
      </c>
      <c r="E154" s="20078" t="n">
        <v>0.0</v>
      </c>
      <c r="F154" s="20508" t="n">
        <v>0.0</v>
      </c>
      <c r="G154" s="20938" t="n">
        <v>0.0</v>
      </c>
      <c r="H154" s="21368" t="n">
        <v>0.0</v>
      </c>
      <c r="I154" s="21798" t="n">
        <v>0.0</v>
      </c>
      <c r="J154" s="22228" t="n">
        <v>0.0</v>
      </c>
    </row>
    <row collapsed="false" customFormat="false" customHeight="false" hidden="false" ht="12.75" outlineLevel="0" r="155">
      <c r="A155" s="18359" t="s">
        <v>11</v>
      </c>
      <c r="B155" s="18789" t="s">
        <v>31</v>
      </c>
      <c r="C155" s="19219" t="s">
        <v>25</v>
      </c>
      <c r="D155" s="19649" t="s">
        <v>14</v>
      </c>
      <c r="E155" s="20079" t="n">
        <v>0.0</v>
      </c>
      <c r="F155" s="20509" t="n">
        <v>0.0</v>
      </c>
      <c r="G155" s="20939" t="n">
        <v>0.0</v>
      </c>
      <c r="H155" s="21369" t="n">
        <v>0.0</v>
      </c>
      <c r="I155" s="21799" t="n">
        <v>0.0</v>
      </c>
      <c r="J155" s="22229" t="n">
        <v>0.0</v>
      </c>
    </row>
    <row collapsed="false" customFormat="false" customHeight="false" hidden="false" ht="12.75" outlineLevel="0" r="156">
      <c r="A156" s="18360" t="s">
        <v>11</v>
      </c>
      <c r="B156" s="18790" t="s">
        <v>31</v>
      </c>
      <c r="C156" s="19220" t="s">
        <v>25</v>
      </c>
      <c r="D156" s="19650" t="s">
        <v>18</v>
      </c>
      <c r="E156" s="20080" t="n">
        <v>0.0</v>
      </c>
      <c r="F156" s="20510" t="n">
        <v>0.0</v>
      </c>
      <c r="G156" s="20940" t="n">
        <v>0.0</v>
      </c>
      <c r="H156" s="21370" t="n">
        <v>0.0</v>
      </c>
      <c r="I156" s="21800" t="n">
        <v>0.0</v>
      </c>
      <c r="J156" s="22230" t="n">
        <v>0.0</v>
      </c>
    </row>
    <row collapsed="false" customFormat="false" customHeight="false" hidden="false" ht="12.75" outlineLevel="0" r="157">
      <c r="A157" s="18361" t="s">
        <v>11</v>
      </c>
      <c r="B157" s="18791" t="s">
        <v>31</v>
      </c>
      <c r="C157" s="19221" t="s">
        <v>26</v>
      </c>
      <c r="D157" s="19651" t="s">
        <v>20</v>
      </c>
      <c r="E157" s="20081" t="n">
        <v>0.0</v>
      </c>
      <c r="F157" s="20511" t="n">
        <v>0.0</v>
      </c>
      <c r="G157" s="20941" t="n">
        <v>0.0</v>
      </c>
      <c r="H157" s="21371" t="n">
        <v>0.0</v>
      </c>
      <c r="I157" s="21801" t="n">
        <v>0.0</v>
      </c>
      <c r="J157" s="22231" t="n">
        <v>0.0</v>
      </c>
    </row>
    <row collapsed="false" customFormat="false" customHeight="false" hidden="false" ht="12.75" outlineLevel="0" r="158">
      <c r="A158" s="18362" t="s">
        <v>11</v>
      </c>
      <c r="B158" s="18792" t="s">
        <v>31</v>
      </c>
      <c r="C158" s="19222" t="s">
        <v>26</v>
      </c>
      <c r="D158" s="19652" t="s">
        <v>13</v>
      </c>
      <c r="E158" s="20082" t="n">
        <v>1.6311169299247998</v>
      </c>
      <c r="F158" s="20512" t="n">
        <v>1.6777036511660002</v>
      </c>
      <c r="G158" s="20942" t="n">
        <v>1.6974476325480001</v>
      </c>
      <c r="H158" s="21372" t="n">
        <v>1.6496946354953999</v>
      </c>
      <c r="I158" s="21802" t="n">
        <v>1.6047794727107</v>
      </c>
      <c r="J158" s="22232" t="n">
        <v>1.4255484602625998</v>
      </c>
    </row>
    <row collapsed="false" customFormat="false" customHeight="false" hidden="false" ht="12.75" outlineLevel="0" r="159">
      <c r="A159" s="18363" t="s">
        <v>11</v>
      </c>
      <c r="B159" s="18793" t="s">
        <v>31</v>
      </c>
      <c r="C159" s="19223" t="s">
        <v>26</v>
      </c>
      <c r="D159" s="19653" t="s">
        <v>16</v>
      </c>
      <c r="E159" s="20083" t="n">
        <v>0.0</v>
      </c>
      <c r="F159" s="20513" t="n">
        <v>0.0</v>
      </c>
      <c r="G159" s="20943" t="n">
        <v>0.0</v>
      </c>
      <c r="H159" s="21373" t="n">
        <v>0.0</v>
      </c>
      <c r="I159" s="21803" t="n">
        <v>0.0</v>
      </c>
      <c r="J159" s="22233" t="n">
        <v>0.0</v>
      </c>
    </row>
    <row collapsed="false" customFormat="false" customHeight="false" hidden="false" ht="12.75" outlineLevel="0" r="160">
      <c r="A160" s="18364" t="s">
        <v>11</v>
      </c>
      <c r="B160" s="18794" t="s">
        <v>31</v>
      </c>
      <c r="C160" s="19224" t="s">
        <v>26</v>
      </c>
      <c r="D160" s="19654" t="s">
        <v>14</v>
      </c>
      <c r="E160" s="20084" t="n">
        <v>0.0</v>
      </c>
      <c r="F160" s="20514" t="n">
        <v>0.0</v>
      </c>
      <c r="G160" s="20944" t="n">
        <v>0.0</v>
      </c>
      <c r="H160" s="21374" t="n">
        <v>0.0</v>
      </c>
      <c r="I160" s="21804" t="n">
        <v>0.0</v>
      </c>
      <c r="J160" s="22234" t="n">
        <v>0.0</v>
      </c>
    </row>
    <row collapsed="false" customFormat="false" customHeight="false" hidden="false" ht="12.75" outlineLevel="0" r="161">
      <c r="A161" s="18365" t="s">
        <v>11</v>
      </c>
      <c r="B161" s="18795" t="s">
        <v>31</v>
      </c>
      <c r="C161" s="19225" t="s">
        <v>26</v>
      </c>
      <c r="D161" s="19655" t="s">
        <v>18</v>
      </c>
      <c r="E161" s="20085" t="n">
        <v>0.0</v>
      </c>
      <c r="F161" s="20515" t="n">
        <v>0.0</v>
      </c>
      <c r="G161" s="20945" t="n">
        <v>0.0</v>
      </c>
      <c r="H161" s="21375" t="n">
        <v>0.0</v>
      </c>
      <c r="I161" s="21805" t="n">
        <v>0.0</v>
      </c>
      <c r="J161" s="22235" t="n">
        <v>0.0</v>
      </c>
    </row>
    <row collapsed="false" customFormat="false" customHeight="false" hidden="false" ht="12.75" outlineLevel="0" r="162">
      <c r="A162" s="18366" t="s">
        <v>11</v>
      </c>
      <c r="B162" s="18796" t="s">
        <v>31</v>
      </c>
      <c r="C162" s="19226" t="s">
        <v>27</v>
      </c>
      <c r="D162" s="19656" t="s">
        <v>20</v>
      </c>
      <c r="E162" s="20086" t="n">
        <v>0.0</v>
      </c>
      <c r="F162" s="20516" t="n">
        <v>0.0</v>
      </c>
      <c r="G162" s="20946" t="n">
        <v>0.0</v>
      </c>
      <c r="H162" s="21376" t="n">
        <v>0.0</v>
      </c>
      <c r="I162" s="21806" t="n">
        <v>0.0</v>
      </c>
      <c r="J162" s="22236" t="n">
        <v>0.0</v>
      </c>
    </row>
    <row collapsed="false" customFormat="false" customHeight="false" hidden="false" ht="12.75" outlineLevel="0" r="163">
      <c r="A163" s="18367" t="s">
        <v>11</v>
      </c>
      <c r="B163" s="18797" t="s">
        <v>31</v>
      </c>
      <c r="C163" s="19227" t="s">
        <v>27</v>
      </c>
      <c r="D163" s="19657" t="s">
        <v>13</v>
      </c>
      <c r="E163" s="20087" t="n">
        <v>0.6351073271434999</v>
      </c>
      <c r="F163" s="20517" t="n">
        <v>0.6559803969044</v>
      </c>
      <c r="G163" s="20947" t="n">
        <v>0.6656488596128999</v>
      </c>
      <c r="H163" s="21377" t="n">
        <v>0.6702822032321001</v>
      </c>
      <c r="I163" s="21807" t="n">
        <v>0.6753711373049001</v>
      </c>
      <c r="J163" s="22237" t="n">
        <v>0.6840950359692999</v>
      </c>
    </row>
    <row collapsed="false" customFormat="false" customHeight="false" hidden="false" ht="12.75" outlineLevel="0" r="164">
      <c r="A164" s="18368" t="s">
        <v>11</v>
      </c>
      <c r="B164" s="18798" t="s">
        <v>31</v>
      </c>
      <c r="C164" s="19228" t="s">
        <v>27</v>
      </c>
      <c r="D164" s="19658" t="s">
        <v>16</v>
      </c>
      <c r="E164" s="20088" t="n">
        <v>0.0</v>
      </c>
      <c r="F164" s="20518" t="n">
        <v>0.0</v>
      </c>
      <c r="G164" s="20948" t="n">
        <v>0.0</v>
      </c>
      <c r="H164" s="21378" t="n">
        <v>0.0</v>
      </c>
      <c r="I164" s="21808" t="n">
        <v>0.0</v>
      </c>
      <c r="J164" s="22238" t="n">
        <v>0.0</v>
      </c>
    </row>
    <row collapsed="false" customFormat="false" customHeight="false" hidden="false" ht="12.75" outlineLevel="0" r="165">
      <c r="A165" s="18369" t="s">
        <v>11</v>
      </c>
      <c r="B165" s="18799" t="s">
        <v>31</v>
      </c>
      <c r="C165" s="19229" t="s">
        <v>27</v>
      </c>
      <c r="D165" s="19659" t="s">
        <v>14</v>
      </c>
      <c r="E165" s="20089" t="n">
        <v>0.0</v>
      </c>
      <c r="F165" s="20519" t="n">
        <v>0.0</v>
      </c>
      <c r="G165" s="20949" t="n">
        <v>0.0</v>
      </c>
      <c r="H165" s="21379" t="n">
        <v>0.0</v>
      </c>
      <c r="I165" s="21809" t="n">
        <v>0.0</v>
      </c>
      <c r="J165" s="22239" t="n">
        <v>0.0</v>
      </c>
    </row>
    <row collapsed="false" customFormat="false" customHeight="false" hidden="false" ht="12.75" outlineLevel="0" r="166">
      <c r="A166" s="18370" t="s">
        <v>11</v>
      </c>
      <c r="B166" s="18800" t="s">
        <v>31</v>
      </c>
      <c r="C166" s="19230" t="s">
        <v>27</v>
      </c>
      <c r="D166" s="19660" t="s">
        <v>18</v>
      </c>
      <c r="E166" s="20090" t="n">
        <v>0.0</v>
      </c>
      <c r="F166" s="20520" t="n">
        <v>0.0</v>
      </c>
      <c r="G166" s="20950" t="n">
        <v>0.0</v>
      </c>
      <c r="H166" s="21380" t="n">
        <v>0.0</v>
      </c>
      <c r="I166" s="21810" t="n">
        <v>0.0</v>
      </c>
      <c r="J166" s="22240" t="n">
        <v>0.0</v>
      </c>
    </row>
    <row collapsed="false" customFormat="false" customHeight="false" hidden="false" ht="12.75" outlineLevel="0" r="167">
      <c r="A167" s="18371" t="s">
        <v>11</v>
      </c>
      <c r="B167" s="18801" t="s">
        <v>32</v>
      </c>
      <c r="C167" s="19231" t="s">
        <v>12</v>
      </c>
      <c r="D167" s="19661" t="s">
        <v>20</v>
      </c>
      <c r="E167" s="20091" t="n">
        <v>0.12336416369419999</v>
      </c>
      <c r="F167" s="20521" t="n">
        <v>0.1050126654495</v>
      </c>
      <c r="G167" s="20951" t="n">
        <v>0.09304972584449998</v>
      </c>
      <c r="H167" s="21381" t="n">
        <v>0.0790974567182</v>
      </c>
      <c r="I167" s="21811" t="n">
        <v>0.0673497477507</v>
      </c>
      <c r="J167" s="22241" t="n">
        <v>0.0372357740052</v>
      </c>
    </row>
    <row collapsed="false" customFormat="false" customHeight="false" hidden="false" ht="12.75" outlineLevel="0" r="168">
      <c r="A168" s="18372" t="s">
        <v>11</v>
      </c>
      <c r="B168" s="18802" t="s">
        <v>32</v>
      </c>
      <c r="C168" s="19232" t="s">
        <v>12</v>
      </c>
      <c r="D168" s="19662" t="s">
        <v>13</v>
      </c>
      <c r="E168" s="20092" t="n">
        <v>0.7193912146779999</v>
      </c>
      <c r="F168" s="20522" t="n">
        <v>0.771985314623</v>
      </c>
      <c r="G168" s="20952" t="n">
        <v>0.8158681557723</v>
      </c>
      <c r="H168" s="21382" t="n">
        <v>0.8118613632460999</v>
      </c>
      <c r="I168" s="21812" t="n">
        <v>0.8063337853953</v>
      </c>
      <c r="J168" s="22242" t="n">
        <v>0.7653206611918</v>
      </c>
    </row>
    <row collapsed="false" customFormat="false" customHeight="false" hidden="false" ht="12.75" outlineLevel="0" r="169">
      <c r="A169" s="18373" t="s">
        <v>11</v>
      </c>
      <c r="B169" s="18803" t="s">
        <v>32</v>
      </c>
      <c r="C169" s="19233" t="s">
        <v>12</v>
      </c>
      <c r="D169" s="19663" t="s">
        <v>16</v>
      </c>
      <c r="E169" s="20093" t="n">
        <v>0.0</v>
      </c>
      <c r="F169" s="20523" t="n">
        <v>0.0</v>
      </c>
      <c r="G169" s="20953" t="n">
        <v>0.0</v>
      </c>
      <c r="H169" s="21383" t="n">
        <v>0.0</v>
      </c>
      <c r="I169" s="21813" t="n">
        <v>0.0</v>
      </c>
      <c r="J169" s="22243" t="n">
        <v>0.0</v>
      </c>
    </row>
    <row collapsed="false" customFormat="false" customHeight="false" hidden="false" ht="12.75" outlineLevel="0" r="170">
      <c r="A170" s="18374" t="s">
        <v>11</v>
      </c>
      <c r="B170" s="18804" t="s">
        <v>32</v>
      </c>
      <c r="C170" s="19234" t="s">
        <v>12</v>
      </c>
      <c r="D170" s="19664" t="s">
        <v>14</v>
      </c>
      <c r="E170" s="20094" t="n">
        <v>0.005615352182</v>
      </c>
      <c r="F170" s="20524" t="n">
        <v>0.0047800181977</v>
      </c>
      <c r="G170" s="20954" t="n">
        <v>0.0042354827916000004</v>
      </c>
      <c r="H170" s="21384" t="n">
        <v>0.0036003961571999996</v>
      </c>
      <c r="I170" s="21814" t="n">
        <v>0.0030656566055</v>
      </c>
      <c r="J170" s="22244" t="n">
        <v>0.0016949000295</v>
      </c>
    </row>
    <row collapsed="false" customFormat="false" customHeight="false" hidden="false" ht="12.75" outlineLevel="0" r="171">
      <c r="A171" s="18375" t="s">
        <v>11</v>
      </c>
      <c r="B171" s="18805" t="s">
        <v>32</v>
      </c>
      <c r="C171" s="19235" t="s">
        <v>12</v>
      </c>
      <c r="D171" s="19665" t="s">
        <v>18</v>
      </c>
      <c r="E171" s="20095" t="n">
        <v>0.0</v>
      </c>
      <c r="F171" s="20525" t="n">
        <v>0.0</v>
      </c>
      <c r="G171" s="20955" t="n">
        <v>0.0</v>
      </c>
      <c r="H171" s="21385" t="n">
        <v>0.0</v>
      </c>
      <c r="I171" s="21815" t="n">
        <v>0.0</v>
      </c>
      <c r="J171" s="22245" t="n">
        <v>0.0</v>
      </c>
    </row>
    <row collapsed="false" customFormat="false" customHeight="false" hidden="false" ht="12.75" outlineLevel="0" r="172">
      <c r="A172" s="18376" t="s">
        <v>11</v>
      </c>
      <c r="B172" s="18806" t="s">
        <v>32</v>
      </c>
      <c r="C172" s="19236" t="s">
        <v>15</v>
      </c>
      <c r="D172" s="19666" t="s">
        <v>20</v>
      </c>
      <c r="E172" s="20096" t="n">
        <v>0.0</v>
      </c>
      <c r="F172" s="20526" t="n">
        <v>0.0</v>
      </c>
      <c r="G172" s="20956" t="n">
        <v>0.0</v>
      </c>
      <c r="H172" s="21386" t="n">
        <v>0.0</v>
      </c>
      <c r="I172" s="21816" t="n">
        <v>0.0</v>
      </c>
      <c r="J172" s="22246" t="n">
        <v>0.0</v>
      </c>
    </row>
    <row collapsed="false" customFormat="false" customHeight="false" hidden="false" ht="12.75" outlineLevel="0" r="173">
      <c r="A173" s="18377" t="s">
        <v>11</v>
      </c>
      <c r="B173" s="18807" t="s">
        <v>32</v>
      </c>
      <c r="C173" s="19237" t="s">
        <v>15</v>
      </c>
      <c r="D173" s="19667" t="s">
        <v>13</v>
      </c>
      <c r="E173" s="20097" t="n">
        <v>0.8349441812792</v>
      </c>
      <c r="F173" s="20527" t="n">
        <v>0.8014943231395</v>
      </c>
      <c r="G173" s="20957" t="n">
        <v>0.7036896879919</v>
      </c>
      <c r="H173" s="21387" t="n">
        <v>0.5853493080564</v>
      </c>
      <c r="I173" s="21817" t="n">
        <v>0.4711204481522</v>
      </c>
      <c r="J173" s="22247" t="n">
        <v>0.2260627531248</v>
      </c>
    </row>
    <row collapsed="false" customFormat="false" customHeight="false" hidden="false" ht="12.75" outlineLevel="0" r="174">
      <c r="A174" s="18378" t="s">
        <v>11</v>
      </c>
      <c r="B174" s="18808" t="s">
        <v>32</v>
      </c>
      <c r="C174" s="19238" t="s">
        <v>15</v>
      </c>
      <c r="D174" s="19668" t="s">
        <v>16</v>
      </c>
      <c r="E174" s="20098" t="n">
        <v>0.0</v>
      </c>
      <c r="F174" s="20528" t="n">
        <v>0.0</v>
      </c>
      <c r="G174" s="20958" t="n">
        <v>0.0</v>
      </c>
      <c r="H174" s="21388" t="n">
        <v>0.0</v>
      </c>
      <c r="I174" s="21818" t="n">
        <v>0.0</v>
      </c>
      <c r="J174" s="22248" t="n">
        <v>0.0</v>
      </c>
    </row>
    <row collapsed="false" customFormat="false" customHeight="false" hidden="false" ht="12.75" outlineLevel="0" r="175">
      <c r="A175" s="18379" t="s">
        <v>11</v>
      </c>
      <c r="B175" s="18809" t="s">
        <v>32</v>
      </c>
      <c r="C175" s="19239" t="s">
        <v>15</v>
      </c>
      <c r="D175" s="19669" t="s">
        <v>14</v>
      </c>
      <c r="E175" s="20099" t="n">
        <v>0.0</v>
      </c>
      <c r="F175" s="20529" t="n">
        <v>0.0</v>
      </c>
      <c r="G175" s="20959" t="n">
        <v>0.0</v>
      </c>
      <c r="H175" s="21389" t="n">
        <v>0.0</v>
      </c>
      <c r="I175" s="21819" t="n">
        <v>0.0</v>
      </c>
      <c r="J175" s="22249" t="n">
        <v>0.0</v>
      </c>
    </row>
    <row collapsed="false" customFormat="false" customHeight="false" hidden="false" ht="12.75" outlineLevel="0" r="176">
      <c r="A176" s="18380" t="s">
        <v>11</v>
      </c>
      <c r="B176" s="18810" t="s">
        <v>32</v>
      </c>
      <c r="C176" s="19240" t="s">
        <v>15</v>
      </c>
      <c r="D176" s="19670" t="s">
        <v>18</v>
      </c>
      <c r="E176" s="20100" t="n">
        <v>0.0</v>
      </c>
      <c r="F176" s="20530" t="n">
        <v>0.0</v>
      </c>
      <c r="G176" s="20960" t="n">
        <v>0.0</v>
      </c>
      <c r="H176" s="21390" t="n">
        <v>0.0</v>
      </c>
      <c r="I176" s="21820" t="n">
        <v>0.0</v>
      </c>
      <c r="J176" s="22250" t="n">
        <v>0.0</v>
      </c>
    </row>
    <row collapsed="false" customFormat="false" customHeight="false" hidden="false" ht="12.75" outlineLevel="0" r="177">
      <c r="A177" s="18381" t="s">
        <v>11</v>
      </c>
      <c r="B177" s="18811" t="s">
        <v>32</v>
      </c>
      <c r="C177" s="19241" t="s">
        <v>17</v>
      </c>
      <c r="D177" s="19671" t="s">
        <v>20</v>
      </c>
      <c r="E177" s="20101" t="n">
        <v>0.0</v>
      </c>
      <c r="F177" s="20531" t="n">
        <v>0.0</v>
      </c>
      <c r="G177" s="20961" t="n">
        <v>0.0</v>
      </c>
      <c r="H177" s="21391" t="n">
        <v>0.0</v>
      </c>
      <c r="I177" s="21821" t="n">
        <v>0.0</v>
      </c>
      <c r="J177" s="22251" t="n">
        <v>0.0</v>
      </c>
    </row>
    <row collapsed="false" customFormat="false" customHeight="false" hidden="false" ht="12.75" outlineLevel="0" r="178">
      <c r="A178" s="18382" t="s">
        <v>11</v>
      </c>
      <c r="B178" s="18812" t="s">
        <v>32</v>
      </c>
      <c r="C178" s="19242" t="s">
        <v>17</v>
      </c>
      <c r="D178" s="19672" t="s">
        <v>13</v>
      </c>
      <c r="E178" s="20102" t="n">
        <v>0.46316597098870005</v>
      </c>
      <c r="F178" s="20532" t="n">
        <v>0.5130231428793</v>
      </c>
      <c r="G178" s="20962" t="n">
        <v>0.5589142038535</v>
      </c>
      <c r="H178" s="21392" t="n">
        <v>0.5119686599145</v>
      </c>
      <c r="I178" s="21822" t="n">
        <v>0.4693726547868</v>
      </c>
      <c r="J178" s="22252" t="n">
        <v>0.3706056726707</v>
      </c>
    </row>
    <row collapsed="false" customFormat="false" customHeight="false" hidden="false" ht="12.75" outlineLevel="0" r="179">
      <c r="A179" s="18383" t="s">
        <v>11</v>
      </c>
      <c r="B179" s="18813" t="s">
        <v>32</v>
      </c>
      <c r="C179" s="19243" t="s">
        <v>17</v>
      </c>
      <c r="D179" s="19673" t="s">
        <v>16</v>
      </c>
      <c r="E179" s="20103" t="n">
        <v>0.0</v>
      </c>
      <c r="F179" s="20533" t="n">
        <v>0.0</v>
      </c>
      <c r="G179" s="20963" t="n">
        <v>0.0</v>
      </c>
      <c r="H179" s="21393" t="n">
        <v>0.0</v>
      </c>
      <c r="I179" s="21823" t="n">
        <v>0.0</v>
      </c>
      <c r="J179" s="22253" t="n">
        <v>0.0</v>
      </c>
    </row>
    <row collapsed="false" customFormat="false" customHeight="false" hidden="false" ht="12.75" outlineLevel="0" r="180">
      <c r="A180" s="18384" t="s">
        <v>11</v>
      </c>
      <c r="B180" s="18814" t="s">
        <v>32</v>
      </c>
      <c r="C180" s="19244" t="s">
        <v>17</v>
      </c>
      <c r="D180" s="19674" t="s">
        <v>14</v>
      </c>
      <c r="E180" s="20104" t="n">
        <v>0.0</v>
      </c>
      <c r="F180" s="20534" t="n">
        <v>0.0</v>
      </c>
      <c r="G180" s="20964" t="n">
        <v>0.0</v>
      </c>
      <c r="H180" s="21394" t="n">
        <v>0.0</v>
      </c>
      <c r="I180" s="21824" t="n">
        <v>0.0</v>
      </c>
      <c r="J180" s="22254" t="n">
        <v>0.0</v>
      </c>
    </row>
    <row collapsed="false" customFormat="false" customHeight="false" hidden="false" ht="12.75" outlineLevel="0" r="181">
      <c r="A181" s="18385" t="s">
        <v>11</v>
      </c>
      <c r="B181" s="18815" t="s">
        <v>32</v>
      </c>
      <c r="C181" s="19245" t="s">
        <v>17</v>
      </c>
      <c r="D181" s="19675" t="s">
        <v>18</v>
      </c>
      <c r="E181" s="20105" t="n">
        <v>0.0</v>
      </c>
      <c r="F181" s="20535" t="n">
        <v>0.0</v>
      </c>
      <c r="G181" s="20965" t="n">
        <v>0.0</v>
      </c>
      <c r="H181" s="21395" t="n">
        <v>0.0</v>
      </c>
      <c r="I181" s="21825" t="n">
        <v>0.0</v>
      </c>
      <c r="J181" s="22255" t="n">
        <v>0.0</v>
      </c>
    </row>
    <row collapsed="false" customFormat="false" customHeight="false" hidden="false" ht="12.75" outlineLevel="0" r="182">
      <c r="A182" s="18386" t="s">
        <v>11</v>
      </c>
      <c r="B182" s="18816" t="s">
        <v>32</v>
      </c>
      <c r="C182" s="19246" t="s">
        <v>19</v>
      </c>
      <c r="D182" s="19676" t="s">
        <v>20</v>
      </c>
      <c r="E182" s="20106" t="n">
        <v>0.82992223117</v>
      </c>
      <c r="F182" s="20536" t="n">
        <v>0.6114272870606999</v>
      </c>
      <c r="G182" s="20966" t="n">
        <v>0.46607170446810003</v>
      </c>
      <c r="H182" s="21396" t="n">
        <v>0.6001923786894999</v>
      </c>
      <c r="I182" s="21826" t="n">
        <v>0.8896156258474</v>
      </c>
      <c r="J182" s="22256" t="n">
        <v>1.0749951234719999</v>
      </c>
    </row>
    <row collapsed="false" customFormat="false" customHeight="false" hidden="false" ht="12.75" outlineLevel="0" r="183">
      <c r="A183" s="18387" t="s">
        <v>11</v>
      </c>
      <c r="B183" s="18817" t="s">
        <v>32</v>
      </c>
      <c r="C183" s="19247" t="s">
        <v>19</v>
      </c>
      <c r="D183" s="19677" t="s">
        <v>13</v>
      </c>
      <c r="E183" s="20107" t="n">
        <v>1.117560061047</v>
      </c>
      <c r="F183" s="20537" t="n">
        <v>1.1245111627862001</v>
      </c>
      <c r="G183" s="20967" t="n">
        <v>1.1703285851804</v>
      </c>
      <c r="H183" s="21397" t="n">
        <v>1.5214622033081</v>
      </c>
      <c r="I183" s="21827" t="n">
        <v>1.986034965412</v>
      </c>
      <c r="J183" s="22257" t="n">
        <v>2.8509693000186</v>
      </c>
    </row>
    <row collapsed="false" customFormat="false" customHeight="false" hidden="false" ht="12.75" outlineLevel="0" r="184">
      <c r="A184" s="18388" t="s">
        <v>11</v>
      </c>
      <c r="B184" s="18818" t="s">
        <v>32</v>
      </c>
      <c r="C184" s="19248" t="s">
        <v>19</v>
      </c>
      <c r="D184" s="19678" t="s">
        <v>16</v>
      </c>
      <c r="E184" s="20108" t="n">
        <v>5.033091332640001</v>
      </c>
      <c r="F184" s="20538" t="n">
        <v>3.7059205619995</v>
      </c>
      <c r="G184" s="20968" t="n">
        <v>2.612143785342</v>
      </c>
      <c r="H184" s="21398" t="n">
        <v>1.7722359028371</v>
      </c>
      <c r="I184" s="21828" t="n">
        <v>0.9286666410943999</v>
      </c>
      <c r="J184" s="22258" t="n">
        <v>0.0017683097783</v>
      </c>
    </row>
    <row collapsed="false" customFormat="false" customHeight="false" hidden="false" ht="12.75" outlineLevel="0" r="185">
      <c r="A185" s="18389" t="s">
        <v>11</v>
      </c>
      <c r="B185" s="18819" t="s">
        <v>32</v>
      </c>
      <c r="C185" s="19249" t="s">
        <v>19</v>
      </c>
      <c r="D185" s="19679" t="s">
        <v>14</v>
      </c>
      <c r="E185" s="20109" t="n">
        <v>9.5218338024</v>
      </c>
      <c r="F185" s="20539" t="n">
        <v>10.6017668432134</v>
      </c>
      <c r="G185" s="20969" t="n">
        <v>9.9165359104883</v>
      </c>
      <c r="H185" s="21399" t="n">
        <v>8.1053125042909</v>
      </c>
      <c r="I185" s="21829" t="n">
        <v>6.028832291487601</v>
      </c>
      <c r="J185" s="22259" t="n">
        <v>0.2077555254827</v>
      </c>
    </row>
    <row collapsed="false" customFormat="false" customHeight="false" hidden="false" ht="12.75" outlineLevel="0" r="186">
      <c r="A186" s="18390" t="s">
        <v>11</v>
      </c>
      <c r="B186" s="18820" t="s">
        <v>32</v>
      </c>
      <c r="C186" s="19250" t="s">
        <v>19</v>
      </c>
      <c r="D186" s="19680" t="s">
        <v>18</v>
      </c>
      <c r="E186" s="20110" t="n">
        <v>1.62271861921</v>
      </c>
      <c r="F186" s="20540" t="n">
        <v>1.1800313145275998</v>
      </c>
      <c r="G186" s="20970" t="n">
        <v>0.8333079568439999</v>
      </c>
      <c r="H186" s="21400" t="n">
        <v>0.6408307667456</v>
      </c>
      <c r="I186" s="21830" t="n">
        <v>0.6812014108890001</v>
      </c>
      <c r="J186" s="22260" t="n">
        <v>2.0570358194343004</v>
      </c>
    </row>
    <row collapsed="false" customFormat="false" customHeight="false" hidden="false" ht="12.75" outlineLevel="0" r="187">
      <c r="A187" s="18391" t="s">
        <v>11</v>
      </c>
      <c r="B187" s="18821" t="s">
        <v>32</v>
      </c>
      <c r="C187" s="19251" t="s">
        <v>21</v>
      </c>
      <c r="D187" s="19681" t="s">
        <v>20</v>
      </c>
      <c r="E187" s="20111" t="n">
        <v>0.0</v>
      </c>
      <c r="F187" s="20541" t="n">
        <v>0.0</v>
      </c>
      <c r="G187" s="20971" t="n">
        <v>0.0</v>
      </c>
      <c r="H187" s="21401" t="n">
        <v>0.0</v>
      </c>
      <c r="I187" s="21831" t="n">
        <v>0.0</v>
      </c>
      <c r="J187" s="22261" t="n">
        <v>0.0</v>
      </c>
    </row>
    <row collapsed="false" customFormat="false" customHeight="false" hidden="false" ht="12.75" outlineLevel="0" r="188">
      <c r="A188" s="18392" t="s">
        <v>11</v>
      </c>
      <c r="B188" s="18822" t="s">
        <v>32</v>
      </c>
      <c r="C188" s="19252" t="s">
        <v>21</v>
      </c>
      <c r="D188" s="19682" t="s">
        <v>13</v>
      </c>
      <c r="E188" s="20112" t="n">
        <v>0.07437364587999999</v>
      </c>
      <c r="F188" s="20542" t="n">
        <v>0.078203701428</v>
      </c>
      <c r="G188" s="20972" t="n">
        <v>0.0810643607787</v>
      </c>
      <c r="H188" s="21402" t="n">
        <v>0.0793432827623</v>
      </c>
      <c r="I188" s="21832" t="n">
        <v>0.0807819223669</v>
      </c>
      <c r="J188" s="22262" t="n">
        <v>0.0895885983234</v>
      </c>
    </row>
    <row collapsed="false" customFormat="false" customHeight="false" hidden="false" ht="12.75" outlineLevel="0" r="189">
      <c r="A189" s="18393" t="s">
        <v>11</v>
      </c>
      <c r="B189" s="18823" t="s">
        <v>32</v>
      </c>
      <c r="C189" s="19253" t="s">
        <v>21</v>
      </c>
      <c r="D189" s="19683" t="s">
        <v>16</v>
      </c>
      <c r="E189" s="20113" t="n">
        <v>0.0</v>
      </c>
      <c r="F189" s="20543" t="n">
        <v>0.0</v>
      </c>
      <c r="G189" s="20973" t="n">
        <v>0.0</v>
      </c>
      <c r="H189" s="21403" t="n">
        <v>0.0</v>
      </c>
      <c r="I189" s="21833" t="n">
        <v>0.0</v>
      </c>
      <c r="J189" s="22263" t="n">
        <v>0.0</v>
      </c>
    </row>
    <row collapsed="false" customFormat="false" customHeight="false" hidden="false" ht="12.75" outlineLevel="0" r="190">
      <c r="A190" s="18394" t="s">
        <v>11</v>
      </c>
      <c r="B190" s="18824" t="s">
        <v>32</v>
      </c>
      <c r="C190" s="19254" t="s">
        <v>21</v>
      </c>
      <c r="D190" s="19684" t="s">
        <v>14</v>
      </c>
      <c r="E190" s="20114" t="n">
        <v>0.0</v>
      </c>
      <c r="F190" s="20544" t="n">
        <v>0.0</v>
      </c>
      <c r="G190" s="20974" t="n">
        <v>0.0</v>
      </c>
      <c r="H190" s="21404" t="n">
        <v>0.0</v>
      </c>
      <c r="I190" s="21834" t="n">
        <v>0.0</v>
      </c>
      <c r="J190" s="22264" t="n">
        <v>0.0</v>
      </c>
    </row>
    <row collapsed="false" customFormat="false" customHeight="false" hidden="false" ht="12.75" outlineLevel="0" r="191">
      <c r="A191" s="18395" t="s">
        <v>11</v>
      </c>
      <c r="B191" s="18825" t="s">
        <v>32</v>
      </c>
      <c r="C191" s="19255" t="s">
        <v>21</v>
      </c>
      <c r="D191" s="19685" t="s">
        <v>18</v>
      </c>
      <c r="E191" s="20115" t="n">
        <v>0.0</v>
      </c>
      <c r="F191" s="20545" t="n">
        <v>0.0</v>
      </c>
      <c r="G191" s="20975" t="n">
        <v>0.0</v>
      </c>
      <c r="H191" s="21405" t="n">
        <v>0.0</v>
      </c>
      <c r="I191" s="21835" t="n">
        <v>0.0</v>
      </c>
      <c r="J191" s="22265" t="n">
        <v>0.0</v>
      </c>
    </row>
    <row collapsed="false" customFormat="false" customHeight="false" hidden="false" ht="12.75" outlineLevel="0" r="192">
      <c r="A192" s="18396" t="s">
        <v>11</v>
      </c>
      <c r="B192" s="18826" t="s">
        <v>32</v>
      </c>
      <c r="C192" s="19256" t="s">
        <v>22</v>
      </c>
      <c r="D192" s="19686" t="s">
        <v>20</v>
      </c>
      <c r="E192" s="20116" t="n">
        <v>0.1756374572519</v>
      </c>
      <c r="F192" s="20546" t="n">
        <v>0.1619977393167</v>
      </c>
      <c r="G192" s="20976" t="n">
        <v>0.16300584671329998</v>
      </c>
      <c r="H192" s="21406" t="n">
        <v>0.1386313403205</v>
      </c>
      <c r="I192" s="21836" t="n">
        <v>0.1163632705053</v>
      </c>
      <c r="J192" s="22266" t="n">
        <v>0.07314392494159999</v>
      </c>
    </row>
    <row collapsed="false" customFormat="false" customHeight="false" hidden="false" ht="12.75" outlineLevel="0" r="193">
      <c r="A193" s="18397" t="s">
        <v>11</v>
      </c>
      <c r="B193" s="18827" t="s">
        <v>32</v>
      </c>
      <c r="C193" s="19257" t="s">
        <v>22</v>
      </c>
      <c r="D193" s="19687" t="s">
        <v>13</v>
      </c>
      <c r="E193" s="20117" t="n">
        <v>0.8576773436640001</v>
      </c>
      <c r="F193" s="20547" t="n">
        <v>1.4135322501929</v>
      </c>
      <c r="G193" s="20977" t="n">
        <v>1.9228932891627</v>
      </c>
      <c r="H193" s="21407" t="n">
        <v>2.2049705418088004</v>
      </c>
      <c r="I193" s="21837" t="n">
        <v>2.4793765066141</v>
      </c>
      <c r="J193" s="22267" t="n">
        <v>3.0702646463575003</v>
      </c>
    </row>
    <row collapsed="false" customFormat="false" customHeight="false" hidden="false" ht="12.75" outlineLevel="0" r="194">
      <c r="A194" s="18398" t="s">
        <v>11</v>
      </c>
      <c r="B194" s="18828" t="s">
        <v>32</v>
      </c>
      <c r="C194" s="19258" t="s">
        <v>22</v>
      </c>
      <c r="D194" s="19688" t="s">
        <v>16</v>
      </c>
      <c r="E194" s="20118" t="n">
        <v>0.0201399073007</v>
      </c>
      <c r="F194" s="20548" t="n">
        <v>0.0</v>
      </c>
      <c r="G194" s="20978" t="n">
        <v>0.0</v>
      </c>
      <c r="H194" s="21408" t="n">
        <v>0.0</v>
      </c>
      <c r="I194" s="21838" t="n">
        <v>0.0</v>
      </c>
      <c r="J194" s="22268" t="n">
        <v>0.0</v>
      </c>
    </row>
    <row collapsed="false" customFormat="false" customHeight="false" hidden="false" ht="12.75" outlineLevel="0" r="195">
      <c r="A195" s="18399" t="s">
        <v>11</v>
      </c>
      <c r="B195" s="18829" t="s">
        <v>32</v>
      </c>
      <c r="C195" s="19259" t="s">
        <v>22</v>
      </c>
      <c r="D195" s="19689" t="s">
        <v>14</v>
      </c>
      <c r="E195" s="20119" t="n">
        <v>0.731109586133</v>
      </c>
      <c r="F195" s="20549" t="n">
        <v>0.7763012052364</v>
      </c>
      <c r="G195" s="20979" t="n">
        <v>0.8422169822804</v>
      </c>
      <c r="H195" s="21409" t="n">
        <v>0.7756732592036001</v>
      </c>
      <c r="I195" s="21839" t="n">
        <v>0.7080591809872</v>
      </c>
      <c r="J195" s="22269" t="n">
        <v>0.5162826840489</v>
      </c>
    </row>
    <row collapsed="false" customFormat="false" customHeight="false" hidden="false" ht="12.75" outlineLevel="0" r="196">
      <c r="A196" s="18400" t="s">
        <v>11</v>
      </c>
      <c r="B196" s="18830" t="s">
        <v>32</v>
      </c>
      <c r="C196" s="19260" t="s">
        <v>22</v>
      </c>
      <c r="D196" s="19690" t="s">
        <v>18</v>
      </c>
      <c r="E196" s="20120" t="n">
        <v>0.0</v>
      </c>
      <c r="F196" s="20550" t="n">
        <v>0.0</v>
      </c>
      <c r="G196" s="20980" t="n">
        <v>0.0</v>
      </c>
      <c r="H196" s="21410" t="n">
        <v>0.0</v>
      </c>
      <c r="I196" s="21840" t="n">
        <v>0.0</v>
      </c>
      <c r="J196" s="22270" t="n">
        <v>0.0</v>
      </c>
    </row>
    <row collapsed="false" customFormat="false" customHeight="false" hidden="false" ht="12.75" outlineLevel="0" r="197">
      <c r="A197" s="18401" t="s">
        <v>11</v>
      </c>
      <c r="B197" s="18831" t="s">
        <v>32</v>
      </c>
      <c r="C197" s="19261" t="s">
        <v>23</v>
      </c>
      <c r="D197" s="19691" t="s">
        <v>20</v>
      </c>
      <c r="E197" s="20121" t="n">
        <v>0.0</v>
      </c>
      <c r="F197" s="20551" t="n">
        <v>0.0</v>
      </c>
      <c r="G197" s="20981" t="n">
        <v>0.0</v>
      </c>
      <c r="H197" s="21411" t="n">
        <v>0.0</v>
      </c>
      <c r="I197" s="21841" t="n">
        <v>0.0</v>
      </c>
      <c r="J197" s="22271" t="n">
        <v>0.0</v>
      </c>
    </row>
    <row collapsed="false" customFormat="false" customHeight="false" hidden="false" ht="12.75" outlineLevel="0" r="198">
      <c r="A198" s="18402" t="s">
        <v>11</v>
      </c>
      <c r="B198" s="18832" t="s">
        <v>32</v>
      </c>
      <c r="C198" s="19262" t="s">
        <v>23</v>
      </c>
      <c r="D198" s="19692" t="s">
        <v>13</v>
      </c>
      <c r="E198" s="20122" t="n">
        <v>2.1103539219105</v>
      </c>
      <c r="F198" s="20552" t="n">
        <v>2.1273657902212</v>
      </c>
      <c r="G198" s="20982" t="n">
        <v>2.0025049523861997</v>
      </c>
      <c r="H198" s="21412" t="n">
        <v>1.6557359171957</v>
      </c>
      <c r="I198" s="21842" t="n">
        <v>1.3063944195585</v>
      </c>
      <c r="J198" s="22272" t="n">
        <v>0.8299279730506001</v>
      </c>
    </row>
    <row collapsed="false" customFormat="false" customHeight="false" hidden="false" ht="12.75" outlineLevel="0" r="199">
      <c r="A199" s="18403" t="s">
        <v>11</v>
      </c>
      <c r="B199" s="18833" t="s">
        <v>32</v>
      </c>
      <c r="C199" s="19263" t="s">
        <v>23</v>
      </c>
      <c r="D199" s="19693" t="s">
        <v>16</v>
      </c>
      <c r="E199" s="20123" t="n">
        <v>0.0</v>
      </c>
      <c r="F199" s="20553" t="n">
        <v>0.0</v>
      </c>
      <c r="G199" s="20983" t="n">
        <v>0.0</v>
      </c>
      <c r="H199" s="21413" t="n">
        <v>0.0</v>
      </c>
      <c r="I199" s="21843" t="n">
        <v>0.0</v>
      </c>
      <c r="J199" s="22273" t="n">
        <v>0.0</v>
      </c>
    </row>
    <row collapsed="false" customFormat="false" customHeight="false" hidden="false" ht="12.75" outlineLevel="0" r="200">
      <c r="A200" s="18404" t="s">
        <v>11</v>
      </c>
      <c r="B200" s="18834" t="s">
        <v>32</v>
      </c>
      <c r="C200" s="19264" t="s">
        <v>23</v>
      </c>
      <c r="D200" s="19694" t="s">
        <v>14</v>
      </c>
      <c r="E200" s="20124" t="n">
        <v>0.0</v>
      </c>
      <c r="F200" s="20554" t="n">
        <v>0.0</v>
      </c>
      <c r="G200" s="20984" t="n">
        <v>0.0</v>
      </c>
      <c r="H200" s="21414" t="n">
        <v>0.0</v>
      </c>
      <c r="I200" s="21844" t="n">
        <v>0.0</v>
      </c>
      <c r="J200" s="22274" t="n">
        <v>0.0</v>
      </c>
    </row>
    <row collapsed="false" customFormat="false" customHeight="false" hidden="false" ht="12.75" outlineLevel="0" r="201">
      <c r="A201" s="18405" t="s">
        <v>11</v>
      </c>
      <c r="B201" s="18835" t="s">
        <v>32</v>
      </c>
      <c r="C201" s="19265" t="s">
        <v>23</v>
      </c>
      <c r="D201" s="19695" t="s">
        <v>18</v>
      </c>
      <c r="E201" s="20125" t="n">
        <v>0.0</v>
      </c>
      <c r="F201" s="20555" t="n">
        <v>0.0</v>
      </c>
      <c r="G201" s="20985" t="n">
        <v>0.0</v>
      </c>
      <c r="H201" s="21415" t="n">
        <v>0.0</v>
      </c>
      <c r="I201" s="21845" t="n">
        <v>0.0</v>
      </c>
      <c r="J201" s="22275" t="n">
        <v>0.0</v>
      </c>
    </row>
    <row collapsed="false" customFormat="false" customHeight="false" hidden="false" ht="12.75" outlineLevel="0" r="202">
      <c r="A202" s="18406" t="s">
        <v>11</v>
      </c>
      <c r="B202" s="18836" t="s">
        <v>32</v>
      </c>
      <c r="C202" s="19266" t="s">
        <v>24</v>
      </c>
      <c r="D202" s="19696" t="s">
        <v>20</v>
      </c>
      <c r="E202" s="20126" t="n">
        <v>0.12012319929700001</v>
      </c>
      <c r="F202" s="20556" t="n">
        <v>0.2737882572629</v>
      </c>
      <c r="G202" s="20986" t="n">
        <v>0.38135249250889997</v>
      </c>
      <c r="H202" s="21416" t="n">
        <v>0.454771468311</v>
      </c>
      <c r="I202" s="21846" t="n">
        <v>0.45472541018850005</v>
      </c>
      <c r="J202" s="22276" t="n">
        <v>0.3784662716231</v>
      </c>
    </row>
    <row collapsed="false" customFormat="false" customHeight="false" hidden="false" ht="12.75" outlineLevel="0" r="203">
      <c r="A203" s="18407" t="s">
        <v>11</v>
      </c>
      <c r="B203" s="18837" t="s">
        <v>32</v>
      </c>
      <c r="C203" s="19267" t="s">
        <v>24</v>
      </c>
      <c r="D203" s="19697" t="s">
        <v>13</v>
      </c>
      <c r="E203" s="20127" t="n">
        <v>0.6120908130131</v>
      </c>
      <c r="F203" s="20557" t="n">
        <v>0.8305297753977999</v>
      </c>
      <c r="G203" s="20987" t="n">
        <v>0.9366160119186</v>
      </c>
      <c r="H203" s="21417" t="n">
        <v>0.9189433187586</v>
      </c>
      <c r="I203" s="21847" t="n">
        <v>0.862082377621</v>
      </c>
      <c r="J203" s="22277" t="n">
        <v>0.4699789152876</v>
      </c>
    </row>
    <row collapsed="false" customFormat="false" customHeight="false" hidden="false" ht="12.75" outlineLevel="0" r="204">
      <c r="A204" s="18408" t="s">
        <v>11</v>
      </c>
      <c r="B204" s="18838" t="s">
        <v>32</v>
      </c>
      <c r="C204" s="19268" t="s">
        <v>24</v>
      </c>
      <c r="D204" s="19698" t="s">
        <v>16</v>
      </c>
      <c r="E204" s="20128" t="n">
        <v>0.38825863553600004</v>
      </c>
      <c r="F204" s="20558" t="n">
        <v>0.2477256162892</v>
      </c>
      <c r="G204" s="20988" t="n">
        <v>0.1246735481279</v>
      </c>
      <c r="H204" s="21418" t="n">
        <v>0.0313710211657</v>
      </c>
      <c r="I204" s="21848" t="n">
        <v>0.0195920020274</v>
      </c>
      <c r="J204" s="22278" t="n">
        <v>6.042236389E-4</v>
      </c>
    </row>
    <row collapsed="false" customFormat="false" customHeight="false" hidden="false" ht="12.75" outlineLevel="0" r="205">
      <c r="A205" s="18409" t="s">
        <v>11</v>
      </c>
      <c r="B205" s="18839" t="s">
        <v>32</v>
      </c>
      <c r="C205" s="19269" t="s">
        <v>24</v>
      </c>
      <c r="D205" s="19699" t="s">
        <v>14</v>
      </c>
      <c r="E205" s="20129" t="n">
        <v>1.218078548959</v>
      </c>
      <c r="F205" s="20559" t="n">
        <v>0.9567302015531</v>
      </c>
      <c r="G205" s="20989" t="n">
        <v>0.7172167725851001</v>
      </c>
      <c r="H205" s="21419" t="n">
        <v>0.49988675150490003</v>
      </c>
      <c r="I205" s="21849" t="n">
        <v>0.38760230977</v>
      </c>
      <c r="J205" s="22279" t="n">
        <v>0.1437265138688</v>
      </c>
    </row>
    <row collapsed="false" customFormat="false" customHeight="false" hidden="false" ht="12.75" outlineLevel="0" r="206">
      <c r="A206" s="18410" t="s">
        <v>11</v>
      </c>
      <c r="B206" s="18840" t="s">
        <v>32</v>
      </c>
      <c r="C206" s="19270" t="s">
        <v>24</v>
      </c>
      <c r="D206" s="19700" t="s">
        <v>18</v>
      </c>
      <c r="E206" s="20130" t="n">
        <v>0.20101303818000002</v>
      </c>
      <c r="F206" s="20560" t="n">
        <v>0.2075657534776</v>
      </c>
      <c r="G206" s="20990" t="n">
        <v>0.20485739548350002</v>
      </c>
      <c r="H206" s="21420" t="n">
        <v>0.19629349260319998</v>
      </c>
      <c r="I206" s="21850" t="n">
        <v>0.18466049046869998</v>
      </c>
      <c r="J206" s="22280" t="n">
        <v>0.13777679152199998</v>
      </c>
    </row>
    <row collapsed="false" customFormat="false" customHeight="false" hidden="false" ht="12.75" outlineLevel="0" r="207">
      <c r="A207" s="18411" t="s">
        <v>11</v>
      </c>
      <c r="B207" s="18841" t="s">
        <v>32</v>
      </c>
      <c r="C207" s="19271" t="s">
        <v>25</v>
      </c>
      <c r="D207" s="19701" t="s">
        <v>20</v>
      </c>
      <c r="E207" s="20131" t="n">
        <v>0.0</v>
      </c>
      <c r="F207" s="20561" t="n">
        <v>0.0</v>
      </c>
      <c r="G207" s="20991" t="n">
        <v>0.0</v>
      </c>
      <c r="H207" s="21421" t="n">
        <v>0.0</v>
      </c>
      <c r="I207" s="21851" t="n">
        <v>0.0</v>
      </c>
      <c r="J207" s="22281" t="n">
        <v>0.0</v>
      </c>
    </row>
    <row collapsed="false" customFormat="false" customHeight="false" hidden="false" ht="12.75" outlineLevel="0" r="208">
      <c r="A208" s="18412" t="s">
        <v>11</v>
      </c>
      <c r="B208" s="18842" t="s">
        <v>32</v>
      </c>
      <c r="C208" s="19272" t="s">
        <v>25</v>
      </c>
      <c r="D208" s="19702" t="s">
        <v>13</v>
      </c>
      <c r="E208" s="20132" t="n">
        <v>0.2478253075248</v>
      </c>
      <c r="F208" s="20562" t="n">
        <v>0.2450763177403</v>
      </c>
      <c r="G208" s="20992" t="n">
        <v>0.24181690249239998</v>
      </c>
      <c r="H208" s="21422" t="n">
        <v>0.2352134923536</v>
      </c>
      <c r="I208" s="21852" t="n">
        <v>0.22888885237599998</v>
      </c>
      <c r="J208" s="22282" t="n">
        <v>0.2047198771293</v>
      </c>
    </row>
    <row collapsed="false" customFormat="false" customHeight="false" hidden="false" ht="12.75" outlineLevel="0" r="209">
      <c r="A209" s="18413" t="s">
        <v>11</v>
      </c>
      <c r="B209" s="18843" t="s">
        <v>32</v>
      </c>
      <c r="C209" s="19273" t="s">
        <v>25</v>
      </c>
      <c r="D209" s="19703" t="s">
        <v>16</v>
      </c>
      <c r="E209" s="20133" t="n">
        <v>0.0</v>
      </c>
      <c r="F209" s="20563" t="n">
        <v>0.0</v>
      </c>
      <c r="G209" s="20993" t="n">
        <v>0.0</v>
      </c>
      <c r="H209" s="21423" t="n">
        <v>0.0</v>
      </c>
      <c r="I209" s="21853" t="n">
        <v>0.0</v>
      </c>
      <c r="J209" s="22283" t="n">
        <v>0.0</v>
      </c>
    </row>
    <row collapsed="false" customFormat="false" customHeight="false" hidden="false" ht="12.75" outlineLevel="0" r="210">
      <c r="A210" s="18414" t="s">
        <v>11</v>
      </c>
      <c r="B210" s="18844" t="s">
        <v>32</v>
      </c>
      <c r="C210" s="19274" t="s">
        <v>25</v>
      </c>
      <c r="D210" s="19704" t="s">
        <v>14</v>
      </c>
      <c r="E210" s="20134" t="n">
        <v>0.0</v>
      </c>
      <c r="F210" s="20564" t="n">
        <v>0.0</v>
      </c>
      <c r="G210" s="20994" t="n">
        <v>0.0</v>
      </c>
      <c r="H210" s="21424" t="n">
        <v>0.0</v>
      </c>
      <c r="I210" s="21854" t="n">
        <v>0.0</v>
      </c>
      <c r="J210" s="22284" t="n">
        <v>0.0</v>
      </c>
    </row>
    <row collapsed="false" customFormat="false" customHeight="false" hidden="false" ht="12.75" outlineLevel="0" r="211">
      <c r="A211" s="18415" t="s">
        <v>11</v>
      </c>
      <c r="B211" s="18845" t="s">
        <v>32</v>
      </c>
      <c r="C211" s="19275" t="s">
        <v>25</v>
      </c>
      <c r="D211" s="19705" t="s">
        <v>18</v>
      </c>
      <c r="E211" s="20135" t="n">
        <v>0.0</v>
      </c>
      <c r="F211" s="20565" t="n">
        <v>0.0</v>
      </c>
      <c r="G211" s="20995" t="n">
        <v>0.0</v>
      </c>
      <c r="H211" s="21425" t="n">
        <v>0.0</v>
      </c>
      <c r="I211" s="21855" t="n">
        <v>0.0</v>
      </c>
      <c r="J211" s="22285" t="n">
        <v>0.0</v>
      </c>
    </row>
    <row collapsed="false" customFormat="false" customHeight="false" hidden="false" ht="12.75" outlineLevel="0" r="212">
      <c r="A212" s="18416" t="s">
        <v>11</v>
      </c>
      <c r="B212" s="18846" t="s">
        <v>32</v>
      </c>
      <c r="C212" s="19276" t="s">
        <v>26</v>
      </c>
      <c r="D212" s="19706" t="s">
        <v>20</v>
      </c>
      <c r="E212" s="20136" t="n">
        <v>0.0</v>
      </c>
      <c r="F212" s="20566" t="n">
        <v>0.0</v>
      </c>
      <c r="G212" s="20996" t="n">
        <v>0.0</v>
      </c>
      <c r="H212" s="21426" t="n">
        <v>0.0</v>
      </c>
      <c r="I212" s="21856" t="n">
        <v>0.0</v>
      </c>
      <c r="J212" s="22286" t="n">
        <v>0.0</v>
      </c>
    </row>
    <row collapsed="false" customFormat="false" customHeight="false" hidden="false" ht="12.75" outlineLevel="0" r="213">
      <c r="A213" s="18417" t="s">
        <v>11</v>
      </c>
      <c r="B213" s="18847" t="s">
        <v>32</v>
      </c>
      <c r="C213" s="19277" t="s">
        <v>26</v>
      </c>
      <c r="D213" s="19707" t="s">
        <v>13</v>
      </c>
      <c r="E213" s="20137" t="n">
        <v>0.1976177589352</v>
      </c>
      <c r="F213" s="20567" t="n">
        <v>0.20539971528940001</v>
      </c>
      <c r="G213" s="20997" t="n">
        <v>0.212708379335</v>
      </c>
      <c r="H213" s="21427" t="n">
        <v>0.20837720087099998</v>
      </c>
      <c r="I213" s="21857" t="n">
        <v>0.204228637342</v>
      </c>
      <c r="J213" s="22287" t="n">
        <v>0.1873412523694</v>
      </c>
    </row>
    <row collapsed="false" customFormat="false" customHeight="false" hidden="false" ht="12.75" outlineLevel="0" r="214">
      <c r="A214" s="18418" t="s">
        <v>11</v>
      </c>
      <c r="B214" s="18848" t="s">
        <v>32</v>
      </c>
      <c r="C214" s="19278" t="s">
        <v>26</v>
      </c>
      <c r="D214" s="19708" t="s">
        <v>16</v>
      </c>
      <c r="E214" s="20138" t="n">
        <v>0.0</v>
      </c>
      <c r="F214" s="20568" t="n">
        <v>0.0</v>
      </c>
      <c r="G214" s="20998" t="n">
        <v>0.0</v>
      </c>
      <c r="H214" s="21428" t="n">
        <v>0.0</v>
      </c>
      <c r="I214" s="21858" t="n">
        <v>0.0</v>
      </c>
      <c r="J214" s="22288" t="n">
        <v>0.0</v>
      </c>
    </row>
    <row collapsed="false" customFormat="false" customHeight="false" hidden="false" ht="12.75" outlineLevel="0" r="215">
      <c r="A215" s="18419" t="s">
        <v>11</v>
      </c>
      <c r="B215" s="18849" t="s">
        <v>32</v>
      </c>
      <c r="C215" s="19279" t="s">
        <v>26</v>
      </c>
      <c r="D215" s="19709" t="s">
        <v>14</v>
      </c>
      <c r="E215" s="20139" t="n">
        <v>0.0</v>
      </c>
      <c r="F215" s="20569" t="n">
        <v>0.0</v>
      </c>
      <c r="G215" s="20999" t="n">
        <v>0.0</v>
      </c>
      <c r="H215" s="21429" t="n">
        <v>0.0</v>
      </c>
      <c r="I215" s="21859" t="n">
        <v>0.0</v>
      </c>
      <c r="J215" s="22289" t="n">
        <v>0.0</v>
      </c>
    </row>
    <row collapsed="false" customFormat="false" customHeight="false" hidden="false" ht="12.75" outlineLevel="0" r="216">
      <c r="A216" s="18420" t="s">
        <v>11</v>
      </c>
      <c r="B216" s="18850" t="s">
        <v>32</v>
      </c>
      <c r="C216" s="19280" t="s">
        <v>26</v>
      </c>
      <c r="D216" s="19710" t="s">
        <v>18</v>
      </c>
      <c r="E216" s="20140" t="n">
        <v>0.0</v>
      </c>
      <c r="F216" s="20570" t="n">
        <v>0.0</v>
      </c>
      <c r="G216" s="21000" t="n">
        <v>0.0</v>
      </c>
      <c r="H216" s="21430" t="n">
        <v>0.0</v>
      </c>
      <c r="I216" s="21860" t="n">
        <v>0.0</v>
      </c>
      <c r="J216" s="22290" t="n">
        <v>0.0</v>
      </c>
    </row>
    <row collapsed="false" customFormat="false" customHeight="false" hidden="false" ht="12.75" outlineLevel="0" r="217">
      <c r="A217" s="18421" t="s">
        <v>11</v>
      </c>
      <c r="B217" s="18851" t="s">
        <v>32</v>
      </c>
      <c r="C217" s="19281" t="s">
        <v>27</v>
      </c>
      <c r="D217" s="19711" t="s">
        <v>20</v>
      </c>
      <c r="E217" s="20141" t="n">
        <v>0.0</v>
      </c>
      <c r="F217" s="20571" t="n">
        <v>0.0</v>
      </c>
      <c r="G217" s="21001" t="n">
        <v>0.0</v>
      </c>
      <c r="H217" s="21431" t="n">
        <v>0.0</v>
      </c>
      <c r="I217" s="21861" t="n">
        <v>0.0</v>
      </c>
      <c r="J217" s="22291" t="n">
        <v>0.0</v>
      </c>
    </row>
    <row collapsed="false" customFormat="false" customHeight="false" hidden="false" ht="12.75" outlineLevel="0" r="218">
      <c r="A218" s="18422" t="s">
        <v>11</v>
      </c>
      <c r="B218" s="18852" t="s">
        <v>32</v>
      </c>
      <c r="C218" s="19282" t="s">
        <v>27</v>
      </c>
      <c r="D218" s="19712" t="s">
        <v>13</v>
      </c>
      <c r="E218" s="20142" t="n">
        <v>0.2186715608822</v>
      </c>
      <c r="F218" s="20572" t="n">
        <v>0.2282224162375</v>
      </c>
      <c r="G218" s="21002" t="n">
        <v>0.2377385311191</v>
      </c>
      <c r="H218" s="21432" t="n">
        <v>0.242747581649</v>
      </c>
      <c r="I218" s="21862" t="n">
        <v>0.2498183609977</v>
      </c>
      <c r="J218" s="22292" t="n">
        <v>0.26497445935889996</v>
      </c>
    </row>
    <row collapsed="false" customFormat="false" customHeight="false" hidden="false" ht="12.75" outlineLevel="0" r="219">
      <c r="A219" s="18423" t="s">
        <v>11</v>
      </c>
      <c r="B219" s="18853" t="s">
        <v>32</v>
      </c>
      <c r="C219" s="19283" t="s">
        <v>27</v>
      </c>
      <c r="D219" s="19713" t="s">
        <v>16</v>
      </c>
      <c r="E219" s="20143" t="n">
        <v>0.0</v>
      </c>
      <c r="F219" s="20573" t="n">
        <v>0.0</v>
      </c>
      <c r="G219" s="21003" t="n">
        <v>0.0</v>
      </c>
      <c r="H219" s="21433" t="n">
        <v>0.0</v>
      </c>
      <c r="I219" s="21863" t="n">
        <v>0.0</v>
      </c>
      <c r="J219" s="22293" t="n">
        <v>0.0</v>
      </c>
    </row>
    <row collapsed="false" customFormat="false" customHeight="false" hidden="false" ht="12.75" outlineLevel="0" r="220">
      <c r="A220" s="18424" t="s">
        <v>11</v>
      </c>
      <c r="B220" s="18854" t="s">
        <v>32</v>
      </c>
      <c r="C220" s="19284" t="s">
        <v>27</v>
      </c>
      <c r="D220" s="19714" t="s">
        <v>14</v>
      </c>
      <c r="E220" s="20144" t="n">
        <v>0.0</v>
      </c>
      <c r="F220" s="20574" t="n">
        <v>0.0</v>
      </c>
      <c r="G220" s="21004" t="n">
        <v>0.0</v>
      </c>
      <c r="H220" s="21434" t="n">
        <v>0.0</v>
      </c>
      <c r="I220" s="21864" t="n">
        <v>0.0</v>
      </c>
      <c r="J220" s="22294" t="n">
        <v>0.0</v>
      </c>
    </row>
    <row collapsed="false" customFormat="false" customHeight="false" hidden="false" ht="12.75" outlineLevel="0" r="221">
      <c r="A221" s="18425" t="s">
        <v>11</v>
      </c>
      <c r="B221" s="18855" t="s">
        <v>32</v>
      </c>
      <c r="C221" s="19285" t="s">
        <v>27</v>
      </c>
      <c r="D221" s="19715" t="s">
        <v>18</v>
      </c>
      <c r="E221" s="20145" t="n">
        <v>0.0</v>
      </c>
      <c r="F221" s="20575" t="n">
        <v>0.0</v>
      </c>
      <c r="G221" s="21005" t="n">
        <v>0.0</v>
      </c>
      <c r="H221" s="21435" t="n">
        <v>0.0</v>
      </c>
      <c r="I221" s="21865" t="n">
        <v>0.0</v>
      </c>
      <c r="J221" s="22295" t="n">
        <v>0.0</v>
      </c>
    </row>
    <row collapsed="false" customFormat="false" customHeight="false" hidden="false" ht="12.75" outlineLevel="0" r="222">
      <c r="A222" s="18426" t="s">
        <v>11</v>
      </c>
      <c r="B222" s="18856" t="s">
        <v>33</v>
      </c>
      <c r="C222" s="19286" t="s">
        <v>12</v>
      </c>
      <c r="D222" s="19716" t="s">
        <v>20</v>
      </c>
      <c r="E222" s="20146" t="n">
        <v>0.0414094034996</v>
      </c>
      <c r="F222" s="20576" t="n">
        <v>0.035235462694299995</v>
      </c>
      <c r="G222" s="21006" t="n">
        <v>0.031191586925299997</v>
      </c>
      <c r="H222" s="21436" t="n">
        <v>0.0264991523906</v>
      </c>
      <c r="I222" s="21866" t="n">
        <v>0.0225567983476</v>
      </c>
      <c r="J222" s="22296" t="n">
        <v>0.0125701312899</v>
      </c>
    </row>
    <row collapsed="false" customFormat="false" customHeight="false" hidden="false" ht="12.75" outlineLevel="0" r="223">
      <c r="A223" s="18427" t="s">
        <v>11</v>
      </c>
      <c r="B223" s="18857" t="s">
        <v>33</v>
      </c>
      <c r="C223" s="19287" t="s">
        <v>12</v>
      </c>
      <c r="D223" s="19717" t="s">
        <v>13</v>
      </c>
      <c r="E223" s="20147" t="n">
        <v>0.06492359064150001</v>
      </c>
      <c r="F223" s="20577" t="n">
        <v>0.2120442942198</v>
      </c>
      <c r="G223" s="21007" t="n">
        <v>0.30655572792619995</v>
      </c>
      <c r="H223" s="21437" t="n">
        <v>0.36121434756660004</v>
      </c>
      <c r="I223" s="21867" t="n">
        <v>0.40163221261959997</v>
      </c>
      <c r="J223" s="22297" t="n">
        <v>0.4647110025251</v>
      </c>
    </row>
    <row collapsed="false" customFormat="false" customHeight="false" hidden="false" ht="12.75" outlineLevel="0" r="224">
      <c r="A224" s="18428" t="s">
        <v>11</v>
      </c>
      <c r="B224" s="18858" t="s">
        <v>33</v>
      </c>
      <c r="C224" s="19288" t="s">
        <v>12</v>
      </c>
      <c r="D224" s="19718" t="s">
        <v>16</v>
      </c>
      <c r="E224" s="20148" t="n">
        <v>0.324664981006</v>
      </c>
      <c r="F224" s="20578" t="n">
        <v>0.2343881887484</v>
      </c>
      <c r="G224" s="21008" t="n">
        <v>0.1831291000309</v>
      </c>
      <c r="H224" s="21438" t="n">
        <v>0.1391998946177</v>
      </c>
      <c r="I224" s="21868" t="n">
        <v>0.1061991060927</v>
      </c>
      <c r="J224" s="22298" t="n">
        <v>0.043064920947099995</v>
      </c>
    </row>
    <row collapsed="false" customFormat="false" customHeight="false" hidden="false" ht="12.75" outlineLevel="0" r="225">
      <c r="A225" s="18429" t="s">
        <v>11</v>
      </c>
      <c r="B225" s="18859" t="s">
        <v>33</v>
      </c>
      <c r="C225" s="19289" t="s">
        <v>12</v>
      </c>
      <c r="D225" s="19719" t="s">
        <v>14</v>
      </c>
      <c r="E225" s="20149" t="n">
        <v>0.1805554224893</v>
      </c>
      <c r="F225" s="20579" t="n">
        <v>0.1536354810423</v>
      </c>
      <c r="G225" s="21009" t="n">
        <v>0.13600316489050002</v>
      </c>
      <c r="H225" s="21439" t="n">
        <v>0.11554246702490001</v>
      </c>
      <c r="I225" s="21869" t="n">
        <v>0.0983523675781</v>
      </c>
      <c r="J225" s="22299" t="n">
        <v>0.0548032222143</v>
      </c>
    </row>
    <row collapsed="false" customFormat="false" customHeight="false" hidden="false" ht="12.75" outlineLevel="0" r="226">
      <c r="A226" s="18430" t="s">
        <v>11</v>
      </c>
      <c r="B226" s="18860" t="s">
        <v>33</v>
      </c>
      <c r="C226" s="19290" t="s">
        <v>12</v>
      </c>
      <c r="D226" s="19720" t="s">
        <v>18</v>
      </c>
      <c r="E226" s="20150" t="n">
        <v>0.0</v>
      </c>
      <c r="F226" s="20580" t="n">
        <v>0.0</v>
      </c>
      <c r="G226" s="21010" t="n">
        <v>0.0</v>
      </c>
      <c r="H226" s="21440" t="n">
        <v>0.0</v>
      </c>
      <c r="I226" s="21870" t="n">
        <v>0.0</v>
      </c>
      <c r="J226" s="22300" t="n">
        <v>0.0</v>
      </c>
    </row>
    <row collapsed="false" customFormat="false" customHeight="false" hidden="false" ht="12.75" outlineLevel="0" r="227">
      <c r="A227" s="18431" t="s">
        <v>11</v>
      </c>
      <c r="B227" s="18861" t="s">
        <v>33</v>
      </c>
      <c r="C227" s="19291" t="s">
        <v>15</v>
      </c>
      <c r="D227" s="19721" t="s">
        <v>20</v>
      </c>
      <c r="E227" s="20151" t="n">
        <v>0.0</v>
      </c>
      <c r="F227" s="20581" t="n">
        <v>0.0</v>
      </c>
      <c r="G227" s="21011" t="n">
        <v>0.0</v>
      </c>
      <c r="H227" s="21441" t="n">
        <v>0.0</v>
      </c>
      <c r="I227" s="21871" t="n">
        <v>0.0</v>
      </c>
      <c r="J227" s="22301" t="n">
        <v>0.0</v>
      </c>
    </row>
    <row collapsed="false" customFormat="false" customHeight="false" hidden="false" ht="12.75" outlineLevel="0" r="228">
      <c r="A228" s="18432" t="s">
        <v>11</v>
      </c>
      <c r="B228" s="18862" t="s">
        <v>33</v>
      </c>
      <c r="C228" s="19292" t="s">
        <v>15</v>
      </c>
      <c r="D228" s="19722" t="s">
        <v>13</v>
      </c>
      <c r="E228" s="20152" t="n">
        <v>0.3111841273977</v>
      </c>
      <c r="F228" s="20582" t="n">
        <v>0.3046462659093</v>
      </c>
      <c r="G228" s="21012" t="n">
        <v>0.28007343742979995</v>
      </c>
      <c r="H228" s="21442" t="n">
        <v>0.25752264775030004</v>
      </c>
      <c r="I228" s="21872" t="n">
        <v>0.234936128243</v>
      </c>
      <c r="J228" s="22302" t="n">
        <v>0.16908871801390002</v>
      </c>
    </row>
    <row collapsed="false" customFormat="false" customHeight="false" hidden="false" ht="12.75" outlineLevel="0" r="229">
      <c r="A229" s="18433" t="s">
        <v>11</v>
      </c>
      <c r="B229" s="18863" t="s">
        <v>33</v>
      </c>
      <c r="C229" s="19293" t="s">
        <v>15</v>
      </c>
      <c r="D229" s="19723" t="s">
        <v>16</v>
      </c>
      <c r="E229" s="20153" t="n">
        <v>0.0</v>
      </c>
      <c r="F229" s="20583" t="n">
        <v>0.0</v>
      </c>
      <c r="G229" s="21013" t="n">
        <v>0.0</v>
      </c>
      <c r="H229" s="21443" t="n">
        <v>0.0</v>
      </c>
      <c r="I229" s="21873" t="n">
        <v>0.0</v>
      </c>
      <c r="J229" s="22303" t="n">
        <v>0.0</v>
      </c>
    </row>
    <row collapsed="false" customFormat="false" customHeight="false" hidden="false" ht="12.75" outlineLevel="0" r="230">
      <c r="A230" s="18434" t="s">
        <v>11</v>
      </c>
      <c r="B230" s="18864" t="s">
        <v>33</v>
      </c>
      <c r="C230" s="19294" t="s">
        <v>15</v>
      </c>
      <c r="D230" s="19724" t="s">
        <v>14</v>
      </c>
      <c r="E230" s="20154" t="n">
        <v>0.0</v>
      </c>
      <c r="F230" s="20584" t="n">
        <v>0.0</v>
      </c>
      <c r="G230" s="21014" t="n">
        <v>0.0</v>
      </c>
      <c r="H230" s="21444" t="n">
        <v>0.0</v>
      </c>
      <c r="I230" s="21874" t="n">
        <v>0.0</v>
      </c>
      <c r="J230" s="22304" t="n">
        <v>0.0</v>
      </c>
    </row>
    <row collapsed="false" customFormat="false" customHeight="false" hidden="false" ht="12.75" outlineLevel="0" r="231">
      <c r="A231" s="18435" t="s">
        <v>11</v>
      </c>
      <c r="B231" s="18865" t="s">
        <v>33</v>
      </c>
      <c r="C231" s="19295" t="s">
        <v>15</v>
      </c>
      <c r="D231" s="19725" t="s">
        <v>18</v>
      </c>
      <c r="E231" s="20155" t="n">
        <v>0.0</v>
      </c>
      <c r="F231" s="20585" t="n">
        <v>0.0</v>
      </c>
      <c r="G231" s="21015" t="n">
        <v>0.0</v>
      </c>
      <c r="H231" s="21445" t="n">
        <v>0.0</v>
      </c>
      <c r="I231" s="21875" t="n">
        <v>0.0</v>
      </c>
      <c r="J231" s="22305" t="n">
        <v>0.0</v>
      </c>
    </row>
    <row collapsed="false" customFormat="false" customHeight="false" hidden="false" ht="12.75" outlineLevel="0" r="232">
      <c r="A232" s="18436" t="s">
        <v>11</v>
      </c>
      <c r="B232" s="18866" t="s">
        <v>33</v>
      </c>
      <c r="C232" s="19296" t="s">
        <v>17</v>
      </c>
      <c r="D232" s="19726" t="s">
        <v>20</v>
      </c>
      <c r="E232" s="20156" t="n">
        <v>0.0</v>
      </c>
      <c r="F232" s="20586" t="n">
        <v>0.0</v>
      </c>
      <c r="G232" s="21016" t="n">
        <v>0.0</v>
      </c>
      <c r="H232" s="21446" t="n">
        <v>0.0</v>
      </c>
      <c r="I232" s="21876" t="n">
        <v>0.0</v>
      </c>
      <c r="J232" s="22306" t="n">
        <v>0.0</v>
      </c>
    </row>
    <row collapsed="false" customFormat="false" customHeight="false" hidden="false" ht="12.75" outlineLevel="0" r="233">
      <c r="A233" s="18437" t="s">
        <v>11</v>
      </c>
      <c r="B233" s="18867" t="s">
        <v>33</v>
      </c>
      <c r="C233" s="19297" t="s">
        <v>17</v>
      </c>
      <c r="D233" s="19727" t="s">
        <v>13</v>
      </c>
      <c r="E233" s="20157" t="n">
        <v>0.06492359064150001</v>
      </c>
      <c r="F233" s="20587" t="n">
        <v>0.07189326223129999</v>
      </c>
      <c r="G233" s="21017" t="n">
        <v>0.0782085598727</v>
      </c>
      <c r="H233" s="21447" t="n">
        <v>0.0715235156127</v>
      </c>
      <c r="I233" s="21877" t="n">
        <v>0.0654798079891</v>
      </c>
      <c r="J233" s="22307" t="n">
        <v>0.051659968980000005</v>
      </c>
    </row>
    <row collapsed="false" customFormat="false" customHeight="false" hidden="false" ht="12.75" outlineLevel="0" r="234">
      <c r="A234" s="18438" t="s">
        <v>11</v>
      </c>
      <c r="B234" s="18868" t="s">
        <v>33</v>
      </c>
      <c r="C234" s="19298" t="s">
        <v>17</v>
      </c>
      <c r="D234" s="19728" t="s">
        <v>16</v>
      </c>
      <c r="E234" s="20158" t="n">
        <v>0.0</v>
      </c>
      <c r="F234" s="20588" t="n">
        <v>0.0</v>
      </c>
      <c r="G234" s="21018" t="n">
        <v>0.0</v>
      </c>
      <c r="H234" s="21448" t="n">
        <v>0.0</v>
      </c>
      <c r="I234" s="21878" t="n">
        <v>0.0</v>
      </c>
      <c r="J234" s="22308" t="n">
        <v>0.0</v>
      </c>
    </row>
    <row collapsed="false" customFormat="false" customHeight="false" hidden="false" ht="12.75" outlineLevel="0" r="235">
      <c r="A235" s="18439" t="s">
        <v>11</v>
      </c>
      <c r="B235" s="18869" t="s">
        <v>33</v>
      </c>
      <c r="C235" s="19299" t="s">
        <v>17</v>
      </c>
      <c r="D235" s="19729" t="s">
        <v>14</v>
      </c>
      <c r="E235" s="20159" t="n">
        <v>0.0</v>
      </c>
      <c r="F235" s="20589" t="n">
        <v>0.0</v>
      </c>
      <c r="G235" s="21019" t="n">
        <v>0.0</v>
      </c>
      <c r="H235" s="21449" t="n">
        <v>0.0</v>
      </c>
      <c r="I235" s="21879" t="n">
        <v>0.0</v>
      </c>
      <c r="J235" s="22309" t="n">
        <v>0.0</v>
      </c>
    </row>
    <row collapsed="false" customFormat="false" customHeight="false" hidden="false" ht="12.75" outlineLevel="0" r="236">
      <c r="A236" s="18440" t="s">
        <v>11</v>
      </c>
      <c r="B236" s="18870" t="s">
        <v>33</v>
      </c>
      <c r="C236" s="19300" t="s">
        <v>17</v>
      </c>
      <c r="D236" s="19730" t="s">
        <v>18</v>
      </c>
      <c r="E236" s="20160" t="n">
        <v>0.0</v>
      </c>
      <c r="F236" s="20590" t="n">
        <v>0.0</v>
      </c>
      <c r="G236" s="21020" t="n">
        <v>0.0</v>
      </c>
      <c r="H236" s="21450" t="n">
        <v>0.0</v>
      </c>
      <c r="I236" s="21880" t="n">
        <v>0.0</v>
      </c>
      <c r="J236" s="22310" t="n">
        <v>0.0</v>
      </c>
    </row>
    <row collapsed="false" customFormat="false" customHeight="false" hidden="false" ht="12.75" outlineLevel="0" r="237">
      <c r="A237" s="18441" t="s">
        <v>11</v>
      </c>
      <c r="B237" s="18871" t="s">
        <v>33</v>
      </c>
      <c r="C237" s="19301" t="s">
        <v>19</v>
      </c>
      <c r="D237" s="19731" t="s">
        <v>20</v>
      </c>
      <c r="E237" s="20161" t="n">
        <v>0.10034645605399999</v>
      </c>
      <c r="F237" s="20591" t="n">
        <v>0.8796838645271</v>
      </c>
      <c r="G237" s="21021" t="n">
        <v>1.1111424479164</v>
      </c>
      <c r="H237" s="21451" t="n">
        <v>1.2465104025151998</v>
      </c>
      <c r="I237" s="21881" t="n">
        <v>1.3293184998301</v>
      </c>
      <c r="J237" s="22311" t="n">
        <v>0.3799178715819</v>
      </c>
    </row>
    <row collapsed="false" customFormat="false" customHeight="false" hidden="false" ht="12.75" outlineLevel="0" r="238">
      <c r="A238" s="18442" t="s">
        <v>11</v>
      </c>
      <c r="B238" s="18872" t="s">
        <v>33</v>
      </c>
      <c r="C238" s="19302" t="s">
        <v>19</v>
      </c>
      <c r="D238" s="19732" t="s">
        <v>13</v>
      </c>
      <c r="E238" s="20162" t="n">
        <v>0.996168369077</v>
      </c>
      <c r="F238" s="20592" t="n">
        <v>0.7788670721486</v>
      </c>
      <c r="G238" s="21022" t="n">
        <v>0.5191845183638</v>
      </c>
      <c r="H238" s="21452" t="n">
        <v>0.37550586806350006</v>
      </c>
      <c r="I238" s="21882" t="n">
        <v>0.2644494338032</v>
      </c>
      <c r="J238" s="22312" t="n">
        <v>0.1225285997465</v>
      </c>
    </row>
    <row collapsed="false" customFormat="false" customHeight="false" hidden="false" ht="12.75" outlineLevel="0" r="239">
      <c r="A239" s="18443" t="s">
        <v>11</v>
      </c>
      <c r="B239" s="18873" t="s">
        <v>33</v>
      </c>
      <c r="C239" s="19303" t="s">
        <v>19</v>
      </c>
      <c r="D239" s="19733" t="s">
        <v>16</v>
      </c>
      <c r="E239" s="20163" t="n">
        <v>2.74490326023</v>
      </c>
      <c r="F239" s="20593" t="n">
        <v>1.9747492688444</v>
      </c>
      <c r="G239" s="21023" t="n">
        <v>1.354474312624</v>
      </c>
      <c r="H239" s="21453" t="n">
        <v>0.8451797890519</v>
      </c>
      <c r="I239" s="21883" t="n">
        <v>0.3674126771844</v>
      </c>
      <c r="J239" s="22313" t="n">
        <v>8.195E-10</v>
      </c>
    </row>
    <row collapsed="false" customFormat="false" customHeight="false" hidden="false" ht="12.75" outlineLevel="0" r="240">
      <c r="A240" s="18444" t="s">
        <v>11</v>
      </c>
      <c r="B240" s="18874" t="s">
        <v>33</v>
      </c>
      <c r="C240" s="19304" t="s">
        <v>19</v>
      </c>
      <c r="D240" s="19734" t="s">
        <v>14</v>
      </c>
      <c r="E240" s="20164" t="n">
        <v>3.393867954935</v>
      </c>
      <c r="F240" s="20594" t="n">
        <v>2.5507703170028</v>
      </c>
      <c r="G240" s="21024" t="n">
        <v>1.7248410558158997</v>
      </c>
      <c r="H240" s="21454" t="n">
        <v>1.0492817500187</v>
      </c>
      <c r="I240" s="21884" t="n">
        <v>0.4625541933727</v>
      </c>
      <c r="J240" s="22314" t="n">
        <v>0.0039225988589</v>
      </c>
    </row>
    <row collapsed="false" customFormat="false" customHeight="false" hidden="false" ht="12.75" outlineLevel="0" r="241">
      <c r="A241" s="18445" t="s">
        <v>11</v>
      </c>
      <c r="B241" s="18875" t="s">
        <v>33</v>
      </c>
      <c r="C241" s="19305" t="s">
        <v>19</v>
      </c>
      <c r="D241" s="19735" t="s">
        <v>18</v>
      </c>
      <c r="E241" s="20165" t="n">
        <v>0.17038151414000002</v>
      </c>
      <c r="F241" s="20595" t="n">
        <v>0.1610583372731</v>
      </c>
      <c r="G241" s="21025" t="n">
        <v>0.37910884696989994</v>
      </c>
      <c r="H241" s="21455" t="n">
        <v>0.569426277505</v>
      </c>
      <c r="I241" s="21885" t="n">
        <v>0.7478237546315</v>
      </c>
      <c r="J241" s="22315" t="n">
        <v>1.2999741759997</v>
      </c>
    </row>
    <row collapsed="false" customFormat="false" customHeight="false" hidden="false" ht="12.75" outlineLevel="0" r="242">
      <c r="A242" s="18446" t="s">
        <v>11</v>
      </c>
      <c r="B242" s="18876" t="s">
        <v>33</v>
      </c>
      <c r="C242" s="19306" t="s">
        <v>21</v>
      </c>
      <c r="D242" s="19736" t="s">
        <v>20</v>
      </c>
      <c r="E242" s="20166" t="n">
        <v>0.0</v>
      </c>
      <c r="F242" s="20596" t="n">
        <v>0.0</v>
      </c>
      <c r="G242" s="21026" t="n">
        <v>0.0</v>
      </c>
      <c r="H242" s="21456" t="n">
        <v>0.0</v>
      </c>
      <c r="I242" s="21886" t="n">
        <v>0.0</v>
      </c>
      <c r="J242" s="22316" t="n">
        <v>0.0</v>
      </c>
    </row>
    <row collapsed="false" customFormat="false" customHeight="false" hidden="false" ht="12.75" outlineLevel="0" r="243">
      <c r="A243" s="18447" t="s">
        <v>11</v>
      </c>
      <c r="B243" s="18877" t="s">
        <v>33</v>
      </c>
      <c r="C243" s="19307" t="s">
        <v>21</v>
      </c>
      <c r="D243" s="19737" t="s">
        <v>13</v>
      </c>
      <c r="E243" s="20167" t="n">
        <v>0.135226950917</v>
      </c>
      <c r="F243" s="20597" t="n">
        <v>0.17040694914779997</v>
      </c>
      <c r="G243" s="21027" t="n">
        <v>0.19537720374970002</v>
      </c>
      <c r="H243" s="21457" t="n">
        <v>0.1975754888964</v>
      </c>
      <c r="I243" s="21887" t="n">
        <v>0.2054269741506</v>
      </c>
      <c r="J243" s="22317" t="n">
        <v>0.2112676049326</v>
      </c>
    </row>
    <row collapsed="false" customFormat="false" customHeight="false" hidden="false" ht="12.75" outlineLevel="0" r="244">
      <c r="A244" s="18448" t="s">
        <v>11</v>
      </c>
      <c r="B244" s="18878" t="s">
        <v>33</v>
      </c>
      <c r="C244" s="19308" t="s">
        <v>21</v>
      </c>
      <c r="D244" s="19738" t="s">
        <v>16</v>
      </c>
      <c r="E244" s="20168" t="n">
        <v>0.0</v>
      </c>
      <c r="F244" s="20598" t="n">
        <v>0.0</v>
      </c>
      <c r="G244" s="21028" t="n">
        <v>0.0</v>
      </c>
      <c r="H244" s="21458" t="n">
        <v>0.0</v>
      </c>
      <c r="I244" s="21888" t="n">
        <v>0.0</v>
      </c>
      <c r="J244" s="22318" t="n">
        <v>0.0</v>
      </c>
    </row>
    <row collapsed="false" customFormat="false" customHeight="false" hidden="false" ht="12.75" outlineLevel="0" r="245">
      <c r="A245" s="18449" t="s">
        <v>11</v>
      </c>
      <c r="B245" s="18879" t="s">
        <v>33</v>
      </c>
      <c r="C245" s="19309" t="s">
        <v>21</v>
      </c>
      <c r="D245" s="19739" t="s">
        <v>14</v>
      </c>
      <c r="E245" s="20169" t="n">
        <v>0.0</v>
      </c>
      <c r="F245" s="20599" t="n">
        <v>0.0</v>
      </c>
      <c r="G245" s="21029" t="n">
        <v>0.0</v>
      </c>
      <c r="H245" s="21459" t="n">
        <v>0.0</v>
      </c>
      <c r="I245" s="21889" t="n">
        <v>0.0</v>
      </c>
      <c r="J245" s="22319" t="n">
        <v>0.0</v>
      </c>
    </row>
    <row collapsed="false" customFormat="false" customHeight="false" hidden="false" ht="12.75" outlineLevel="0" r="246">
      <c r="A246" s="18450" t="s">
        <v>11</v>
      </c>
      <c r="B246" s="18880" t="s">
        <v>33</v>
      </c>
      <c r="C246" s="19310" t="s">
        <v>21</v>
      </c>
      <c r="D246" s="19740" t="s">
        <v>18</v>
      </c>
      <c r="E246" s="20170" t="n">
        <v>0.0</v>
      </c>
      <c r="F246" s="20600" t="n">
        <v>0.0</v>
      </c>
      <c r="G246" s="21030" t="n">
        <v>0.0</v>
      </c>
      <c r="H246" s="21460" t="n">
        <v>0.0</v>
      </c>
      <c r="I246" s="21890" t="n">
        <v>0.0</v>
      </c>
      <c r="J246" s="22320" t="n">
        <v>0.0</v>
      </c>
    </row>
    <row collapsed="false" customFormat="false" customHeight="false" hidden="false" ht="12.75" outlineLevel="0" r="247">
      <c r="A247" s="18451" t="s">
        <v>11</v>
      </c>
      <c r="B247" s="18881" t="s">
        <v>33</v>
      </c>
      <c r="C247" s="19311" t="s">
        <v>22</v>
      </c>
      <c r="D247" s="19741" t="s">
        <v>20</v>
      </c>
      <c r="E247" s="20171" t="n">
        <v>0.356016591333</v>
      </c>
      <c r="F247" s="20601" t="n">
        <v>0.2403036841878</v>
      </c>
      <c r="G247" s="21031" t="n">
        <v>0.175833273344</v>
      </c>
      <c r="H247" s="21461" t="n">
        <v>0.12624229547149998</v>
      </c>
      <c r="I247" s="21891" t="n">
        <v>0.0909557880643</v>
      </c>
      <c r="J247" s="22321" t="n">
        <v>0.0288865350833</v>
      </c>
    </row>
    <row collapsed="false" customFormat="false" customHeight="false" hidden="false" ht="12.75" outlineLevel="0" r="248">
      <c r="A248" s="18452" t="s">
        <v>11</v>
      </c>
      <c r="B248" s="18882" t="s">
        <v>33</v>
      </c>
      <c r="C248" s="19312" t="s">
        <v>22</v>
      </c>
      <c r="D248" s="19742" t="s">
        <v>13</v>
      </c>
      <c r="E248" s="20172" t="n">
        <v>0.58979589195</v>
      </c>
      <c r="F248" s="20602" t="n">
        <v>0.868760635675</v>
      </c>
      <c r="G248" s="21032" t="n">
        <v>1.042893076183</v>
      </c>
      <c r="H248" s="21462" t="n">
        <v>1.1289467682582</v>
      </c>
      <c r="I248" s="21892" t="n">
        <v>1.186058807894</v>
      </c>
      <c r="J248" s="22322" t="n">
        <v>1.171100506483</v>
      </c>
    </row>
    <row collapsed="false" customFormat="false" customHeight="false" hidden="false" ht="12.75" outlineLevel="0" r="249">
      <c r="A249" s="18453" t="s">
        <v>11</v>
      </c>
      <c r="B249" s="18883" t="s">
        <v>33</v>
      </c>
      <c r="C249" s="19313" t="s">
        <v>22</v>
      </c>
      <c r="D249" s="19743" t="s">
        <v>16</v>
      </c>
      <c r="E249" s="20173" t="n">
        <v>0.0065776490727</v>
      </c>
      <c r="F249" s="20603" t="n">
        <v>0.0</v>
      </c>
      <c r="G249" s="21033" t="n">
        <v>0.0</v>
      </c>
      <c r="H249" s="21463" t="n">
        <v>0.0</v>
      </c>
      <c r="I249" s="21893" t="n">
        <v>0.0</v>
      </c>
      <c r="J249" s="22323" t="n">
        <v>0.0</v>
      </c>
    </row>
    <row collapsed="false" customFormat="false" customHeight="false" hidden="false" ht="12.75" outlineLevel="0" r="250">
      <c r="A250" s="18454" t="s">
        <v>11</v>
      </c>
      <c r="B250" s="18884" t="s">
        <v>33</v>
      </c>
      <c r="C250" s="19314" t="s">
        <v>22</v>
      </c>
      <c r="D250" s="19744" t="s">
        <v>14</v>
      </c>
      <c r="E250" s="20174" t="n">
        <v>0.648171175776</v>
      </c>
      <c r="F250" s="20604" t="n">
        <v>0.5119973690163</v>
      </c>
      <c r="G250" s="21034" t="n">
        <v>0.42382097038230004</v>
      </c>
      <c r="H250" s="21464" t="n">
        <v>0.3409370293894</v>
      </c>
      <c r="I250" s="21894" t="n">
        <v>0.27479181436879996</v>
      </c>
      <c r="J250" s="22324" t="n">
        <v>0.1208463824645</v>
      </c>
    </row>
    <row collapsed="false" customFormat="false" customHeight="false" hidden="false" ht="12.75" outlineLevel="0" r="251">
      <c r="A251" s="18455" t="s">
        <v>11</v>
      </c>
      <c r="B251" s="18885" t="s">
        <v>33</v>
      </c>
      <c r="C251" s="19315" t="s">
        <v>22</v>
      </c>
      <c r="D251" s="19745" t="s">
        <v>18</v>
      </c>
      <c r="E251" s="20175" t="n">
        <v>0.0</v>
      </c>
      <c r="F251" s="20605" t="n">
        <v>0.0</v>
      </c>
      <c r="G251" s="21035" t="n">
        <v>0.0</v>
      </c>
      <c r="H251" s="21465" t="n">
        <v>0.0</v>
      </c>
      <c r="I251" s="21895" t="n">
        <v>0.0</v>
      </c>
      <c r="J251" s="22325" t="n">
        <v>0.0</v>
      </c>
    </row>
    <row collapsed="false" customFormat="false" customHeight="false" hidden="false" ht="12.75" outlineLevel="0" r="252">
      <c r="A252" s="18456" t="s">
        <v>11</v>
      </c>
      <c r="B252" s="18886" t="s">
        <v>33</v>
      </c>
      <c r="C252" s="19316" t="s">
        <v>23</v>
      </c>
      <c r="D252" s="19746" t="s">
        <v>20</v>
      </c>
      <c r="E252" s="20176" t="n">
        <v>0.0</v>
      </c>
      <c r="F252" s="20606" t="n">
        <v>0.0</v>
      </c>
      <c r="G252" s="21036" t="n">
        <v>0.0</v>
      </c>
      <c r="H252" s="21466" t="n">
        <v>0.0</v>
      </c>
      <c r="I252" s="21896" t="n">
        <v>0.0</v>
      </c>
      <c r="J252" s="22326" t="n">
        <v>0.0</v>
      </c>
    </row>
    <row collapsed="false" customFormat="false" customHeight="false" hidden="false" ht="12.75" outlineLevel="0" r="253">
      <c r="A253" s="18457" t="s">
        <v>11</v>
      </c>
      <c r="B253" s="18887" t="s">
        <v>33</v>
      </c>
      <c r="C253" s="19317" t="s">
        <v>23</v>
      </c>
      <c r="D253" s="19747" t="s">
        <v>13</v>
      </c>
      <c r="E253" s="20177" t="n">
        <v>1.089781544146</v>
      </c>
      <c r="F253" s="20607" t="n">
        <v>1.0942110320732998</v>
      </c>
      <c r="G253" s="21037" t="n">
        <v>1.0252794201866</v>
      </c>
      <c r="H253" s="21467" t="n">
        <v>0.8485338143435001</v>
      </c>
      <c r="I253" s="21897" t="n">
        <v>0.6688811815567</v>
      </c>
      <c r="J253" s="22327" t="n">
        <v>0.4273083578327</v>
      </c>
    </row>
    <row collapsed="false" customFormat="false" customHeight="false" hidden="false" ht="12.75" outlineLevel="0" r="254">
      <c r="A254" s="18458" t="s">
        <v>11</v>
      </c>
      <c r="B254" s="18888" t="s">
        <v>33</v>
      </c>
      <c r="C254" s="19318" t="s">
        <v>23</v>
      </c>
      <c r="D254" s="19748" t="s">
        <v>16</v>
      </c>
      <c r="E254" s="20178" t="n">
        <v>0.0</v>
      </c>
      <c r="F254" s="20608" t="n">
        <v>0.0</v>
      </c>
      <c r="G254" s="21038" t="n">
        <v>0.0</v>
      </c>
      <c r="H254" s="21468" t="n">
        <v>0.0</v>
      </c>
      <c r="I254" s="21898" t="n">
        <v>0.0</v>
      </c>
      <c r="J254" s="22328" t="n">
        <v>0.0</v>
      </c>
    </row>
    <row collapsed="false" customFormat="false" customHeight="false" hidden="false" ht="12.75" outlineLevel="0" r="255">
      <c r="A255" s="18459" t="s">
        <v>11</v>
      </c>
      <c r="B255" s="18889" t="s">
        <v>33</v>
      </c>
      <c r="C255" s="19319" t="s">
        <v>23</v>
      </c>
      <c r="D255" s="19749" t="s">
        <v>14</v>
      </c>
      <c r="E255" s="20179" t="n">
        <v>0.0</v>
      </c>
      <c r="F255" s="20609" t="n">
        <v>0.0</v>
      </c>
      <c r="G255" s="21039" t="n">
        <v>0.0</v>
      </c>
      <c r="H255" s="21469" t="n">
        <v>0.0</v>
      </c>
      <c r="I255" s="21899" t="n">
        <v>0.0</v>
      </c>
      <c r="J255" s="22329" t="n">
        <v>0.0</v>
      </c>
    </row>
    <row collapsed="false" customFormat="false" customHeight="false" hidden="false" ht="12.75" outlineLevel="0" r="256">
      <c r="A256" s="18460" t="s">
        <v>11</v>
      </c>
      <c r="B256" s="18890" t="s">
        <v>33</v>
      </c>
      <c r="C256" s="19320" t="s">
        <v>23</v>
      </c>
      <c r="D256" s="19750" t="s">
        <v>18</v>
      </c>
      <c r="E256" s="20180" t="n">
        <v>0.0</v>
      </c>
      <c r="F256" s="20610" t="n">
        <v>0.0</v>
      </c>
      <c r="G256" s="21040" t="n">
        <v>0.0</v>
      </c>
      <c r="H256" s="21470" t="n">
        <v>0.0</v>
      </c>
      <c r="I256" s="21900" t="n">
        <v>0.0</v>
      </c>
      <c r="J256" s="22330" t="n">
        <v>0.0</v>
      </c>
    </row>
    <row collapsed="false" customFormat="false" customHeight="false" hidden="false" ht="12.75" outlineLevel="0" r="257">
      <c r="A257" s="18461" t="s">
        <v>11</v>
      </c>
      <c r="B257" s="18891" t="s">
        <v>33</v>
      </c>
      <c r="C257" s="19321" t="s">
        <v>24</v>
      </c>
      <c r="D257" s="19751" t="s">
        <v>20</v>
      </c>
      <c r="E257" s="20181" t="n">
        <v>0.066831657475</v>
      </c>
      <c r="F257" s="20611" t="n">
        <v>0.2527559146567</v>
      </c>
      <c r="G257" s="21041" t="n">
        <v>0.3835568785535</v>
      </c>
      <c r="H257" s="21471" t="n">
        <v>0.4764327805187</v>
      </c>
      <c r="I257" s="21901" t="n">
        <v>0.4849405479316</v>
      </c>
      <c r="J257" s="22331" t="n">
        <v>0.4034484263626</v>
      </c>
    </row>
    <row collapsed="false" customFormat="false" customHeight="false" hidden="false" ht="12.75" outlineLevel="0" r="258">
      <c r="A258" s="18462" t="s">
        <v>11</v>
      </c>
      <c r="B258" s="18892" t="s">
        <v>33</v>
      </c>
      <c r="C258" s="19322" t="s">
        <v>24</v>
      </c>
      <c r="D258" s="19752" t="s">
        <v>13</v>
      </c>
      <c r="E258" s="20182" t="n">
        <v>0.40914976248199997</v>
      </c>
      <c r="F258" s="20612" t="n">
        <v>0.6782765545125999</v>
      </c>
      <c r="G258" s="21042" t="n">
        <v>0.8319077931802</v>
      </c>
      <c r="H258" s="21472" t="n">
        <v>0.8521195168715</v>
      </c>
      <c r="I258" s="21902" t="n">
        <v>0.8213807697351999</v>
      </c>
      <c r="J258" s="22332" t="n">
        <v>0.4699395992313</v>
      </c>
    </row>
    <row collapsed="false" customFormat="false" customHeight="false" hidden="false" ht="12.75" outlineLevel="0" r="259">
      <c r="A259" s="18463" t="s">
        <v>11</v>
      </c>
      <c r="B259" s="18893" t="s">
        <v>33</v>
      </c>
      <c r="C259" s="19323" t="s">
        <v>24</v>
      </c>
      <c r="D259" s="19753" t="s">
        <v>16</v>
      </c>
      <c r="E259" s="20183" t="n">
        <v>0.77952433184</v>
      </c>
      <c r="F259" s="20613" t="n">
        <v>0.495779930556</v>
      </c>
      <c r="G259" s="21043" t="n">
        <v>0.24797007325909998</v>
      </c>
      <c r="H259" s="21473" t="n">
        <v>0.06259308671739999</v>
      </c>
      <c r="I259" s="21903" t="n">
        <v>0.0393368215526</v>
      </c>
      <c r="J259" s="22333" t="n">
        <v>0.0011852096033</v>
      </c>
    </row>
    <row collapsed="false" customFormat="false" customHeight="false" hidden="false" ht="12.75" outlineLevel="0" r="260">
      <c r="A260" s="18464" t="s">
        <v>11</v>
      </c>
      <c r="B260" s="18894" t="s">
        <v>33</v>
      </c>
      <c r="C260" s="19324" t="s">
        <v>24</v>
      </c>
      <c r="D260" s="19754" t="s">
        <v>14</v>
      </c>
      <c r="E260" s="20184" t="n">
        <v>1.283245917582</v>
      </c>
      <c r="F260" s="20614" t="n">
        <v>1.044246793348</v>
      </c>
      <c r="G260" s="21044" t="n">
        <v>0.8253077059318</v>
      </c>
      <c r="H260" s="21474" t="n">
        <v>0.6151935207834</v>
      </c>
      <c r="I260" s="21904" t="n">
        <v>0.4760290301584</v>
      </c>
      <c r="J260" s="22334" t="n">
        <v>0.2074198663251</v>
      </c>
    </row>
    <row collapsed="false" customFormat="false" customHeight="false" hidden="false" ht="12.75" outlineLevel="0" r="261">
      <c r="A261" s="18465" t="s">
        <v>11</v>
      </c>
      <c r="B261" s="18895" t="s">
        <v>33</v>
      </c>
      <c r="C261" s="19325" t="s">
        <v>24</v>
      </c>
      <c r="D261" s="19755" t="s">
        <v>18</v>
      </c>
      <c r="E261" s="20185" t="n">
        <v>0.069402444537</v>
      </c>
      <c r="F261" s="20615" t="n">
        <v>0.0717714640571</v>
      </c>
      <c r="G261" s="21045" t="n">
        <v>0.071017060776</v>
      </c>
      <c r="H261" s="21475" t="n">
        <v>0.06823284856900001</v>
      </c>
      <c r="I261" s="21905" t="n">
        <v>0.0644413684965</v>
      </c>
      <c r="J261" s="22335" t="n">
        <v>0.049308426013800005</v>
      </c>
    </row>
    <row collapsed="false" customFormat="false" customHeight="false" hidden="false" ht="12.75" outlineLevel="0" r="262">
      <c r="A262" s="18466" t="s">
        <v>11</v>
      </c>
      <c r="B262" s="18896" t="s">
        <v>33</v>
      </c>
      <c r="C262" s="19326" t="s">
        <v>25</v>
      </c>
      <c r="D262" s="19756" t="s">
        <v>20</v>
      </c>
      <c r="E262" s="20186" t="n">
        <v>0.0</v>
      </c>
      <c r="F262" s="20616" t="n">
        <v>0.0</v>
      </c>
      <c r="G262" s="21046" t="n">
        <v>0.0</v>
      </c>
      <c r="H262" s="21476" t="n">
        <v>0.0</v>
      </c>
      <c r="I262" s="21906" t="n">
        <v>0.0</v>
      </c>
      <c r="J262" s="22336" t="n">
        <v>0.0</v>
      </c>
    </row>
    <row collapsed="false" customFormat="false" customHeight="false" hidden="false" ht="12.75" outlineLevel="0" r="263">
      <c r="A263" s="18467" t="s">
        <v>11</v>
      </c>
      <c r="B263" s="18897" t="s">
        <v>33</v>
      </c>
      <c r="C263" s="19327" t="s">
        <v>25</v>
      </c>
      <c r="D263" s="19757" t="s">
        <v>13</v>
      </c>
      <c r="E263" s="20187" t="n">
        <v>0.259694350176</v>
      </c>
      <c r="F263" s="20617" t="n">
        <v>0.2565277210316</v>
      </c>
      <c r="G263" s="21047" t="n">
        <v>0.2525090807626</v>
      </c>
      <c r="H263" s="21477" t="n">
        <v>0.24502967509800003</v>
      </c>
      <c r="I263" s="21907" t="n">
        <v>0.2379074805731</v>
      </c>
      <c r="J263" s="22337" t="n">
        <v>0.21155074157690001</v>
      </c>
    </row>
    <row collapsed="false" customFormat="false" customHeight="false" hidden="false" ht="12.75" outlineLevel="0" r="264">
      <c r="A264" s="18468" t="s">
        <v>11</v>
      </c>
      <c r="B264" s="18898" t="s">
        <v>33</v>
      </c>
      <c r="C264" s="19328" t="s">
        <v>25</v>
      </c>
      <c r="D264" s="19758" t="s">
        <v>16</v>
      </c>
      <c r="E264" s="20188" t="n">
        <v>0.0</v>
      </c>
      <c r="F264" s="20618" t="n">
        <v>0.0</v>
      </c>
      <c r="G264" s="21048" t="n">
        <v>0.0</v>
      </c>
      <c r="H264" s="21478" t="n">
        <v>0.0</v>
      </c>
      <c r="I264" s="21908" t="n">
        <v>0.0</v>
      </c>
      <c r="J264" s="22338" t="n">
        <v>0.0</v>
      </c>
    </row>
    <row collapsed="false" customFormat="false" customHeight="false" hidden="false" ht="12.75" outlineLevel="0" r="265">
      <c r="A265" s="18469" t="s">
        <v>11</v>
      </c>
      <c r="B265" s="18899" t="s">
        <v>33</v>
      </c>
      <c r="C265" s="19329" t="s">
        <v>25</v>
      </c>
      <c r="D265" s="19759" t="s">
        <v>14</v>
      </c>
      <c r="E265" s="20189" t="n">
        <v>0.0</v>
      </c>
      <c r="F265" s="20619" t="n">
        <v>0.0</v>
      </c>
      <c r="G265" s="21049" t="n">
        <v>0.0</v>
      </c>
      <c r="H265" s="21479" t="n">
        <v>0.0</v>
      </c>
      <c r="I265" s="21909" t="n">
        <v>0.0</v>
      </c>
      <c r="J265" s="22339" t="n">
        <v>0.0</v>
      </c>
    </row>
    <row collapsed="false" customFormat="false" customHeight="false" hidden="false" ht="12.75" outlineLevel="0" r="266">
      <c r="A266" s="18470" t="s">
        <v>11</v>
      </c>
      <c r="B266" s="18900" t="s">
        <v>33</v>
      </c>
      <c r="C266" s="19330" t="s">
        <v>25</v>
      </c>
      <c r="D266" s="19760" t="s">
        <v>18</v>
      </c>
      <c r="E266" s="20190" t="n">
        <v>0.0</v>
      </c>
      <c r="F266" s="20620" t="n">
        <v>0.0</v>
      </c>
      <c r="G266" s="21050" t="n">
        <v>0.0</v>
      </c>
      <c r="H266" s="21480" t="n">
        <v>0.0</v>
      </c>
      <c r="I266" s="21910" t="n">
        <v>0.0</v>
      </c>
      <c r="J266" s="22340" t="n">
        <v>0.0</v>
      </c>
    </row>
    <row collapsed="false" customFormat="false" customHeight="false" hidden="false" ht="12.75" outlineLevel="0" r="267">
      <c r="A267" s="18471" t="s">
        <v>11</v>
      </c>
      <c r="B267" s="18901" t="s">
        <v>33</v>
      </c>
      <c r="C267" s="19331" t="s">
        <v>26</v>
      </c>
      <c r="D267" s="19761" t="s">
        <v>20</v>
      </c>
      <c r="E267" s="20191" t="n">
        <v>0.0</v>
      </c>
      <c r="F267" s="20621" t="n">
        <v>0.0</v>
      </c>
      <c r="G267" s="21051" t="n">
        <v>0.0</v>
      </c>
      <c r="H267" s="21481" t="n">
        <v>0.0</v>
      </c>
      <c r="I267" s="21911" t="n">
        <v>0.0</v>
      </c>
      <c r="J267" s="22341" t="n">
        <v>0.0</v>
      </c>
    </row>
    <row collapsed="false" customFormat="false" customHeight="false" hidden="false" ht="12.75" outlineLevel="0" r="268">
      <c r="A268" s="18472" t="s">
        <v>11</v>
      </c>
      <c r="B268" s="18902" t="s">
        <v>33</v>
      </c>
      <c r="C268" s="19332" t="s">
        <v>26</v>
      </c>
      <c r="D268" s="19762" t="s">
        <v>13</v>
      </c>
      <c r="E268" s="20192" t="n">
        <v>0.389541554197</v>
      </c>
      <c r="F268" s="20622" t="n">
        <v>0.404669583166</v>
      </c>
      <c r="G268" s="21052" t="n">
        <v>0.418412924167</v>
      </c>
      <c r="H268" s="21482" t="n">
        <v>0.4092254501284</v>
      </c>
      <c r="I268" s="21912" t="n">
        <v>0.400489142056</v>
      </c>
      <c r="J268" s="22342" t="n">
        <v>0.366353099986</v>
      </c>
    </row>
    <row collapsed="false" customFormat="false" customHeight="false" hidden="false" ht="12.75" outlineLevel="0" r="269">
      <c r="A269" s="18473" t="s">
        <v>11</v>
      </c>
      <c r="B269" s="18903" t="s">
        <v>33</v>
      </c>
      <c r="C269" s="19333" t="s">
        <v>26</v>
      </c>
      <c r="D269" s="19763" t="s">
        <v>16</v>
      </c>
      <c r="E269" s="20193" t="n">
        <v>0.0</v>
      </c>
      <c r="F269" s="20623" t="n">
        <v>0.0</v>
      </c>
      <c r="G269" s="21053" t="n">
        <v>0.0</v>
      </c>
      <c r="H269" s="21483" t="n">
        <v>0.0</v>
      </c>
      <c r="I269" s="21913" t="n">
        <v>0.0</v>
      </c>
      <c r="J269" s="22343" t="n">
        <v>0.0</v>
      </c>
    </row>
    <row collapsed="false" customFormat="false" customHeight="false" hidden="false" ht="12.75" outlineLevel="0" r="270">
      <c r="A270" s="18474" t="s">
        <v>11</v>
      </c>
      <c r="B270" s="18904" t="s">
        <v>33</v>
      </c>
      <c r="C270" s="19334" t="s">
        <v>26</v>
      </c>
      <c r="D270" s="19764" t="s">
        <v>14</v>
      </c>
      <c r="E270" s="20194" t="n">
        <v>0.0</v>
      </c>
      <c r="F270" s="20624" t="n">
        <v>0.0</v>
      </c>
      <c r="G270" s="21054" t="n">
        <v>0.0</v>
      </c>
      <c r="H270" s="21484" t="n">
        <v>0.0</v>
      </c>
      <c r="I270" s="21914" t="n">
        <v>0.0</v>
      </c>
      <c r="J270" s="22344" t="n">
        <v>0.0</v>
      </c>
    </row>
    <row collapsed="false" customFormat="false" customHeight="false" hidden="false" ht="12.75" outlineLevel="0" r="271">
      <c r="A271" s="18475" t="s">
        <v>11</v>
      </c>
      <c r="B271" s="18905" t="s">
        <v>33</v>
      </c>
      <c r="C271" s="19335" t="s">
        <v>26</v>
      </c>
      <c r="D271" s="19765" t="s">
        <v>18</v>
      </c>
      <c r="E271" s="20195" t="n">
        <v>0.0</v>
      </c>
      <c r="F271" s="20625" t="n">
        <v>0.0</v>
      </c>
      <c r="G271" s="21055" t="n">
        <v>0.0</v>
      </c>
      <c r="H271" s="21485" t="n">
        <v>0.0</v>
      </c>
      <c r="I271" s="21915" t="n">
        <v>0.0</v>
      </c>
      <c r="J271" s="22345" t="n">
        <v>0.0</v>
      </c>
    </row>
    <row collapsed="false" customFormat="false" customHeight="false" hidden="false" ht="12.75" outlineLevel="0" r="272">
      <c r="A272" s="18476" t="s">
        <v>11</v>
      </c>
      <c r="B272" s="18906" t="s">
        <v>33</v>
      </c>
      <c r="C272" s="19336" t="s">
        <v>27</v>
      </c>
      <c r="D272" s="19766" t="s">
        <v>20</v>
      </c>
      <c r="E272" s="20196" t="n">
        <v>0.0</v>
      </c>
      <c r="F272" s="20626" t="n">
        <v>0.0</v>
      </c>
      <c r="G272" s="21056" t="n">
        <v>0.0</v>
      </c>
      <c r="H272" s="21486" t="n">
        <v>0.0</v>
      </c>
      <c r="I272" s="21916" t="n">
        <v>0.0</v>
      </c>
      <c r="J272" s="22346" t="n">
        <v>0.0</v>
      </c>
    </row>
    <row collapsed="false" customFormat="false" customHeight="false" hidden="false" ht="12.75" outlineLevel="0" r="273">
      <c r="A273" s="18477" t="s">
        <v>11</v>
      </c>
      <c r="B273" s="18907" t="s">
        <v>33</v>
      </c>
      <c r="C273" s="19337" t="s">
        <v>27</v>
      </c>
      <c r="D273" s="19767" t="s">
        <v>13</v>
      </c>
      <c r="E273" s="20197" t="n">
        <v>0.4275178034619</v>
      </c>
      <c r="F273" s="20627" t="n">
        <v>0.4468016774929</v>
      </c>
      <c r="G273" s="21057" t="n">
        <v>0.465356324115</v>
      </c>
      <c r="H273" s="21487" t="n">
        <v>0.4736669719805</v>
      </c>
      <c r="I273" s="21917" t="n">
        <v>0.4832040431045</v>
      </c>
      <c r="J273" s="22347" t="n">
        <v>0.5071186245892</v>
      </c>
    </row>
    <row collapsed="false" customFormat="false" customHeight="false" hidden="false" ht="12.75" outlineLevel="0" r="274">
      <c r="A274" s="18478" t="s">
        <v>11</v>
      </c>
      <c r="B274" s="18908" t="s">
        <v>33</v>
      </c>
      <c r="C274" s="19338" t="s">
        <v>27</v>
      </c>
      <c r="D274" s="19768" t="s">
        <v>16</v>
      </c>
      <c r="E274" s="20198" t="n">
        <v>0.0</v>
      </c>
      <c r="F274" s="20628" t="n">
        <v>0.0</v>
      </c>
      <c r="G274" s="21058" t="n">
        <v>0.0</v>
      </c>
      <c r="H274" s="21488" t="n">
        <v>0.0</v>
      </c>
      <c r="I274" s="21918" t="n">
        <v>0.0</v>
      </c>
      <c r="J274" s="22348" t="n">
        <v>0.0</v>
      </c>
    </row>
    <row collapsed="false" customFormat="false" customHeight="false" hidden="false" ht="12.75" outlineLevel="0" r="275">
      <c r="A275" s="18479" t="s">
        <v>11</v>
      </c>
      <c r="B275" s="18909" t="s">
        <v>33</v>
      </c>
      <c r="C275" s="19339" t="s">
        <v>27</v>
      </c>
      <c r="D275" s="19769" t="s">
        <v>14</v>
      </c>
      <c r="E275" s="20199" t="n">
        <v>0.0</v>
      </c>
      <c r="F275" s="20629" t="n">
        <v>0.0</v>
      </c>
      <c r="G275" s="21059" t="n">
        <v>0.0</v>
      </c>
      <c r="H275" s="21489" t="n">
        <v>0.0</v>
      </c>
      <c r="I275" s="21919" t="n">
        <v>0.0</v>
      </c>
      <c r="J275" s="22349" t="n">
        <v>0.0</v>
      </c>
    </row>
    <row collapsed="false" customFormat="false" customHeight="false" hidden="false" ht="12.75" outlineLevel="0" r="276">
      <c r="A276" s="18480" t="s">
        <v>11</v>
      </c>
      <c r="B276" s="18910" t="s">
        <v>33</v>
      </c>
      <c r="C276" s="19340" t="s">
        <v>27</v>
      </c>
      <c r="D276" s="19770" t="s">
        <v>18</v>
      </c>
      <c r="E276" s="20200" t="n">
        <v>0.0</v>
      </c>
      <c r="F276" s="20630" t="n">
        <v>0.0</v>
      </c>
      <c r="G276" s="21060" t="n">
        <v>0.0</v>
      </c>
      <c r="H276" s="21490" t="n">
        <v>0.0</v>
      </c>
      <c r="I276" s="21920" t="n">
        <v>0.0</v>
      </c>
      <c r="J276" s="22350" t="n">
        <v>0.0</v>
      </c>
    </row>
    <row collapsed="false" customFormat="false" customHeight="false" hidden="false" ht="12.75" outlineLevel="0" r="277">
      <c r="A277" s="18481" t="s">
        <v>11</v>
      </c>
      <c r="B277" s="18911" t="s">
        <v>34</v>
      </c>
      <c r="C277" s="19341" t="s">
        <v>12</v>
      </c>
      <c r="D277" s="19771" t="s">
        <v>20</v>
      </c>
      <c r="E277" s="20201" t="n">
        <v>0.0786299268654</v>
      </c>
      <c r="F277" s="20631" t="n">
        <v>0.0692164161368</v>
      </c>
      <c r="G277" s="21061" t="n">
        <v>0.063022807594</v>
      </c>
      <c r="H277" s="21491" t="n">
        <v>0.0562202538318</v>
      </c>
      <c r="I277" s="21921" t="n">
        <v>0.0503144810013</v>
      </c>
      <c r="J277" s="22351" t="n">
        <v>0.0358805744717</v>
      </c>
    </row>
    <row collapsed="false" customFormat="false" customHeight="false" hidden="false" ht="12.75" outlineLevel="0" r="278">
      <c r="A278" s="18482" t="s">
        <v>11</v>
      </c>
      <c r="B278" s="18912" t="s">
        <v>34</v>
      </c>
      <c r="C278" s="19342" t="s">
        <v>12</v>
      </c>
      <c r="D278" s="19772" t="s">
        <v>13</v>
      </c>
      <c r="E278" s="20202" t="n">
        <v>0.106012564536</v>
      </c>
      <c r="F278" s="20632" t="n">
        <v>0.5456274643037999</v>
      </c>
      <c r="G278" s="21062" t="n">
        <v>0.8373702906179</v>
      </c>
      <c r="H278" s="21492" t="n">
        <v>1.0235063347427</v>
      </c>
      <c r="I278" s="21922" t="n">
        <v>1.1834048438933</v>
      </c>
      <c r="J278" s="22352" t="n">
        <v>1.543746368342</v>
      </c>
    </row>
    <row collapsed="false" customFormat="false" customHeight="false" hidden="false" ht="12.75" outlineLevel="0" r="279">
      <c r="A279" s="18483" t="s">
        <v>11</v>
      </c>
      <c r="B279" s="18913" t="s">
        <v>34</v>
      </c>
      <c r="C279" s="19343" t="s">
        <v>12</v>
      </c>
      <c r="D279" s="19773" t="s">
        <v>16</v>
      </c>
      <c r="E279" s="20203" t="n">
        <v>0.958190304414</v>
      </c>
      <c r="F279" s="20633" t="n">
        <v>0.7172704777462999</v>
      </c>
      <c r="G279" s="21063" t="n">
        <v>0.5799281303703999</v>
      </c>
      <c r="H279" s="21493" t="n">
        <v>0.47087545109280005</v>
      </c>
      <c r="I279" s="21923" t="n">
        <v>0.3840500684929</v>
      </c>
      <c r="J279" s="22353" t="n">
        <v>0.2257457115021</v>
      </c>
    </row>
    <row collapsed="false" customFormat="false" customHeight="false" hidden="false" ht="12.75" outlineLevel="0" r="280">
      <c r="A280" s="18484" t="s">
        <v>11</v>
      </c>
      <c r="B280" s="18914" t="s">
        <v>34</v>
      </c>
      <c r="C280" s="19344" t="s">
        <v>12</v>
      </c>
      <c r="D280" s="19774" t="s">
        <v>14</v>
      </c>
      <c r="E280" s="20204" t="n">
        <v>0.5584646827690001</v>
      </c>
      <c r="F280" s="20634" t="n">
        <v>0.4916057357107</v>
      </c>
      <c r="G280" s="21064" t="n">
        <v>0.4476159510367</v>
      </c>
      <c r="H280" s="21494" t="n">
        <v>0.39930093157859997</v>
      </c>
      <c r="I280" s="21924" t="n">
        <v>0.3573552565178</v>
      </c>
      <c r="J280" s="22354" t="n">
        <v>0.25477164656580004</v>
      </c>
    </row>
    <row collapsed="false" customFormat="false" customHeight="false" hidden="false" ht="12.75" outlineLevel="0" r="281">
      <c r="A281" s="18485" t="s">
        <v>11</v>
      </c>
      <c r="B281" s="18915" t="s">
        <v>34</v>
      </c>
      <c r="C281" s="19345" t="s">
        <v>12</v>
      </c>
      <c r="D281" s="19775" t="s">
        <v>18</v>
      </c>
      <c r="E281" s="20205" t="n">
        <v>0.0</v>
      </c>
      <c r="F281" s="20635" t="n">
        <v>0.0</v>
      </c>
      <c r="G281" s="21065" t="n">
        <v>0.0</v>
      </c>
      <c r="H281" s="21495" t="n">
        <v>0.0</v>
      </c>
      <c r="I281" s="21925" t="n">
        <v>0.0</v>
      </c>
      <c r="J281" s="22355" t="n">
        <v>0.0</v>
      </c>
    </row>
    <row collapsed="false" customFormat="false" customHeight="false" hidden="false" ht="12.75" outlineLevel="0" r="282">
      <c r="A282" s="18486" t="s">
        <v>11</v>
      </c>
      <c r="B282" s="18916" t="s">
        <v>34</v>
      </c>
      <c r="C282" s="19346" t="s">
        <v>15</v>
      </c>
      <c r="D282" s="19776" t="s">
        <v>20</v>
      </c>
      <c r="E282" s="20206" t="n">
        <v>0.0</v>
      </c>
      <c r="F282" s="20636" t="n">
        <v>0.0</v>
      </c>
      <c r="G282" s="21066" t="n">
        <v>0.0</v>
      </c>
      <c r="H282" s="21496" t="n">
        <v>0.0</v>
      </c>
      <c r="I282" s="21926" t="n">
        <v>0.0</v>
      </c>
      <c r="J282" s="22356" t="n">
        <v>0.0</v>
      </c>
    </row>
    <row collapsed="false" customFormat="false" customHeight="false" hidden="false" ht="12.75" outlineLevel="0" r="283">
      <c r="A283" s="18487" t="s">
        <v>11</v>
      </c>
      <c r="B283" s="18917" t="s">
        <v>34</v>
      </c>
      <c r="C283" s="19347" t="s">
        <v>15</v>
      </c>
      <c r="D283" s="19777" t="s">
        <v>13</v>
      </c>
      <c r="E283" s="20207" t="n">
        <v>0.6250705406416001</v>
      </c>
      <c r="F283" s="20637" t="n">
        <v>0.6360033283963</v>
      </c>
      <c r="G283" s="21067" t="n">
        <v>0.5713122076474</v>
      </c>
      <c r="H283" s="21497" t="n">
        <v>0.4865199163785</v>
      </c>
      <c r="I283" s="21927" t="n">
        <v>0.3808896316242</v>
      </c>
      <c r="J283" s="22357" t="n">
        <v>0.1678365524779</v>
      </c>
    </row>
    <row collapsed="false" customFormat="false" customHeight="false" hidden="false" ht="12.75" outlineLevel="0" r="284">
      <c r="A284" s="18488" t="s">
        <v>11</v>
      </c>
      <c r="B284" s="18918" t="s">
        <v>34</v>
      </c>
      <c r="C284" s="19348" t="s">
        <v>15</v>
      </c>
      <c r="D284" s="19778" t="s">
        <v>16</v>
      </c>
      <c r="E284" s="20208" t="n">
        <v>0.0</v>
      </c>
      <c r="F284" s="20638" t="n">
        <v>0.0</v>
      </c>
      <c r="G284" s="21068" t="n">
        <v>0.0</v>
      </c>
      <c r="H284" s="21498" t="n">
        <v>0.0</v>
      </c>
      <c r="I284" s="21928" t="n">
        <v>0.0</v>
      </c>
      <c r="J284" s="22358" t="n">
        <v>0.0</v>
      </c>
    </row>
    <row collapsed="false" customFormat="false" customHeight="false" hidden="false" ht="12.75" outlineLevel="0" r="285">
      <c r="A285" s="18489" t="s">
        <v>11</v>
      </c>
      <c r="B285" s="18919" t="s">
        <v>34</v>
      </c>
      <c r="C285" s="19349" t="s">
        <v>15</v>
      </c>
      <c r="D285" s="19779" t="s">
        <v>14</v>
      </c>
      <c r="E285" s="20209" t="n">
        <v>0.0</v>
      </c>
      <c r="F285" s="20639" t="n">
        <v>0.0</v>
      </c>
      <c r="G285" s="21069" t="n">
        <v>0.0</v>
      </c>
      <c r="H285" s="21499" t="n">
        <v>0.0</v>
      </c>
      <c r="I285" s="21929" t="n">
        <v>0.0</v>
      </c>
      <c r="J285" s="22359" t="n">
        <v>0.0</v>
      </c>
    </row>
    <row collapsed="false" customFormat="false" customHeight="false" hidden="false" ht="12.75" outlineLevel="0" r="286">
      <c r="A286" s="18490" t="s">
        <v>11</v>
      </c>
      <c r="B286" s="18920" t="s">
        <v>34</v>
      </c>
      <c r="C286" s="19350" t="s">
        <v>15</v>
      </c>
      <c r="D286" s="19780" t="s">
        <v>18</v>
      </c>
      <c r="E286" s="20210" t="n">
        <v>0.0</v>
      </c>
      <c r="F286" s="20640" t="n">
        <v>0.0</v>
      </c>
      <c r="G286" s="21070" t="n">
        <v>0.0</v>
      </c>
      <c r="H286" s="21500" t="n">
        <v>0.0</v>
      </c>
      <c r="I286" s="21930" t="n">
        <v>0.0</v>
      </c>
      <c r="J286" s="22360" t="n">
        <v>0.0</v>
      </c>
    </row>
    <row collapsed="false" customFormat="false" customHeight="false" hidden="false" ht="12.75" outlineLevel="0" r="287">
      <c r="A287" s="18491" t="s">
        <v>11</v>
      </c>
      <c r="B287" s="18921" t="s">
        <v>34</v>
      </c>
      <c r="C287" s="19351" t="s">
        <v>17</v>
      </c>
      <c r="D287" s="19781" t="s">
        <v>20</v>
      </c>
      <c r="E287" s="20211" t="n">
        <v>0.0</v>
      </c>
      <c r="F287" s="20641" t="n">
        <v>0.0</v>
      </c>
      <c r="G287" s="21071" t="n">
        <v>0.0</v>
      </c>
      <c r="H287" s="21501" t="n">
        <v>0.0</v>
      </c>
      <c r="I287" s="21931" t="n">
        <v>0.0</v>
      </c>
      <c r="J287" s="22361" t="n">
        <v>0.0</v>
      </c>
    </row>
    <row collapsed="false" customFormat="false" customHeight="false" hidden="false" ht="12.75" outlineLevel="0" r="288">
      <c r="A288" s="18492" t="s">
        <v>11</v>
      </c>
      <c r="B288" s="18922" t="s">
        <v>34</v>
      </c>
      <c r="C288" s="19352" t="s">
        <v>17</v>
      </c>
      <c r="D288" s="19782" t="s">
        <v>13</v>
      </c>
      <c r="E288" s="20212" t="n">
        <v>0.106012564536</v>
      </c>
      <c r="F288" s="20642" t="n">
        <v>0.1214226957977</v>
      </c>
      <c r="G288" s="21072" t="n">
        <v>0.135078269537</v>
      </c>
      <c r="H288" s="21502" t="n">
        <v>0.1278188451562</v>
      </c>
      <c r="I288" s="21932" t="n">
        <v>0.12125241278219999</v>
      </c>
      <c r="J288" s="22362" t="n">
        <v>0.11178741931939999</v>
      </c>
    </row>
    <row collapsed="false" customFormat="false" customHeight="false" hidden="false" ht="12.75" outlineLevel="0" r="289">
      <c r="A289" s="18493" t="s">
        <v>11</v>
      </c>
      <c r="B289" s="18923" t="s">
        <v>34</v>
      </c>
      <c r="C289" s="19353" t="s">
        <v>17</v>
      </c>
      <c r="D289" s="19783" t="s">
        <v>16</v>
      </c>
      <c r="E289" s="20213" t="n">
        <v>0.0</v>
      </c>
      <c r="F289" s="20643" t="n">
        <v>0.0</v>
      </c>
      <c r="G289" s="21073" t="n">
        <v>0.0</v>
      </c>
      <c r="H289" s="21503" t="n">
        <v>0.0</v>
      </c>
      <c r="I289" s="21933" t="n">
        <v>0.0</v>
      </c>
      <c r="J289" s="22363" t="n">
        <v>0.0</v>
      </c>
    </row>
    <row collapsed="false" customFormat="false" customHeight="false" hidden="false" ht="12.75" outlineLevel="0" r="290">
      <c r="A290" s="18494" t="s">
        <v>11</v>
      </c>
      <c r="B290" s="18924" t="s">
        <v>34</v>
      </c>
      <c r="C290" s="19354" t="s">
        <v>17</v>
      </c>
      <c r="D290" s="19784" t="s">
        <v>14</v>
      </c>
      <c r="E290" s="20214" t="n">
        <v>0.0</v>
      </c>
      <c r="F290" s="20644" t="n">
        <v>0.0</v>
      </c>
      <c r="G290" s="21074" t="n">
        <v>0.0</v>
      </c>
      <c r="H290" s="21504" t="n">
        <v>0.0</v>
      </c>
      <c r="I290" s="21934" t="n">
        <v>0.0</v>
      </c>
      <c r="J290" s="22364" t="n">
        <v>0.0</v>
      </c>
    </row>
    <row collapsed="false" customFormat="false" customHeight="false" hidden="false" ht="12.75" outlineLevel="0" r="291">
      <c r="A291" s="18495" t="s">
        <v>11</v>
      </c>
      <c r="B291" s="18925" t="s">
        <v>34</v>
      </c>
      <c r="C291" s="19355" t="s">
        <v>17</v>
      </c>
      <c r="D291" s="19785" t="s">
        <v>18</v>
      </c>
      <c r="E291" s="20215" t="n">
        <v>0.0</v>
      </c>
      <c r="F291" s="20645" t="n">
        <v>0.0</v>
      </c>
      <c r="G291" s="21075" t="n">
        <v>0.0</v>
      </c>
      <c r="H291" s="21505" t="n">
        <v>0.0</v>
      </c>
      <c r="I291" s="21935" t="n">
        <v>0.0</v>
      </c>
      <c r="J291" s="22365" t="n">
        <v>0.0</v>
      </c>
    </row>
    <row collapsed="false" customFormat="false" customHeight="false" hidden="false" ht="12.75" outlineLevel="0" r="292">
      <c r="A292" s="18496" t="s">
        <v>11</v>
      </c>
      <c r="B292" s="18926" t="s">
        <v>34</v>
      </c>
      <c r="C292" s="19356" t="s">
        <v>19</v>
      </c>
      <c r="D292" s="19786" t="s">
        <v>20</v>
      </c>
      <c r="E292" s="20216" t="n">
        <v>0.37702978761</v>
      </c>
      <c r="F292" s="20646" t="n">
        <v>0.2902088311111</v>
      </c>
      <c r="G292" s="21076" t="n">
        <v>0.21350356250810001</v>
      </c>
      <c r="H292" s="21506" t="n">
        <v>0.1743326431184</v>
      </c>
      <c r="I292" s="21936" t="n">
        <v>0.2685674210033</v>
      </c>
      <c r="J292" s="22366" t="n">
        <v>0.4323965372929</v>
      </c>
    </row>
    <row collapsed="false" customFormat="false" customHeight="false" hidden="false" ht="12.75" outlineLevel="0" r="293">
      <c r="A293" s="18497" t="s">
        <v>11</v>
      </c>
      <c r="B293" s="18927" t="s">
        <v>34</v>
      </c>
      <c r="C293" s="19357" t="s">
        <v>19</v>
      </c>
      <c r="D293" s="19787" t="s">
        <v>13</v>
      </c>
      <c r="E293" s="20217" t="n">
        <v>1.3384734208</v>
      </c>
      <c r="F293" s="20647" t="n">
        <v>1.2702526007549</v>
      </c>
      <c r="G293" s="21077" t="n">
        <v>1.1584948476447001</v>
      </c>
      <c r="H293" s="21507" t="n">
        <v>1.3147735432151</v>
      </c>
      <c r="I293" s="21937" t="n">
        <v>1.6331639538553</v>
      </c>
      <c r="J293" s="22367" t="n">
        <v>2.0225156488052</v>
      </c>
    </row>
    <row collapsed="false" customFormat="false" customHeight="false" hidden="false" ht="12.75" outlineLevel="0" r="294">
      <c r="A294" s="18498" t="s">
        <v>11</v>
      </c>
      <c r="B294" s="18928" t="s">
        <v>34</v>
      </c>
      <c r="C294" s="19358" t="s">
        <v>19</v>
      </c>
      <c r="D294" s="19788" t="s">
        <v>16</v>
      </c>
      <c r="E294" s="20218" t="n">
        <v>3.8438929081</v>
      </c>
      <c r="F294" s="20648" t="n">
        <v>2.8857025066213002</v>
      </c>
      <c r="G294" s="21078" t="n">
        <v>1.9661977359184</v>
      </c>
      <c r="H294" s="21508" t="n">
        <v>1.1874478697005</v>
      </c>
      <c r="I294" s="21938" t="n">
        <v>0.5014769125434</v>
      </c>
      <c r="J294" s="22368" t="n">
        <v>0.0</v>
      </c>
    </row>
    <row collapsed="false" customFormat="false" customHeight="false" hidden="false" ht="12.75" outlineLevel="0" r="295">
      <c r="A295" s="18499" t="s">
        <v>11</v>
      </c>
      <c r="B295" s="18929" t="s">
        <v>34</v>
      </c>
      <c r="C295" s="19359" t="s">
        <v>19</v>
      </c>
      <c r="D295" s="19789" t="s">
        <v>14</v>
      </c>
      <c r="E295" s="20219" t="n">
        <v>6.88114265974</v>
      </c>
      <c r="F295" s="20649" t="n">
        <v>8.264899863485601</v>
      </c>
      <c r="G295" s="21079" t="n">
        <v>8.0914421918413</v>
      </c>
      <c r="H295" s="21509" t="n">
        <v>7.1968559317763</v>
      </c>
      <c r="I295" s="21939" t="n">
        <v>5.5439099322278</v>
      </c>
      <c r="J295" s="22369" t="n">
        <v>0.3795262467183</v>
      </c>
    </row>
    <row collapsed="false" customFormat="false" customHeight="false" hidden="false" ht="12.75" outlineLevel="0" r="296">
      <c r="A296" s="18500" t="s">
        <v>11</v>
      </c>
      <c r="B296" s="18930" t="s">
        <v>34</v>
      </c>
      <c r="C296" s="19360" t="s">
        <v>19</v>
      </c>
      <c r="D296" s="19790" t="s">
        <v>18</v>
      </c>
      <c r="E296" s="20220" t="n">
        <v>1.3881201903</v>
      </c>
      <c r="F296" s="20650" t="n">
        <v>1.0461433792211</v>
      </c>
      <c r="G296" s="21080" t="n">
        <v>0.7231931310398001</v>
      </c>
      <c r="H296" s="21510" t="n">
        <v>0.4636775843473</v>
      </c>
      <c r="I296" s="21940" t="n">
        <v>0.3244338601801</v>
      </c>
      <c r="J296" s="22370" t="n">
        <v>1.5669574167948999</v>
      </c>
    </row>
    <row collapsed="false" customFormat="false" customHeight="false" hidden="false" ht="12.75" outlineLevel="0" r="297">
      <c r="A297" s="18501" t="s">
        <v>11</v>
      </c>
      <c r="B297" s="18931" t="s">
        <v>34</v>
      </c>
      <c r="C297" s="19361" t="s">
        <v>21</v>
      </c>
      <c r="D297" s="19791" t="s">
        <v>20</v>
      </c>
      <c r="E297" s="20221" t="n">
        <v>0.0</v>
      </c>
      <c r="F297" s="20651" t="n">
        <v>0.0</v>
      </c>
      <c r="G297" s="21081" t="n">
        <v>0.0</v>
      </c>
      <c r="H297" s="21511" t="n">
        <v>0.0</v>
      </c>
      <c r="I297" s="21941" t="n">
        <v>0.0</v>
      </c>
      <c r="J297" s="22371" t="n">
        <v>0.0</v>
      </c>
    </row>
    <row collapsed="false" customFormat="false" customHeight="false" hidden="false" ht="12.75" outlineLevel="0" r="298">
      <c r="A298" s="18502" t="s">
        <v>11</v>
      </c>
      <c r="B298" s="18932" t="s">
        <v>34</v>
      </c>
      <c r="C298" s="19362" t="s">
        <v>21</v>
      </c>
      <c r="D298" s="19792" t="s">
        <v>13</v>
      </c>
      <c r="E298" s="20222" t="n">
        <v>0.427188244518</v>
      </c>
      <c r="F298" s="20652" t="n">
        <v>0.46022277306219994</v>
      </c>
      <c r="G298" s="21082" t="n">
        <v>0.4831505831387</v>
      </c>
      <c r="H298" s="21512" t="n">
        <v>0.4705942252403</v>
      </c>
      <c r="I298" s="21942" t="n">
        <v>0.47740216669589997</v>
      </c>
      <c r="J298" s="22372" t="n">
        <v>0.5216959106574001</v>
      </c>
    </row>
    <row collapsed="false" customFormat="false" customHeight="false" hidden="false" ht="12.75" outlineLevel="0" r="299">
      <c r="A299" s="18503" t="s">
        <v>11</v>
      </c>
      <c r="B299" s="18933" t="s">
        <v>34</v>
      </c>
      <c r="C299" s="19363" t="s">
        <v>21</v>
      </c>
      <c r="D299" s="19793" t="s">
        <v>16</v>
      </c>
      <c r="E299" s="20223" t="n">
        <v>0.0</v>
      </c>
      <c r="F299" s="20653" t="n">
        <v>0.0</v>
      </c>
      <c r="G299" s="21083" t="n">
        <v>0.0</v>
      </c>
      <c r="H299" s="21513" t="n">
        <v>0.0</v>
      </c>
      <c r="I299" s="21943" t="n">
        <v>0.0</v>
      </c>
      <c r="J299" s="22373" t="n">
        <v>0.0</v>
      </c>
    </row>
    <row collapsed="false" customFormat="false" customHeight="false" hidden="false" ht="12.75" outlineLevel="0" r="300">
      <c r="A300" s="18504" t="s">
        <v>11</v>
      </c>
      <c r="B300" s="18934" t="s">
        <v>34</v>
      </c>
      <c r="C300" s="19364" t="s">
        <v>21</v>
      </c>
      <c r="D300" s="19794" t="s">
        <v>14</v>
      </c>
      <c r="E300" s="20224" t="n">
        <v>0.0</v>
      </c>
      <c r="F300" s="20654" t="n">
        <v>0.0</v>
      </c>
      <c r="G300" s="21084" t="n">
        <v>0.0</v>
      </c>
      <c r="H300" s="21514" t="n">
        <v>0.0</v>
      </c>
      <c r="I300" s="21944" t="n">
        <v>0.0</v>
      </c>
      <c r="J300" s="22374" t="n">
        <v>0.0</v>
      </c>
    </row>
    <row collapsed="false" customFormat="false" customHeight="false" hidden="false" ht="12.75" outlineLevel="0" r="301">
      <c r="A301" s="18505" t="s">
        <v>11</v>
      </c>
      <c r="B301" s="18935" t="s">
        <v>34</v>
      </c>
      <c r="C301" s="19365" t="s">
        <v>21</v>
      </c>
      <c r="D301" s="19795" t="s">
        <v>18</v>
      </c>
      <c r="E301" s="20225" t="n">
        <v>0.0</v>
      </c>
      <c r="F301" s="20655" t="n">
        <v>0.0</v>
      </c>
      <c r="G301" s="21085" t="n">
        <v>0.0</v>
      </c>
      <c r="H301" s="21515" t="n">
        <v>0.0</v>
      </c>
      <c r="I301" s="21945" t="n">
        <v>0.0</v>
      </c>
      <c r="J301" s="22375" t="n">
        <v>0.0</v>
      </c>
    </row>
    <row collapsed="false" customFormat="false" customHeight="false" hidden="false" ht="12.75" outlineLevel="0" r="302">
      <c r="A302" s="18506" t="s">
        <v>11</v>
      </c>
      <c r="B302" s="18936" t="s">
        <v>34</v>
      </c>
      <c r="C302" s="19366" t="s">
        <v>22</v>
      </c>
      <c r="D302" s="19796" t="s">
        <v>20</v>
      </c>
      <c r="E302" s="20226" t="n">
        <v>0.18362366255919998</v>
      </c>
      <c r="F302" s="20656" t="n">
        <v>0.1267158187472</v>
      </c>
      <c r="G302" s="21086" t="n">
        <v>0.0949282185898</v>
      </c>
      <c r="H302" s="21516" t="n">
        <v>0.0714381442383</v>
      </c>
      <c r="I302" s="21946" t="n">
        <v>0.0541413670031</v>
      </c>
      <c r="J302" s="22376" t="n">
        <v>0.0244695127487</v>
      </c>
    </row>
    <row collapsed="false" customFormat="false" customHeight="false" hidden="false" ht="12.75" outlineLevel="0" r="303">
      <c r="A303" s="18507" t="s">
        <v>11</v>
      </c>
      <c r="B303" s="18937" t="s">
        <v>34</v>
      </c>
      <c r="C303" s="19367" t="s">
        <v>22</v>
      </c>
      <c r="D303" s="19797" t="s">
        <v>13</v>
      </c>
      <c r="E303" s="20227" t="n">
        <v>0.486281990554</v>
      </c>
      <c r="F303" s="20657" t="n">
        <v>0.7065688655498</v>
      </c>
      <c r="G303" s="21087" t="n">
        <v>0.8509838476770001</v>
      </c>
      <c r="H303" s="21517" t="n">
        <v>0.9331145273398</v>
      </c>
      <c r="I303" s="21947" t="n">
        <v>0.998648543944</v>
      </c>
      <c r="J303" s="22377" t="n">
        <v>1.0673362094091</v>
      </c>
    </row>
    <row collapsed="false" customFormat="false" customHeight="false" hidden="false" ht="12.75" outlineLevel="0" r="304">
      <c r="A304" s="18508" t="s">
        <v>11</v>
      </c>
      <c r="B304" s="18938" t="s">
        <v>34</v>
      </c>
      <c r="C304" s="19368" t="s">
        <v>22</v>
      </c>
      <c r="D304" s="19798" t="s">
        <v>16</v>
      </c>
      <c r="E304" s="20228" t="n">
        <v>0.0154212046506</v>
      </c>
      <c r="F304" s="20658" t="n">
        <v>0.0</v>
      </c>
      <c r="G304" s="21088" t="n">
        <v>0.0</v>
      </c>
      <c r="H304" s="21518" t="n">
        <v>0.0</v>
      </c>
      <c r="I304" s="21948" t="n">
        <v>0.0</v>
      </c>
      <c r="J304" s="22378" t="n">
        <v>0.0</v>
      </c>
    </row>
    <row collapsed="false" customFormat="false" customHeight="false" hidden="false" ht="12.75" outlineLevel="0" r="305">
      <c r="A305" s="18509" t="s">
        <v>11</v>
      </c>
      <c r="B305" s="18939" t="s">
        <v>34</v>
      </c>
      <c r="C305" s="19369" t="s">
        <v>22</v>
      </c>
      <c r="D305" s="19799" t="s">
        <v>14</v>
      </c>
      <c r="E305" s="20229" t="n">
        <v>0.6028578097339999</v>
      </c>
      <c r="F305" s="20659" t="n">
        <v>0.4865127509766</v>
      </c>
      <c r="G305" s="21089" t="n">
        <v>0.4106158471329</v>
      </c>
      <c r="H305" s="21519" t="n">
        <v>0.3419990464168</v>
      </c>
      <c r="I305" s="21949" t="n">
        <v>0.2861441958459</v>
      </c>
      <c r="J305" s="22379" t="n">
        <v>0.15744848015649998</v>
      </c>
    </row>
    <row collapsed="false" customFormat="false" customHeight="false" hidden="false" ht="12.75" outlineLevel="0" r="306">
      <c r="A306" s="18510" t="s">
        <v>11</v>
      </c>
      <c r="B306" s="18940" t="s">
        <v>34</v>
      </c>
      <c r="C306" s="19370" t="s">
        <v>22</v>
      </c>
      <c r="D306" s="19800" t="s">
        <v>18</v>
      </c>
      <c r="E306" s="20230" t="n">
        <v>0.0</v>
      </c>
      <c r="F306" s="20660" t="n">
        <v>0.0</v>
      </c>
      <c r="G306" s="21090" t="n">
        <v>0.0</v>
      </c>
      <c r="H306" s="21520" t="n">
        <v>0.0</v>
      </c>
      <c r="I306" s="21950" t="n">
        <v>0.0</v>
      </c>
      <c r="J306" s="22380" t="n">
        <v>0.0</v>
      </c>
    </row>
    <row collapsed="false" customFormat="false" customHeight="false" hidden="false" ht="12.75" outlineLevel="0" r="307">
      <c r="A307" s="18511" t="s">
        <v>11</v>
      </c>
      <c r="B307" s="18941" t="s">
        <v>34</v>
      </c>
      <c r="C307" s="19371" t="s">
        <v>23</v>
      </c>
      <c r="D307" s="19801" t="s">
        <v>20</v>
      </c>
      <c r="E307" s="20231" t="n">
        <v>0.0</v>
      </c>
      <c r="F307" s="20661" t="n">
        <v>0.0</v>
      </c>
      <c r="G307" s="21091" t="n">
        <v>0.0</v>
      </c>
      <c r="H307" s="21521" t="n">
        <v>0.0</v>
      </c>
      <c r="I307" s="21951" t="n">
        <v>0.0</v>
      </c>
      <c r="J307" s="22381" t="n">
        <v>0.0</v>
      </c>
    </row>
    <row collapsed="false" customFormat="false" customHeight="false" hidden="false" ht="12.75" outlineLevel="0" r="308">
      <c r="A308" s="18512" t="s">
        <v>11</v>
      </c>
      <c r="B308" s="18942" t="s">
        <v>34</v>
      </c>
      <c r="C308" s="19372" t="s">
        <v>23</v>
      </c>
      <c r="D308" s="19802" t="s">
        <v>13</v>
      </c>
      <c r="E308" s="20232" t="n">
        <v>2.13903204976</v>
      </c>
      <c r="F308" s="20662" t="n">
        <v>2.1960606987682</v>
      </c>
      <c r="G308" s="21092" t="n">
        <v>2.0884810216745002</v>
      </c>
      <c r="H308" s="21522" t="n">
        <v>1.7580204114047</v>
      </c>
      <c r="I308" s="21952" t="n">
        <v>1.3988200236422998</v>
      </c>
      <c r="J308" s="22382" t="n">
        <v>0.9903315278233</v>
      </c>
    </row>
    <row collapsed="false" customFormat="false" customHeight="false" hidden="false" ht="12.75" outlineLevel="0" r="309">
      <c r="A309" s="18513" t="s">
        <v>11</v>
      </c>
      <c r="B309" s="18943" t="s">
        <v>34</v>
      </c>
      <c r="C309" s="19373" t="s">
        <v>23</v>
      </c>
      <c r="D309" s="19803" t="s">
        <v>16</v>
      </c>
      <c r="E309" s="20233" t="n">
        <v>0.0</v>
      </c>
      <c r="F309" s="20663" t="n">
        <v>0.0</v>
      </c>
      <c r="G309" s="21093" t="n">
        <v>0.0</v>
      </c>
      <c r="H309" s="21523" t="n">
        <v>0.0</v>
      </c>
      <c r="I309" s="21953" t="n">
        <v>0.0</v>
      </c>
      <c r="J309" s="22383" t="n">
        <v>0.0</v>
      </c>
    </row>
    <row collapsed="false" customFormat="false" customHeight="false" hidden="false" ht="12.75" outlineLevel="0" r="310">
      <c r="A310" s="18514" t="s">
        <v>11</v>
      </c>
      <c r="B310" s="18944" t="s">
        <v>34</v>
      </c>
      <c r="C310" s="19374" t="s">
        <v>23</v>
      </c>
      <c r="D310" s="19804" t="s">
        <v>14</v>
      </c>
      <c r="E310" s="20234" t="n">
        <v>0.0</v>
      </c>
      <c r="F310" s="20664" t="n">
        <v>0.0</v>
      </c>
      <c r="G310" s="21094" t="n">
        <v>0.0</v>
      </c>
      <c r="H310" s="21524" t="n">
        <v>0.0</v>
      </c>
      <c r="I310" s="21954" t="n">
        <v>0.0</v>
      </c>
      <c r="J310" s="22384" t="n">
        <v>0.0</v>
      </c>
    </row>
    <row collapsed="false" customFormat="false" customHeight="false" hidden="false" ht="12.75" outlineLevel="0" r="311">
      <c r="A311" s="18515" t="s">
        <v>11</v>
      </c>
      <c r="B311" s="18945" t="s">
        <v>34</v>
      </c>
      <c r="C311" s="19375" t="s">
        <v>23</v>
      </c>
      <c r="D311" s="19805" t="s">
        <v>18</v>
      </c>
      <c r="E311" s="20235" t="n">
        <v>0.0</v>
      </c>
      <c r="F311" s="20665" t="n">
        <v>0.0</v>
      </c>
      <c r="G311" s="21095" t="n">
        <v>0.0</v>
      </c>
      <c r="H311" s="21525" t="n">
        <v>0.0</v>
      </c>
      <c r="I311" s="21955" t="n">
        <v>0.0</v>
      </c>
      <c r="J311" s="22385" t="n">
        <v>0.0</v>
      </c>
    </row>
    <row collapsed="false" customFormat="false" customHeight="false" hidden="false" ht="12.75" outlineLevel="0" r="312">
      <c r="A312" s="18516" t="s">
        <v>11</v>
      </c>
      <c r="B312" s="18946" t="s">
        <v>34</v>
      </c>
      <c r="C312" s="19376" t="s">
        <v>24</v>
      </c>
      <c r="D312" s="19806" t="s">
        <v>20</v>
      </c>
      <c r="E312" s="20236" t="n">
        <v>0.09093138489</v>
      </c>
      <c r="F312" s="20666" t="n">
        <v>0.3684128552713</v>
      </c>
      <c r="G312" s="21096" t="n">
        <v>0.5701418703087001</v>
      </c>
      <c r="H312" s="21526" t="n">
        <v>0.7157813015033999</v>
      </c>
      <c r="I312" s="21956" t="n">
        <v>0.7253175275194</v>
      </c>
      <c r="J312" s="22386" t="n">
        <v>0.6528693710074001</v>
      </c>
    </row>
    <row collapsed="false" customFormat="false" customHeight="false" hidden="false" ht="12.75" outlineLevel="0" r="313">
      <c r="A313" s="18517" t="s">
        <v>11</v>
      </c>
      <c r="B313" s="18947" t="s">
        <v>34</v>
      </c>
      <c r="C313" s="19377" t="s">
        <v>24</v>
      </c>
      <c r="D313" s="19807" t="s">
        <v>13</v>
      </c>
      <c r="E313" s="20237" t="n">
        <v>0.820185005898</v>
      </c>
      <c r="F313" s="20667" t="n">
        <v>1.2457832938842002</v>
      </c>
      <c r="G313" s="21097" t="n">
        <v>1.4826943021525</v>
      </c>
      <c r="H313" s="21527" t="n">
        <v>1.5088235979523001</v>
      </c>
      <c r="I313" s="21957" t="n">
        <v>1.4504762965344</v>
      </c>
      <c r="J313" s="22387" t="n">
        <v>0.9420888847508</v>
      </c>
    </row>
    <row collapsed="false" customFormat="false" customHeight="false" hidden="false" ht="12.75" outlineLevel="0" r="314">
      <c r="A314" s="18518" t="s">
        <v>11</v>
      </c>
      <c r="B314" s="18948" t="s">
        <v>34</v>
      </c>
      <c r="C314" s="19378" t="s">
        <v>24</v>
      </c>
      <c r="D314" s="19808" t="s">
        <v>16</v>
      </c>
      <c r="E314" s="20238" t="n">
        <v>0.68682328386</v>
      </c>
      <c r="F314" s="20668" t="n">
        <v>0.43904935657599997</v>
      </c>
      <c r="G314" s="21098" t="n">
        <v>0.2228998804997</v>
      </c>
      <c r="H314" s="21528" t="n">
        <v>0.0562934623846</v>
      </c>
      <c r="I314" s="21958" t="n">
        <v>0.034574438924699996</v>
      </c>
      <c r="J314" s="22388" t="n">
        <v>9.582084403E-4</v>
      </c>
    </row>
    <row collapsed="false" customFormat="false" customHeight="false" hidden="false" ht="12.75" outlineLevel="0" r="315">
      <c r="A315" s="18519" t="s">
        <v>11</v>
      </c>
      <c r="B315" s="18949" t="s">
        <v>34</v>
      </c>
      <c r="C315" s="19379" t="s">
        <v>24</v>
      </c>
      <c r="D315" s="19809" t="s">
        <v>14</v>
      </c>
      <c r="E315" s="20239" t="n">
        <v>2.2197464538169998</v>
      </c>
      <c r="F315" s="20669" t="n">
        <v>1.8167402950545</v>
      </c>
      <c r="G315" s="21099" t="n">
        <v>1.4341785552908002</v>
      </c>
      <c r="H315" s="21529" t="n">
        <v>1.1005462458541</v>
      </c>
      <c r="I315" s="21959" t="n">
        <v>0.9464638836834001</v>
      </c>
      <c r="J315" s="22389" t="n">
        <v>0.6600504820374</v>
      </c>
    </row>
    <row collapsed="false" customFormat="false" customHeight="false" hidden="false" ht="12.75" outlineLevel="0" r="316">
      <c r="A316" s="18520" t="s">
        <v>11</v>
      </c>
      <c r="B316" s="18950" t="s">
        <v>34</v>
      </c>
      <c r="C316" s="19380" t="s">
        <v>24</v>
      </c>
      <c r="D316" s="19810" t="s">
        <v>18</v>
      </c>
      <c r="E316" s="20240" t="n">
        <v>0.34340077223000004</v>
      </c>
      <c r="F316" s="20670" t="n">
        <v>0.3653701014559</v>
      </c>
      <c r="G316" s="21100" t="n">
        <v>0.3677273548167</v>
      </c>
      <c r="H316" s="21530" t="n">
        <v>0.3612658515125</v>
      </c>
      <c r="I316" s="21960" t="n">
        <v>0.34531977565280003</v>
      </c>
      <c r="J316" s="22390" t="n">
        <v>0.2837323891375</v>
      </c>
    </row>
    <row collapsed="false" customFormat="false" customHeight="false" hidden="false" ht="12.75" outlineLevel="0" r="317">
      <c r="A317" s="18521" t="s">
        <v>11</v>
      </c>
      <c r="B317" s="18951" t="s">
        <v>34</v>
      </c>
      <c r="C317" s="19381" t="s">
        <v>25</v>
      </c>
      <c r="D317" s="19811" t="s">
        <v>20</v>
      </c>
      <c r="E317" s="20241" t="n">
        <v>0.0</v>
      </c>
      <c r="F317" s="20671" t="n">
        <v>0.0</v>
      </c>
      <c r="G317" s="21101" t="n">
        <v>0.0</v>
      </c>
      <c r="H317" s="21531" t="n">
        <v>0.0</v>
      </c>
      <c r="I317" s="21961" t="n">
        <v>0.0</v>
      </c>
      <c r="J317" s="22391" t="n">
        <v>0.0</v>
      </c>
    </row>
    <row collapsed="false" customFormat="false" customHeight="false" hidden="false" ht="12.75" outlineLevel="0" r="318">
      <c r="A318" s="18522" t="s">
        <v>11</v>
      </c>
      <c r="B318" s="18952" t="s">
        <v>34</v>
      </c>
      <c r="C318" s="19382" t="s">
        <v>25</v>
      </c>
      <c r="D318" s="19812" t="s">
        <v>13</v>
      </c>
      <c r="E318" s="20242" t="n">
        <v>0.848100485397</v>
      </c>
      <c r="F318" s="20672" t="n">
        <v>0.8592856206013</v>
      </c>
      <c r="G318" s="21102" t="n">
        <v>0.8592708061353</v>
      </c>
      <c r="H318" s="21532" t="n">
        <v>0.8543074480965</v>
      </c>
      <c r="I318" s="21962" t="n">
        <v>0.8508868152443</v>
      </c>
      <c r="J318" s="22392" t="n">
        <v>0.8376629380305001</v>
      </c>
    </row>
    <row collapsed="false" customFormat="false" customHeight="false" hidden="false" ht="12.75" outlineLevel="0" r="319">
      <c r="A319" s="18523" t="s">
        <v>11</v>
      </c>
      <c r="B319" s="18953" t="s">
        <v>34</v>
      </c>
      <c r="C319" s="19383" t="s">
        <v>25</v>
      </c>
      <c r="D319" s="19813" t="s">
        <v>16</v>
      </c>
      <c r="E319" s="20243" t="n">
        <v>0.0</v>
      </c>
      <c r="F319" s="20673" t="n">
        <v>0.0</v>
      </c>
      <c r="G319" s="21103" t="n">
        <v>0.0</v>
      </c>
      <c r="H319" s="21533" t="n">
        <v>0.0</v>
      </c>
      <c r="I319" s="21963" t="n">
        <v>0.0</v>
      </c>
      <c r="J319" s="22393" t="n">
        <v>0.0</v>
      </c>
    </row>
    <row collapsed="false" customFormat="false" customHeight="false" hidden="false" ht="12.75" outlineLevel="0" r="320">
      <c r="A320" s="18524" t="s">
        <v>11</v>
      </c>
      <c r="B320" s="18954" t="s">
        <v>34</v>
      </c>
      <c r="C320" s="19384" t="s">
        <v>25</v>
      </c>
      <c r="D320" s="19814" t="s">
        <v>14</v>
      </c>
      <c r="E320" s="20244" t="n">
        <v>0.0</v>
      </c>
      <c r="F320" s="20674" t="n">
        <v>0.0</v>
      </c>
      <c r="G320" s="21104" t="n">
        <v>0.0</v>
      </c>
      <c r="H320" s="21534" t="n">
        <v>0.0</v>
      </c>
      <c r="I320" s="21964" t="n">
        <v>0.0</v>
      </c>
      <c r="J320" s="22394" t="n">
        <v>0.0</v>
      </c>
    </row>
    <row collapsed="false" customFormat="false" customHeight="false" hidden="false" ht="12.75" outlineLevel="0" r="321">
      <c r="A321" s="18525" t="s">
        <v>11</v>
      </c>
      <c r="B321" s="18955" t="s">
        <v>34</v>
      </c>
      <c r="C321" s="19385" t="s">
        <v>25</v>
      </c>
      <c r="D321" s="19815" t="s">
        <v>18</v>
      </c>
      <c r="E321" s="20245" t="n">
        <v>0.0</v>
      </c>
      <c r="F321" s="20675" t="n">
        <v>0.0</v>
      </c>
      <c r="G321" s="21105" t="n">
        <v>0.0</v>
      </c>
      <c r="H321" s="21535" t="n">
        <v>0.0</v>
      </c>
      <c r="I321" s="21965" t="n">
        <v>0.0</v>
      </c>
      <c r="J321" s="22395" t="n">
        <v>0.0</v>
      </c>
    </row>
    <row collapsed="false" customFormat="false" customHeight="false" hidden="false" ht="12.75" outlineLevel="0" r="322">
      <c r="A322" s="18526" t="s">
        <v>11</v>
      </c>
      <c r="B322" s="18956" t="s">
        <v>34</v>
      </c>
      <c r="C322" s="19386" t="s">
        <v>26</v>
      </c>
      <c r="D322" s="19816" t="s">
        <v>20</v>
      </c>
      <c r="E322" s="20246" t="n">
        <v>0.0</v>
      </c>
      <c r="F322" s="20676" t="n">
        <v>0.0</v>
      </c>
      <c r="G322" s="21106" t="n">
        <v>0.0</v>
      </c>
      <c r="H322" s="21536" t="n">
        <v>0.0</v>
      </c>
      <c r="I322" s="21966" t="n">
        <v>0.0</v>
      </c>
      <c r="J322" s="22396" t="n">
        <v>0.0</v>
      </c>
    </row>
    <row collapsed="false" customFormat="false" customHeight="false" hidden="false" ht="12.75" outlineLevel="0" r="323">
      <c r="A323" s="18527" t="s">
        <v>11</v>
      </c>
      <c r="B323" s="18957" t="s">
        <v>34</v>
      </c>
      <c r="C323" s="19387" t="s">
        <v>26</v>
      </c>
      <c r="D323" s="19817" t="s">
        <v>13</v>
      </c>
      <c r="E323" s="20247" t="n">
        <v>0.42405024614</v>
      </c>
      <c r="F323" s="20677" t="n">
        <v>0.4545642099326</v>
      </c>
      <c r="G323" s="21107" t="n">
        <v>0.480540374931</v>
      </c>
      <c r="H323" s="21537" t="n">
        <v>0.486015362244</v>
      </c>
      <c r="I323" s="21967" t="n">
        <v>0.4923018674068</v>
      </c>
      <c r="J323" s="22397" t="n">
        <v>0.5134930451533</v>
      </c>
    </row>
    <row collapsed="false" customFormat="false" customHeight="false" hidden="false" ht="12.75" outlineLevel="0" r="324">
      <c r="A324" s="18528" t="s">
        <v>11</v>
      </c>
      <c r="B324" s="18958" t="s">
        <v>34</v>
      </c>
      <c r="C324" s="19388" t="s">
        <v>26</v>
      </c>
      <c r="D324" s="19818" t="s">
        <v>16</v>
      </c>
      <c r="E324" s="20248" t="n">
        <v>0.0</v>
      </c>
      <c r="F324" s="20678" t="n">
        <v>0.0</v>
      </c>
      <c r="G324" s="21108" t="n">
        <v>0.0</v>
      </c>
      <c r="H324" s="21538" t="n">
        <v>0.0</v>
      </c>
      <c r="I324" s="21968" t="n">
        <v>0.0</v>
      </c>
      <c r="J324" s="22398" t="n">
        <v>0.0</v>
      </c>
    </row>
    <row collapsed="false" customFormat="false" customHeight="false" hidden="false" ht="12.75" outlineLevel="0" r="325">
      <c r="A325" s="18529" t="s">
        <v>11</v>
      </c>
      <c r="B325" s="18959" t="s">
        <v>34</v>
      </c>
      <c r="C325" s="19389" t="s">
        <v>26</v>
      </c>
      <c r="D325" s="19819" t="s">
        <v>14</v>
      </c>
      <c r="E325" s="20249" t="n">
        <v>0.0</v>
      </c>
      <c r="F325" s="20679" t="n">
        <v>0.0</v>
      </c>
      <c r="G325" s="21109" t="n">
        <v>0.0</v>
      </c>
      <c r="H325" s="21539" t="n">
        <v>0.0</v>
      </c>
      <c r="I325" s="21969" t="n">
        <v>0.0</v>
      </c>
      <c r="J325" s="22399" t="n">
        <v>0.0</v>
      </c>
    </row>
    <row collapsed="false" customFormat="false" customHeight="false" hidden="false" ht="12.75" outlineLevel="0" r="326">
      <c r="A326" s="18530" t="s">
        <v>11</v>
      </c>
      <c r="B326" s="18960" t="s">
        <v>34</v>
      </c>
      <c r="C326" s="19390" t="s">
        <v>26</v>
      </c>
      <c r="D326" s="19820" t="s">
        <v>18</v>
      </c>
      <c r="E326" s="20250" t="n">
        <v>0.0</v>
      </c>
      <c r="F326" s="20680" t="n">
        <v>0.0</v>
      </c>
      <c r="G326" s="21110" t="n">
        <v>0.0</v>
      </c>
      <c r="H326" s="21540" t="n">
        <v>0.0</v>
      </c>
      <c r="I326" s="21970" t="n">
        <v>0.0</v>
      </c>
      <c r="J326" s="22400" t="n">
        <v>0.0</v>
      </c>
    </row>
    <row collapsed="false" customFormat="false" customHeight="false" hidden="false" ht="12.75" outlineLevel="0" r="327">
      <c r="A327" s="18531" t="s">
        <v>11</v>
      </c>
      <c r="B327" s="18961" t="s">
        <v>34</v>
      </c>
      <c r="C327" s="19391" t="s">
        <v>27</v>
      </c>
      <c r="D327" s="19821" t="s">
        <v>20</v>
      </c>
      <c r="E327" s="20251" t="n">
        <v>0.0</v>
      </c>
      <c r="F327" s="20681" t="n">
        <v>0.0</v>
      </c>
      <c r="G327" s="21111" t="n">
        <v>0.0</v>
      </c>
      <c r="H327" s="21541" t="n">
        <v>0.0</v>
      </c>
      <c r="I327" s="21971" t="n">
        <v>0.0</v>
      </c>
      <c r="J327" s="22401" t="n">
        <v>0.0</v>
      </c>
    </row>
    <row collapsed="false" customFormat="false" customHeight="false" hidden="false" ht="12.75" outlineLevel="0" r="328">
      <c r="A328" s="18532" t="s">
        <v>11</v>
      </c>
      <c r="B328" s="18962" t="s">
        <v>34</v>
      </c>
      <c r="C328" s="19392" t="s">
        <v>27</v>
      </c>
      <c r="D328" s="19822" t="s">
        <v>13</v>
      </c>
      <c r="E328" s="20252" t="n">
        <v>3.188637921603</v>
      </c>
      <c r="F328" s="20682" t="n">
        <v>3.3595304339207</v>
      </c>
      <c r="G328" s="21112" t="n">
        <v>3.5043033310807</v>
      </c>
      <c r="H328" s="21542" t="n">
        <v>3.6322538492285</v>
      </c>
      <c r="I328" s="21972" t="n">
        <v>3.798529008127</v>
      </c>
      <c r="J328" s="22402" t="n">
        <v>4.2762681183254</v>
      </c>
    </row>
    <row collapsed="false" customFormat="false" customHeight="false" hidden="false" ht="12.75" outlineLevel="0" r="329">
      <c r="A329" s="18533" t="s">
        <v>11</v>
      </c>
      <c r="B329" s="18963" t="s">
        <v>34</v>
      </c>
      <c r="C329" s="19393" t="s">
        <v>27</v>
      </c>
      <c r="D329" s="19823" t="s">
        <v>16</v>
      </c>
      <c r="E329" s="20253" t="n">
        <v>0.0</v>
      </c>
      <c r="F329" s="20683" t="n">
        <v>0.0</v>
      </c>
      <c r="G329" s="21113" t="n">
        <v>0.0</v>
      </c>
      <c r="H329" s="21543" t="n">
        <v>0.0</v>
      </c>
      <c r="I329" s="21973" t="n">
        <v>0.0</v>
      </c>
      <c r="J329" s="22403" t="n">
        <v>0.0</v>
      </c>
    </row>
    <row collapsed="false" customFormat="false" customHeight="false" hidden="false" ht="12.75" outlineLevel="0" r="330">
      <c r="A330" s="18534" t="s">
        <v>11</v>
      </c>
      <c r="B330" s="18964" t="s">
        <v>34</v>
      </c>
      <c r="C330" s="19394" t="s">
        <v>27</v>
      </c>
      <c r="D330" s="19824" t="s">
        <v>14</v>
      </c>
      <c r="E330" s="20254" t="n">
        <v>0.0</v>
      </c>
      <c r="F330" s="20684" t="n">
        <v>0.0</v>
      </c>
      <c r="G330" s="21114" t="n">
        <v>0.0</v>
      </c>
      <c r="H330" s="21544" t="n">
        <v>0.0</v>
      </c>
      <c r="I330" s="21974" t="n">
        <v>0.0</v>
      </c>
      <c r="J330" s="22404" t="n">
        <v>0.0</v>
      </c>
    </row>
    <row collapsed="false" customFormat="false" customHeight="false" hidden="false" ht="12.75" outlineLevel="0" r="331">
      <c r="A331" s="18535" t="s">
        <v>11</v>
      </c>
      <c r="B331" s="18965" t="s">
        <v>34</v>
      </c>
      <c r="C331" s="19395" t="s">
        <v>27</v>
      </c>
      <c r="D331" s="19825" t="s">
        <v>18</v>
      </c>
      <c r="E331" s="20255" t="n">
        <v>0.0</v>
      </c>
      <c r="F331" s="20685" t="n">
        <v>0.0</v>
      </c>
      <c r="G331" s="21115" t="n">
        <v>0.0</v>
      </c>
      <c r="H331" s="21545" t="n">
        <v>0.0</v>
      </c>
      <c r="I331" s="21975" t="n">
        <v>0.0</v>
      </c>
      <c r="J331" s="22405" t="n">
        <v>0.0</v>
      </c>
    </row>
    <row collapsed="false" customFormat="false" customHeight="false" hidden="false" ht="12.75" outlineLevel="0" r="332">
      <c r="A332" s="18536" t="s">
        <v>11</v>
      </c>
      <c r="B332" s="18966" t="s">
        <v>35</v>
      </c>
      <c r="C332" s="19396" t="s">
        <v>12</v>
      </c>
      <c r="D332" s="19826" t="s">
        <v>20</v>
      </c>
      <c r="E332" s="20256" t="n">
        <v>0.0</v>
      </c>
      <c r="F332" s="20686" t="n">
        <v>0.0</v>
      </c>
      <c r="G332" s="21116" t="n">
        <v>0.0</v>
      </c>
      <c r="H332" s="21546" t="n">
        <v>0.0</v>
      </c>
      <c r="I332" s="21976" t="n">
        <v>0.0</v>
      </c>
      <c r="J332" s="22406" t="n">
        <v>0.0</v>
      </c>
    </row>
    <row collapsed="false" customFormat="false" customHeight="false" hidden="false" ht="12.75" outlineLevel="0" r="333">
      <c r="A333" s="18537" t="s">
        <v>11</v>
      </c>
      <c r="B333" s="18967" t="s">
        <v>35</v>
      </c>
      <c r="C333" s="19397" t="s">
        <v>12</v>
      </c>
      <c r="D333" s="19827" t="s">
        <v>13</v>
      </c>
      <c r="E333" s="20257" t="n">
        <v>0.068338179367</v>
      </c>
      <c r="F333" s="20687" t="n">
        <v>0.0719356879602</v>
      </c>
      <c r="G333" s="21117" t="n">
        <v>0.07535875421379999</v>
      </c>
      <c r="H333" s="21547" t="n">
        <v>0.0742398072759</v>
      </c>
      <c r="I333" s="21977" t="n">
        <v>0.0731660260704</v>
      </c>
      <c r="J333" s="22407" t="n">
        <v>0.0684187836476</v>
      </c>
    </row>
    <row collapsed="false" customFormat="false" customHeight="false" hidden="false" ht="12.75" outlineLevel="0" r="334">
      <c r="A334" s="18538" t="s">
        <v>11</v>
      </c>
      <c r="B334" s="18968" t="s">
        <v>35</v>
      </c>
      <c r="C334" s="19398" t="s">
        <v>12</v>
      </c>
      <c r="D334" s="19828" t="s">
        <v>16</v>
      </c>
      <c r="E334" s="20258" t="n">
        <v>0.0</v>
      </c>
      <c r="F334" s="20688" t="n">
        <v>0.0</v>
      </c>
      <c r="G334" s="21118" t="n">
        <v>0.0</v>
      </c>
      <c r="H334" s="21548" t="n">
        <v>0.0</v>
      </c>
      <c r="I334" s="21978" t="n">
        <v>0.0</v>
      </c>
      <c r="J334" s="22408" t="n">
        <v>0.0</v>
      </c>
    </row>
    <row collapsed="false" customFormat="false" customHeight="false" hidden="false" ht="12.75" outlineLevel="0" r="335">
      <c r="A335" s="18539" t="s">
        <v>11</v>
      </c>
      <c r="B335" s="18969" t="s">
        <v>35</v>
      </c>
      <c r="C335" s="19399" t="s">
        <v>12</v>
      </c>
      <c r="D335" s="19829" t="s">
        <v>14</v>
      </c>
      <c r="E335" s="20259" t="n">
        <v>0.0</v>
      </c>
      <c r="F335" s="20689" t="n">
        <v>0.0</v>
      </c>
      <c r="G335" s="21119" t="n">
        <v>0.0</v>
      </c>
      <c r="H335" s="21549" t="n">
        <v>0.0</v>
      </c>
      <c r="I335" s="21979" t="n">
        <v>0.0</v>
      </c>
      <c r="J335" s="22409" t="n">
        <v>0.0</v>
      </c>
    </row>
    <row collapsed="false" customFormat="false" customHeight="false" hidden="false" ht="12.75" outlineLevel="0" r="336">
      <c r="A336" s="18540" t="s">
        <v>11</v>
      </c>
      <c r="B336" s="18970" t="s">
        <v>35</v>
      </c>
      <c r="C336" s="19400" t="s">
        <v>12</v>
      </c>
      <c r="D336" s="19830" t="s">
        <v>18</v>
      </c>
      <c r="E336" s="20260" t="n">
        <v>0.0</v>
      </c>
      <c r="F336" s="20690" t="n">
        <v>0.0</v>
      </c>
      <c r="G336" s="21120" t="n">
        <v>0.0</v>
      </c>
      <c r="H336" s="21550" t="n">
        <v>0.0</v>
      </c>
      <c r="I336" s="21980" t="n">
        <v>0.0</v>
      </c>
      <c r="J336" s="22410" t="n">
        <v>0.0</v>
      </c>
    </row>
    <row collapsed="false" customFormat="false" customHeight="false" hidden="false" ht="12.75" outlineLevel="0" r="337">
      <c r="A337" s="18541" t="s">
        <v>11</v>
      </c>
      <c r="B337" s="18971" t="s">
        <v>35</v>
      </c>
      <c r="C337" s="19401" t="s">
        <v>15</v>
      </c>
      <c r="D337" s="19831" t="s">
        <v>20</v>
      </c>
      <c r="E337" s="20261" t="n">
        <v>0.0</v>
      </c>
      <c r="F337" s="20691" t="n">
        <v>0.0</v>
      </c>
      <c r="G337" s="21121" t="n">
        <v>0.0</v>
      </c>
      <c r="H337" s="21551" t="n">
        <v>0.0</v>
      </c>
      <c r="I337" s="21981" t="n">
        <v>0.0</v>
      </c>
      <c r="J337" s="22411" t="n">
        <v>0.0</v>
      </c>
    </row>
    <row collapsed="false" customFormat="false" customHeight="false" hidden="false" ht="12.75" outlineLevel="0" r="338">
      <c r="A338" s="18542" t="s">
        <v>11</v>
      </c>
      <c r="B338" s="18972" t="s">
        <v>35</v>
      </c>
      <c r="C338" s="19402" t="s">
        <v>15</v>
      </c>
      <c r="D338" s="19832" t="s">
        <v>13</v>
      </c>
      <c r="E338" s="20262" t="n">
        <v>0.27544051361989996</v>
      </c>
      <c r="F338" s="20692" t="n">
        <v>0.44882168483699997</v>
      </c>
      <c r="G338" s="21122" t="n">
        <v>0.5532608000925</v>
      </c>
      <c r="H338" s="21552" t="n">
        <v>0.6491331277233001</v>
      </c>
      <c r="I338" s="21982" t="n">
        <v>0.7318649244594998</v>
      </c>
      <c r="J338" s="22412" t="n">
        <v>0.6211561773638999</v>
      </c>
    </row>
    <row collapsed="false" customFormat="false" customHeight="false" hidden="false" ht="12.75" outlineLevel="0" r="339">
      <c r="A339" s="18543" t="s">
        <v>11</v>
      </c>
      <c r="B339" s="18973" t="s">
        <v>35</v>
      </c>
      <c r="C339" s="19403" t="s">
        <v>15</v>
      </c>
      <c r="D339" s="19833" t="s">
        <v>16</v>
      </c>
      <c r="E339" s="20263" t="n">
        <v>0.0</v>
      </c>
      <c r="F339" s="20693" t="n">
        <v>0.0</v>
      </c>
      <c r="G339" s="21123" t="n">
        <v>0.0</v>
      </c>
      <c r="H339" s="21553" t="n">
        <v>0.0</v>
      </c>
      <c r="I339" s="21983" t="n">
        <v>0.0</v>
      </c>
      <c r="J339" s="22413" t="n">
        <v>0.0</v>
      </c>
    </row>
    <row collapsed="false" customFormat="false" customHeight="false" hidden="false" ht="12.75" outlineLevel="0" r="340">
      <c r="A340" s="18544" t="s">
        <v>11</v>
      </c>
      <c r="B340" s="18974" t="s">
        <v>35</v>
      </c>
      <c r="C340" s="19404" t="s">
        <v>15</v>
      </c>
      <c r="D340" s="19834" t="s">
        <v>14</v>
      </c>
      <c r="E340" s="20264" t="n">
        <v>0.0</v>
      </c>
      <c r="F340" s="20694" t="n">
        <v>0.0</v>
      </c>
      <c r="G340" s="21124" t="n">
        <v>0.0</v>
      </c>
      <c r="H340" s="21554" t="n">
        <v>0.0</v>
      </c>
      <c r="I340" s="21984" t="n">
        <v>0.0</v>
      </c>
      <c r="J340" s="22414" t="n">
        <v>0.0</v>
      </c>
    </row>
    <row collapsed="false" customFormat="false" customHeight="false" hidden="false" ht="12.75" outlineLevel="0" r="341">
      <c r="A341" s="18545" t="s">
        <v>11</v>
      </c>
      <c r="B341" s="18975" t="s">
        <v>35</v>
      </c>
      <c r="C341" s="19405" t="s">
        <v>15</v>
      </c>
      <c r="D341" s="19835" t="s">
        <v>18</v>
      </c>
      <c r="E341" s="20265" t="n">
        <v>0.0</v>
      </c>
      <c r="F341" s="20695" t="n">
        <v>0.0</v>
      </c>
      <c r="G341" s="21125" t="n">
        <v>0.0</v>
      </c>
      <c r="H341" s="21555" t="n">
        <v>0.0</v>
      </c>
      <c r="I341" s="21985" t="n">
        <v>0.0</v>
      </c>
      <c r="J341" s="22415" t="n">
        <v>0.0</v>
      </c>
    </row>
    <row collapsed="false" customFormat="false" customHeight="false" hidden="false" ht="12.75" outlineLevel="0" r="342">
      <c r="A342" s="18546" t="s">
        <v>11</v>
      </c>
      <c r="B342" s="18976" t="s">
        <v>35</v>
      </c>
      <c r="C342" s="19406" t="s">
        <v>17</v>
      </c>
      <c r="D342" s="19836" t="s">
        <v>20</v>
      </c>
      <c r="E342" s="20266" t="n">
        <v>0.0</v>
      </c>
      <c r="F342" s="20696" t="n">
        <v>0.0</v>
      </c>
      <c r="G342" s="21126" t="n">
        <v>0.0</v>
      </c>
      <c r="H342" s="21556" t="n">
        <v>0.0</v>
      </c>
      <c r="I342" s="21986" t="n">
        <v>0.0</v>
      </c>
      <c r="J342" s="22416" t="n">
        <v>0.0</v>
      </c>
    </row>
    <row collapsed="false" customFormat="false" customHeight="false" hidden="false" ht="12.75" outlineLevel="0" r="343">
      <c r="A343" s="18547" t="s">
        <v>11</v>
      </c>
      <c r="B343" s="18977" t="s">
        <v>35</v>
      </c>
      <c r="C343" s="19407" t="s">
        <v>17</v>
      </c>
      <c r="D343" s="19837" t="s">
        <v>13</v>
      </c>
      <c r="E343" s="20267" t="n">
        <v>0.24441536212099998</v>
      </c>
      <c r="F343" s="20697" t="n">
        <v>0.2718390117352</v>
      </c>
      <c r="G343" s="21127" t="n">
        <v>0.2971970361419</v>
      </c>
      <c r="H343" s="21557" t="n">
        <v>0.272694186122</v>
      </c>
      <c r="I343" s="21987" t="n">
        <v>0.2504269216807</v>
      </c>
      <c r="J343" s="22417" t="n">
        <v>0.1992609010487</v>
      </c>
    </row>
    <row collapsed="false" customFormat="false" customHeight="false" hidden="false" ht="12.75" outlineLevel="0" r="344">
      <c r="A344" s="18548" t="s">
        <v>11</v>
      </c>
      <c r="B344" s="18978" t="s">
        <v>35</v>
      </c>
      <c r="C344" s="19408" t="s">
        <v>17</v>
      </c>
      <c r="D344" s="19838" t="s">
        <v>16</v>
      </c>
      <c r="E344" s="20268" t="n">
        <v>0.0</v>
      </c>
      <c r="F344" s="20698" t="n">
        <v>0.0</v>
      </c>
      <c r="G344" s="21128" t="n">
        <v>0.0</v>
      </c>
      <c r="H344" s="21558" t="n">
        <v>0.0</v>
      </c>
      <c r="I344" s="21988" t="n">
        <v>0.0</v>
      </c>
      <c r="J344" s="22418" t="n">
        <v>0.0</v>
      </c>
    </row>
    <row collapsed="false" customFormat="false" customHeight="false" hidden="false" ht="12.75" outlineLevel="0" r="345">
      <c r="A345" s="18549" t="s">
        <v>11</v>
      </c>
      <c r="B345" s="18979" t="s">
        <v>35</v>
      </c>
      <c r="C345" s="19409" t="s">
        <v>17</v>
      </c>
      <c r="D345" s="19839" t="s">
        <v>14</v>
      </c>
      <c r="E345" s="20269" t="n">
        <v>0.0</v>
      </c>
      <c r="F345" s="20699" t="n">
        <v>0.0</v>
      </c>
      <c r="G345" s="21129" t="n">
        <v>0.0</v>
      </c>
      <c r="H345" s="21559" t="n">
        <v>0.0</v>
      </c>
      <c r="I345" s="21989" t="n">
        <v>0.0</v>
      </c>
      <c r="J345" s="22419" t="n">
        <v>0.0</v>
      </c>
    </row>
    <row collapsed="false" customFormat="false" customHeight="false" hidden="false" ht="12.75" outlineLevel="0" r="346">
      <c r="A346" s="18550" t="s">
        <v>11</v>
      </c>
      <c r="B346" s="18980" t="s">
        <v>35</v>
      </c>
      <c r="C346" s="19410" t="s">
        <v>17</v>
      </c>
      <c r="D346" s="19840" t="s">
        <v>18</v>
      </c>
      <c r="E346" s="20270" t="n">
        <v>0.0</v>
      </c>
      <c r="F346" s="20700" t="n">
        <v>0.0</v>
      </c>
      <c r="G346" s="21130" t="n">
        <v>0.0</v>
      </c>
      <c r="H346" s="21560" t="n">
        <v>0.0</v>
      </c>
      <c r="I346" s="21990" t="n">
        <v>0.0</v>
      </c>
      <c r="J346" s="22420" t="n">
        <v>0.0</v>
      </c>
    </row>
    <row collapsed="false" customFormat="false" customHeight="false" hidden="false" ht="12.75" outlineLevel="0" r="347">
      <c r="A347" s="18551" t="s">
        <v>11</v>
      </c>
      <c r="B347" s="18981" t="s">
        <v>35</v>
      </c>
      <c r="C347" s="19411" t="s">
        <v>19</v>
      </c>
      <c r="D347" s="19841" t="s">
        <v>20</v>
      </c>
      <c r="E347" s="20271" t="n">
        <v>0.300445584315</v>
      </c>
      <c r="F347" s="20701" t="n">
        <v>0.4324830839467</v>
      </c>
      <c r="G347" s="21131" t="n">
        <v>0.45679846545890007</v>
      </c>
      <c r="H347" s="21561" t="n">
        <v>0.4612457074006</v>
      </c>
      <c r="I347" s="21991" t="n">
        <v>0.45447225077919995</v>
      </c>
      <c r="J347" s="22421" t="n">
        <v>0.2566064765866</v>
      </c>
    </row>
    <row collapsed="false" customFormat="false" customHeight="false" hidden="false" ht="12.75" outlineLevel="0" r="348">
      <c r="A348" s="18552" t="s">
        <v>11</v>
      </c>
      <c r="B348" s="18982" t="s">
        <v>35</v>
      </c>
      <c r="C348" s="19412" t="s">
        <v>19</v>
      </c>
      <c r="D348" s="19842" t="s">
        <v>13</v>
      </c>
      <c r="E348" s="20272" t="n">
        <v>1.2847706836634</v>
      </c>
      <c r="F348" s="20702" t="n">
        <v>1.2803214721724998</v>
      </c>
      <c r="G348" s="21132" t="n">
        <v>1.2753661316387996</v>
      </c>
      <c r="H348" s="21562" t="n">
        <v>1.3247981680574</v>
      </c>
      <c r="I348" s="21992" t="n">
        <v>1.4007349362858</v>
      </c>
      <c r="J348" s="22422" t="n">
        <v>1.4075411594815004</v>
      </c>
    </row>
    <row collapsed="false" customFormat="false" customHeight="false" hidden="false" ht="12.75" outlineLevel="0" r="349">
      <c r="A349" s="18553" t="s">
        <v>11</v>
      </c>
      <c r="B349" s="18983" t="s">
        <v>35</v>
      </c>
      <c r="C349" s="19413" t="s">
        <v>19</v>
      </c>
      <c r="D349" s="19843" t="s">
        <v>16</v>
      </c>
      <c r="E349" s="20273" t="n">
        <v>1.5070659021400001</v>
      </c>
      <c r="F349" s="20703" t="n">
        <v>1.0312246978586</v>
      </c>
      <c r="G349" s="21133" t="n">
        <v>0.7065532705188999</v>
      </c>
      <c r="H349" s="21563" t="n">
        <v>0.4345202815873</v>
      </c>
      <c r="I349" s="21993" t="n">
        <v>0.18440772675470002</v>
      </c>
      <c r="J349" s="22423" t="n">
        <v>2.36181835E-5</v>
      </c>
    </row>
    <row collapsed="false" customFormat="false" customHeight="false" hidden="false" ht="12.75" outlineLevel="0" r="350">
      <c r="A350" s="18554" t="s">
        <v>11</v>
      </c>
      <c r="B350" s="18984" t="s">
        <v>35</v>
      </c>
      <c r="C350" s="19414" t="s">
        <v>19</v>
      </c>
      <c r="D350" s="19844" t="s">
        <v>14</v>
      </c>
      <c r="E350" s="20274" t="n">
        <v>5.072069728421</v>
      </c>
      <c r="F350" s="20704" t="n">
        <v>4.220801133751799</v>
      </c>
      <c r="G350" s="21134" t="n">
        <v>3.2587572645159</v>
      </c>
      <c r="H350" s="21564" t="n">
        <v>2.3956681930162005</v>
      </c>
      <c r="I350" s="21994" t="n">
        <v>1.5226054268836997</v>
      </c>
      <c r="J350" s="22424" t="n">
        <v>0.09398198571810001</v>
      </c>
    </row>
    <row collapsed="false" customFormat="false" customHeight="false" hidden="false" ht="12.75" outlineLevel="0" r="351">
      <c r="A351" s="18555" t="s">
        <v>11</v>
      </c>
      <c r="B351" s="18985" t="s">
        <v>35</v>
      </c>
      <c r="C351" s="19415" t="s">
        <v>19</v>
      </c>
      <c r="D351" s="19845" t="s">
        <v>18</v>
      </c>
      <c r="E351" s="20275" t="n">
        <v>0.29852773187700005</v>
      </c>
      <c r="F351" s="20705" t="n">
        <v>0.22383697047199996</v>
      </c>
      <c r="G351" s="21135" t="n">
        <v>0.1600281612938</v>
      </c>
      <c r="H351" s="21565" t="n">
        <v>0.1103280897075</v>
      </c>
      <c r="I351" s="21995" t="n">
        <v>0.07380940686660001</v>
      </c>
      <c r="J351" s="22425" t="n">
        <v>0.1218434344218</v>
      </c>
    </row>
    <row collapsed="false" customFormat="false" customHeight="false" hidden="false" ht="12.75" outlineLevel="0" r="352">
      <c r="A352" s="18556" t="s">
        <v>11</v>
      </c>
      <c r="B352" s="18986" t="s">
        <v>35</v>
      </c>
      <c r="C352" s="19416" t="s">
        <v>21</v>
      </c>
      <c r="D352" s="19846" t="s">
        <v>20</v>
      </c>
      <c r="E352" s="20276" t="n">
        <v>0.0</v>
      </c>
      <c r="F352" s="20706" t="n">
        <v>0.0</v>
      </c>
      <c r="G352" s="21136" t="n">
        <v>0.0</v>
      </c>
      <c r="H352" s="21566" t="n">
        <v>0.0</v>
      </c>
      <c r="I352" s="21996" t="n">
        <v>0.0</v>
      </c>
      <c r="J352" s="22426" t="n">
        <v>0.0</v>
      </c>
    </row>
    <row collapsed="false" customFormat="false" customHeight="false" hidden="false" ht="12.75" outlineLevel="0" r="353">
      <c r="A353" s="18557" t="s">
        <v>11</v>
      </c>
      <c r="B353" s="18987" t="s">
        <v>35</v>
      </c>
      <c r="C353" s="19417" t="s">
        <v>21</v>
      </c>
      <c r="D353" s="19847" t="s">
        <v>13</v>
      </c>
      <c r="E353" s="20277" t="n">
        <v>0.86216892251</v>
      </c>
      <c r="F353" s="20707" t="n">
        <v>0.9907076270962999</v>
      </c>
      <c r="G353" s="21137" t="n">
        <v>1.0755606419273</v>
      </c>
      <c r="H353" s="21567" t="n">
        <v>1.0712154020173998</v>
      </c>
      <c r="I353" s="21997" t="n">
        <v>1.10121472143</v>
      </c>
      <c r="J353" s="22427" t="n">
        <v>1.1379744293477</v>
      </c>
    </row>
    <row collapsed="false" customFormat="false" customHeight="false" hidden="false" ht="12.75" outlineLevel="0" r="354">
      <c r="A354" s="18558" t="s">
        <v>11</v>
      </c>
      <c r="B354" s="18988" t="s">
        <v>35</v>
      </c>
      <c r="C354" s="19418" t="s">
        <v>21</v>
      </c>
      <c r="D354" s="19848" t="s">
        <v>16</v>
      </c>
      <c r="E354" s="20278" t="n">
        <v>0.0</v>
      </c>
      <c r="F354" s="20708" t="n">
        <v>0.0</v>
      </c>
      <c r="G354" s="21138" t="n">
        <v>0.0</v>
      </c>
      <c r="H354" s="21568" t="n">
        <v>0.0</v>
      </c>
      <c r="I354" s="21998" t="n">
        <v>0.0</v>
      </c>
      <c r="J354" s="22428" t="n">
        <v>0.0</v>
      </c>
    </row>
    <row collapsed="false" customFormat="false" customHeight="false" hidden="false" ht="12.75" outlineLevel="0" r="355">
      <c r="A355" s="18559" t="s">
        <v>11</v>
      </c>
      <c r="B355" s="18989" t="s">
        <v>35</v>
      </c>
      <c r="C355" s="19419" t="s">
        <v>21</v>
      </c>
      <c r="D355" s="19849" t="s">
        <v>14</v>
      </c>
      <c r="E355" s="20279" t="n">
        <v>0.0</v>
      </c>
      <c r="F355" s="20709" t="n">
        <v>0.0</v>
      </c>
      <c r="G355" s="21139" t="n">
        <v>0.0</v>
      </c>
      <c r="H355" s="21569" t="n">
        <v>0.0</v>
      </c>
      <c r="I355" s="21999" t="n">
        <v>0.0</v>
      </c>
      <c r="J355" s="22429" t="n">
        <v>0.0</v>
      </c>
    </row>
    <row collapsed="false" customFormat="false" customHeight="false" hidden="false" ht="12.75" outlineLevel="0" r="356">
      <c r="A356" s="18560" t="s">
        <v>11</v>
      </c>
      <c r="B356" s="18990" t="s">
        <v>35</v>
      </c>
      <c r="C356" s="19420" t="s">
        <v>21</v>
      </c>
      <c r="D356" s="19850" t="s">
        <v>18</v>
      </c>
      <c r="E356" s="20280" t="n">
        <v>0.0</v>
      </c>
      <c r="F356" s="20710" t="n">
        <v>0.0</v>
      </c>
      <c r="G356" s="21140" t="n">
        <v>0.0</v>
      </c>
      <c r="H356" s="21570" t="n">
        <v>0.0</v>
      </c>
      <c r="I356" s="22000" t="n">
        <v>0.0</v>
      </c>
      <c r="J356" s="22430" t="n">
        <v>0.0</v>
      </c>
    </row>
    <row collapsed="false" customFormat="false" customHeight="false" hidden="false" ht="12.75" outlineLevel="0" r="357">
      <c r="A357" s="18561" t="s">
        <v>11</v>
      </c>
      <c r="B357" s="18991" t="s">
        <v>35</v>
      </c>
      <c r="C357" s="19421" t="s">
        <v>22</v>
      </c>
      <c r="D357" s="19851" t="s">
        <v>20</v>
      </c>
      <c r="E357" s="20281" t="n">
        <v>0.0870632440063</v>
      </c>
      <c r="F357" s="20711" t="n">
        <v>0.058988544662600007</v>
      </c>
      <c r="G357" s="21141" t="n">
        <v>0.0433664992926</v>
      </c>
      <c r="H357" s="21571" t="n">
        <v>0.0312263454778</v>
      </c>
      <c r="I357" s="22001" t="n">
        <v>0.0225546579426</v>
      </c>
      <c r="J357" s="22431" t="n">
        <v>0.007154973031</v>
      </c>
    </row>
    <row collapsed="false" customFormat="false" customHeight="false" hidden="false" ht="12.75" outlineLevel="0" r="358">
      <c r="A358" s="18562" t="s">
        <v>11</v>
      </c>
      <c r="B358" s="18992" t="s">
        <v>35</v>
      </c>
      <c r="C358" s="19422" t="s">
        <v>22</v>
      </c>
      <c r="D358" s="19852" t="s">
        <v>13</v>
      </c>
      <c r="E358" s="20282" t="n">
        <v>0.1533350264507</v>
      </c>
      <c r="F358" s="20712" t="n">
        <v>0.2179020772322</v>
      </c>
      <c r="G358" s="21142" t="n">
        <v>0.2588771605249</v>
      </c>
      <c r="H358" s="21572" t="n">
        <v>0.2788653973196</v>
      </c>
      <c r="I358" s="22002" t="n">
        <v>0.292245592434</v>
      </c>
      <c r="J358" s="22432" t="n">
        <v>0.28867922555110004</v>
      </c>
    </row>
    <row collapsed="false" customFormat="false" customHeight="false" hidden="false" ht="12.75" outlineLevel="0" r="359">
      <c r="A359" s="18563" t="s">
        <v>11</v>
      </c>
      <c r="B359" s="18993" t="s">
        <v>35</v>
      </c>
      <c r="C359" s="19423" t="s">
        <v>22</v>
      </c>
      <c r="D359" s="19853" t="s">
        <v>16</v>
      </c>
      <c r="E359" s="20283" t="n">
        <v>0.0</v>
      </c>
      <c r="F359" s="20713" t="n">
        <v>0.0</v>
      </c>
      <c r="G359" s="21143" t="n">
        <v>0.0</v>
      </c>
      <c r="H359" s="21573" t="n">
        <v>0.0</v>
      </c>
      <c r="I359" s="22003" t="n">
        <v>0.0</v>
      </c>
      <c r="J359" s="22433" t="n">
        <v>0.0</v>
      </c>
    </row>
    <row collapsed="false" customFormat="false" customHeight="false" hidden="false" ht="12.75" outlineLevel="0" r="360">
      <c r="A360" s="18564" t="s">
        <v>11</v>
      </c>
      <c r="B360" s="18994" t="s">
        <v>35</v>
      </c>
      <c r="C360" s="19424" t="s">
        <v>22</v>
      </c>
      <c r="D360" s="19854" t="s">
        <v>14</v>
      </c>
      <c r="E360" s="20284" t="n">
        <v>0.13887875284690002</v>
      </c>
      <c r="F360" s="20714" t="n">
        <v>0.11005846710000002</v>
      </c>
      <c r="G360" s="21144" t="n">
        <v>0.0915196864953</v>
      </c>
      <c r="H360" s="21574" t="n">
        <v>0.0738573193807</v>
      </c>
      <c r="I360" s="22004" t="n">
        <v>0.0597014203653</v>
      </c>
      <c r="J360" s="22434" t="n">
        <v>0.0263932455648</v>
      </c>
    </row>
    <row collapsed="false" customFormat="false" customHeight="false" hidden="false" ht="12.75" outlineLevel="0" r="361">
      <c r="A361" s="18565" t="s">
        <v>11</v>
      </c>
      <c r="B361" s="18995" t="s">
        <v>35</v>
      </c>
      <c r="C361" s="19425" t="s">
        <v>22</v>
      </c>
      <c r="D361" s="19855" t="s">
        <v>18</v>
      </c>
      <c r="E361" s="20285" t="n">
        <v>0.0</v>
      </c>
      <c r="F361" s="20715" t="n">
        <v>0.0</v>
      </c>
      <c r="G361" s="21145" t="n">
        <v>0.0</v>
      </c>
      <c r="H361" s="21575" t="n">
        <v>0.0</v>
      </c>
      <c r="I361" s="22005" t="n">
        <v>0.0</v>
      </c>
      <c r="J361" s="22435" t="n">
        <v>0.0</v>
      </c>
    </row>
    <row collapsed="false" customFormat="false" customHeight="false" hidden="false" ht="12.75" outlineLevel="0" r="362">
      <c r="A362" s="18566" t="s">
        <v>11</v>
      </c>
      <c r="B362" s="18996" t="s">
        <v>35</v>
      </c>
      <c r="C362" s="19426" t="s">
        <v>23</v>
      </c>
      <c r="D362" s="19856" t="s">
        <v>20</v>
      </c>
      <c r="E362" s="20286" t="n">
        <v>0.0</v>
      </c>
      <c r="F362" s="20716" t="n">
        <v>0.0</v>
      </c>
      <c r="G362" s="21146" t="n">
        <v>0.0</v>
      </c>
      <c r="H362" s="21576" t="n">
        <v>0.0</v>
      </c>
      <c r="I362" s="22006" t="n">
        <v>0.0</v>
      </c>
      <c r="J362" s="22436" t="n">
        <v>0.0</v>
      </c>
    </row>
    <row collapsed="false" customFormat="false" customHeight="false" hidden="false" ht="12.75" outlineLevel="0" r="363">
      <c r="A363" s="18567" t="s">
        <v>11</v>
      </c>
      <c r="B363" s="18997" t="s">
        <v>35</v>
      </c>
      <c r="C363" s="19427" t="s">
        <v>23</v>
      </c>
      <c r="D363" s="19857" t="s">
        <v>13</v>
      </c>
      <c r="E363" s="20287" t="n">
        <v>1.919471809615</v>
      </c>
      <c r="F363" s="20717" t="n">
        <v>1.9370876942453001</v>
      </c>
      <c r="G363" s="21147" t="n">
        <v>1.8257952693682002</v>
      </c>
      <c r="H363" s="21577" t="n">
        <v>1.5129769810608</v>
      </c>
      <c r="I363" s="22007" t="n">
        <v>1.1956049599632</v>
      </c>
      <c r="J363" s="22437" t="n">
        <v>0.77021064824</v>
      </c>
    </row>
    <row collapsed="false" customFormat="false" customHeight="false" hidden="false" ht="12.75" outlineLevel="0" r="364">
      <c r="A364" s="18568" t="s">
        <v>11</v>
      </c>
      <c r="B364" s="18998" t="s">
        <v>35</v>
      </c>
      <c r="C364" s="19428" t="s">
        <v>23</v>
      </c>
      <c r="D364" s="19858" t="s">
        <v>16</v>
      </c>
      <c r="E364" s="20288" t="n">
        <v>0.0</v>
      </c>
      <c r="F364" s="20718" t="n">
        <v>0.0</v>
      </c>
      <c r="G364" s="21148" t="n">
        <v>0.0</v>
      </c>
      <c r="H364" s="21578" t="n">
        <v>0.0</v>
      </c>
      <c r="I364" s="22008" t="n">
        <v>0.0</v>
      </c>
      <c r="J364" s="22438" t="n">
        <v>0.0</v>
      </c>
    </row>
    <row collapsed="false" customFormat="false" customHeight="false" hidden="false" ht="12.75" outlineLevel="0" r="365">
      <c r="A365" s="18569" t="s">
        <v>11</v>
      </c>
      <c r="B365" s="18999" t="s">
        <v>35</v>
      </c>
      <c r="C365" s="19429" t="s">
        <v>23</v>
      </c>
      <c r="D365" s="19859" t="s">
        <v>14</v>
      </c>
      <c r="E365" s="20289" t="n">
        <v>0.0</v>
      </c>
      <c r="F365" s="20719" t="n">
        <v>0.0</v>
      </c>
      <c r="G365" s="21149" t="n">
        <v>0.0</v>
      </c>
      <c r="H365" s="21579" t="n">
        <v>0.0</v>
      </c>
      <c r="I365" s="22009" t="n">
        <v>0.0</v>
      </c>
      <c r="J365" s="22439" t="n">
        <v>0.0</v>
      </c>
    </row>
    <row collapsed="false" customFormat="false" customHeight="false" hidden="false" ht="12.75" outlineLevel="0" r="366">
      <c r="A366" s="18570" t="s">
        <v>11</v>
      </c>
      <c r="B366" s="19000" t="s">
        <v>35</v>
      </c>
      <c r="C366" s="19430" t="s">
        <v>23</v>
      </c>
      <c r="D366" s="19860" t="s">
        <v>18</v>
      </c>
      <c r="E366" s="20290" t="n">
        <v>0.0</v>
      </c>
      <c r="F366" s="20720" t="n">
        <v>0.0</v>
      </c>
      <c r="G366" s="21150" t="n">
        <v>0.0</v>
      </c>
      <c r="H366" s="21580" t="n">
        <v>0.0</v>
      </c>
      <c r="I366" s="22010" t="n">
        <v>0.0</v>
      </c>
      <c r="J366" s="22440" t="n">
        <v>0.0</v>
      </c>
    </row>
    <row collapsed="false" customFormat="false" customHeight="false" hidden="false" ht="12.75" outlineLevel="0" r="367">
      <c r="A367" s="18571" t="s">
        <v>11</v>
      </c>
      <c r="B367" s="19001" t="s">
        <v>35</v>
      </c>
      <c r="C367" s="19431" t="s">
        <v>24</v>
      </c>
      <c r="D367" s="19861" t="s">
        <v>20</v>
      </c>
      <c r="E367" s="20291" t="n">
        <v>0.1051996537197</v>
      </c>
      <c r="F367" s="20721" t="n">
        <v>0.404651938113</v>
      </c>
      <c r="G367" s="21151" t="n">
        <v>0.6310101764607</v>
      </c>
      <c r="H367" s="21581" t="n">
        <v>0.8046271664837</v>
      </c>
      <c r="I367" s="22011" t="n">
        <v>0.8420211382592</v>
      </c>
      <c r="J367" s="22441" t="n">
        <v>0.8243641228492</v>
      </c>
    </row>
    <row collapsed="false" customFormat="false" customHeight="false" hidden="false" ht="12.75" outlineLevel="0" r="368">
      <c r="A368" s="18572" t="s">
        <v>11</v>
      </c>
      <c r="B368" s="19002" t="s">
        <v>35</v>
      </c>
      <c r="C368" s="19432" t="s">
        <v>24</v>
      </c>
      <c r="D368" s="19862" t="s">
        <v>13</v>
      </c>
      <c r="E368" s="20292" t="n">
        <v>1.0896252423622</v>
      </c>
      <c r="F368" s="20722" t="n">
        <v>1.5752351543399998</v>
      </c>
      <c r="G368" s="21152" t="n">
        <v>1.8401324460696997</v>
      </c>
      <c r="H368" s="21582" t="n">
        <v>1.8531337833298998</v>
      </c>
      <c r="I368" s="22012" t="n">
        <v>1.7663214632052</v>
      </c>
      <c r="J368" s="22442" t="n">
        <v>1.02460646227</v>
      </c>
    </row>
    <row collapsed="false" customFormat="false" customHeight="false" hidden="false" ht="12.75" outlineLevel="0" r="369">
      <c r="A369" s="18573" t="s">
        <v>11</v>
      </c>
      <c r="B369" s="19003" t="s">
        <v>35</v>
      </c>
      <c r="C369" s="19433" t="s">
        <v>24</v>
      </c>
      <c r="D369" s="19863" t="s">
        <v>16</v>
      </c>
      <c r="E369" s="20293" t="n">
        <v>0.4246274886885</v>
      </c>
      <c r="F369" s="20723" t="n">
        <v>0.270474242108</v>
      </c>
      <c r="G369" s="21153" t="n">
        <v>0.1377389044829</v>
      </c>
      <c r="H369" s="21583" t="n">
        <v>0.036103564997</v>
      </c>
      <c r="I369" s="22013" t="n">
        <v>0.023326362101600003</v>
      </c>
      <c r="J369" s="22443" t="n">
        <v>8.646064318E-4</v>
      </c>
    </row>
    <row collapsed="false" customFormat="false" customHeight="false" hidden="false" ht="12.75" outlineLevel="0" r="370">
      <c r="A370" s="18574" t="s">
        <v>11</v>
      </c>
      <c r="B370" s="19004" t="s">
        <v>35</v>
      </c>
      <c r="C370" s="19434" t="s">
        <v>24</v>
      </c>
      <c r="D370" s="19864" t="s">
        <v>14</v>
      </c>
      <c r="E370" s="20294" t="n">
        <v>2.7090908095060002</v>
      </c>
      <c r="F370" s="20724" t="n">
        <v>2.1155253188834</v>
      </c>
      <c r="G370" s="21154" t="n">
        <v>1.5818444587626</v>
      </c>
      <c r="H370" s="21584" t="n">
        <v>1.0995073808628</v>
      </c>
      <c r="I370" s="22014" t="n">
        <v>0.8605757112937</v>
      </c>
      <c r="J370" s="22444" t="n">
        <v>0.30940902880779997</v>
      </c>
    </row>
    <row collapsed="false" customFormat="false" customHeight="false" hidden="false" ht="12.75" outlineLevel="0" r="371">
      <c r="A371" s="18575" t="s">
        <v>11</v>
      </c>
      <c r="B371" s="19005" t="s">
        <v>35</v>
      </c>
      <c r="C371" s="19435" t="s">
        <v>24</v>
      </c>
      <c r="D371" s="19865" t="s">
        <v>18</v>
      </c>
      <c r="E371" s="20295" t="n">
        <v>0.09931070957100001</v>
      </c>
      <c r="F371" s="20725" t="n">
        <v>0.1024711134171</v>
      </c>
      <c r="G371" s="21155" t="n">
        <v>0.1025355767378</v>
      </c>
      <c r="H371" s="21585" t="n">
        <v>0.10044497478820001</v>
      </c>
      <c r="I371" s="22015" t="n">
        <v>0.09657317141949999</v>
      </c>
      <c r="J371" s="22445" t="n">
        <v>0.0772787592364</v>
      </c>
    </row>
    <row collapsed="false" customFormat="false" customHeight="false" hidden="false" ht="12.75" outlineLevel="0" r="372">
      <c r="A372" s="18576" t="s">
        <v>11</v>
      </c>
      <c r="B372" s="19006" t="s">
        <v>35</v>
      </c>
      <c r="C372" s="19436" t="s">
        <v>25</v>
      </c>
      <c r="D372" s="19866" t="s">
        <v>20</v>
      </c>
      <c r="E372" s="20296" t="n">
        <v>0.0</v>
      </c>
      <c r="F372" s="20726" t="n">
        <v>0.0</v>
      </c>
      <c r="G372" s="21156" t="n">
        <v>0.0</v>
      </c>
      <c r="H372" s="21586" t="n">
        <v>0.0</v>
      </c>
      <c r="I372" s="22016" t="n">
        <v>0.0</v>
      </c>
      <c r="J372" s="22446" t="n">
        <v>0.0</v>
      </c>
    </row>
    <row collapsed="false" customFormat="false" customHeight="false" hidden="false" ht="12.75" outlineLevel="0" r="373">
      <c r="A373" s="18577" t="s">
        <v>11</v>
      </c>
      <c r="B373" s="19007" t="s">
        <v>35</v>
      </c>
      <c r="C373" s="19437" t="s">
        <v>25</v>
      </c>
      <c r="D373" s="19867" t="s">
        <v>13</v>
      </c>
      <c r="E373" s="20297" t="n">
        <v>0.13692991755529998</v>
      </c>
      <c r="F373" s="20727" t="n">
        <v>0.1361112305078</v>
      </c>
      <c r="G373" s="21157" t="n">
        <v>0.1348397891209</v>
      </c>
      <c r="H373" s="21587" t="n">
        <v>0.1314207401653</v>
      </c>
      <c r="I373" s="22017" t="n">
        <v>0.1281413554549</v>
      </c>
      <c r="J373" s="22447" t="n">
        <v>0.1155358851918</v>
      </c>
    </row>
    <row collapsed="false" customFormat="false" customHeight="false" hidden="false" ht="12.75" outlineLevel="0" r="374">
      <c r="A374" s="18578" t="s">
        <v>11</v>
      </c>
      <c r="B374" s="19008" t="s">
        <v>35</v>
      </c>
      <c r="C374" s="19438" t="s">
        <v>25</v>
      </c>
      <c r="D374" s="19868" t="s">
        <v>16</v>
      </c>
      <c r="E374" s="20298" t="n">
        <v>0.0</v>
      </c>
      <c r="F374" s="20728" t="n">
        <v>0.0</v>
      </c>
      <c r="G374" s="21158" t="n">
        <v>0.0</v>
      </c>
      <c r="H374" s="21588" t="n">
        <v>0.0</v>
      </c>
      <c r="I374" s="22018" t="n">
        <v>0.0</v>
      </c>
      <c r="J374" s="22448" t="n">
        <v>0.0</v>
      </c>
    </row>
    <row collapsed="false" customFormat="false" customHeight="false" hidden="false" ht="12.75" outlineLevel="0" r="375">
      <c r="A375" s="18579" t="s">
        <v>11</v>
      </c>
      <c r="B375" s="19009" t="s">
        <v>35</v>
      </c>
      <c r="C375" s="19439" t="s">
        <v>25</v>
      </c>
      <c r="D375" s="19869" t="s">
        <v>14</v>
      </c>
      <c r="E375" s="20299" t="n">
        <v>0.0</v>
      </c>
      <c r="F375" s="20729" t="n">
        <v>0.0</v>
      </c>
      <c r="G375" s="21159" t="n">
        <v>0.0</v>
      </c>
      <c r="H375" s="21589" t="n">
        <v>0.0</v>
      </c>
      <c r="I375" s="22019" t="n">
        <v>0.0</v>
      </c>
      <c r="J375" s="22449" t="n">
        <v>0.0</v>
      </c>
    </row>
    <row collapsed="false" customFormat="false" customHeight="false" hidden="false" ht="12.75" outlineLevel="0" r="376">
      <c r="A376" s="18580" t="s">
        <v>11</v>
      </c>
      <c r="B376" s="19010" t="s">
        <v>35</v>
      </c>
      <c r="C376" s="19440" t="s">
        <v>25</v>
      </c>
      <c r="D376" s="19870" t="s">
        <v>18</v>
      </c>
      <c r="E376" s="20300" t="n">
        <v>0.0</v>
      </c>
      <c r="F376" s="20730" t="n">
        <v>0.0</v>
      </c>
      <c r="G376" s="21160" t="n">
        <v>0.0</v>
      </c>
      <c r="H376" s="21590" t="n">
        <v>0.0</v>
      </c>
      <c r="I376" s="22020" t="n">
        <v>0.0</v>
      </c>
      <c r="J376" s="22450" t="n">
        <v>0.0</v>
      </c>
    </row>
    <row collapsed="false" customFormat="false" customHeight="false" hidden="false" ht="12.75" outlineLevel="0" r="377">
      <c r="A377" s="18581" t="s">
        <v>11</v>
      </c>
      <c r="B377" s="19011" t="s">
        <v>35</v>
      </c>
      <c r="C377" s="19441" t="s">
        <v>26</v>
      </c>
      <c r="D377" s="19871" t="s">
        <v>20</v>
      </c>
      <c r="E377" s="20301" t="n">
        <v>0.0</v>
      </c>
      <c r="F377" s="20731" t="n">
        <v>0.0</v>
      </c>
      <c r="G377" s="21161" t="n">
        <v>0.0</v>
      </c>
      <c r="H377" s="21591" t="n">
        <v>0.0</v>
      </c>
      <c r="I377" s="22021" t="n">
        <v>0.0</v>
      </c>
      <c r="J377" s="22451" t="n">
        <v>0.0</v>
      </c>
    </row>
    <row collapsed="false" customFormat="false" customHeight="false" hidden="false" ht="12.75" outlineLevel="0" r="378">
      <c r="A378" s="18582" t="s">
        <v>11</v>
      </c>
      <c r="B378" s="19012" t="s">
        <v>35</v>
      </c>
      <c r="C378" s="19442" t="s">
        <v>26</v>
      </c>
      <c r="D378" s="19872" t="s">
        <v>13</v>
      </c>
      <c r="E378" s="20302" t="n">
        <v>1.19329919458</v>
      </c>
      <c r="F378" s="20732" t="n">
        <v>1.240522049526</v>
      </c>
      <c r="G378" s="21162" t="n">
        <v>1.284889524569</v>
      </c>
      <c r="H378" s="21592" t="n">
        <v>1.2588449996500002</v>
      </c>
      <c r="I378" s="22022" t="n">
        <v>1.233901630722</v>
      </c>
      <c r="J378" s="22452" t="n">
        <v>1.130663296977</v>
      </c>
    </row>
    <row collapsed="false" customFormat="false" customHeight="false" hidden="false" ht="12.75" outlineLevel="0" r="379">
      <c r="A379" s="18583" t="s">
        <v>11</v>
      </c>
      <c r="B379" s="19013" t="s">
        <v>35</v>
      </c>
      <c r="C379" s="19443" t="s">
        <v>26</v>
      </c>
      <c r="D379" s="19873" t="s">
        <v>16</v>
      </c>
      <c r="E379" s="20303" t="n">
        <v>0.0</v>
      </c>
      <c r="F379" s="20733" t="n">
        <v>0.0</v>
      </c>
      <c r="G379" s="21163" t="n">
        <v>0.0</v>
      </c>
      <c r="H379" s="21593" t="n">
        <v>0.0</v>
      </c>
      <c r="I379" s="22023" t="n">
        <v>0.0</v>
      </c>
      <c r="J379" s="22453" t="n">
        <v>0.0</v>
      </c>
    </row>
    <row collapsed="false" customFormat="false" customHeight="false" hidden="false" ht="12.75" outlineLevel="0" r="380">
      <c r="A380" s="18584" t="s">
        <v>11</v>
      </c>
      <c r="B380" s="19014" t="s">
        <v>35</v>
      </c>
      <c r="C380" s="19444" t="s">
        <v>26</v>
      </c>
      <c r="D380" s="19874" t="s">
        <v>14</v>
      </c>
      <c r="E380" s="20304" t="n">
        <v>0.0</v>
      </c>
      <c r="F380" s="20734" t="n">
        <v>0.0</v>
      </c>
      <c r="G380" s="21164" t="n">
        <v>0.0</v>
      </c>
      <c r="H380" s="21594" t="n">
        <v>0.0</v>
      </c>
      <c r="I380" s="22024" t="n">
        <v>0.0</v>
      </c>
      <c r="J380" s="22454" t="n">
        <v>0.0</v>
      </c>
    </row>
    <row collapsed="false" customFormat="false" customHeight="false" hidden="false" ht="12.75" outlineLevel="0" r="381">
      <c r="A381" s="18585" t="s">
        <v>11</v>
      </c>
      <c r="B381" s="19015" t="s">
        <v>35</v>
      </c>
      <c r="C381" s="19445" t="s">
        <v>26</v>
      </c>
      <c r="D381" s="19875" t="s">
        <v>18</v>
      </c>
      <c r="E381" s="20305" t="n">
        <v>0.0</v>
      </c>
      <c r="F381" s="20735" t="n">
        <v>0.0</v>
      </c>
      <c r="G381" s="21165" t="n">
        <v>0.0</v>
      </c>
      <c r="H381" s="21595" t="n">
        <v>0.0</v>
      </c>
      <c r="I381" s="22025" t="n">
        <v>0.0</v>
      </c>
      <c r="J381" s="22455" t="n">
        <v>0.0</v>
      </c>
    </row>
    <row collapsed="false" customFormat="false" customHeight="false" hidden="false" ht="12.75" outlineLevel="0" r="382">
      <c r="A382" s="18586" t="s">
        <v>11</v>
      </c>
      <c r="B382" s="19016" t="s">
        <v>35</v>
      </c>
      <c r="C382" s="19446" t="s">
        <v>27</v>
      </c>
      <c r="D382" s="19876" t="s">
        <v>20</v>
      </c>
      <c r="E382" s="20306" t="n">
        <v>0.0</v>
      </c>
      <c r="F382" s="20736" t="n">
        <v>0.0</v>
      </c>
      <c r="G382" s="21166" t="n">
        <v>0.0</v>
      </c>
      <c r="H382" s="21596" t="n">
        <v>0.0</v>
      </c>
      <c r="I382" s="22026" t="n">
        <v>0.0</v>
      </c>
      <c r="J382" s="22456" t="n">
        <v>0.0</v>
      </c>
    </row>
    <row collapsed="false" customFormat="false" customHeight="false" hidden="false" ht="12.75" outlineLevel="0" r="383">
      <c r="A383" s="18587" t="s">
        <v>11</v>
      </c>
      <c r="B383" s="19017" t="s">
        <v>35</v>
      </c>
      <c r="C383" s="19447" t="s">
        <v>27</v>
      </c>
      <c r="D383" s="19877" t="s">
        <v>13</v>
      </c>
      <c r="E383" s="20307" t="n">
        <v>0.2799224409529</v>
      </c>
      <c r="F383" s="20737" t="n">
        <v>0.2952833736567</v>
      </c>
      <c r="G383" s="21167" t="n">
        <v>0.3093889919928</v>
      </c>
      <c r="H383" s="21597" t="n">
        <v>0.3153070979333</v>
      </c>
      <c r="I383" s="22027" t="n">
        <v>0.32159335212240003</v>
      </c>
      <c r="J383" s="22457" t="n">
        <v>0.33837130999619996</v>
      </c>
    </row>
    <row collapsed="false" customFormat="false" customHeight="false" hidden="false" ht="12.75" outlineLevel="0" r="384">
      <c r="A384" s="18588" t="s">
        <v>11</v>
      </c>
      <c r="B384" s="19018" t="s">
        <v>35</v>
      </c>
      <c r="C384" s="19448" t="s">
        <v>27</v>
      </c>
      <c r="D384" s="19878" t="s">
        <v>16</v>
      </c>
      <c r="E384" s="20308" t="n">
        <v>0.0</v>
      </c>
      <c r="F384" s="20738" t="n">
        <v>0.0</v>
      </c>
      <c r="G384" s="21168" t="n">
        <v>0.0</v>
      </c>
      <c r="H384" s="21598" t="n">
        <v>0.0</v>
      </c>
      <c r="I384" s="22028" t="n">
        <v>0.0</v>
      </c>
      <c r="J384" s="22458" t="n">
        <v>0.0</v>
      </c>
    </row>
    <row collapsed="false" customFormat="false" customHeight="false" hidden="false" ht="12.75" outlineLevel="0" r="385">
      <c r="A385" s="18589" t="s">
        <v>11</v>
      </c>
      <c r="B385" s="19019" t="s">
        <v>35</v>
      </c>
      <c r="C385" s="19449" t="s">
        <v>27</v>
      </c>
      <c r="D385" s="19879" t="s">
        <v>14</v>
      </c>
      <c r="E385" s="20309" t="n">
        <v>0.0</v>
      </c>
      <c r="F385" s="20739" t="n">
        <v>0.0</v>
      </c>
      <c r="G385" s="21169" t="n">
        <v>0.0</v>
      </c>
      <c r="H385" s="21599" t="n">
        <v>0.0</v>
      </c>
      <c r="I385" s="22029" t="n">
        <v>0.0</v>
      </c>
      <c r="J385" s="22459" t="n">
        <v>0.0</v>
      </c>
    </row>
    <row collapsed="false" customFormat="false" customHeight="false" hidden="false" ht="12.75" outlineLevel="0" r="386">
      <c r="A386" s="18590" t="s">
        <v>11</v>
      </c>
      <c r="B386" s="19020" t="s">
        <v>35</v>
      </c>
      <c r="C386" s="19450" t="s">
        <v>27</v>
      </c>
      <c r="D386" s="19880" t="s">
        <v>18</v>
      </c>
      <c r="E386" s="20310" t="n">
        <v>0.0</v>
      </c>
      <c r="F386" s="20740" t="n">
        <v>0.0</v>
      </c>
      <c r="G386" s="21170" t="n">
        <v>0.0</v>
      </c>
      <c r="H386" s="21600" t="n">
        <v>0.0</v>
      </c>
      <c r="I386" s="22030" t="n">
        <v>0.0</v>
      </c>
      <c r="J386" s="22460" t="n">
        <v>0.0</v>
      </c>
    </row>
    <row collapsed="false" customFormat="false" customHeight="false" hidden="false" ht="12.75" outlineLevel="0" r="387">
      <c r="A387" s="18591" t="s">
        <v>11</v>
      </c>
      <c r="B387" s="19021" t="s">
        <v>36</v>
      </c>
      <c r="C387" s="19451" t="s">
        <v>12</v>
      </c>
      <c r="D387" s="19881" t="s">
        <v>20</v>
      </c>
      <c r="E387" s="20311" t="n">
        <v>0.191692847162</v>
      </c>
      <c r="F387" s="20741" t="n">
        <v>0.1631860475452</v>
      </c>
      <c r="G387" s="21171" t="n">
        <v>0.1445470164936</v>
      </c>
      <c r="H387" s="21601" t="n">
        <v>0.12284161180640002</v>
      </c>
      <c r="I387" s="22031" t="n">
        <v>0.10458852103409999</v>
      </c>
      <c r="J387" s="22461" t="n">
        <v>0.0580818142769</v>
      </c>
    </row>
    <row collapsed="false" customFormat="false" customHeight="false" hidden="false" ht="12.75" outlineLevel="0" r="388">
      <c r="A388" s="18592" t="s">
        <v>11</v>
      </c>
      <c r="B388" s="19022" t="s">
        <v>36</v>
      </c>
      <c r="C388" s="19452" t="s">
        <v>12</v>
      </c>
      <c r="D388" s="19882" t="s">
        <v>13</v>
      </c>
      <c r="E388" s="20312" t="n">
        <v>0.0250171753583</v>
      </c>
      <c r="F388" s="20742" t="n">
        <v>0.4403235599518</v>
      </c>
      <c r="G388" s="21172" t="n">
        <v>0.6979322448274</v>
      </c>
      <c r="H388" s="21602" t="n">
        <v>0.8487820039464</v>
      </c>
      <c r="I388" s="22032" t="n">
        <v>0.957536734731</v>
      </c>
      <c r="J388" s="22462" t="n">
        <v>1.1124006756652</v>
      </c>
    </row>
    <row collapsed="false" customFormat="false" customHeight="false" hidden="false" ht="12.75" outlineLevel="0" r="389">
      <c r="A389" s="18593" t="s">
        <v>11</v>
      </c>
      <c r="B389" s="19023" t="s">
        <v>36</v>
      </c>
      <c r="C389" s="19453" t="s">
        <v>12</v>
      </c>
      <c r="D389" s="19883" t="s">
        <v>16</v>
      </c>
      <c r="E389" s="20313" t="n">
        <v>1.1925397473700001</v>
      </c>
      <c r="F389" s="20743" t="n">
        <v>0.8613190196867001</v>
      </c>
      <c r="G389" s="21173" t="n">
        <v>0.6732981689859999</v>
      </c>
      <c r="H389" s="21603" t="n">
        <v>0.511808458334</v>
      </c>
      <c r="I389" s="22033" t="n">
        <v>0.390431585046</v>
      </c>
      <c r="J389" s="22463" t="n">
        <v>0.15727301214199998</v>
      </c>
    </row>
    <row collapsed="false" customFormat="false" customHeight="false" hidden="false" ht="12.75" outlineLevel="0" r="390">
      <c r="A390" s="18594" t="s">
        <v>11</v>
      </c>
      <c r="B390" s="19024" t="s">
        <v>36</v>
      </c>
      <c r="C390" s="19454" t="s">
        <v>12</v>
      </c>
      <c r="D390" s="19884" t="s">
        <v>14</v>
      </c>
      <c r="E390" s="20314" t="n">
        <v>9.098026654000001E-4</v>
      </c>
      <c r="F390" s="20744" t="n">
        <v>7.745052194E-4</v>
      </c>
      <c r="G390" s="21174" t="n">
        <v>6.860429235E-4</v>
      </c>
      <c r="H390" s="21604" t="n">
        <v>5.8302721E-4</v>
      </c>
      <c r="I390" s="22034" t="n">
        <v>4.963958159E-4</v>
      </c>
      <c r="J390" s="22464" t="n">
        <v>2.756673811E-4</v>
      </c>
    </row>
    <row collapsed="false" customFormat="false" customHeight="false" hidden="false" ht="12.75" outlineLevel="0" r="391">
      <c r="A391" s="18595" t="s">
        <v>11</v>
      </c>
      <c r="B391" s="19025" t="s">
        <v>36</v>
      </c>
      <c r="C391" s="19455" t="s">
        <v>12</v>
      </c>
      <c r="D391" s="19885" t="s">
        <v>18</v>
      </c>
      <c r="E391" s="20315" t="n">
        <v>0.0</v>
      </c>
      <c r="F391" s="20745" t="n">
        <v>0.0</v>
      </c>
      <c r="G391" s="21175" t="n">
        <v>0.0</v>
      </c>
      <c r="H391" s="21605" t="n">
        <v>0.0</v>
      </c>
      <c r="I391" s="22035" t="n">
        <v>0.0</v>
      </c>
      <c r="J391" s="22465" t="n">
        <v>0.0</v>
      </c>
    </row>
    <row collapsed="false" customFormat="false" customHeight="false" hidden="false" ht="12.75" outlineLevel="0" r="392">
      <c r="A392" s="18596" t="s">
        <v>11</v>
      </c>
      <c r="B392" s="19026" t="s">
        <v>36</v>
      </c>
      <c r="C392" s="19456" t="s">
        <v>17</v>
      </c>
      <c r="D392" s="19886" t="s">
        <v>20</v>
      </c>
      <c r="E392" s="20316" t="n">
        <v>0.0</v>
      </c>
      <c r="F392" s="20746" t="n">
        <v>0.0</v>
      </c>
      <c r="G392" s="21176" t="n">
        <v>0.0</v>
      </c>
      <c r="H392" s="21606" t="n">
        <v>0.0</v>
      </c>
      <c r="I392" s="22036" t="n">
        <v>0.0</v>
      </c>
      <c r="J392" s="22466" t="n">
        <v>0.0</v>
      </c>
    </row>
    <row collapsed="false" customFormat="false" customHeight="false" hidden="false" ht="12.75" outlineLevel="0" r="393">
      <c r="A393" s="18597" t="s">
        <v>11</v>
      </c>
      <c r="B393" s="19027" t="s">
        <v>36</v>
      </c>
      <c r="C393" s="19457" t="s">
        <v>17</v>
      </c>
      <c r="D393" s="19887" t="s">
        <v>13</v>
      </c>
      <c r="E393" s="20317" t="n">
        <v>0.0250171753583</v>
      </c>
      <c r="F393" s="20747" t="n">
        <v>0.027714233841199996</v>
      </c>
      <c r="G393" s="21177" t="n">
        <v>0.030169688697</v>
      </c>
      <c r="H393" s="21607" t="n">
        <v>0.0276066293366</v>
      </c>
      <c r="I393" s="22037" t="n">
        <v>0.0252861332216</v>
      </c>
      <c r="J393" s="22467" t="n">
        <v>0.019922299284899997</v>
      </c>
    </row>
    <row collapsed="false" customFormat="false" customHeight="false" hidden="false" ht="12.75" outlineLevel="0" r="394">
      <c r="A394" s="18598" t="s">
        <v>11</v>
      </c>
      <c r="B394" s="19028" t="s">
        <v>36</v>
      </c>
      <c r="C394" s="19458" t="s">
        <v>17</v>
      </c>
      <c r="D394" s="19888" t="s">
        <v>16</v>
      </c>
      <c r="E394" s="20318" t="n">
        <v>0.0</v>
      </c>
      <c r="F394" s="20748" t="n">
        <v>0.0</v>
      </c>
      <c r="G394" s="21178" t="n">
        <v>0.0</v>
      </c>
      <c r="H394" s="21608" t="n">
        <v>0.0</v>
      </c>
      <c r="I394" s="22038" t="n">
        <v>0.0</v>
      </c>
      <c r="J394" s="22468" t="n">
        <v>0.0</v>
      </c>
    </row>
    <row collapsed="false" customFormat="false" customHeight="false" hidden="false" ht="12.75" outlineLevel="0" r="395">
      <c r="A395" s="18599" t="s">
        <v>11</v>
      </c>
      <c r="B395" s="19029" t="s">
        <v>36</v>
      </c>
      <c r="C395" s="19459" t="s">
        <v>17</v>
      </c>
      <c r="D395" s="19889" t="s">
        <v>14</v>
      </c>
      <c r="E395" s="20319" t="n">
        <v>0.0</v>
      </c>
      <c r="F395" s="20749" t="n">
        <v>0.0</v>
      </c>
      <c r="G395" s="21179" t="n">
        <v>0.0</v>
      </c>
      <c r="H395" s="21609" t="n">
        <v>0.0</v>
      </c>
      <c r="I395" s="22039" t="n">
        <v>0.0</v>
      </c>
      <c r="J395" s="22469" t="n">
        <v>0.0</v>
      </c>
    </row>
    <row collapsed="false" customFormat="false" customHeight="false" hidden="false" ht="12.75" outlineLevel="0" r="396">
      <c r="A396" s="18600" t="s">
        <v>11</v>
      </c>
      <c r="B396" s="19030" t="s">
        <v>36</v>
      </c>
      <c r="C396" s="19460" t="s">
        <v>17</v>
      </c>
      <c r="D396" s="19890" t="s">
        <v>18</v>
      </c>
      <c r="E396" s="20320" t="n">
        <v>0.0</v>
      </c>
      <c r="F396" s="20750" t="n">
        <v>0.0</v>
      </c>
      <c r="G396" s="21180" t="n">
        <v>0.0</v>
      </c>
      <c r="H396" s="21610" t="n">
        <v>0.0</v>
      </c>
      <c r="I396" s="22040" t="n">
        <v>0.0</v>
      </c>
      <c r="J396" s="22470" t="n">
        <v>0.0</v>
      </c>
    </row>
    <row collapsed="false" customFormat="false" customHeight="false" hidden="false" ht="12.75" outlineLevel="0" r="397">
      <c r="A397" s="18601" t="s">
        <v>11</v>
      </c>
      <c r="B397" s="19031" t="s">
        <v>36</v>
      </c>
      <c r="C397" s="19461" t="s">
        <v>19</v>
      </c>
      <c r="D397" s="19891" t="s">
        <v>20</v>
      </c>
      <c r="E397" s="20321" t="n">
        <v>0.17996171144</v>
      </c>
      <c r="F397" s="20751" t="n">
        <v>0.1534518004752</v>
      </c>
      <c r="G397" s="21181" t="n">
        <v>0.1910015966598</v>
      </c>
      <c r="H397" s="21611" t="n">
        <v>0.3664905181882</v>
      </c>
      <c r="I397" s="22041" t="n">
        <v>0.6167653777481</v>
      </c>
      <c r="J397" s="22471" t="n">
        <v>1.0911485811571</v>
      </c>
    </row>
    <row collapsed="false" customFormat="false" customHeight="false" hidden="false" ht="12.75" outlineLevel="0" r="398">
      <c r="A398" s="18602" t="s">
        <v>11</v>
      </c>
      <c r="B398" s="19032" t="s">
        <v>36</v>
      </c>
      <c r="C398" s="19462" t="s">
        <v>19</v>
      </c>
      <c r="D398" s="19892" t="s">
        <v>13</v>
      </c>
      <c r="E398" s="20322" t="n">
        <v>0.333775946952</v>
      </c>
      <c r="F398" s="20752" t="n">
        <v>0.25227559994020005</v>
      </c>
      <c r="G398" s="21182" t="n">
        <v>0.18076701293209999</v>
      </c>
      <c r="H398" s="21612" t="n">
        <v>0.1182649287808</v>
      </c>
      <c r="I398" s="22042" t="n">
        <v>0.0679395968441</v>
      </c>
      <c r="J398" s="22472" t="n">
        <v>0.06677321219020001</v>
      </c>
    </row>
    <row collapsed="false" customFormat="false" customHeight="false" hidden="false" ht="12.75" outlineLevel="0" r="399">
      <c r="A399" s="18603" t="s">
        <v>11</v>
      </c>
      <c r="B399" s="19033" t="s">
        <v>36</v>
      </c>
      <c r="C399" s="19463" t="s">
        <v>19</v>
      </c>
      <c r="D399" s="19893" t="s">
        <v>16</v>
      </c>
      <c r="E399" s="20323" t="n">
        <v>1.16208350496</v>
      </c>
      <c r="F399" s="20753" t="n">
        <v>0.869831632134</v>
      </c>
      <c r="G399" s="21183" t="n">
        <v>0.5985880879945</v>
      </c>
      <c r="H399" s="21613" t="n">
        <v>0.3641342882737</v>
      </c>
      <c r="I399" s="22043" t="n">
        <v>0.1559950781569</v>
      </c>
      <c r="J399" s="22473" t="n">
        <v>3.7402503769999997E-4</v>
      </c>
    </row>
    <row collapsed="false" customFormat="false" customHeight="false" hidden="false" ht="12.75" outlineLevel="0" r="400">
      <c r="A400" s="18604" t="s">
        <v>11</v>
      </c>
      <c r="B400" s="19034" t="s">
        <v>36</v>
      </c>
      <c r="C400" s="19464" t="s">
        <v>19</v>
      </c>
      <c r="D400" s="19894" t="s">
        <v>14</v>
      </c>
      <c r="E400" s="20324" t="n">
        <v>1.66818313171</v>
      </c>
      <c r="F400" s="20754" t="n">
        <v>2.1800449409435996</v>
      </c>
      <c r="G400" s="21184" t="n">
        <v>2.2961141925360997</v>
      </c>
      <c r="H400" s="21614" t="n">
        <v>2.1214684237514</v>
      </c>
      <c r="I400" s="22044" t="n">
        <v>1.7901953095529997</v>
      </c>
      <c r="J400" s="22474" t="n">
        <v>0.1249217224731</v>
      </c>
    </row>
    <row collapsed="false" customFormat="false" customHeight="false" hidden="false" ht="12.75" outlineLevel="0" r="401">
      <c r="A401" s="18605" t="s">
        <v>11</v>
      </c>
      <c r="B401" s="19035" t="s">
        <v>36</v>
      </c>
      <c r="C401" s="19465" t="s">
        <v>19</v>
      </c>
      <c r="D401" s="19895" t="s">
        <v>18</v>
      </c>
      <c r="E401" s="20325" t="n">
        <v>0.19113531612</v>
      </c>
      <c r="F401" s="20755" t="n">
        <v>0.15595756933110003</v>
      </c>
      <c r="G401" s="21185" t="n">
        <v>0.1265139690955</v>
      </c>
      <c r="H401" s="21615" t="n">
        <v>0.1969127332026</v>
      </c>
      <c r="I401" s="22045" t="n">
        <v>0.3301950441443</v>
      </c>
      <c r="J401" s="22475" t="n">
        <v>1.112760285629</v>
      </c>
    </row>
    <row collapsed="false" customFormat="false" customHeight="false" hidden="false" ht="12.75" outlineLevel="0" r="402">
      <c r="A402" s="18606" t="s">
        <v>11</v>
      </c>
      <c r="B402" s="19036" t="s">
        <v>36</v>
      </c>
      <c r="C402" s="19466" t="s">
        <v>21</v>
      </c>
      <c r="D402" s="19896" t="s">
        <v>20</v>
      </c>
      <c r="E402" s="20326" t="n">
        <v>0.0</v>
      </c>
      <c r="F402" s="20756" t="n">
        <v>0.0</v>
      </c>
      <c r="G402" s="21186" t="n">
        <v>0.0</v>
      </c>
      <c r="H402" s="21616" t="n">
        <v>0.0</v>
      </c>
      <c r="I402" s="22046" t="n">
        <v>0.0</v>
      </c>
      <c r="J402" s="22476" t="n">
        <v>0.0</v>
      </c>
    </row>
    <row collapsed="false" customFormat="false" customHeight="false" hidden="false" ht="12.75" outlineLevel="0" r="403">
      <c r="A403" s="18607" t="s">
        <v>11</v>
      </c>
      <c r="B403" s="19037" t="s">
        <v>36</v>
      </c>
      <c r="C403" s="19467" t="s">
        <v>21</v>
      </c>
      <c r="D403" s="19897" t="s">
        <v>13</v>
      </c>
      <c r="E403" s="20327" t="n">
        <v>0.1500985703121</v>
      </c>
      <c r="F403" s="20757" t="n">
        <v>0.1455356873113</v>
      </c>
      <c r="G403" s="21187" t="n">
        <v>0.1407025514032</v>
      </c>
      <c r="H403" s="21617" t="n">
        <v>0.1314345811546</v>
      </c>
      <c r="I403" s="22047" t="n">
        <v>0.1289856630356</v>
      </c>
      <c r="J403" s="22477" t="n">
        <v>0.1290626939228</v>
      </c>
    </row>
    <row collapsed="false" customFormat="false" customHeight="false" hidden="false" ht="12.75" outlineLevel="0" r="404">
      <c r="A404" s="18608" t="s">
        <v>11</v>
      </c>
      <c r="B404" s="19038" t="s">
        <v>36</v>
      </c>
      <c r="C404" s="19468" t="s">
        <v>21</v>
      </c>
      <c r="D404" s="19898" t="s">
        <v>16</v>
      </c>
      <c r="E404" s="20328" t="n">
        <v>0.0</v>
      </c>
      <c r="F404" s="20758" t="n">
        <v>0.0</v>
      </c>
      <c r="G404" s="21188" t="n">
        <v>0.0</v>
      </c>
      <c r="H404" s="21618" t="n">
        <v>0.0</v>
      </c>
      <c r="I404" s="22048" t="n">
        <v>0.0</v>
      </c>
      <c r="J404" s="22478" t="n">
        <v>0.0</v>
      </c>
    </row>
    <row collapsed="false" customFormat="false" customHeight="false" hidden="false" ht="12.75" outlineLevel="0" r="405">
      <c r="A405" s="18609" t="s">
        <v>11</v>
      </c>
      <c r="B405" s="19039" t="s">
        <v>36</v>
      </c>
      <c r="C405" s="19469" t="s">
        <v>21</v>
      </c>
      <c r="D405" s="19899" t="s">
        <v>14</v>
      </c>
      <c r="E405" s="20329" t="n">
        <v>0.0</v>
      </c>
      <c r="F405" s="20759" t="n">
        <v>0.0</v>
      </c>
      <c r="G405" s="21189" t="n">
        <v>0.0</v>
      </c>
      <c r="H405" s="21619" t="n">
        <v>0.0</v>
      </c>
      <c r="I405" s="22049" t="n">
        <v>0.0</v>
      </c>
      <c r="J405" s="22479" t="n">
        <v>0.0</v>
      </c>
    </row>
    <row collapsed="false" customFormat="false" customHeight="false" hidden="false" ht="12.75" outlineLevel="0" r="406">
      <c r="A406" s="18610" t="s">
        <v>11</v>
      </c>
      <c r="B406" s="19040" t="s">
        <v>36</v>
      </c>
      <c r="C406" s="19470" t="s">
        <v>21</v>
      </c>
      <c r="D406" s="19900" t="s">
        <v>18</v>
      </c>
      <c r="E406" s="20330" t="n">
        <v>0.0</v>
      </c>
      <c r="F406" s="20760" t="n">
        <v>0.0</v>
      </c>
      <c r="G406" s="21190" t="n">
        <v>0.0</v>
      </c>
      <c r="H406" s="21620" t="n">
        <v>0.0</v>
      </c>
      <c r="I406" s="22050" t="n">
        <v>0.0</v>
      </c>
      <c r="J406" s="22480" t="n">
        <v>0.0</v>
      </c>
    </row>
    <row collapsed="false" customFormat="false" customHeight="false" hidden="false" ht="12.75" outlineLevel="0" r="407">
      <c r="A407" s="18611" t="s">
        <v>11</v>
      </c>
      <c r="B407" s="19041" t="s">
        <v>36</v>
      </c>
      <c r="C407" s="19471" t="s">
        <v>22</v>
      </c>
      <c r="D407" s="19901" t="s">
        <v>20</v>
      </c>
      <c r="E407" s="20331" t="n">
        <v>0.0298014363624</v>
      </c>
      <c r="F407" s="20761" t="n">
        <v>0.020126864331100003</v>
      </c>
      <c r="G407" s="21191" t="n">
        <v>0.014736088368500001</v>
      </c>
      <c r="H407" s="21621" t="n">
        <v>0.010583344449</v>
      </c>
      <c r="I407" s="22051" t="n">
        <v>0.0076263642787000015</v>
      </c>
      <c r="J407" s="22481" t="n">
        <v>0.0024061019381</v>
      </c>
    </row>
    <row collapsed="false" customFormat="false" customHeight="false" hidden="false" ht="12.75" outlineLevel="0" r="408">
      <c r="A408" s="18612" t="s">
        <v>11</v>
      </c>
      <c r="B408" s="19042" t="s">
        <v>36</v>
      </c>
      <c r="C408" s="19472" t="s">
        <v>22</v>
      </c>
      <c r="D408" s="19902" t="s">
        <v>13</v>
      </c>
      <c r="E408" s="20332" t="n">
        <v>0.087650236307</v>
      </c>
      <c r="F408" s="20762" t="n">
        <v>0.1201874862454</v>
      </c>
      <c r="G408" s="21192" t="n">
        <v>0.14101015389680002</v>
      </c>
      <c r="H408" s="21622" t="n">
        <v>0.1509380327121</v>
      </c>
      <c r="I408" s="22052" t="n">
        <v>0.1575677818367</v>
      </c>
      <c r="J408" s="22482" t="n">
        <v>0.1542498443964</v>
      </c>
    </row>
    <row collapsed="false" customFormat="false" customHeight="false" hidden="false" ht="12.75" outlineLevel="0" r="409">
      <c r="A409" s="18613" t="s">
        <v>11</v>
      </c>
      <c r="B409" s="19043" t="s">
        <v>36</v>
      </c>
      <c r="C409" s="19473" t="s">
        <v>22</v>
      </c>
      <c r="D409" s="19903" t="s">
        <v>16</v>
      </c>
      <c r="E409" s="20333" t="n">
        <v>0.0</v>
      </c>
      <c r="F409" s="20763" t="n">
        <v>0.0</v>
      </c>
      <c r="G409" s="21193" t="n">
        <v>0.0</v>
      </c>
      <c r="H409" s="21623" t="n">
        <v>0.0</v>
      </c>
      <c r="I409" s="22053" t="n">
        <v>0.0</v>
      </c>
      <c r="J409" s="22483" t="n">
        <v>0.0</v>
      </c>
    </row>
    <row collapsed="false" customFormat="false" customHeight="false" hidden="false" ht="12.75" outlineLevel="0" r="410">
      <c r="A410" s="18614" t="s">
        <v>11</v>
      </c>
      <c r="B410" s="19044" t="s">
        <v>36</v>
      </c>
      <c r="C410" s="19474" t="s">
        <v>22</v>
      </c>
      <c r="D410" s="19904" t="s">
        <v>14</v>
      </c>
      <c r="E410" s="20334" t="n">
        <v>0.09171366047929999</v>
      </c>
      <c r="F410" s="20764" t="n">
        <v>0.0724563933924</v>
      </c>
      <c r="G410" s="21194" t="n">
        <v>0.0600215736049</v>
      </c>
      <c r="H410" s="21624" t="n">
        <v>0.0483105058992</v>
      </c>
      <c r="I410" s="22054" t="n">
        <v>0.038955048219</v>
      </c>
      <c r="J410" s="22484" t="n">
        <v>0.0170793074212</v>
      </c>
    </row>
    <row collapsed="false" customFormat="false" customHeight="false" hidden="false" ht="12.75" outlineLevel="0" r="411">
      <c r="A411" s="18615" t="s">
        <v>11</v>
      </c>
      <c r="B411" s="19045" t="s">
        <v>36</v>
      </c>
      <c r="C411" s="19475" t="s">
        <v>22</v>
      </c>
      <c r="D411" s="19905" t="s">
        <v>18</v>
      </c>
      <c r="E411" s="20335" t="n">
        <v>0.0</v>
      </c>
      <c r="F411" s="20765" t="n">
        <v>0.0</v>
      </c>
      <c r="G411" s="21195" t="n">
        <v>0.0</v>
      </c>
      <c r="H411" s="21625" t="n">
        <v>0.0</v>
      </c>
      <c r="I411" s="22055" t="n">
        <v>0.0</v>
      </c>
      <c r="J411" s="22485" t="n">
        <v>0.0</v>
      </c>
    </row>
    <row collapsed="false" customFormat="false" customHeight="false" hidden="false" ht="12.75" outlineLevel="0" r="412">
      <c r="A412" s="18616" t="s">
        <v>11</v>
      </c>
      <c r="B412" s="19046" t="s">
        <v>36</v>
      </c>
      <c r="C412" s="19476" t="s">
        <v>23</v>
      </c>
      <c r="D412" s="19906" t="s">
        <v>20</v>
      </c>
      <c r="E412" s="20336" t="n">
        <v>0.0</v>
      </c>
      <c r="F412" s="20766" t="n">
        <v>0.0</v>
      </c>
      <c r="G412" s="21196" t="n">
        <v>0.0</v>
      </c>
      <c r="H412" s="21626" t="n">
        <v>0.0</v>
      </c>
      <c r="I412" s="22056" t="n">
        <v>0.0</v>
      </c>
      <c r="J412" s="22486" t="n">
        <v>0.0</v>
      </c>
    </row>
    <row collapsed="false" customFormat="false" customHeight="false" hidden="false" ht="12.75" outlineLevel="0" r="413">
      <c r="A413" s="18617" t="s">
        <v>11</v>
      </c>
      <c r="B413" s="19047" t="s">
        <v>36</v>
      </c>
      <c r="C413" s="19477" t="s">
        <v>23</v>
      </c>
      <c r="D413" s="19907" t="s">
        <v>13</v>
      </c>
      <c r="E413" s="20337" t="n">
        <v>1.6010514796470001</v>
      </c>
      <c r="F413" s="20767" t="n">
        <v>1.6143077179898002</v>
      </c>
      <c r="G413" s="21197" t="n">
        <v>1.5247231393472997</v>
      </c>
      <c r="H413" s="21627" t="n">
        <v>1.2642403829503002</v>
      </c>
      <c r="I413" s="22057" t="n">
        <v>1.0012213470859002</v>
      </c>
      <c r="J413" s="22487" t="n">
        <v>0.6422579752765999</v>
      </c>
    </row>
    <row collapsed="false" customFormat="false" customHeight="false" hidden="false" ht="12.75" outlineLevel="0" r="414">
      <c r="A414" s="18618" t="s">
        <v>11</v>
      </c>
      <c r="B414" s="19048" t="s">
        <v>36</v>
      </c>
      <c r="C414" s="19478" t="s">
        <v>23</v>
      </c>
      <c r="D414" s="19908" t="s">
        <v>16</v>
      </c>
      <c r="E414" s="20338" t="n">
        <v>0.0</v>
      </c>
      <c r="F414" s="20768" t="n">
        <v>0.0</v>
      </c>
      <c r="G414" s="21198" t="n">
        <v>0.0</v>
      </c>
      <c r="H414" s="21628" t="n">
        <v>0.0</v>
      </c>
      <c r="I414" s="22058" t="n">
        <v>0.0</v>
      </c>
      <c r="J414" s="22488" t="n">
        <v>0.0</v>
      </c>
    </row>
    <row collapsed="false" customFormat="false" customHeight="false" hidden="false" ht="12.75" outlineLevel="0" r="415">
      <c r="A415" s="18619" t="s">
        <v>11</v>
      </c>
      <c r="B415" s="19049" t="s">
        <v>36</v>
      </c>
      <c r="C415" s="19479" t="s">
        <v>23</v>
      </c>
      <c r="D415" s="19909" t="s">
        <v>14</v>
      </c>
      <c r="E415" s="20339" t="n">
        <v>0.0</v>
      </c>
      <c r="F415" s="20769" t="n">
        <v>0.0</v>
      </c>
      <c r="G415" s="21199" t="n">
        <v>0.0</v>
      </c>
      <c r="H415" s="21629" t="n">
        <v>0.0</v>
      </c>
      <c r="I415" s="22059" t="n">
        <v>0.0</v>
      </c>
      <c r="J415" s="22489" t="n">
        <v>0.0</v>
      </c>
    </row>
    <row collapsed="false" customFormat="false" customHeight="false" hidden="false" ht="12.75" outlineLevel="0" r="416">
      <c r="A416" s="18620" t="s">
        <v>11</v>
      </c>
      <c r="B416" s="19050" t="s">
        <v>36</v>
      </c>
      <c r="C416" s="19480" t="s">
        <v>23</v>
      </c>
      <c r="D416" s="19910" t="s">
        <v>18</v>
      </c>
      <c r="E416" s="20340" t="n">
        <v>0.0</v>
      </c>
      <c r="F416" s="20770" t="n">
        <v>0.0</v>
      </c>
      <c r="G416" s="21200" t="n">
        <v>0.0</v>
      </c>
      <c r="H416" s="21630" t="n">
        <v>0.0</v>
      </c>
      <c r="I416" s="22060" t="n">
        <v>0.0</v>
      </c>
      <c r="J416" s="22490" t="n">
        <v>0.0</v>
      </c>
    </row>
    <row collapsed="false" customFormat="false" customHeight="false" hidden="false" ht="12.75" outlineLevel="0" r="417">
      <c r="A417" s="18621" t="s">
        <v>11</v>
      </c>
      <c r="B417" s="19051" t="s">
        <v>36</v>
      </c>
      <c r="C417" s="19481" t="s">
        <v>24</v>
      </c>
      <c r="D417" s="19911" t="s">
        <v>20</v>
      </c>
      <c r="E417" s="20341" t="n">
        <v>0.0221307897886</v>
      </c>
      <c r="F417" s="20771" t="n">
        <v>0.050946838451799994</v>
      </c>
      <c r="G417" s="21201" t="n">
        <v>0.0717265514428</v>
      </c>
      <c r="H417" s="21631" t="n">
        <v>0.0864276882014</v>
      </c>
      <c r="I417" s="22061" t="n">
        <v>0.08667285419120001</v>
      </c>
      <c r="J417" s="22491" t="n">
        <v>0.0714059397806</v>
      </c>
    </row>
    <row collapsed="false" customFormat="false" customHeight="false" hidden="false" ht="12.75" outlineLevel="0" r="418">
      <c r="A418" s="18622" t="s">
        <v>11</v>
      </c>
      <c r="B418" s="19052" t="s">
        <v>36</v>
      </c>
      <c r="C418" s="19482" t="s">
        <v>24</v>
      </c>
      <c r="D418" s="19912" t="s">
        <v>13</v>
      </c>
      <c r="E418" s="20342" t="n">
        <v>0.1292097172634</v>
      </c>
      <c r="F418" s="20772" t="n">
        <v>0.1701377661471</v>
      </c>
      <c r="G418" s="21202" t="n">
        <v>0.1906343259355</v>
      </c>
      <c r="H418" s="21632" t="n">
        <v>0.1868555979168</v>
      </c>
      <c r="I418" s="22062" t="n">
        <v>0.1756562305276</v>
      </c>
      <c r="J418" s="22492" t="n">
        <v>0.09895946403</v>
      </c>
    </row>
    <row collapsed="false" customFormat="false" customHeight="false" hidden="false" ht="12.75" outlineLevel="0" r="419">
      <c r="A419" s="18623" t="s">
        <v>11</v>
      </c>
      <c r="B419" s="19053" t="s">
        <v>36</v>
      </c>
      <c r="C419" s="19483" t="s">
        <v>24</v>
      </c>
      <c r="D419" s="19913" t="s">
        <v>16</v>
      </c>
      <c r="E419" s="20343" t="n">
        <v>0.17670688992140002</v>
      </c>
      <c r="F419" s="20773" t="n">
        <v>0.1129592584183</v>
      </c>
      <c r="G419" s="21203" t="n">
        <v>0.0575866183302</v>
      </c>
      <c r="H419" s="21633" t="n">
        <v>0.0146365724156</v>
      </c>
      <c r="I419" s="22063" t="n">
        <v>0.0091834872008</v>
      </c>
      <c r="J419" s="22493" t="n">
        <v>2.829418432E-4</v>
      </c>
    </row>
    <row collapsed="false" customFormat="false" customHeight="false" hidden="false" ht="12.75" outlineLevel="0" r="420">
      <c r="A420" s="18624" t="s">
        <v>11</v>
      </c>
      <c r="B420" s="19054" t="s">
        <v>36</v>
      </c>
      <c r="C420" s="19484" t="s">
        <v>24</v>
      </c>
      <c r="D420" s="19914" t="s">
        <v>14</v>
      </c>
      <c r="E420" s="20344" t="n">
        <v>0.15318648094839998</v>
      </c>
      <c r="F420" s="20774" t="n">
        <v>0.131725267833</v>
      </c>
      <c r="G420" s="21204" t="n">
        <v>0.11138386240880001</v>
      </c>
      <c r="H420" s="21634" t="n">
        <v>0.08933343442670001</v>
      </c>
      <c r="I420" s="22064" t="n">
        <v>0.06856075533330001</v>
      </c>
      <c r="J420" s="22494" t="n">
        <v>0.0244222726396</v>
      </c>
    </row>
    <row collapsed="false" customFormat="false" customHeight="false" hidden="false" ht="12.75" outlineLevel="0" r="421">
      <c r="A421" s="18625" t="s">
        <v>11</v>
      </c>
      <c r="B421" s="19055" t="s">
        <v>36</v>
      </c>
      <c r="C421" s="19485" t="s">
        <v>24</v>
      </c>
      <c r="D421" s="19915" t="s">
        <v>18</v>
      </c>
      <c r="E421" s="20345" t="n">
        <v>0.0237255518203</v>
      </c>
      <c r="F421" s="20775" t="n">
        <v>0.024594414906999998</v>
      </c>
      <c r="G421" s="21205" t="n">
        <v>0.024485472099</v>
      </c>
      <c r="H421" s="21635" t="n">
        <v>0.023601174398500003</v>
      </c>
      <c r="I421" s="22065" t="n">
        <v>0.022130087984999994</v>
      </c>
      <c r="J421" s="22495" t="n">
        <v>0.016654142869</v>
      </c>
    </row>
    <row collapsed="false" customFormat="false" customHeight="false" hidden="false" ht="12.75" outlineLevel="0" r="422">
      <c r="A422" s="18626" t="s">
        <v>11</v>
      </c>
      <c r="B422" s="19056" t="s">
        <v>36</v>
      </c>
      <c r="C422" s="19486" t="s">
        <v>25</v>
      </c>
      <c r="D422" s="19916" t="s">
        <v>20</v>
      </c>
      <c r="E422" s="20346" t="n">
        <v>0.0</v>
      </c>
      <c r="F422" s="20776" t="n">
        <v>0.0</v>
      </c>
      <c r="G422" s="21206" t="n">
        <v>0.0</v>
      </c>
      <c r="H422" s="21636" t="n">
        <v>0.0</v>
      </c>
      <c r="I422" s="22066" t="n">
        <v>0.0</v>
      </c>
      <c r="J422" s="22496" t="n">
        <v>0.0</v>
      </c>
    </row>
    <row collapsed="false" customFormat="false" customHeight="false" hidden="false" ht="12.75" outlineLevel="0" r="423">
      <c r="A423" s="18627" t="s">
        <v>11</v>
      </c>
      <c r="B423" s="19057" t="s">
        <v>36</v>
      </c>
      <c r="C423" s="19487" t="s">
        <v>25</v>
      </c>
      <c r="D423" s="19917" t="s">
        <v>13</v>
      </c>
      <c r="E423" s="20347" t="n">
        <v>0.250171753583</v>
      </c>
      <c r="F423" s="20777" t="n">
        <v>0.2472638872352</v>
      </c>
      <c r="G423" s="21207" t="n">
        <v>0.24360309746270004</v>
      </c>
      <c r="H423" s="21637" t="n">
        <v>0.2365656065</v>
      </c>
      <c r="I423" s="22067" t="n">
        <v>0.22984621260989999</v>
      </c>
      <c r="J423" s="22497" t="n">
        <v>0.2043378677814</v>
      </c>
    </row>
    <row collapsed="false" customFormat="false" customHeight="false" hidden="false" ht="12.75" outlineLevel="0" r="424">
      <c r="A424" s="18628" t="s">
        <v>11</v>
      </c>
      <c r="B424" s="19058" t="s">
        <v>36</v>
      </c>
      <c r="C424" s="19488" t="s">
        <v>25</v>
      </c>
      <c r="D424" s="19918" t="s">
        <v>16</v>
      </c>
      <c r="E424" s="20348" t="n">
        <v>0.0</v>
      </c>
      <c r="F424" s="20778" t="n">
        <v>0.0</v>
      </c>
      <c r="G424" s="21208" t="n">
        <v>0.0</v>
      </c>
      <c r="H424" s="21638" t="n">
        <v>0.0</v>
      </c>
      <c r="I424" s="22068" t="n">
        <v>0.0</v>
      </c>
      <c r="J424" s="22498" t="n">
        <v>0.0</v>
      </c>
    </row>
    <row collapsed="false" customFormat="false" customHeight="false" hidden="false" ht="12.75" outlineLevel="0" r="425">
      <c r="A425" s="18629" t="s">
        <v>11</v>
      </c>
      <c r="B425" s="19059" t="s">
        <v>36</v>
      </c>
      <c r="C425" s="19489" t="s">
        <v>25</v>
      </c>
      <c r="D425" s="19919" t="s">
        <v>14</v>
      </c>
      <c r="E425" s="20349" t="n">
        <v>0.0</v>
      </c>
      <c r="F425" s="20779" t="n">
        <v>0.0</v>
      </c>
      <c r="G425" s="21209" t="n">
        <v>0.0</v>
      </c>
      <c r="H425" s="21639" t="n">
        <v>0.0</v>
      </c>
      <c r="I425" s="22069" t="n">
        <v>0.0</v>
      </c>
      <c r="J425" s="22499" t="n">
        <v>0.0</v>
      </c>
    </row>
    <row collapsed="false" customFormat="false" customHeight="false" hidden="false" ht="12.75" outlineLevel="0" r="426">
      <c r="A426" s="18630" t="s">
        <v>11</v>
      </c>
      <c r="B426" s="19060" t="s">
        <v>36</v>
      </c>
      <c r="C426" s="19490" t="s">
        <v>25</v>
      </c>
      <c r="D426" s="19920" t="s">
        <v>18</v>
      </c>
      <c r="E426" s="20350" t="n">
        <v>0.0</v>
      </c>
      <c r="F426" s="20780" t="n">
        <v>0.0</v>
      </c>
      <c r="G426" s="21210" t="n">
        <v>0.0</v>
      </c>
      <c r="H426" s="21640" t="n">
        <v>0.0</v>
      </c>
      <c r="I426" s="22070" t="n">
        <v>0.0</v>
      </c>
      <c r="J426" s="22500" t="n">
        <v>0.0</v>
      </c>
    </row>
    <row collapsed="false" customFormat="false" customHeight="false" hidden="false" ht="12.75" outlineLevel="0" r="427">
      <c r="A427" s="18631" t="s">
        <v>11</v>
      </c>
      <c r="B427" s="19061" t="s">
        <v>36</v>
      </c>
      <c r="C427" s="19491" t="s">
        <v>27</v>
      </c>
      <c r="D427" s="19921" t="s">
        <v>20</v>
      </c>
      <c r="E427" s="20351" t="n">
        <v>0.0</v>
      </c>
      <c r="F427" s="20781" t="n">
        <v>0.0</v>
      </c>
      <c r="G427" s="21211" t="n">
        <v>0.0</v>
      </c>
      <c r="H427" s="21641" t="n">
        <v>0.0</v>
      </c>
      <c r="I427" s="22071" t="n">
        <v>0.0</v>
      </c>
      <c r="J427" s="22501" t="n">
        <v>0.0</v>
      </c>
    </row>
    <row collapsed="false" customFormat="false" customHeight="false" hidden="false" ht="12.75" outlineLevel="0" r="428">
      <c r="A428" s="18632" t="s">
        <v>11</v>
      </c>
      <c r="B428" s="19062" t="s">
        <v>36</v>
      </c>
      <c r="C428" s="19492" t="s">
        <v>27</v>
      </c>
      <c r="D428" s="19922" t="s">
        <v>13</v>
      </c>
      <c r="E428" s="20352" t="n">
        <v>0.37524645572399995</v>
      </c>
      <c r="F428" s="20782" t="n">
        <v>0.39211319721680005</v>
      </c>
      <c r="G428" s="21212" t="n">
        <v>0.40782938017439996</v>
      </c>
      <c r="H428" s="21642" t="n">
        <v>0.41391057987960006</v>
      </c>
      <c r="I428" s="22072" t="n">
        <v>0.42032044668330004</v>
      </c>
      <c r="J428" s="22502" t="n">
        <v>0.43836943530949996</v>
      </c>
    </row>
    <row collapsed="false" customFormat="false" customHeight="false" hidden="false" ht="12.75" outlineLevel="0" r="429">
      <c r="A429" s="18633" t="s">
        <v>11</v>
      </c>
      <c r="B429" s="19063" t="s">
        <v>36</v>
      </c>
      <c r="C429" s="19493" t="s">
        <v>27</v>
      </c>
      <c r="D429" s="19923" t="s">
        <v>16</v>
      </c>
      <c r="E429" s="20353" t="n">
        <v>0.0</v>
      </c>
      <c r="F429" s="20783" t="n">
        <v>0.0</v>
      </c>
      <c r="G429" s="21213" t="n">
        <v>0.0</v>
      </c>
      <c r="H429" s="21643" t="n">
        <v>0.0</v>
      </c>
      <c r="I429" s="22073" t="n">
        <v>0.0</v>
      </c>
      <c r="J429" s="22503" t="n">
        <v>0.0</v>
      </c>
    </row>
    <row collapsed="false" customFormat="false" customHeight="false" hidden="false" ht="12.75" outlineLevel="0" r="430">
      <c r="A430" s="18634" t="s">
        <v>11</v>
      </c>
      <c r="B430" s="19064" t="s">
        <v>36</v>
      </c>
      <c r="C430" s="19494" t="s">
        <v>27</v>
      </c>
      <c r="D430" s="19924" t="s">
        <v>14</v>
      </c>
      <c r="E430" s="20354" t="n">
        <v>0.0</v>
      </c>
      <c r="F430" s="20784" t="n">
        <v>0.0</v>
      </c>
      <c r="G430" s="21214" t="n">
        <v>0.0</v>
      </c>
      <c r="H430" s="21644" t="n">
        <v>0.0</v>
      </c>
      <c r="I430" s="22074" t="n">
        <v>0.0</v>
      </c>
      <c r="J430" s="22504" t="n">
        <v>0.0</v>
      </c>
    </row>
    <row collapsed="false" customFormat="false" customHeight="false" hidden="false" ht="12.75" outlineLevel="0" r="431">
      <c r="A431" s="18635" t="s">
        <v>11</v>
      </c>
      <c r="B431" s="19065" t="s">
        <v>36</v>
      </c>
      <c r="C431" s="19495" t="s">
        <v>27</v>
      </c>
      <c r="D431" s="19925" t="s">
        <v>18</v>
      </c>
      <c r="E431" s="20355" t="n">
        <v>0.0</v>
      </c>
      <c r="F431" s="20785" t="n">
        <v>0.0</v>
      </c>
      <c r="G431" s="21215" t="n">
        <v>0.0</v>
      </c>
      <c r="H431" s="21645" t="n">
        <v>0.0</v>
      </c>
      <c r="I431" s="22075" t="n">
        <v>0.0</v>
      </c>
      <c r="J431" s="22505" t="n">
        <v>0.0</v>
      </c>
    </row>
    <row collapsed="false" customFormat="false" customHeight="false" hidden="false" ht="12.75" outlineLevel="0" r="449">
      <c r="A449" s="0" t="s">
        <v>37</v>
      </c>
    </row>
    <row collapsed="false" customFormat="false" customHeight="false" hidden="false" ht="12.75" outlineLevel="0" r="450">
      <c r="A450" s="22506" t="s">
        <v>0</v>
      </c>
      <c r="B450" s="22507" t="s">
        <v>38</v>
      </c>
      <c r="C450" s="22508" t="s">
        <v>39</v>
      </c>
      <c r="D450" s="22509" t="s">
        <v>40</v>
      </c>
      <c r="E450" s="22510" t="s">
        <v>41</v>
      </c>
      <c r="F450" s="22511" t="s">
        <v>42</v>
      </c>
      <c r="G450" s="22512" t="s">
        <v>43</v>
      </c>
      <c r="H450" s="22513" t="s">
        <v>44</v>
      </c>
      <c r="I450" s="8"/>
      <c r="J450" s="8"/>
    </row>
    <row collapsed="false" customFormat="false" customHeight="false" hidden="false" ht="13.4" outlineLevel="0" r="451">
      <c r="A451" s="22514" t="s">
        <v>11</v>
      </c>
      <c r="B451" s="22530" t="s">
        <v>45</v>
      </c>
      <c r="C451" s="22546" t="s">
        <v>19</v>
      </c>
      <c r="D451" s="22562" t="n">
        <v>0.6906250364843001</v>
      </c>
      <c r="E451" s="22578" t="n">
        <v>6.785610490937099</v>
      </c>
      <c r="F451" s="22594" t="n">
        <v>3.9803818114303997</v>
      </c>
      <c r="G451" s="22610" t="n">
        <v>16.310147770816897</v>
      </c>
      <c r="H451" s="22626" t="n">
        <v>2.3675569808617998</v>
      </c>
    </row>
    <row collapsed="false" customFormat="false" customHeight="false" hidden="false" ht="12.75" outlineLevel="0" r="452">
      <c r="A452" s="22515" t="s">
        <v>11</v>
      </c>
      <c r="B452" s="22531" t="s">
        <v>45</v>
      </c>
      <c r="C452" s="22547" t="s">
        <v>46</v>
      </c>
      <c r="D452" s="22563" t="n">
        <v>0.33096508457810003</v>
      </c>
      <c r="E452" s="22579" t="n">
        <v>6.6205481541641</v>
      </c>
      <c r="F452" s="22595" t="n">
        <v>0.15219331651069998</v>
      </c>
      <c r="G452" s="22611" t="n">
        <v>0.6895168408181</v>
      </c>
      <c r="H452" s="22627" t="n">
        <v>0.1293459771996</v>
      </c>
    </row>
    <row collapsed="false" customFormat="false" customHeight="false" hidden="false" ht="12.75" outlineLevel="0" r="453">
      <c r="A453" s="22516" t="s">
        <v>11</v>
      </c>
      <c r="B453" s="22532" t="s">
        <v>45</v>
      </c>
      <c r="C453" s="22548" t="s">
        <v>47</v>
      </c>
      <c r="D453" s="22564" t="n">
        <v>0.0</v>
      </c>
      <c r="E453" s="22580" t="n">
        <v>15.1663993856879</v>
      </c>
      <c r="F453" s="22596" t="n">
        <v>0.0</v>
      </c>
      <c r="G453" s="22612" t="n">
        <v>0.0</v>
      </c>
      <c r="H453" s="22628" t="n">
        <v>0.0</v>
      </c>
    </row>
    <row collapsed="false" customFormat="false" customHeight="false" hidden="false" ht="12.75" outlineLevel="0" r="454">
      <c r="A454" s="22517" t="s">
        <v>11</v>
      </c>
      <c r="B454" s="22533" t="s">
        <v>45</v>
      </c>
      <c r="C454" s="22549" t="s">
        <v>21</v>
      </c>
      <c r="D454" s="22565" t="n">
        <v>0.0</v>
      </c>
      <c r="E454" s="22581" t="n">
        <v>2.5533827742505997</v>
      </c>
      <c r="F454" s="22597" t="n">
        <v>0.0</v>
      </c>
      <c r="G454" s="22613" t="n">
        <v>0.0</v>
      </c>
      <c r="H454" s="22629" t="n">
        <v>0.0</v>
      </c>
    </row>
    <row collapsed="false" customFormat="false" customHeight="false" hidden="false" ht="12.75" outlineLevel="0" r="455">
      <c r="A455" s="22518" t="s">
        <v>11</v>
      </c>
      <c r="B455" s="22534" t="s">
        <v>48</v>
      </c>
      <c r="C455" s="22550" t="s">
        <v>19</v>
      </c>
      <c r="D455" s="22566" t="n">
        <v>1.6218039904879002</v>
      </c>
      <c r="E455" s="22582" t="n">
        <v>4.255278848</v>
      </c>
      <c r="F455" s="22598" t="n">
        <v>4.735599654035201</v>
      </c>
      <c r="G455" s="22614" t="n">
        <v>8.089892080278299</v>
      </c>
      <c r="H455" s="22630" t="n">
        <v>0.3674510273475</v>
      </c>
    </row>
    <row collapsed="false" customFormat="false" customHeight="false" hidden="false" ht="12.75" outlineLevel="0" r="456">
      <c r="A456" s="22519" t="s">
        <v>11</v>
      </c>
      <c r="B456" s="22535" t="s">
        <v>48</v>
      </c>
      <c r="C456" s="22551" t="s">
        <v>46</v>
      </c>
      <c r="D456" s="22567" t="n">
        <v>1.0190343626146001</v>
      </c>
      <c r="E456" s="22583" t="n">
        <v>3.9561320736340004</v>
      </c>
      <c r="F456" s="22599" t="n">
        <v>1.8135789135536</v>
      </c>
      <c r="G456" s="22615" t="n">
        <v>2.4709434767953002</v>
      </c>
      <c r="H456" s="22631" t="n">
        <v>0.117609920944</v>
      </c>
    </row>
    <row collapsed="false" customFormat="false" customHeight="false" hidden="false" ht="12.75" outlineLevel="0" r="457">
      <c r="A457" s="22520" t="s">
        <v>11</v>
      </c>
      <c r="B457" s="22536" t="s">
        <v>48</v>
      </c>
      <c r="C457" s="22552" t="s">
        <v>47</v>
      </c>
      <c r="D457" s="22568" t="n">
        <v>0.0</v>
      </c>
      <c r="E457" s="22584" t="n">
        <v>19.4740359554902</v>
      </c>
      <c r="F457" s="22600" t="n">
        <v>0.0</v>
      </c>
      <c r="G457" s="22616" t="n">
        <v>0.0</v>
      </c>
      <c r="H457" s="22632" t="n">
        <v>0.0</v>
      </c>
    </row>
    <row collapsed="false" customFormat="false" customHeight="false" hidden="false" ht="12.75" outlineLevel="0" r="458">
      <c r="A458" s="22521" t="s">
        <v>11</v>
      </c>
      <c r="B458" s="22537" t="s">
        <v>48</v>
      </c>
      <c r="C458" s="22553" t="s">
        <v>21</v>
      </c>
      <c r="D458" s="22569" t="n">
        <v>0.0</v>
      </c>
      <c r="E458" s="22585" t="n">
        <v>0.9324418667154001</v>
      </c>
      <c r="F458" s="22601" t="n">
        <v>0.0</v>
      </c>
      <c r="G458" s="22617" t="n">
        <v>0.0</v>
      </c>
      <c r="H458" s="22633" t="n">
        <v>0.0</v>
      </c>
    </row>
    <row collapsed="false" customFormat="false" customHeight="false" hidden="false" ht="12.75" outlineLevel="0" r="459">
      <c r="A459" s="22522" t="s">
        <v>11</v>
      </c>
      <c r="B459" s="22538" t="s">
        <v>49</v>
      </c>
      <c r="C459" s="22554" t="s">
        <v>19</v>
      </c>
      <c r="D459" s="22570" t="n">
        <v>0.2902088311111</v>
      </c>
      <c r="E459" s="22586" t="n">
        <v>1.2702526007549</v>
      </c>
      <c r="F459" s="22602" t="n">
        <v>2.8857025066213002</v>
      </c>
      <c r="G459" s="22618" t="n">
        <v>8.264899863485601</v>
      </c>
      <c r="H459" s="22634" t="n">
        <v>1.0461433792211</v>
      </c>
    </row>
    <row collapsed="false" customFormat="false" customHeight="false" hidden="false" ht="12.75" outlineLevel="0" r="460">
      <c r="A460" s="22523" t="s">
        <v>11</v>
      </c>
      <c r="B460" s="22539" t="s">
        <v>49</v>
      </c>
      <c r="C460" s="22555" t="s">
        <v>46</v>
      </c>
      <c r="D460" s="22571" t="n">
        <v>0.5643450901553</v>
      </c>
      <c r="E460" s="22587" t="n">
        <v>2.4979796237378</v>
      </c>
      <c r="F460" s="22603" t="n">
        <v>1.1563198343223</v>
      </c>
      <c r="G460" s="22619" t="n">
        <v>2.7948587817418</v>
      </c>
      <c r="H460" s="22635" t="n">
        <v>0.3653701014559</v>
      </c>
    </row>
    <row collapsed="false" customFormat="false" customHeight="false" hidden="false" ht="12.75" outlineLevel="0" r="461">
      <c r="A461" s="22524" t="s">
        <v>11</v>
      </c>
      <c r="B461" s="22540" t="s">
        <v>49</v>
      </c>
      <c r="C461" s="22556" t="s">
        <v>47</v>
      </c>
      <c r="D461" s="22572" t="n">
        <v>0.0</v>
      </c>
      <c r="E461" s="22588" t="n">
        <v>7.6268669874168005</v>
      </c>
      <c r="F461" s="22604" t="n">
        <v>0.0</v>
      </c>
      <c r="G461" s="22620" t="n">
        <v>0.0</v>
      </c>
      <c r="H461" s="22636" t="n">
        <v>0.0</v>
      </c>
    </row>
    <row collapsed="false" customFormat="false" customHeight="false" hidden="false" ht="12.75" outlineLevel="0" r="462">
      <c r="A462" s="22525" t="s">
        <v>11</v>
      </c>
      <c r="B462" s="22541" t="s">
        <v>49</v>
      </c>
      <c r="C462" s="22557" t="s">
        <v>21</v>
      </c>
      <c r="D462" s="22573" t="n">
        <v>0.0</v>
      </c>
      <c r="E462" s="22589" t="n">
        <v>0.46022277306219994</v>
      </c>
      <c r="F462" s="22605" t="n">
        <v>0.0</v>
      </c>
      <c r="G462" s="22621" t="n">
        <v>0.0</v>
      </c>
      <c r="H462" s="22637" t="n">
        <v>0.0</v>
      </c>
    </row>
    <row collapsed="false" customFormat="false" customHeight="false" hidden="false" ht="12.75" outlineLevel="0" r="463">
      <c r="A463" s="22526" t="s">
        <v>11</v>
      </c>
      <c r="B463" s="22542" t="s">
        <v>20</v>
      </c>
      <c r="C463" s="22558" t="s">
        <v>19</v>
      </c>
      <c r="D463" s="22574" t="n">
        <v>2.2975463599698998</v>
      </c>
      <c r="E463" s="22590" t="n">
        <v>5.5278277553415</v>
      </c>
      <c r="F463" s="22606" t="n">
        <v>9.5046119283526</v>
      </c>
      <c r="G463" s="22622" t="n">
        <v>22.512467408697496</v>
      </c>
      <c r="H463" s="22638" t="n">
        <v>2.2629399177335</v>
      </c>
    </row>
    <row collapsed="false" customFormat="false" customHeight="false" hidden="false" ht="12.75" outlineLevel="0" r="464">
      <c r="A464" s="22527" t="s">
        <v>11</v>
      </c>
      <c r="B464" s="22543" t="s">
        <v>20</v>
      </c>
      <c r="C464" s="22559" t="s">
        <v>46</v>
      </c>
      <c r="D464" s="22575" t="n">
        <v>2.8899087018061</v>
      </c>
      <c r="E464" s="22591" t="n">
        <v>12.721346144363</v>
      </c>
      <c r="F464" s="22607" t="n">
        <v>2.6680832774792003</v>
      </c>
      <c r="G464" s="22623" t="n">
        <v>8.7551393428628</v>
      </c>
      <c r="H464" s="22639" t="n">
        <v>0.6247063240914</v>
      </c>
    </row>
    <row collapsed="false" customFormat="false" customHeight="false" hidden="false" ht="12.75" outlineLevel="0" r="465">
      <c r="A465" s="22528" t="s">
        <v>11</v>
      </c>
      <c r="B465" s="22544" t="s">
        <v>20</v>
      </c>
      <c r="C465" s="22560" t="s">
        <v>47</v>
      </c>
      <c r="D465" s="22576" t="n">
        <v>0.0</v>
      </c>
      <c r="E465" s="22592" t="n">
        <v>17.6743125967365</v>
      </c>
      <c r="F465" s="22608" t="n">
        <v>0.0</v>
      </c>
      <c r="G465" s="22624" t="n">
        <v>0.0</v>
      </c>
      <c r="H465" s="22640" t="n">
        <v>0.0</v>
      </c>
    </row>
    <row collapsed="false" customFormat="false" customHeight="false" hidden="false" ht="12.75" outlineLevel="0" r="466">
      <c r="A466" s="22529" t="s">
        <v>11</v>
      </c>
      <c r="B466" s="22545" t="s">
        <v>20</v>
      </c>
      <c r="C466" s="22561" t="s">
        <v>21</v>
      </c>
      <c r="D466" s="22577" t="n">
        <v>0.0</v>
      </c>
      <c r="E466" s="22593" t="n">
        <v>1.9663936330031</v>
      </c>
      <c r="F466" s="22609" t="n">
        <v>0.0</v>
      </c>
      <c r="G466" s="22625" t="n">
        <v>0.0</v>
      </c>
      <c r="H466" s="22641" t="n">
        <v>0.0</v>
      </c>
    </row>
    <row collapsed="false" customFormat="false" customHeight="false" hidden="false" ht="12.8" outlineLevel="0" r="467">
      <c r="D467" s="0" t="n">
        <f aca="false">SUM(D$451:D$466)</f>
        <v>9.7044374572073</v>
      </c>
      <c r="E467" s="0" t="n">
        <f aca="false">SUM(E$451:E$466)</f>
        <v>109.489031663295</v>
      </c>
      <c r="F467" s="0" t="n">
        <f aca="false">SUM(F$451:F$466)</f>
        <v>26.8964712423053</v>
      </c>
      <c r="G467" s="0" t="n">
        <f aca="false">SUM(G$451:G$466)</f>
        <v>69.8878655654963</v>
      </c>
      <c r="H467" s="0" t="n">
        <f aca="false">SUM(H$451:H$466)</f>
        <v>7.2811236288548</v>
      </c>
      <c r="I467" s="9" t="n">
        <f aca="false">SUM(D$467:H$467)</f>
        <v>223.258929557159</v>
      </c>
    </row>
    <row collapsed="false" customFormat="false" customHeight="false" hidden="false" ht="12.8" outlineLevel="0" r="469">
      <c r="A469" s="0" t="s">
        <v>50</v>
      </c>
    </row>
    <row collapsed="false" customFormat="false" customHeight="false" hidden="false" ht="12.75" outlineLevel="0" r="470">
      <c r="A470" s="22642" t="s">
        <v>0</v>
      </c>
      <c r="B470" s="22643" t="s">
        <v>38</v>
      </c>
      <c r="C470" s="22644" t="s">
        <v>39</v>
      </c>
      <c r="D470" s="22645" t="s">
        <v>51</v>
      </c>
      <c r="E470" s="22646" t="s">
        <v>52</v>
      </c>
      <c r="F470" s="22647" t="s">
        <v>53</v>
      </c>
      <c r="G470" s="22648" t="s">
        <v>54</v>
      </c>
      <c r="H470" s="22649" t="s">
        <v>55</v>
      </c>
    </row>
    <row collapsed="false" customFormat="false" customHeight="false" hidden="false" ht="13.4" outlineLevel="0" r="471">
      <c r="A471" s="22650" t="s">
        <v>11</v>
      </c>
      <c r="B471" s="22666" t="s">
        <v>45</v>
      </c>
      <c r="C471" s="22682" t="s">
        <v>19</v>
      </c>
      <c r="D471" s="22698" t="n">
        <v>0.7132988583755</v>
      </c>
      <c r="E471" s="22714" t="n">
        <v>6.83421882521</v>
      </c>
      <c r="F471" s="22730" t="n">
        <v>4.4261162821883</v>
      </c>
      <c r="G471" s="22746" t="n">
        <v>15.489677445803</v>
      </c>
      <c r="H471" s="22762" t="n">
        <v>2.5999844707957003</v>
      </c>
    </row>
    <row collapsed="false" customFormat="false" customHeight="false" hidden="false" ht="12.75" outlineLevel="0" r="472">
      <c r="A472" s="22651" t="s">
        <v>11</v>
      </c>
      <c r="B472" s="22667" t="s">
        <v>45</v>
      </c>
      <c r="C472" s="22683" t="s">
        <v>46</v>
      </c>
      <c r="D472" s="22699" t="n">
        <v>0.3195287342265</v>
      </c>
      <c r="E472" s="22715" t="n">
        <v>6.3886345644741</v>
      </c>
      <c r="F472" s="22731" t="n">
        <v>0.1808643758771</v>
      </c>
      <c r="G472" s="22747" t="n">
        <v>0.7341875458847</v>
      </c>
      <c r="H472" s="22763" t="n">
        <v>0.1262848284545</v>
      </c>
    </row>
    <row collapsed="false" customFormat="false" customHeight="false" hidden="false" ht="12.75" outlineLevel="0" r="473">
      <c r="A473" s="22652" t="s">
        <v>11</v>
      </c>
      <c r="B473" s="22668" t="s">
        <v>45</v>
      </c>
      <c r="C473" s="22684" t="s">
        <v>47</v>
      </c>
      <c r="D473" s="22700" t="n">
        <v>0.0</v>
      </c>
      <c r="E473" s="22716" t="n">
        <v>14.6521214066625</v>
      </c>
      <c r="F473" s="22732" t="n">
        <v>0.0</v>
      </c>
      <c r="G473" s="22748" t="n">
        <v>0.0</v>
      </c>
      <c r="H473" s="22764" t="n">
        <v>0.0</v>
      </c>
    </row>
    <row collapsed="false" customFormat="false" customHeight="false" hidden="false" ht="12.75" outlineLevel="0" r="474">
      <c r="A474" s="22653" t="s">
        <v>11</v>
      </c>
      <c r="B474" s="22669" t="s">
        <v>45</v>
      </c>
      <c r="C474" s="22685" t="s">
        <v>21</v>
      </c>
      <c r="D474" s="22701" t="n">
        <v>0.0</v>
      </c>
      <c r="E474" s="22717" t="n">
        <v>2.5011223171736003</v>
      </c>
      <c r="F474" s="22733" t="n">
        <v>0.0</v>
      </c>
      <c r="G474" s="22749" t="n">
        <v>0.0</v>
      </c>
      <c r="H474" s="22765" t="n">
        <v>0.0</v>
      </c>
    </row>
    <row collapsed="false" customFormat="false" customHeight="false" hidden="false" ht="12.75" outlineLevel="0" r="475">
      <c r="A475" s="22654" t="s">
        <v>11</v>
      </c>
      <c r="B475" s="22670" t="s">
        <v>48</v>
      </c>
      <c r="C475" s="22686" t="s">
        <v>19</v>
      </c>
      <c r="D475" s="22702" t="n">
        <v>1.1581246876839002</v>
      </c>
      <c r="E475" s="22718" t="n">
        <v>4.4455652890062</v>
      </c>
      <c r="F475" s="22734" t="n">
        <v>5.2749567169352</v>
      </c>
      <c r="G475" s="22750" t="n">
        <v>8.5184314987292</v>
      </c>
      <c r="H475" s="22766" t="n">
        <v>0.3773544240326</v>
      </c>
    </row>
    <row collapsed="false" customFormat="false" customHeight="false" hidden="false" ht="12.75" outlineLevel="0" r="476">
      <c r="A476" s="22655" t="s">
        <v>11</v>
      </c>
      <c r="B476" s="22671" t="s">
        <v>48</v>
      </c>
      <c r="C476" s="22687" t="s">
        <v>46</v>
      </c>
      <c r="D476" s="22703" t="n">
        <v>1.0368166250408</v>
      </c>
      <c r="E476" s="22719" t="n">
        <v>3.5043206407911995</v>
      </c>
      <c r="F476" s="22735" t="n">
        <v>2.0503025973138</v>
      </c>
      <c r="G476" s="22751" t="n">
        <v>2.627450069103</v>
      </c>
      <c r="H476" s="22767" t="n">
        <v>0.11619453806340002</v>
      </c>
    </row>
    <row collapsed="false" customFormat="false" customHeight="false" hidden="false" ht="12.75" outlineLevel="0" r="477">
      <c r="A477" s="22656" t="s">
        <v>11</v>
      </c>
      <c r="B477" s="22672" t="s">
        <v>48</v>
      </c>
      <c r="C477" s="22688" t="s">
        <v>47</v>
      </c>
      <c r="D477" s="22704" t="n">
        <v>0.0</v>
      </c>
      <c r="E477" s="22720" t="n">
        <v>19.4353133326085</v>
      </c>
      <c r="F477" s="22736" t="n">
        <v>0.0</v>
      </c>
      <c r="G477" s="22752" t="n">
        <v>0.0</v>
      </c>
      <c r="H477" s="22768" t="n">
        <v>0.0</v>
      </c>
    </row>
    <row collapsed="false" customFormat="false" customHeight="false" hidden="false" ht="12.75" outlineLevel="0" r="478">
      <c r="A478" s="22657" t="s">
        <v>11</v>
      </c>
      <c r="B478" s="22673" t="s">
        <v>48</v>
      </c>
      <c r="C478" s="22689" t="s">
        <v>21</v>
      </c>
      <c r="D478" s="22705" t="n">
        <v>0.0</v>
      </c>
      <c r="E478" s="22721" t="n">
        <v>0.8968879716839999</v>
      </c>
      <c r="F478" s="22737" t="n">
        <v>0.0</v>
      </c>
      <c r="G478" s="22753" t="n">
        <v>0.0</v>
      </c>
      <c r="H478" s="22769" t="n">
        <v>0.0</v>
      </c>
    </row>
    <row collapsed="false" customFormat="false" customHeight="false" hidden="false" ht="12.75" outlineLevel="0" r="479">
      <c r="A479" s="22658" t="s">
        <v>11</v>
      </c>
      <c r="B479" s="22674" t="s">
        <v>49</v>
      </c>
      <c r="C479" s="22690" t="s">
        <v>19</v>
      </c>
      <c r="D479" s="22706" t="n">
        <v>0.31913678760860004</v>
      </c>
      <c r="E479" s="22722" t="n">
        <v>1.3148066119969999</v>
      </c>
      <c r="F479" s="22738" t="n">
        <v>3.2022658695326</v>
      </c>
      <c r="G479" s="22754" t="n">
        <v>7.785459564098001</v>
      </c>
      <c r="H479" s="22770" t="n">
        <v>1.1591169884449999</v>
      </c>
    </row>
    <row collapsed="false" customFormat="false" customHeight="false" hidden="false" ht="12.75" outlineLevel="0" r="480">
      <c r="A480" s="22659" t="s">
        <v>11</v>
      </c>
      <c r="B480" s="22675" t="s">
        <v>49</v>
      </c>
      <c r="C480" s="22691" t="s">
        <v>46</v>
      </c>
      <c r="D480" s="22707" t="n">
        <v>0.49123419777030003</v>
      </c>
      <c r="E480" s="22723" t="n">
        <v>2.1499991862602</v>
      </c>
      <c r="F480" s="22739" t="n">
        <v>1.3104255996138</v>
      </c>
      <c r="G480" s="22755" t="n">
        <v>2.9842097439584</v>
      </c>
      <c r="H480" s="22771" t="n">
        <v>0.35779475613989997</v>
      </c>
    </row>
    <row collapsed="false" customFormat="false" customHeight="false" hidden="false" ht="12.75" outlineLevel="0" r="481">
      <c r="A481" s="22660" t="s">
        <v>11</v>
      </c>
      <c r="B481" s="22676" t="s">
        <v>49</v>
      </c>
      <c r="C481" s="22692" t="s">
        <v>47</v>
      </c>
      <c r="D481" s="22708" t="n">
        <v>0.0</v>
      </c>
      <c r="E481" s="22724" t="n">
        <v>7.5247397443574995</v>
      </c>
      <c r="F481" s="22740" t="n">
        <v>0.0</v>
      </c>
      <c r="G481" s="22756" t="n">
        <v>0.0</v>
      </c>
      <c r="H481" s="22772" t="n">
        <v>0.0</v>
      </c>
    </row>
    <row collapsed="false" customFormat="false" customHeight="false" hidden="false" ht="12.75" outlineLevel="0" r="482">
      <c r="A482" s="22661" t="s">
        <v>11</v>
      </c>
      <c r="B482" s="22677" t="s">
        <v>49</v>
      </c>
      <c r="C482" s="22693" t="s">
        <v>21</v>
      </c>
      <c r="D482" s="22709" t="n">
        <v>0.0</v>
      </c>
      <c r="E482" s="22725" t="n">
        <v>0.4486227447139</v>
      </c>
      <c r="F482" s="22741" t="n">
        <v>0.0</v>
      </c>
      <c r="G482" s="22757" t="n">
        <v>0.0</v>
      </c>
      <c r="H482" s="22773" t="n">
        <v>0.0</v>
      </c>
    </row>
    <row collapsed="false" customFormat="false" customHeight="false" hidden="false" ht="12.75" outlineLevel="0" r="483">
      <c r="A483" s="22662" t="s">
        <v>11</v>
      </c>
      <c r="B483" s="22678" t="s">
        <v>20</v>
      </c>
      <c r="C483" s="22694" t="s">
        <v>19</v>
      </c>
      <c r="D483" s="22710" t="n">
        <v>2.1128322131018002</v>
      </c>
      <c r="E483" s="22726" t="n">
        <v>5.545931507527801</v>
      </c>
      <c r="F483" s="22742" t="n">
        <v>10.5991172802336</v>
      </c>
      <c r="G483" s="22758" t="n">
        <v>22.8480227735633</v>
      </c>
      <c r="H483" s="22774" t="n">
        <v>2.4955755030616</v>
      </c>
    </row>
    <row collapsed="false" customFormat="false" customHeight="false" hidden="false" ht="12.75" outlineLevel="0" r="484">
      <c r="A484" s="22663" t="s">
        <v>11</v>
      </c>
      <c r="B484" s="22679" t="s">
        <v>20</v>
      </c>
      <c r="C484" s="22695" t="s">
        <v>46</v>
      </c>
      <c r="D484" s="22711" t="n">
        <v>2.7777757123076</v>
      </c>
      <c r="E484" s="22727" t="n">
        <v>11.5038764416453</v>
      </c>
      <c r="F484" s="22743" t="n">
        <v>3.0814286041341</v>
      </c>
      <c r="G484" s="22759" t="n">
        <v>9.4128316735729</v>
      </c>
      <c r="H484" s="22775" t="n">
        <v>0.6177817570698999</v>
      </c>
    </row>
    <row collapsed="false" customFormat="false" customHeight="false" hidden="false" ht="12.75" outlineLevel="0" r="485">
      <c r="A485" s="22664" t="s">
        <v>11</v>
      </c>
      <c r="B485" s="22680" t="s">
        <v>20</v>
      </c>
      <c r="C485" s="22696" t="s">
        <v>47</v>
      </c>
      <c r="D485" s="22712" t="n">
        <v>0.0</v>
      </c>
      <c r="E485" s="22728" t="n">
        <v>17.416856680178</v>
      </c>
      <c r="F485" s="22744" t="n">
        <v>0.0</v>
      </c>
      <c r="G485" s="22760" t="n">
        <v>0.0</v>
      </c>
      <c r="H485" s="22776" t="n">
        <v>0.0</v>
      </c>
    </row>
    <row collapsed="false" customFormat="false" customHeight="false" hidden="false" ht="12.75" outlineLevel="0" r="486">
      <c r="A486" s="22665" t="s">
        <v>11</v>
      </c>
      <c r="B486" s="22681" t="s">
        <v>20</v>
      </c>
      <c r="C486" s="22697" t="s">
        <v>21</v>
      </c>
      <c r="D486" s="22713" t="n">
        <v>0.0</v>
      </c>
      <c r="E486" s="22729" t="n">
        <v>1.8988725297849</v>
      </c>
      <c r="F486" s="22745" t="n">
        <v>0.0</v>
      </c>
      <c r="G486" s="22761" t="n">
        <v>0.0</v>
      </c>
      <c r="H486" s="22777" t="n">
        <v>0.0</v>
      </c>
    </row>
    <row collapsed="false" customFormat="false" customHeight="false" hidden="false" ht="12.8" outlineLevel="0" r="487">
      <c r="D487" s="0" t="n">
        <f aca="false">SUM(D$471:D$486)</f>
        <v>8.928747816115</v>
      </c>
      <c r="E487" s="0" t="n">
        <f aca="false">SUM(E$471:E$486)</f>
        <v>106.461889794075</v>
      </c>
      <c r="F487" s="0" t="n">
        <f aca="false">SUM(F$471:F$486)</f>
        <v>30.1254773258285</v>
      </c>
      <c r="G487" s="0" t="n">
        <f aca="false">SUM(G$471:G$486)</f>
        <v>70.4002703147125</v>
      </c>
      <c r="H487" s="0" t="n">
        <f aca="false">SUM(H$471:H$486)</f>
        <v>7.8500872660626</v>
      </c>
      <c r="I487" s="9" t="n">
        <f aca="false">SUM(D$487:H$487)</f>
        <v>223.766472516793</v>
      </c>
    </row>
    <row collapsed="false" customFormat="false" customHeight="false" hidden="false" ht="12.8" outlineLevel="0" r="491"/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71"/>
  <sheetViews>
    <sheetView colorId="64" defaultGridColor="true" rightToLeft="false" showFormulas="false" showGridLines="true" showOutlineSymbols="true" showRowColHeaders="true" showZeros="true" tabSelected="false" topLeftCell="H1" view="normal" windowProtection="false" workbookViewId="0" zoomScale="80" zoomScaleNormal="80" zoomScalePageLayoutView="100">
      <selection activeCell="U2" activeCellId="1" pane="topLeft" sqref="K76:L76 U2"/>
    </sheetView>
  </sheetViews>
  <sheetFormatPr defaultRowHeight="12.75"/>
  <cols>
    <col min="1" max="1" hidden="false" style="0" width="11.5714285714286" collapsed="true"/>
    <col min="2" max="2" hidden="false" style="0" width="32.0102040816327" collapsed="true"/>
    <col min="3" max="3" hidden="false" style="0" width="15.2295918367347" collapsed="true"/>
    <col min="4" max="10" hidden="false" style="0" width="11.5714285714286" collapsed="true"/>
    <col min="11" max="11" hidden="false" style="0" width="17.0255102040816" collapsed="true"/>
    <col min="12" max="12" hidden="false" style="0" width="18.0102040816327" collapsed="true"/>
    <col min="13" max="21" hidden="false" style="0" width="11.5714285714286" collapsed="true"/>
    <col min="22" max="22" hidden="false" style="0" width="21.3112244897959" collapsed="true"/>
    <col min="23" max="1025" hidden="false" style="0" width="11.5714285714286" collapsed="true"/>
  </cols>
  <sheetData>
    <row collapsed="false" customFormat="false" customHeight="false" hidden="false" ht="14.9" outlineLevel="0" r="1">
      <c r="A1" s="22778" t="s">
        <v>0</v>
      </c>
      <c r="B1" s="22779" t="s">
        <v>56</v>
      </c>
      <c r="C1" s="22780" t="s">
        <v>57</v>
      </c>
      <c r="D1" s="22781" t="s">
        <v>58</v>
      </c>
      <c r="E1" s="22782" t="s">
        <v>4</v>
      </c>
      <c r="F1" s="22783" t="s">
        <v>5</v>
      </c>
      <c r="G1" s="22784" t="s">
        <v>6</v>
      </c>
      <c r="H1" s="22785" t="s">
        <v>7</v>
      </c>
      <c r="I1" s="22786" t="s">
        <v>8</v>
      </c>
      <c r="J1" s="10" t="s">
        <v>0</v>
      </c>
      <c r="K1" s="23012" t="s">
        <v>0</v>
      </c>
      <c r="L1" s="23013" t="s">
        <v>56</v>
      </c>
      <c r="M1" s="23014" t="s">
        <v>57</v>
      </c>
      <c r="N1" s="23015" t="s">
        <v>58</v>
      </c>
      <c r="O1" s="23016" t="s">
        <v>4</v>
      </c>
      <c r="P1" s="23017" t="s">
        <v>5</v>
      </c>
      <c r="Q1" s="23018" t="s">
        <v>6</v>
      </c>
      <c r="R1" s="23019" t="s">
        <v>7</v>
      </c>
      <c r="S1" s="23020" t="s">
        <v>8</v>
      </c>
      <c r="T1" s="0" t="s">
        <v>59</v>
      </c>
      <c r="U1" s="11" t="s">
        <v>0</v>
      </c>
      <c r="V1" s="11" t="s">
        <v>56</v>
      </c>
      <c r="W1" s="11" t="s">
        <v>57</v>
      </c>
      <c r="X1" s="11" t="s">
        <v>58</v>
      </c>
      <c r="Y1" s="11" t="s">
        <v>4</v>
      </c>
      <c r="Z1" s="11" t="s">
        <v>5</v>
      </c>
      <c r="AA1" s="11" t="s">
        <v>6</v>
      </c>
      <c r="AB1" s="11" t="s">
        <v>7</v>
      </c>
      <c r="AC1" s="11" t="s">
        <v>8</v>
      </c>
    </row>
    <row collapsed="false" customFormat="false" customHeight="false" hidden="false" ht="25.35" outlineLevel="0" r="2">
      <c r="A2" s="22787" t="s">
        <v>11</v>
      </c>
      <c r="B2" s="22812" t="s">
        <v>60</v>
      </c>
      <c r="C2" s="22837" t="s">
        <v>18</v>
      </c>
      <c r="D2" s="22862" t="n">
        <v>7.3902532756643</v>
      </c>
      <c r="E2" s="22887" t="n">
        <v>5.8535485765269</v>
      </c>
      <c r="F2" s="22912" t="n">
        <v>4.6119861523571</v>
      </c>
      <c r="G2" s="22937" t="n">
        <v>3.8325038838351992</v>
      </c>
      <c r="H2" s="22962" t="n">
        <v>3.6072498988959003</v>
      </c>
      <c r="I2" s="22987" t="n">
        <v>9.2491602505674</v>
      </c>
      <c r="J2" s="12" t="s">
        <v>11</v>
      </c>
      <c r="K2" s="23021" t="s">
        <v>11</v>
      </c>
      <c r="L2" s="23046" t="s">
        <v>60</v>
      </c>
      <c r="M2" s="23071" t="s">
        <v>18</v>
      </c>
      <c r="N2" s="23096" t="n">
        <v>6.258350841184299</v>
      </c>
      <c r="O2" s="23121" t="n">
        <v>5.0078103176659</v>
      </c>
      <c r="P2" s="23146" t="n">
        <v>4.4149740152467</v>
      </c>
      <c r="Q2" s="23171" t="n">
        <v>4.287387266164</v>
      </c>
      <c r="R2" s="23196" t="n">
        <v>4.589926640886601</v>
      </c>
      <c r="S2" s="23221" t="n">
        <v>11.2016239822076</v>
      </c>
      <c r="U2" s="4" t="str">
        <f aca="false">$J$2</f>
        <v>AMS3</v>
      </c>
      <c r="V2" s="4" t="s">
        <v>60</v>
      </c>
      <c r="W2" s="4" t="s">
        <v>18</v>
      </c>
      <c r="X2" s="0" t="n">
        <f aca="false">N2/D2</f>
        <v>0.846838478701766</v>
      </c>
      <c r="Y2" s="0" t="n">
        <f aca="false">O2/E2</f>
        <v>0.855517000020729</v>
      </c>
      <c r="Z2" s="0" t="n">
        <f aca="false">P2/F2</f>
        <v>0.95728258268735</v>
      </c>
      <c r="AA2" s="0" t="n">
        <f aca="false">Q2/G2</f>
        <v>1.11869091229037</v>
      </c>
      <c r="AB2" s="0" t="n">
        <f aca="false">R2/H2</f>
        <v>1.27241715144035</v>
      </c>
      <c r="AC2" s="0" t="n">
        <f aca="false">S2/I2</f>
        <v>1.18671108015731</v>
      </c>
    </row>
    <row collapsed="false" customFormat="false" customHeight="false" hidden="false" ht="25.35" outlineLevel="0" r="3">
      <c r="A3" s="22788" t="s">
        <v>11</v>
      </c>
      <c r="B3" s="22813" t="s">
        <v>60</v>
      </c>
      <c r="C3" s="22838" t="s">
        <v>20</v>
      </c>
      <c r="D3" s="22863" t="n">
        <v>3.2636026263352003</v>
      </c>
      <c r="E3" s="22888" t="n">
        <v>4.554865199676001</v>
      </c>
      <c r="F3" s="22913" t="n">
        <v>5.4378753031487</v>
      </c>
      <c r="G3" s="22938" t="n">
        <v>6.492821374442299</v>
      </c>
      <c r="H3" s="22963" t="n">
        <v>7.7719181920829</v>
      </c>
      <c r="I3" s="22988" t="n">
        <v>5.4292069624354</v>
      </c>
      <c r="J3" s="12" t="s">
        <v>11</v>
      </c>
      <c r="K3" s="23022" t="s">
        <v>11</v>
      </c>
      <c r="L3" s="23047" t="s">
        <v>60</v>
      </c>
      <c r="M3" s="23072" t="s">
        <v>20</v>
      </c>
      <c r="N3" s="23097" t="n">
        <v>3.3641977648352004</v>
      </c>
      <c r="O3" s="23122" t="n">
        <v>5.8115039680125</v>
      </c>
      <c r="P3" s="23147" t="n">
        <v>7.684429339029699</v>
      </c>
      <c r="Q3" s="23172" t="n">
        <v>9.4151255035885</v>
      </c>
      <c r="R3" s="23197" t="n">
        <v>11.087778215765601</v>
      </c>
      <c r="S3" s="23222" t="n">
        <v>6.7810629606088</v>
      </c>
      <c r="U3" s="4" t="str">
        <f aca="false">$J$3</f>
        <v>AMS3</v>
      </c>
      <c r="V3" s="4" t="s">
        <v>60</v>
      </c>
      <c r="W3" s="4" t="s">
        <v>20</v>
      </c>
      <c r="X3" s="0" t="n">
        <f aca="false">N3/D3</f>
        <v>1.03082334156991</v>
      </c>
      <c r="Y3" s="0" t="n">
        <f aca="false">O3/E3</f>
        <v>1.27588934320732</v>
      </c>
      <c r="Z3" s="0" t="n">
        <f aca="false">P3/F3</f>
        <v>1.41313084810536</v>
      </c>
      <c r="AA3" s="0" t="n">
        <f aca="false">Q3/G3</f>
        <v>1.45008232332546</v>
      </c>
      <c r="AB3" s="0" t="n">
        <f aca="false">R3/H3</f>
        <v>1.42664628496225</v>
      </c>
      <c r="AC3" s="0" t="n">
        <f aca="false">S3/I3</f>
        <v>1.24313127730726</v>
      </c>
    </row>
    <row collapsed="false" customFormat="false" customHeight="false" hidden="false" ht="37.3" outlineLevel="0" r="4">
      <c r="A4" s="22789" t="s">
        <v>11</v>
      </c>
      <c r="B4" s="22814" t="s">
        <v>61</v>
      </c>
      <c r="C4" s="22839" t="s">
        <v>18</v>
      </c>
      <c r="D4" s="22864" t="n">
        <v>0.0035332709121</v>
      </c>
      <c r="E4" s="22889" t="n">
        <v>0.0345851593059</v>
      </c>
      <c r="F4" s="22914" t="n">
        <v>0.0627380134165</v>
      </c>
      <c r="G4" s="22939" t="n">
        <v>0.11541142976049999</v>
      </c>
      <c r="H4" s="22964" t="n">
        <v>0.2423268363141</v>
      </c>
      <c r="I4" s="22989" t="n">
        <v>1.7321411147449999</v>
      </c>
      <c r="J4" s="12" t="s">
        <v>11</v>
      </c>
      <c r="K4" s="23023" t="s">
        <v>11</v>
      </c>
      <c r="L4" s="23048" t="s">
        <v>61</v>
      </c>
      <c r="M4" s="23073" t="s">
        <v>18</v>
      </c>
      <c r="N4" s="23098" t="n">
        <v>0.0037658440103000004</v>
      </c>
      <c r="O4" s="23123" t="n">
        <v>0.0431386527611</v>
      </c>
      <c r="P4" s="23148" t="n">
        <v>0.0895699069345</v>
      </c>
      <c r="Q4" s="23173" t="n">
        <v>0.17827647107539998</v>
      </c>
      <c r="R4" s="23198" t="n">
        <v>0.36168981935359995</v>
      </c>
      <c r="S4" s="23223" t="n">
        <v>1.9079311725764</v>
      </c>
      <c r="U4" s="4" t="str">
        <f aca="false">$J$4</f>
        <v>AMS3</v>
      </c>
      <c r="V4" s="4" t="s">
        <v>61</v>
      </c>
      <c r="W4" s="4" t="s">
        <v>18</v>
      </c>
      <c r="X4" s="0" t="n">
        <f aca="false">N4/D4</f>
        <v>1.06582373782988</v>
      </c>
      <c r="Y4" s="0" t="n">
        <f aca="false">O4/E4</f>
        <v>1.24731687309998</v>
      </c>
      <c r="Z4" s="0" t="n">
        <f aca="false">P4/F4</f>
        <v>1.42768159297411</v>
      </c>
      <c r="AA4" s="0" t="n">
        <f aca="false">Q4/G4</f>
        <v>1.54470377366745</v>
      </c>
      <c r="AB4" s="0" t="n">
        <f aca="false">R4/H4</f>
        <v>1.49257021985293</v>
      </c>
      <c r="AC4" s="0" t="n">
        <f aca="false">S4/I4</f>
        <v>1.0675763848291</v>
      </c>
    </row>
    <row collapsed="false" customFormat="false" customHeight="false" hidden="false" ht="37.3" outlineLevel="0" r="5">
      <c r="A5" s="22790" t="s">
        <v>11</v>
      </c>
      <c r="B5" s="22815" t="s">
        <v>61</v>
      </c>
      <c r="C5" s="22840" t="s">
        <v>20</v>
      </c>
      <c r="D5" s="22865" t="n">
        <v>0.0331635976088</v>
      </c>
      <c r="E5" s="22890" t="n">
        <v>0.191867217902</v>
      </c>
      <c r="F5" s="22915" t="n">
        <v>0.2720000333579</v>
      </c>
      <c r="G5" s="22940" t="n">
        <v>0.33753451744759994</v>
      </c>
      <c r="H5" s="22965" t="n">
        <v>0.42854998451669996</v>
      </c>
      <c r="I5" s="22990" t="n">
        <v>0.6517685507925999</v>
      </c>
      <c r="J5" s="12" t="s">
        <v>11</v>
      </c>
      <c r="K5" s="23024" t="s">
        <v>11</v>
      </c>
      <c r="L5" s="23049" t="s">
        <v>61</v>
      </c>
      <c r="M5" s="23074" t="s">
        <v>20</v>
      </c>
      <c r="N5" s="23099" t="n">
        <v>0.043206809825600004</v>
      </c>
      <c r="O5" s="23124" t="n">
        <v>0.24870642267360002</v>
      </c>
      <c r="P5" s="23149" t="n">
        <v>0.35557055330419995</v>
      </c>
      <c r="Q5" s="23174" t="n">
        <v>0.4444809519958</v>
      </c>
      <c r="R5" s="23199" t="n">
        <v>0.5547830352485</v>
      </c>
      <c r="S5" s="23224" t="n">
        <v>0.711540774294</v>
      </c>
      <c r="U5" s="4" t="str">
        <f aca="false">$J$5</f>
        <v>AMS3</v>
      </c>
      <c r="V5" s="4" t="s">
        <v>61</v>
      </c>
      <c r="W5" s="4" t="s">
        <v>20</v>
      </c>
      <c r="X5" s="0" t="n">
        <f aca="false">N5/D5</f>
        <v>1.30283844157291</v>
      </c>
      <c r="Y5" s="0" t="n">
        <f aca="false">O5/E5</f>
        <v>1.29624239822267</v>
      </c>
      <c r="Z5" s="0" t="n">
        <f aca="false">P5/F5</f>
        <v>1.30724452094584</v>
      </c>
      <c r="AA5" s="0" t="n">
        <f aca="false">Q5/G5</f>
        <v>1.31684591951341</v>
      </c>
      <c r="AB5" s="0" t="n">
        <f aca="false">R5/H5</f>
        <v>1.29455852360877</v>
      </c>
      <c r="AC5" s="0" t="n">
        <f aca="false">S5/I5</f>
        <v>1.06613300314482</v>
      </c>
    </row>
    <row collapsed="false" customFormat="false" customHeight="false" hidden="false" ht="25.35" outlineLevel="0" r="6">
      <c r="A6" s="22791" t="s">
        <v>11</v>
      </c>
      <c r="B6" s="22816" t="s">
        <v>62</v>
      </c>
      <c r="C6" s="22841" t="s">
        <v>13</v>
      </c>
      <c r="D6" s="22866" t="n">
        <v>0.3708589979238</v>
      </c>
      <c r="E6" s="22891" t="n">
        <v>0.2805119112154</v>
      </c>
      <c r="F6" s="22916" t="n">
        <v>0.19281230257580004</v>
      </c>
      <c r="G6" s="22941" t="n">
        <v>0.12963411966170002</v>
      </c>
      <c r="H6" s="22966" t="n">
        <v>0.07046249406180004</v>
      </c>
      <c r="I6" s="22991" t="n">
        <v>0.0299465768498</v>
      </c>
      <c r="J6" s="12" t="s">
        <v>11</v>
      </c>
      <c r="K6" s="23025" t="s">
        <v>11</v>
      </c>
      <c r="L6" s="23050" t="s">
        <v>62</v>
      </c>
      <c r="M6" s="23075" t="s">
        <v>13</v>
      </c>
      <c r="N6" s="23100" t="n">
        <v>0.31152156100750006</v>
      </c>
      <c r="O6" s="23125" t="n">
        <v>0.2356300048541</v>
      </c>
      <c r="P6" s="23150" t="n">
        <v>0.1620775765328</v>
      </c>
      <c r="Q6" s="23175" t="n">
        <v>0.1092058540661</v>
      </c>
      <c r="R6" s="23200" t="n">
        <v>0.059723617456500004</v>
      </c>
      <c r="S6" s="23225" t="n">
        <v>0.026341551400299996</v>
      </c>
      <c r="U6" s="4" t="str">
        <f aca="false">$J$6</f>
        <v>AMS3</v>
      </c>
      <c r="V6" s="4" t="s">
        <v>62</v>
      </c>
      <c r="W6" s="4" t="s">
        <v>13</v>
      </c>
      <c r="X6" s="0" t="n">
        <f aca="false">N6/D6</f>
        <v>0.840000007419283</v>
      </c>
      <c r="Y6" s="0" t="n">
        <f aca="false">O6/E6</f>
        <v>0.83999999797928</v>
      </c>
      <c r="Z6" s="0" t="n">
        <f aca="false">P6/F6</f>
        <v>0.840597691991582</v>
      </c>
      <c r="AA6" s="0" t="n">
        <f aca="false">Q6/G6</f>
        <v>0.842415980847398</v>
      </c>
      <c r="AB6" s="0" t="n">
        <f aca="false">R6/H6</f>
        <v>0.84759442951478</v>
      </c>
      <c r="AC6" s="0" t="n">
        <f aca="false">S6/I6</f>
        <v>0.879689098643041</v>
      </c>
    </row>
    <row collapsed="false" customFormat="false" customHeight="false" hidden="false" ht="37.3" outlineLevel="0" r="7">
      <c r="A7" s="22792" t="s">
        <v>11</v>
      </c>
      <c r="B7" s="22817" t="s">
        <v>63</v>
      </c>
      <c r="C7" s="22842" t="s">
        <v>13</v>
      </c>
      <c r="D7" s="22867" t="n">
        <v>1.18909144E-4</v>
      </c>
      <c r="E7" s="22892" t="n">
        <v>5.603749998999999E-4</v>
      </c>
      <c r="F7" s="22917" t="n">
        <v>6.453656731999999E-4</v>
      </c>
      <c r="G7" s="22942" t="n">
        <v>7.251728849E-4</v>
      </c>
      <c r="H7" s="22967" t="n">
        <v>0.0025486054753</v>
      </c>
      <c r="I7" s="22992" t="n">
        <v>0.013321574669600001</v>
      </c>
      <c r="J7" s="12" t="s">
        <v>11</v>
      </c>
      <c r="K7" s="23026" t="s">
        <v>11</v>
      </c>
      <c r="L7" s="23051" t="s">
        <v>63</v>
      </c>
      <c r="M7" s="23076" t="s">
        <v>13</v>
      </c>
      <c r="N7" s="23101" t="n">
        <v>1.189091399E-4</v>
      </c>
      <c r="O7" s="23126" t="n">
        <v>5.603749973E-4</v>
      </c>
      <c r="P7" s="23151" t="n">
        <v>6.453656906E-4</v>
      </c>
      <c r="Q7" s="23176" t="n">
        <v>7.251728784E-4</v>
      </c>
      <c r="R7" s="23201" t="n">
        <v>0.0025486053762999996</v>
      </c>
      <c r="S7" s="23226" t="n">
        <v>0.013321574820000001</v>
      </c>
      <c r="U7" s="4" t="str">
        <f aca="false">$J$7</f>
        <v>AMS3</v>
      </c>
      <c r="V7" s="4" t="s">
        <v>63</v>
      </c>
      <c r="W7" s="4" t="s">
        <v>13</v>
      </c>
      <c r="X7" s="0" t="n">
        <f aca="false">N7/D7</f>
        <v>0.999999965519893</v>
      </c>
      <c r="Y7" s="0" t="n">
        <f aca="false">O7/E7</f>
        <v>0.99999999536025</v>
      </c>
      <c r="Z7" s="0" t="n">
        <f aca="false">P7/F7</f>
        <v>1.00000002696146</v>
      </c>
      <c r="AA7" s="0" t="n">
        <f aca="false">Q7/G7</f>
        <v>0.99999999103662</v>
      </c>
      <c r="AB7" s="0" t="n">
        <f aca="false">R7/H7</f>
        <v>0.999999961155227</v>
      </c>
      <c r="AC7" s="0" t="n">
        <f aca="false">S7/I7</f>
        <v>1.00000000335409</v>
      </c>
    </row>
    <row collapsed="false" customFormat="false" customHeight="false" hidden="false" ht="25.35" outlineLevel="0" r="8">
      <c r="A8" s="22793" t="s">
        <v>11</v>
      </c>
      <c r="B8" s="22818" t="s">
        <v>64</v>
      </c>
      <c r="C8" s="22843" t="s">
        <v>16</v>
      </c>
      <c r="D8" s="22868" t="n">
        <v>0.0</v>
      </c>
      <c r="E8" s="22893" t="n">
        <v>0.0020027699377999997</v>
      </c>
      <c r="F8" s="22918" t="n">
        <v>0.004222640998100001</v>
      </c>
      <c r="G8" s="22943" t="n">
        <v>0.005453051421800001</v>
      </c>
      <c r="H8" s="22968" t="n">
        <v>0.0054519940366</v>
      </c>
      <c r="I8" s="22993" t="n">
        <v>1.791714627E-4</v>
      </c>
      <c r="J8" s="12" t="s">
        <v>11</v>
      </c>
      <c r="K8" s="23027" t="s">
        <v>11</v>
      </c>
      <c r="L8" s="23052" t="s">
        <v>64</v>
      </c>
      <c r="M8" s="23077" t="s">
        <v>16</v>
      </c>
      <c r="N8" s="23102" t="n">
        <v>0.0</v>
      </c>
      <c r="O8" s="23127" t="n">
        <v>0.0014539320308999998</v>
      </c>
      <c r="P8" s="23152" t="n">
        <v>0.0030821083260999995</v>
      </c>
      <c r="Q8" s="23177" t="n">
        <v>0.003979193721</v>
      </c>
      <c r="R8" s="23202" t="n">
        <v>0.0039791888973</v>
      </c>
      <c r="S8" s="23227" t="n">
        <v>1.3150752570000002E-4</v>
      </c>
      <c r="U8" s="4" t="str">
        <f aca="false">$J$8</f>
        <v>AMS3</v>
      </c>
      <c r="V8" s="4" t="s">
        <v>64</v>
      </c>
      <c r="W8" s="4" t="s">
        <v>16</v>
      </c>
      <c r="X8" s="0" t="e">
        <f aca="false">N8/D8</f>
        <v>#DIV/0!</v>
      </c>
      <c r="Y8" s="0" t="n">
        <f aca="false">O8/E8</f>
        <v>0.725960582620445</v>
      </c>
      <c r="Z8" s="0" t="n">
        <f aca="false">P8/F8</f>
        <v>0.729900630313306</v>
      </c>
      <c r="AA8" s="0" t="n">
        <f aca="false">Q8/G8</f>
        <v>0.729718723189026</v>
      </c>
      <c r="AB8" s="0" t="n">
        <f aca="false">R8/H8</f>
        <v>0.729859363489239</v>
      </c>
      <c r="AC8" s="0" t="n">
        <f aca="false">S8/I8</f>
        <v>0.733975844803995</v>
      </c>
    </row>
    <row collapsed="false" customFormat="false" customHeight="false" hidden="false" ht="25.35" outlineLevel="0" r="9">
      <c r="A9" s="22794" t="s">
        <v>11</v>
      </c>
      <c r="B9" s="22819" t="s">
        <v>65</v>
      </c>
      <c r="C9" s="22844" t="s">
        <v>14</v>
      </c>
      <c r="D9" s="22869" t="n">
        <v>0.31722014840650004</v>
      </c>
      <c r="E9" s="22894" t="n">
        <v>2.6726492974128</v>
      </c>
      <c r="F9" s="22919" t="n">
        <v>4.900028357757701</v>
      </c>
      <c r="G9" s="22944" t="n">
        <v>5.781564979587601</v>
      </c>
      <c r="H9" s="22969" t="n">
        <v>5.3484098861246</v>
      </c>
      <c r="I9" s="22994" t="n">
        <v>0.6899488296263001</v>
      </c>
      <c r="J9" s="12" t="s">
        <v>11</v>
      </c>
      <c r="K9" s="23028" t="s">
        <v>11</v>
      </c>
      <c r="L9" s="23053" t="s">
        <v>65</v>
      </c>
      <c r="M9" s="23078" t="s">
        <v>14</v>
      </c>
      <c r="N9" s="23103" t="n">
        <v>0.298597690745</v>
      </c>
      <c r="O9" s="23128" t="n">
        <v>2.5087979382891</v>
      </c>
      <c r="P9" s="23153" t="n">
        <v>4.591443776526201</v>
      </c>
      <c r="Q9" s="23178" t="n">
        <v>5.4113212194016</v>
      </c>
      <c r="R9" s="23203" t="n">
        <v>5.0046448287602</v>
      </c>
      <c r="S9" s="23228" t="n">
        <v>0.6429436828145</v>
      </c>
      <c r="U9" s="4" t="str">
        <f aca="false">$J$9</f>
        <v>AMS3</v>
      </c>
      <c r="V9" s="4" t="s">
        <v>65</v>
      </c>
      <c r="W9" s="4" t="s">
        <v>14</v>
      </c>
      <c r="X9" s="0" t="n">
        <f aca="false">N9/D9</f>
        <v>0.941294846008217</v>
      </c>
      <c r="Y9" s="0" t="n">
        <f aca="false">O9/E9</f>
        <v>0.938693281126591</v>
      </c>
      <c r="Z9" s="0" t="n">
        <f aca="false">P9/F9</f>
        <v>0.937023919312028</v>
      </c>
      <c r="AA9" s="0" t="n">
        <f aca="false">Q9/G9</f>
        <v>0.935961325092223</v>
      </c>
      <c r="AB9" s="0" t="n">
        <f aca="false">R9/H9</f>
        <v>0.935725745654567</v>
      </c>
      <c r="AC9" s="0" t="n">
        <f aca="false">S9/I9</f>
        <v>0.931851823963552</v>
      </c>
    </row>
    <row collapsed="false" customFormat="false" customHeight="false" hidden="false" ht="13.4" outlineLevel="0" r="10">
      <c r="A10" s="22795" t="s">
        <v>11</v>
      </c>
      <c r="B10" s="22820" t="s">
        <v>66</v>
      </c>
      <c r="C10" s="22845" t="s">
        <v>16</v>
      </c>
      <c r="D10" s="22870" t="n">
        <v>26.177027429126696</v>
      </c>
      <c r="E10" s="22895" t="n">
        <v>20.234461498367704</v>
      </c>
      <c r="F10" s="22920" t="n">
        <v>13.830218583463502</v>
      </c>
      <c r="G10" s="22945" t="n">
        <v>8.6243399662577</v>
      </c>
      <c r="H10" s="22970" t="n">
        <v>3.8393218554815998</v>
      </c>
      <c r="I10" s="22995" t="n">
        <v>0.009355191395399998</v>
      </c>
      <c r="J10" s="12" t="s">
        <v>11</v>
      </c>
      <c r="K10" s="23029" t="s">
        <v>11</v>
      </c>
      <c r="L10" s="23054" t="s">
        <v>66</v>
      </c>
      <c r="M10" s="23079" t="s">
        <v>16</v>
      </c>
      <c r="N10" s="23104" t="n">
        <v>16.3947850392575</v>
      </c>
      <c r="O10" s="23129" t="n">
        <v>12.668235610885299</v>
      </c>
      <c r="P10" s="23154" t="n">
        <v>8.6616531065856</v>
      </c>
      <c r="Q10" s="23179" t="n">
        <v>5.3990571566884</v>
      </c>
      <c r="R10" s="23204" t="n">
        <v>2.4000668810765</v>
      </c>
      <c r="S10" s="23229" t="n">
        <v>0.005704949167600001</v>
      </c>
      <c r="U10" s="4" t="str">
        <f aca="false">$J$10</f>
        <v>AMS3</v>
      </c>
      <c r="V10" s="4" t="s">
        <v>66</v>
      </c>
      <c r="W10" s="4" t="s">
        <v>16</v>
      </c>
      <c r="X10" s="0" t="n">
        <f aca="false">N10/D10</f>
        <v>0.626304307608866</v>
      </c>
      <c r="Y10" s="0" t="n">
        <f aca="false">O10/E10</f>
        <v>0.626072288205309</v>
      </c>
      <c r="Z10" s="0" t="n">
        <f aca="false">P10/F10</f>
        <v>0.626284613964248</v>
      </c>
      <c r="AA10" s="0" t="n">
        <f aca="false">Q10/G10</f>
        <v>0.626025548367984</v>
      </c>
      <c r="AB10" s="0" t="n">
        <f aca="false">R10/H10</f>
        <v>0.625127814603456</v>
      </c>
      <c r="AC10" s="0" t="n">
        <f aca="false">S10/I10</f>
        <v>0.609904502960906</v>
      </c>
    </row>
    <row collapsed="false" customFormat="false" customHeight="false" hidden="false" ht="13.4" outlineLevel="0" r="11">
      <c r="A11" s="22796" t="s">
        <v>11</v>
      </c>
      <c r="B11" s="22821" t="s">
        <v>67</v>
      </c>
      <c r="C11" s="22846" t="s">
        <v>14</v>
      </c>
      <c r="D11" s="22871" t="n">
        <v>50.676596845185905</v>
      </c>
      <c r="E11" s="22896" t="n">
        <v>48.561457049645696</v>
      </c>
      <c r="F11" s="22921" t="n">
        <v>39.8056955062213</v>
      </c>
      <c r="G11" s="22946" t="n">
        <v>29.7186837372597</v>
      </c>
      <c r="H11" s="22971" t="n">
        <v>19.515756323485704</v>
      </c>
      <c r="I11" s="22996" t="n">
        <v>0.7164053528630999</v>
      </c>
      <c r="J11" s="12" t="s">
        <v>11</v>
      </c>
      <c r="K11" s="23030" t="s">
        <v>11</v>
      </c>
      <c r="L11" s="23055" t="s">
        <v>67</v>
      </c>
      <c r="M11" s="23080" t="s">
        <v>14</v>
      </c>
      <c r="N11" s="23105" t="n">
        <v>40.218463975175304</v>
      </c>
      <c r="O11" s="23130" t="n">
        <v>38.7601767473636</v>
      </c>
      <c r="P11" s="23155" t="n">
        <v>32.1053642236471</v>
      </c>
      <c r="Q11" s="23180" t="n">
        <v>24.243383192651798</v>
      </c>
      <c r="R11" s="23205" t="n">
        <v>16.123950180829002</v>
      </c>
      <c r="S11" s="23230" t="n">
        <v>0.6220105984541</v>
      </c>
      <c r="U11" s="4" t="str">
        <f aca="false">$J$11</f>
        <v>AMS3</v>
      </c>
      <c r="V11" s="4" t="s">
        <v>67</v>
      </c>
      <c r="W11" s="4" t="s">
        <v>14</v>
      </c>
      <c r="X11" s="0" t="n">
        <f aca="false">N11/D11</f>
        <v>0.793629929374311</v>
      </c>
      <c r="Y11" s="0" t="n">
        <f aca="false">O11/E11</f>
        <v>0.798167499540593</v>
      </c>
      <c r="Z11" s="0" t="n">
        <f aca="false">P11/F11</f>
        <v>0.806552022652871</v>
      </c>
      <c r="AA11" s="0" t="n">
        <f aca="false">Q11/G11</f>
        <v>0.815762346912314</v>
      </c>
      <c r="AB11" s="0" t="n">
        <f aca="false">R11/H11</f>
        <v>0.826201655399083</v>
      </c>
      <c r="AC11" s="0" t="n">
        <f aca="false">S11/I11</f>
        <v>0.870528344684319</v>
      </c>
    </row>
    <row collapsed="false" customFormat="false" customHeight="false" hidden="false" ht="13.4" outlineLevel="0" r="12">
      <c r="A12" s="22797" t="s">
        <v>11</v>
      </c>
      <c r="B12" s="22822" t="s">
        <v>68</v>
      </c>
      <c r="C12" s="22847" t="s">
        <v>13</v>
      </c>
      <c r="D12" s="22872" t="n">
        <v>0.4469240524513</v>
      </c>
      <c r="E12" s="22897" t="n">
        <v>0.38514932168370003</v>
      </c>
      <c r="F12" s="22922" t="n">
        <v>0.38683158645390003</v>
      </c>
      <c r="G12" s="22947" t="n">
        <v>0.5257725742442</v>
      </c>
      <c r="H12" s="22972" t="n">
        <v>0.6647670502788001</v>
      </c>
      <c r="I12" s="22997" t="n">
        <v>0.5511782707873999</v>
      </c>
      <c r="J12" s="12" t="s">
        <v>11</v>
      </c>
      <c r="K12" s="23031" t="s">
        <v>11</v>
      </c>
      <c r="L12" s="23056" t="s">
        <v>68</v>
      </c>
      <c r="M12" s="23081" t="s">
        <v>13</v>
      </c>
      <c r="N12" s="23106" t="n">
        <v>0.922629985094</v>
      </c>
      <c r="O12" s="23131" t="n">
        <v>0.7951022585467</v>
      </c>
      <c r="P12" s="23156" t="n">
        <v>0.8069560443963001</v>
      </c>
      <c r="Q12" s="23181" t="n">
        <v>1.1185490963266</v>
      </c>
      <c r="R12" s="23206" t="n">
        <v>1.4288693949853</v>
      </c>
      <c r="S12" s="23231" t="n">
        <v>1.1936665284454</v>
      </c>
      <c r="U12" s="4" t="str">
        <f aca="false">$J$12</f>
        <v>AMS3</v>
      </c>
      <c r="V12" s="4" t="s">
        <v>68</v>
      </c>
      <c r="W12" s="4" t="s">
        <v>13</v>
      </c>
      <c r="X12" s="0" t="n">
        <f aca="false">N12/D12</f>
        <v>2.06439993558981</v>
      </c>
      <c r="Y12" s="0" t="n">
        <f aca="false">O12/E12</f>
        <v>2.06439999704756</v>
      </c>
      <c r="Z12" s="0" t="n">
        <f aca="false">P12/F12</f>
        <v>2.0860655454579</v>
      </c>
      <c r="AA12" s="0" t="n">
        <f aca="false">Q12/G12</f>
        <v>2.12743903185616</v>
      </c>
      <c r="AB12" s="0" t="n">
        <f aca="false">R12/H12</f>
        <v>2.149428727531</v>
      </c>
      <c r="AC12" s="0" t="n">
        <f aca="false">S12/I12</f>
        <v>2.16624184377722</v>
      </c>
    </row>
    <row collapsed="false" customFormat="false" customHeight="false" hidden="false" ht="13.4" outlineLevel="0" r="13">
      <c r="A13" s="22798" t="s">
        <v>11</v>
      </c>
      <c r="B13" s="22823" t="s">
        <v>69</v>
      </c>
      <c r="C13" s="22848" t="s">
        <v>13</v>
      </c>
      <c r="D13" s="22873" t="n">
        <v>1.343654E-7</v>
      </c>
      <c r="E13" s="22898" t="n">
        <v>3.51627926E-5</v>
      </c>
      <c r="F13" s="22923" t="n">
        <v>0.0059373975388</v>
      </c>
      <c r="G13" s="22948" t="n">
        <v>0.021427156855399997</v>
      </c>
      <c r="H13" s="22973" t="n">
        <v>0.0375418640196</v>
      </c>
      <c r="I13" s="22998" t="n">
        <v>0.022567420194800004</v>
      </c>
      <c r="J13" s="12" t="s">
        <v>11</v>
      </c>
      <c r="K13" s="23032" t="s">
        <v>11</v>
      </c>
      <c r="L13" s="23057" t="s">
        <v>69</v>
      </c>
      <c r="M13" s="23082" t="s">
        <v>13</v>
      </c>
      <c r="N13" s="23107" t="n">
        <v>3.8193349999999997E-7</v>
      </c>
      <c r="O13" s="23132" t="n">
        <v>9.995023749999999E-5</v>
      </c>
      <c r="P13" s="23157" t="n">
        <v>0.016877054242</v>
      </c>
      <c r="Q13" s="23182" t="n">
        <v>0.0609066951253</v>
      </c>
      <c r="R13" s="23207" t="n">
        <v>0.1067127474212</v>
      </c>
      <c r="S13" s="23232" t="n">
        <v>0.0641478922092</v>
      </c>
      <c r="U13" s="4" t="str">
        <f aca="false">$J$13</f>
        <v>AMS3</v>
      </c>
      <c r="V13" s="4" t="s">
        <v>69</v>
      </c>
      <c r="W13" s="4" t="s">
        <v>13</v>
      </c>
      <c r="X13" s="0" t="n">
        <f aca="false">N13/D13</f>
        <v>2.84249888736237</v>
      </c>
      <c r="Y13" s="0" t="n">
        <f aca="false">O13/E13</f>
        <v>2.84249998676157</v>
      </c>
      <c r="Z13" s="0" t="n">
        <f aca="false">P13/F13</f>
        <v>2.84250029271427</v>
      </c>
      <c r="AA13" s="0" t="n">
        <f aca="false">Q13/G13</f>
        <v>2.84250008231729</v>
      </c>
      <c r="AB13" s="0" t="n">
        <f aca="false">R13/H13</f>
        <v>2.84249997191101</v>
      </c>
      <c r="AC13" s="0" t="n">
        <f aca="false">S13/I13</f>
        <v>2.84249999813414</v>
      </c>
    </row>
    <row collapsed="false" customFormat="false" customHeight="false" hidden="false" ht="13.4" outlineLevel="0" r="14">
      <c r="A14" s="22799" t="s">
        <v>11</v>
      </c>
      <c r="B14" s="22824" t="s">
        <v>70</v>
      </c>
      <c r="C14" s="22849" t="s">
        <v>13</v>
      </c>
      <c r="D14" s="22874" t="n">
        <v>13.123156297118399</v>
      </c>
      <c r="E14" s="22899" t="n">
        <v>11.660066534260098</v>
      </c>
      <c r="F14" s="22924" t="n">
        <v>9.420818230667198</v>
      </c>
      <c r="G14" s="22949" t="n">
        <v>7.930034300591201</v>
      </c>
      <c r="H14" s="22974" t="n">
        <v>6.7525718340215</v>
      </c>
      <c r="I14" s="22999" t="n">
        <v>4.6151484542856</v>
      </c>
      <c r="J14" s="12" t="s">
        <v>11</v>
      </c>
      <c r="K14" s="23033" t="s">
        <v>11</v>
      </c>
      <c r="L14" s="23058" t="s">
        <v>70</v>
      </c>
      <c r="M14" s="23083" t="s">
        <v>13</v>
      </c>
      <c r="N14" s="23108" t="n">
        <v>12.066186215658501</v>
      </c>
      <c r="O14" s="23133" t="n">
        <v>10.721744450388</v>
      </c>
      <c r="P14" s="23158" t="n">
        <v>8.691591499401401</v>
      </c>
      <c r="Q14" s="23183" t="n">
        <v>7.371328476994001</v>
      </c>
      <c r="R14" s="23208" t="n">
        <v>6.345376272925201</v>
      </c>
      <c r="S14" s="23233" t="n">
        <v>4.452954008009</v>
      </c>
      <c r="U14" s="4" t="str">
        <f aca="false">$J$14</f>
        <v>AMS3</v>
      </c>
      <c r="V14" s="4" t="s">
        <v>70</v>
      </c>
      <c r="W14" s="4" t="s">
        <v>13</v>
      </c>
      <c r="X14" s="0" t="n">
        <f aca="false">N14/D14</f>
        <v>0.919457632178625</v>
      </c>
      <c r="Y14" s="0" t="n">
        <f aca="false">O14/E14</f>
        <v>0.919526867096763</v>
      </c>
      <c r="Z14" s="0" t="n">
        <f aca="false">P14/F14</f>
        <v>0.92259411938424</v>
      </c>
      <c r="AA14" s="0" t="n">
        <f aca="false">Q14/G14</f>
        <v>0.929545598112287</v>
      </c>
      <c r="AB14" s="0" t="n">
        <f aca="false">R14/H14</f>
        <v>0.939697707613457</v>
      </c>
      <c r="AC14" s="0" t="n">
        <f aca="false">S14/I14</f>
        <v>0.964934378461592</v>
      </c>
    </row>
    <row collapsed="false" customFormat="false" customHeight="false" hidden="false" ht="25.35" outlineLevel="0" r="15">
      <c r="A15" s="22800" t="s">
        <v>11</v>
      </c>
      <c r="B15" s="22825" t="s">
        <v>71</v>
      </c>
      <c r="C15" s="22850" t="s">
        <v>13</v>
      </c>
      <c r="D15" s="22875" t="n">
        <v>0.0685389095634</v>
      </c>
      <c r="E15" s="22900" t="n">
        <v>0.3585183946041</v>
      </c>
      <c r="F15" s="22925" t="n">
        <v>0.5792328760371999</v>
      </c>
      <c r="G15" s="22950" t="n">
        <v>0.7931539841894001</v>
      </c>
      <c r="H15" s="22975" t="n">
        <v>1.0930581611497</v>
      </c>
      <c r="I15" s="23000" t="n">
        <v>1.1271742361222998</v>
      </c>
      <c r="J15" s="12" t="s">
        <v>11</v>
      </c>
      <c r="K15" s="23034" t="s">
        <v>11</v>
      </c>
      <c r="L15" s="23059" t="s">
        <v>71</v>
      </c>
      <c r="M15" s="23084" t="s">
        <v>13</v>
      </c>
      <c r="N15" s="23109" t="n">
        <v>0.0685388998541</v>
      </c>
      <c r="O15" s="23134" t="n">
        <v>0.358518340694</v>
      </c>
      <c r="P15" s="23159" t="n">
        <v>0.5792328140473</v>
      </c>
      <c r="Q15" s="23184" t="n">
        <v>0.7931539156098</v>
      </c>
      <c r="R15" s="23209" t="n">
        <v>1.093057514561</v>
      </c>
      <c r="S15" s="23234" t="n">
        <v>1.1271721472272</v>
      </c>
      <c r="U15" s="4" t="str">
        <f aca="false">$J$15</f>
        <v>AMS3</v>
      </c>
      <c r="V15" s="4" t="s">
        <v>71</v>
      </c>
      <c r="W15" s="4" t="s">
        <v>13</v>
      </c>
      <c r="X15" s="0" t="n">
        <f aca="false">N15/D15</f>
        <v>0.999999858338861</v>
      </c>
      <c r="Y15" s="0" t="n">
        <f aca="false">O15/E15</f>
        <v>0.999999849630867</v>
      </c>
      <c r="Z15" s="0" t="n">
        <f aca="false">P15/F15</f>
        <v>0.999999892979314</v>
      </c>
      <c r="AA15" s="0" t="n">
        <f aca="false">Q15/G15</f>
        <v>0.999999913535579</v>
      </c>
      <c r="AB15" s="0" t="n">
        <f aca="false">R15/H15</f>
        <v>0.999999408459016</v>
      </c>
      <c r="AC15" s="0" t="n">
        <f aca="false">S15/I15</f>
        <v>0.999998092563872</v>
      </c>
    </row>
    <row collapsed="false" customFormat="false" customHeight="false" hidden="false" ht="13.4" outlineLevel="0" r="16">
      <c r="A16" s="22801" t="s">
        <v>11</v>
      </c>
      <c r="B16" s="22826" t="s">
        <v>72</v>
      </c>
      <c r="C16" s="22851" t="s">
        <v>13</v>
      </c>
      <c r="D16" s="22876" t="n">
        <v>2.5100472782001995</v>
      </c>
      <c r="E16" s="22901" t="n">
        <v>2.6684762261112005</v>
      </c>
      <c r="F16" s="22926" t="n">
        <v>2.8412295102703</v>
      </c>
      <c r="G16" s="22951" t="n">
        <v>3.5803140043969996</v>
      </c>
      <c r="H16" s="22976" t="n">
        <v>4.6227536284342</v>
      </c>
      <c r="I16" s="23001" t="n">
        <v>5.2443718884203</v>
      </c>
      <c r="J16" s="12" t="s">
        <v>11</v>
      </c>
      <c r="K16" s="23035" t="s">
        <v>11</v>
      </c>
      <c r="L16" s="23060" t="s">
        <v>72</v>
      </c>
      <c r="M16" s="23085" t="s">
        <v>13</v>
      </c>
      <c r="N16" s="23110" t="n">
        <v>6.2598584509211</v>
      </c>
      <c r="O16" s="23135" t="n">
        <v>6.665280480052</v>
      </c>
      <c r="P16" s="23160" t="n">
        <v>7.1441670836452</v>
      </c>
      <c r="Q16" s="23185" t="n">
        <v>9.1009879488008</v>
      </c>
      <c r="R16" s="23210" t="n">
        <v>11.8203455492876</v>
      </c>
      <c r="S16" s="23235" t="n">
        <v>13.4774969516043</v>
      </c>
      <c r="U16" s="4" t="str">
        <f aca="false">$J$16</f>
        <v>AMS3</v>
      </c>
      <c r="V16" s="4" t="s">
        <v>72</v>
      </c>
      <c r="W16" s="4" t="s">
        <v>13</v>
      </c>
      <c r="X16" s="0" t="n">
        <f aca="false">N16/D16</f>
        <v>2.49392053499871</v>
      </c>
      <c r="Y16" s="0" t="n">
        <f aca="false">O16/E16</f>
        <v>2.49778522095563</v>
      </c>
      <c r="Z16" s="0" t="n">
        <f aca="false">P16/F16</f>
        <v>2.51446321313393</v>
      </c>
      <c r="AA16" s="0" t="n">
        <f aca="false">Q16/G16</f>
        <v>2.54195244819975</v>
      </c>
      <c r="AB16" s="0" t="n">
        <f aca="false">R16/H16</f>
        <v>2.55699232521966</v>
      </c>
      <c r="AC16" s="0" t="n">
        <f aca="false">S16/I16</f>
        <v>2.56840193583664</v>
      </c>
    </row>
    <row collapsed="false" customFormat="false" customHeight="false" hidden="false" ht="13.4" outlineLevel="0" r="17">
      <c r="A17" s="22802" t="s">
        <v>11</v>
      </c>
      <c r="B17" s="22827" t="s">
        <v>73</v>
      </c>
      <c r="C17" s="22852" t="s">
        <v>13</v>
      </c>
      <c r="D17" s="22877" t="n">
        <v>8.881396409000001E-4</v>
      </c>
      <c r="E17" s="22902" t="n">
        <v>0.008213001065599999</v>
      </c>
      <c r="F17" s="22927" t="n">
        <v>0.014198109783200002</v>
      </c>
      <c r="G17" s="22952" t="n">
        <v>0.034239569612000004</v>
      </c>
      <c r="H17" s="22977" t="n">
        <v>0.08809207720060001</v>
      </c>
      <c r="I17" s="23002" t="n">
        <v>0.33519270471929996</v>
      </c>
      <c r="J17" s="12" t="s">
        <v>11</v>
      </c>
      <c r="K17" s="23036" t="s">
        <v>11</v>
      </c>
      <c r="L17" s="23061" t="s">
        <v>73</v>
      </c>
      <c r="M17" s="23086" t="s">
        <v>13</v>
      </c>
      <c r="N17" s="23111" t="n">
        <v>0.002648489333</v>
      </c>
      <c r="O17" s="23136" t="n">
        <v>0.0241528872263</v>
      </c>
      <c r="P17" s="23161" t="n">
        <v>0.042251316054399995</v>
      </c>
      <c r="Q17" s="23186" t="n">
        <v>0.1019302532085</v>
      </c>
      <c r="R17" s="23211" t="n">
        <v>0.2631556931584</v>
      </c>
      <c r="S17" s="23236" t="n">
        <v>0.9834757464179</v>
      </c>
      <c r="U17" s="4" t="str">
        <f aca="false">$J$17</f>
        <v>AMS3</v>
      </c>
      <c r="V17" s="4" t="s">
        <v>73</v>
      </c>
      <c r="W17" s="4" t="s">
        <v>13</v>
      </c>
      <c r="X17" s="0" t="n">
        <f aca="false">N17/D17</f>
        <v>2.98206409334026</v>
      </c>
      <c r="Y17" s="0" t="n">
        <f aca="false">O17/E17</f>
        <v>2.94081140783774</v>
      </c>
      <c r="Z17" s="0" t="n">
        <f aca="false">P17/F17</f>
        <v>2.97584091823224</v>
      </c>
      <c r="AA17" s="0" t="n">
        <f aca="false">Q17/G17</f>
        <v>2.97697238497929</v>
      </c>
      <c r="AB17" s="0" t="n">
        <f aca="false">R17/H17</f>
        <v>2.98727991802431</v>
      </c>
      <c r="AC17" s="0" t="n">
        <f aca="false">S17/I17</f>
        <v>2.93644356723259</v>
      </c>
    </row>
    <row collapsed="false" customFormat="false" customHeight="false" hidden="false" ht="13.4" outlineLevel="0" r="18">
      <c r="A18" s="22803" t="s">
        <v>11</v>
      </c>
      <c r="B18" s="22828" t="s">
        <v>74</v>
      </c>
      <c r="C18" s="22853" t="s">
        <v>13</v>
      </c>
      <c r="D18" s="22878" t="n">
        <v>1.1763381023026998</v>
      </c>
      <c r="E18" s="22903" t="n">
        <v>2.0474266812310997</v>
      </c>
      <c r="F18" s="22928" t="n">
        <v>2.5535599000184</v>
      </c>
      <c r="G18" s="22953" t="n">
        <v>2.9615585208592003</v>
      </c>
      <c r="H18" s="22978" t="n">
        <v>3.3225799591315</v>
      </c>
      <c r="I18" s="23003" t="n">
        <v>3.0547907054710004</v>
      </c>
      <c r="J18" s="12" t="s">
        <v>11</v>
      </c>
      <c r="K18" s="23037" t="s">
        <v>11</v>
      </c>
      <c r="L18" s="23062" t="s">
        <v>74</v>
      </c>
      <c r="M18" s="23087" t="s">
        <v>13</v>
      </c>
      <c r="N18" s="23112" t="n">
        <v>2.9404139078902003</v>
      </c>
      <c r="O18" s="23137" t="n">
        <v>5.1133702774517005</v>
      </c>
      <c r="P18" s="23162" t="n">
        <v>6.3747968369798995</v>
      </c>
      <c r="Q18" s="23187" t="n">
        <v>7.390653185900699</v>
      </c>
      <c r="R18" s="23212" t="n">
        <v>8.2877995702907</v>
      </c>
      <c r="S18" s="23237" t="n">
        <v>7.6198628914311</v>
      </c>
      <c r="U18" s="4" t="str">
        <f aca="false">$J$18</f>
        <v>AMS3</v>
      </c>
      <c r="V18" s="4" t="s">
        <v>74</v>
      </c>
      <c r="W18" s="4" t="s">
        <v>13</v>
      </c>
      <c r="X18" s="0" t="n">
        <f aca="false">N18/D18</f>
        <v>2.4996333130197</v>
      </c>
      <c r="Y18" s="0" t="n">
        <f aca="false">O18/E18</f>
        <v>2.49746197230226</v>
      </c>
      <c r="Z18" s="0" t="n">
        <f aca="false">P18/F18</f>
        <v>2.49643520676134</v>
      </c>
      <c r="AA18" s="0" t="n">
        <f aca="false">Q18/G18</f>
        <v>2.49552832869787</v>
      </c>
      <c r="AB18" s="0" t="n">
        <f aca="false">R18/H18</f>
        <v>2.49438679346548</v>
      </c>
      <c r="AC18" s="0" t="n">
        <f aca="false">S18/I18</f>
        <v>2.49260575800159</v>
      </c>
    </row>
    <row collapsed="false" customFormat="false" customHeight="false" hidden="false" ht="13.4" outlineLevel="0" r="19">
      <c r="A19" s="22804" t="s">
        <v>11</v>
      </c>
      <c r="B19" s="22829" t="s">
        <v>75</v>
      </c>
      <c r="C19" s="22854" t="s">
        <v>13</v>
      </c>
      <c r="D19" s="22879" t="n">
        <v>0.029598792937700003</v>
      </c>
      <c r="E19" s="22904" t="n">
        <v>0.17773648712960002</v>
      </c>
      <c r="F19" s="22929" t="n">
        <v>0.29847651533349995</v>
      </c>
      <c r="G19" s="22954" t="n">
        <v>0.4011310020657999</v>
      </c>
      <c r="H19" s="22979" t="n">
        <v>0.48542711011270007</v>
      </c>
      <c r="I19" s="23004" t="n">
        <v>0.4835374996352999</v>
      </c>
      <c r="J19" s="12" t="s">
        <v>11</v>
      </c>
      <c r="K19" s="23038" t="s">
        <v>11</v>
      </c>
      <c r="L19" s="23063" t="s">
        <v>75</v>
      </c>
      <c r="M19" s="23088" t="s">
        <v>13</v>
      </c>
      <c r="N19" s="23113" t="n">
        <v>0.08644583207340001</v>
      </c>
      <c r="O19" s="23138" t="n">
        <v>0.5194742230412</v>
      </c>
      <c r="P19" s="23163" t="n">
        <v>0.8723308817681997</v>
      </c>
      <c r="Q19" s="23188" t="n">
        <v>1.173135113543</v>
      </c>
      <c r="R19" s="23213" t="n">
        <v>1.42106547217</v>
      </c>
      <c r="S19" s="23238" t="n">
        <v>1.4220102061934</v>
      </c>
      <c r="U19" s="4" t="str">
        <f aca="false">$J$19</f>
        <v>AMS3</v>
      </c>
      <c r="V19" s="4" t="s">
        <v>75</v>
      </c>
      <c r="W19" s="4" t="s">
        <v>13</v>
      </c>
      <c r="X19" s="0" t="n">
        <f aca="false">N19/D19</f>
        <v>2.92058639875459</v>
      </c>
      <c r="Y19" s="0" t="n">
        <f aca="false">O19/E19</f>
        <v>2.92272133556018</v>
      </c>
      <c r="Z19" s="0" t="n">
        <f aca="false">P19/F19</f>
        <v>2.92261145166985</v>
      </c>
      <c r="AA19" s="0" t="n">
        <f aca="false">Q19/G19</f>
        <v>2.92456855117512</v>
      </c>
      <c r="AB19" s="0" t="n">
        <f aca="false">R19/H19</f>
        <v>2.92745387013938</v>
      </c>
      <c r="AC19" s="0" t="n">
        <f aca="false">S19/I19</f>
        <v>2.93803277098963</v>
      </c>
    </row>
    <row collapsed="false" customFormat="false" customHeight="false" hidden="false" ht="13.4" outlineLevel="0" r="20">
      <c r="A20" s="22805" t="s">
        <v>11</v>
      </c>
      <c r="B20" s="22830" t="s">
        <v>76</v>
      </c>
      <c r="C20" s="22855" t="s">
        <v>14</v>
      </c>
      <c r="D20" s="22880" t="n">
        <v>1.6610036035823</v>
      </c>
      <c r="E20" s="22905" t="n">
        <v>1.4134767046233996</v>
      </c>
      <c r="F20" s="22930" t="n">
        <v>1.0902982311326</v>
      </c>
      <c r="G20" s="22955" t="n">
        <v>0.7919316101778999</v>
      </c>
      <c r="H20" s="22980" t="n">
        <v>0.49374568562929994</v>
      </c>
      <c r="I20" s="23005" t="n">
        <v>0.0297029644379</v>
      </c>
      <c r="J20" s="12" t="s">
        <v>11</v>
      </c>
      <c r="K20" s="23039" t="s">
        <v>11</v>
      </c>
      <c r="L20" s="23064" t="s">
        <v>76</v>
      </c>
      <c r="M20" s="23089" t="s">
        <v>14</v>
      </c>
      <c r="N20" s="23114" t="n">
        <v>1.1930479827123999</v>
      </c>
      <c r="O20" s="23139" t="n">
        <v>1.019192145566</v>
      </c>
      <c r="P20" s="23164" t="n">
        <v>0.7897903112938</v>
      </c>
      <c r="Q20" s="23189" t="n">
        <v>0.5774405760394001</v>
      </c>
      <c r="R20" s="23214" t="n">
        <v>0.36417845562760004</v>
      </c>
      <c r="S20" s="23239" t="n">
        <v>0.0226996057018</v>
      </c>
      <c r="U20" s="4" t="str">
        <f aca="false">$J$20</f>
        <v>AMS3</v>
      </c>
      <c r="V20" s="4" t="s">
        <v>76</v>
      </c>
      <c r="W20" s="4" t="s">
        <v>14</v>
      </c>
      <c r="X20" s="0" t="n">
        <f aca="false">N20/D20</f>
        <v>0.718269352420033</v>
      </c>
      <c r="Y20" s="0" t="n">
        <f aca="false">O20/E20</f>
        <v>0.721053373028563</v>
      </c>
      <c r="Z20" s="0" t="n">
        <f aca="false">P20/F20</f>
        <v>0.724380072114184</v>
      </c>
      <c r="AA20" s="0" t="n">
        <f aca="false">Q20/G20</f>
        <v>0.729154599485786</v>
      </c>
      <c r="AB20" s="0" t="n">
        <f aca="false">R20/H20</f>
        <v>0.737583063968324</v>
      </c>
      <c r="AC20" s="0" t="n">
        <f aca="false">S20/I20</f>
        <v>0.760708503004048</v>
      </c>
    </row>
    <row collapsed="false" customFormat="false" customHeight="false" hidden="false" ht="25.35" outlineLevel="0" r="21">
      <c r="A21" s="22806" t="s">
        <v>11</v>
      </c>
      <c r="B21" s="22831" t="s">
        <v>77</v>
      </c>
      <c r="C21" s="22856" t="s">
        <v>14</v>
      </c>
      <c r="D21" s="22881" t="n">
        <v>0.06402166044560001</v>
      </c>
      <c r="E21" s="22906" t="n">
        <v>0.34977913065280003</v>
      </c>
      <c r="F21" s="22931" t="n">
        <v>0.5254400159988999</v>
      </c>
      <c r="G21" s="22956" t="n">
        <v>0.5908050627682</v>
      </c>
      <c r="H21" s="22981" t="n">
        <v>0.5933307957313</v>
      </c>
      <c r="I21" s="23006" t="n">
        <v>0.06338239677</v>
      </c>
      <c r="J21" s="12" t="s">
        <v>11</v>
      </c>
      <c r="K21" s="23040" t="s">
        <v>11</v>
      </c>
      <c r="L21" s="23065" t="s">
        <v>77</v>
      </c>
      <c r="M21" s="23090" t="s">
        <v>14</v>
      </c>
      <c r="N21" s="23115" t="n">
        <v>0.05815829588050001</v>
      </c>
      <c r="O21" s="23140" t="n">
        <v>0.3173330860714</v>
      </c>
      <c r="P21" s="23165" t="n">
        <v>0.4765440618262</v>
      </c>
      <c r="Q21" s="23190" t="n">
        <v>0.5357004538608</v>
      </c>
      <c r="R21" s="23215" t="n">
        <v>0.5380482343521</v>
      </c>
      <c r="S21" s="23240" t="n">
        <v>0.057504047743099994</v>
      </c>
      <c r="U21" s="4" t="str">
        <f aca="false">$J$21</f>
        <v>AMS3</v>
      </c>
      <c r="V21" s="4" t="s">
        <v>77</v>
      </c>
      <c r="W21" s="4" t="s">
        <v>14</v>
      </c>
      <c r="X21" s="0" t="n">
        <f aca="false">N21/D21</f>
        <v>0.908415924793419</v>
      </c>
      <c r="Y21" s="0" t="n">
        <f aca="false">O21/E21</f>
        <v>0.907238477833582</v>
      </c>
      <c r="Z21" s="0" t="n">
        <f aca="false">P21/F21</f>
        <v>0.906942842791017</v>
      </c>
      <c r="AA21" s="0" t="n">
        <f aca="false">Q21/G21</f>
        <v>0.906729626436834</v>
      </c>
      <c r="AB21" s="0" t="n">
        <f aca="false">R21/H21</f>
        <v>0.906826745254201</v>
      </c>
      <c r="AC21" s="0" t="n">
        <f aca="false">S21/I21</f>
        <v>0.907017747986133</v>
      </c>
    </row>
    <row collapsed="false" customFormat="false" customHeight="false" hidden="false" ht="13.4" outlineLevel="0" r="22">
      <c r="A22" s="22807" t="s">
        <v>11</v>
      </c>
      <c r="B22" s="22832" t="s">
        <v>78</v>
      </c>
      <c r="C22" s="22857" t="s">
        <v>13</v>
      </c>
      <c r="D22" s="22882" t="n">
        <v>0.31998359936289994</v>
      </c>
      <c r="E22" s="22907" t="n">
        <v>0.2522755999402</v>
      </c>
      <c r="F22" s="22932" t="n">
        <v>0.18076701293209999</v>
      </c>
      <c r="G22" s="22957" t="n">
        <v>0.11826492878079999</v>
      </c>
      <c r="H22" s="22982" t="n">
        <v>0.06793959684410002</v>
      </c>
      <c r="I22" s="23007" t="n">
        <v>0.06677321219020001</v>
      </c>
      <c r="J22" s="12" t="s">
        <v>11</v>
      </c>
      <c r="K22" s="23041" t="s">
        <v>11</v>
      </c>
      <c r="L22" s="23066" t="s">
        <v>78</v>
      </c>
      <c r="M22" s="23091" t="s">
        <v>13</v>
      </c>
      <c r="N22" s="23116" t="n">
        <v>0.33598276363339996</v>
      </c>
      <c r="O22" s="23141" t="n">
        <v>0.26488942201359994</v>
      </c>
      <c r="P22" s="23166" t="n">
        <v>0.1898058793672</v>
      </c>
      <c r="Q22" s="23191" t="n">
        <v>0.124308924069</v>
      </c>
      <c r="R22" s="23216" t="n">
        <v>0.07193772523479999</v>
      </c>
      <c r="S22" s="23241" t="n">
        <v>0.07303867177840001</v>
      </c>
      <c r="U22" s="4" t="str">
        <f aca="false">$J$22</f>
        <v>AMS3</v>
      </c>
      <c r="V22" s="4" t="s">
        <v>78</v>
      </c>
      <c r="W22" s="4" t="s">
        <v>13</v>
      </c>
      <c r="X22" s="0" t="n">
        <f aca="false">N22/D22</f>
        <v>1.04999995094235</v>
      </c>
      <c r="Y22" s="0" t="n">
        <f aca="false">O22/E22</f>
        <v>1.05000016678739</v>
      </c>
      <c r="Z22" s="0" t="n">
        <f aca="false">P22/F22</f>
        <v>1.05000285333306</v>
      </c>
      <c r="AA22" s="0" t="n">
        <f aca="false">Q22/G22</f>
        <v>1.0511055589388</v>
      </c>
      <c r="AB22" s="0" t="n">
        <f aca="false">R22/H22</f>
        <v>1.05884827959569</v>
      </c>
      <c r="AC22" s="0" t="n">
        <f aca="false">S22/I22</f>
        <v>1.09384872583954</v>
      </c>
    </row>
    <row collapsed="false" customFormat="false" customHeight="false" hidden="false" ht="13.4" outlineLevel="0" r="23">
      <c r="A23" s="22808" t="s">
        <v>11</v>
      </c>
      <c r="B23" s="22833" t="s">
        <v>78</v>
      </c>
      <c r="C23" s="22858" t="s">
        <v>14</v>
      </c>
      <c r="D23" s="22883" t="n">
        <v>1.7556104461359998</v>
      </c>
      <c r="E23" s="22908" t="n">
        <v>2.1800449409435996</v>
      </c>
      <c r="F23" s="22933" t="n">
        <v>2.2961141925360997</v>
      </c>
      <c r="G23" s="22958" t="n">
        <v>2.1214684237514</v>
      </c>
      <c r="H23" s="22983" t="n">
        <v>1.7901953095529994</v>
      </c>
      <c r="I23" s="23008" t="n">
        <v>0.12492172247310006</v>
      </c>
      <c r="J23" s="12" t="s">
        <v>11</v>
      </c>
      <c r="K23" s="23042" t="s">
        <v>11</v>
      </c>
      <c r="L23" s="23067" t="s">
        <v>78</v>
      </c>
      <c r="M23" s="23092" t="s">
        <v>14</v>
      </c>
      <c r="N23" s="23117" t="n">
        <v>1.8433910517405998</v>
      </c>
      <c r="O23" s="23142" t="n">
        <v>2.2890471869349005</v>
      </c>
      <c r="P23" s="23167" t="n">
        <v>2.4265152092955997</v>
      </c>
      <c r="Q23" s="23192" t="n">
        <v>2.2558373453683</v>
      </c>
      <c r="R23" s="23217" t="n">
        <v>1.9102096021695</v>
      </c>
      <c r="S23" s="23242" t="n">
        <v>0.1373666300178</v>
      </c>
      <c r="U23" s="4" t="str">
        <f aca="false">$J$23</f>
        <v>AMS3</v>
      </c>
      <c r="V23" s="4" t="s">
        <v>78</v>
      </c>
      <c r="W23" s="4" t="s">
        <v>14</v>
      </c>
      <c r="X23" s="0" t="n">
        <f aca="false">N23/D23</f>
        <v>1.05000004744663</v>
      </c>
      <c r="Y23" s="0" t="n">
        <f aca="false">O23/E23</f>
        <v>1.04999999951566</v>
      </c>
      <c r="Z23" s="0" t="n">
        <f aca="false">P23/F23</f>
        <v>1.05679204335019</v>
      </c>
      <c r="AA23" s="0" t="n">
        <f aca="false">Q23/G23</f>
        <v>1.06333769577362</v>
      </c>
      <c r="AB23" s="0" t="n">
        <f aca="false">R23/H23</f>
        <v>1.06703977603788</v>
      </c>
      <c r="AC23" s="0" t="n">
        <f aca="false">S23/I23</f>
        <v>1.0996538620581</v>
      </c>
    </row>
    <row collapsed="false" customFormat="false" customHeight="false" hidden="false" ht="13.4" outlineLevel="0" r="24">
      <c r="A24" s="22809" t="s">
        <v>11</v>
      </c>
      <c r="B24" s="22834" t="s">
        <v>78</v>
      </c>
      <c r="C24" s="22859" t="s">
        <v>16</v>
      </c>
      <c r="D24" s="22884" t="n">
        <v>1.1125422971510002</v>
      </c>
      <c r="E24" s="22909" t="n">
        <v>0.869831632134</v>
      </c>
      <c r="F24" s="22934" t="n">
        <v>0.5985880879945</v>
      </c>
      <c r="G24" s="22959" t="n">
        <v>0.3641342882737</v>
      </c>
      <c r="H24" s="22984" t="n">
        <v>0.1559950781569</v>
      </c>
      <c r="I24" s="23009" t="n">
        <v>3.740250377E-4</v>
      </c>
      <c r="J24" s="12" t="s">
        <v>11</v>
      </c>
      <c r="K24" s="23043" t="s">
        <v>11</v>
      </c>
      <c r="L24" s="23068" t="s">
        <v>78</v>
      </c>
      <c r="M24" s="23093" t="s">
        <v>16</v>
      </c>
      <c r="N24" s="23118" t="n">
        <v>1.1681694788263</v>
      </c>
      <c r="O24" s="23143" t="n">
        <v>0.9133232659952002</v>
      </c>
      <c r="P24" s="23168" t="n">
        <v>0.6285174937947999</v>
      </c>
      <c r="Q24" s="23193" t="n">
        <v>0.38234097978639997</v>
      </c>
      <c r="R24" s="23218" t="n">
        <v>0.16379483337530001</v>
      </c>
      <c r="S24" s="23243" t="n">
        <v>3.927262924E-4</v>
      </c>
      <c r="U24" s="4" t="str">
        <f aca="false">$J$24</f>
        <v>AMS3</v>
      </c>
      <c r="V24" s="4" t="s">
        <v>78</v>
      </c>
      <c r="W24" s="4" t="s">
        <v>16</v>
      </c>
      <c r="X24" s="0" t="n">
        <f aca="false">N24/D24</f>
        <v>1.05000006005862</v>
      </c>
      <c r="Y24" s="0" t="n">
        <f aca="false">O24/E24</f>
        <v>1.05000006007427</v>
      </c>
      <c r="Z24" s="0" t="n">
        <f aca="false">P24/F24</f>
        <v>1.0500000023398</v>
      </c>
      <c r="AA24" s="0" t="n">
        <f aca="false">Q24/G24</f>
        <v>1.04999993710841</v>
      </c>
      <c r="AB24" s="0" t="n">
        <f aca="false">R24/H24</f>
        <v>1.05000000840126</v>
      </c>
      <c r="AC24" s="0" t="n">
        <f aca="false">S24/I24</f>
        <v>1.05000002787151</v>
      </c>
    </row>
    <row collapsed="false" customFormat="false" customHeight="false" hidden="false" ht="13.4" outlineLevel="0" r="25">
      <c r="A25" s="22810" t="s">
        <v>11</v>
      </c>
      <c r="B25" s="22835" t="s">
        <v>78</v>
      </c>
      <c r="C25" s="22860" t="s">
        <v>18</v>
      </c>
      <c r="D25" s="22885" t="n">
        <v>0.18506606429090003</v>
      </c>
      <c r="E25" s="22910" t="n">
        <v>0.15595756933110005</v>
      </c>
      <c r="F25" s="22935" t="n">
        <v>0.1265139690955</v>
      </c>
      <c r="G25" s="22960" t="n">
        <v>0.19691273320260003</v>
      </c>
      <c r="H25" s="22985" t="n">
        <v>0.33019504414430007</v>
      </c>
      <c r="I25" s="23010" t="n">
        <v>1.1127602856290002</v>
      </c>
      <c r="J25" s="12" t="s">
        <v>11</v>
      </c>
      <c r="K25" s="23044" t="s">
        <v>11</v>
      </c>
      <c r="L25" s="23069" t="s">
        <v>78</v>
      </c>
      <c r="M25" s="23094" t="s">
        <v>18</v>
      </c>
      <c r="N25" s="23119" t="n">
        <v>0.1943193595861</v>
      </c>
      <c r="O25" s="23144" t="n">
        <v>0.16375543635560003</v>
      </c>
      <c r="P25" s="23169" t="n">
        <v>0.13283967003320002</v>
      </c>
      <c r="Q25" s="23194" t="n">
        <v>0.2119107165342</v>
      </c>
      <c r="R25" s="23219" t="n">
        <v>0.35988634351379994</v>
      </c>
      <c r="S25" s="23244" t="n">
        <v>1.222820156612</v>
      </c>
      <c r="U25" s="4" t="str">
        <f aca="false">$J$25</f>
        <v>AMS3</v>
      </c>
      <c r="V25" s="4" t="s">
        <v>78</v>
      </c>
      <c r="W25" s="4" t="s">
        <v>18</v>
      </c>
      <c r="X25" s="0" t="n">
        <f aca="false">N25/D25</f>
        <v>1.04999995720801</v>
      </c>
      <c r="Y25" s="0" t="n">
        <f aca="false">O25/E25</f>
        <v>1.04999992663354</v>
      </c>
      <c r="Z25" s="0" t="n">
        <f aca="false">P25/F25</f>
        <v>1.0500000196257</v>
      </c>
      <c r="AA25" s="0" t="n">
        <f aca="false">Q25/G25</f>
        <v>1.07616563483565</v>
      </c>
      <c r="AB25" s="0" t="n">
        <f aca="false">R25/H25</f>
        <v>1.08992048759074</v>
      </c>
      <c r="AC25" s="0" t="n">
        <f aca="false">S25/I25</f>
        <v>1.09892336172782</v>
      </c>
    </row>
    <row collapsed="false" customFormat="false" customHeight="false" hidden="false" ht="13.4" outlineLevel="0" r="26">
      <c r="A26" s="22811" t="s">
        <v>11</v>
      </c>
      <c r="B26" s="22836" t="s">
        <v>78</v>
      </c>
      <c r="C26" s="22861" t="s">
        <v>20</v>
      </c>
      <c r="D26" s="22886" t="n">
        <v>0.1745648576938</v>
      </c>
      <c r="E26" s="22911" t="n">
        <v>0.1534518004752</v>
      </c>
      <c r="F26" s="22936" t="n">
        <v>0.19100159665980002</v>
      </c>
      <c r="G26" s="22961" t="n">
        <v>0.3664905181882</v>
      </c>
      <c r="H26" s="22986" t="n">
        <v>0.6167653777481</v>
      </c>
      <c r="I26" s="23011" t="n">
        <v>1.0911485811571</v>
      </c>
      <c r="J26" s="12" t="s">
        <v>11</v>
      </c>
      <c r="K26" s="23045" t="s">
        <v>11</v>
      </c>
      <c r="L26" s="23070" t="s">
        <v>78</v>
      </c>
      <c r="M26" s="23095" t="s">
        <v>20</v>
      </c>
      <c r="N26" s="23120" t="n">
        <v>0.1832931267863</v>
      </c>
      <c r="O26" s="23145" t="n">
        <v>0.1611243874308</v>
      </c>
      <c r="P26" s="23170" t="n">
        <v>0.20423450297899998</v>
      </c>
      <c r="Q26" s="23195" t="n">
        <v>0.39926941369860014</v>
      </c>
      <c r="R26" s="23220" t="n">
        <v>0.6764641671998</v>
      </c>
      <c r="S26" s="23245" t="n">
        <v>1.2013228690824</v>
      </c>
      <c r="U26" s="4" t="str">
        <f aca="false">$J$26</f>
        <v>AMS3</v>
      </c>
      <c r="V26" s="4" t="s">
        <v>78</v>
      </c>
      <c r="W26" s="4" t="s">
        <v>20</v>
      </c>
      <c r="X26" s="0" t="n">
        <f aca="false">N26/D26</f>
        <v>1.05000015013222</v>
      </c>
      <c r="Y26" s="0" t="n">
        <f aca="false">O26/E26</f>
        <v>1.04999998000571</v>
      </c>
      <c r="Z26" s="0" t="n">
        <f aca="false">P26/F26</f>
        <v>1.06928165287942</v>
      </c>
      <c r="AA26" s="0" t="n">
        <f aca="false">Q26/G26</f>
        <v>1.08943995515204</v>
      </c>
      <c r="AB26" s="0" t="n">
        <f aca="false">R26/H26</f>
        <v>1.09679335385146</v>
      </c>
      <c r="AC26" s="0" t="n">
        <f aca="false">S26/I26</f>
        <v>1.10097988595567</v>
      </c>
    </row>
    <row collapsed="false" customFormat="false" customHeight="false" hidden="false" ht="12.8" outlineLevel="0" r="27">
      <c r="D27" s="0" t="n">
        <f aca="false">SUM($D$2:$D$26)</f>
        <v>110.86065933555</v>
      </c>
      <c r="E27" s="0" t="n">
        <f aca="false">SUM($E$2:$E$26)</f>
        <v>105.066948241968</v>
      </c>
      <c r="F27" s="0" t="n">
        <f aca="false">SUM($F$2:$F$26)</f>
        <v>90.2272294914217</v>
      </c>
      <c r="G27" s="0" t="n">
        <f aca="false">SUM($G$2:$G$26)</f>
        <v>75.836310910516</v>
      </c>
      <c r="H27" s="0" t="n">
        <f aca="false">SUM($H$2:$H$26)</f>
        <v>61.9469546426308</v>
      </c>
      <c r="I27" s="0" t="n">
        <f aca="false">SUM($I$2:$I$26)</f>
        <v>39.6974866228744</v>
      </c>
    </row>
    <row collapsed="false" customFormat="false" customHeight="false" hidden="false" ht="14.9" outlineLevel="0" r="28">
      <c r="C28" s="11" t="s">
        <v>57</v>
      </c>
      <c r="D28" s="11" t="s">
        <v>58</v>
      </c>
      <c r="E28" s="11" t="s">
        <v>4</v>
      </c>
      <c r="F28" s="11" t="s">
        <v>5</v>
      </c>
      <c r="G28" s="11" t="s">
        <v>6</v>
      </c>
      <c r="H28" s="11" t="s">
        <v>7</v>
      </c>
      <c r="I28" s="11" t="s">
        <v>8</v>
      </c>
    </row>
    <row collapsed="false" customFormat="false" customHeight="false" hidden="false" ht="12.8" outlineLevel="0" r="29">
      <c r="B29" s="0" t="s">
        <v>79</v>
      </c>
      <c r="D29" s="13" t="n">
        <f aca="false">D$12+D$13+D$16+D$17+D$18+D$19</f>
        <v>4.1637964998982</v>
      </c>
      <c r="E29" s="13" t="n">
        <f aca="false">E$12+E$13+E$16+E$17+E$18+E$19</f>
        <v>5.2870368800138</v>
      </c>
      <c r="F29" s="13" t="n">
        <f aca="false">$F$12+$F$13+$F$16+$F$17+$F$18+$F$19</f>
        <v>6.1002330193981</v>
      </c>
      <c r="G29" s="13" t="n">
        <f aca="false">G$12+G$13+G$16+G$17+G$18+G$19</f>
        <v>7.5244428280336</v>
      </c>
      <c r="H29" s="13" t="n">
        <f aca="false">H$12+H$13+H$16+H$17+H$18+H$19</f>
        <v>9.2211616891774</v>
      </c>
      <c r="I29" s="14" t="n">
        <f aca="false">$I12+$I13+$I16+$I17+$I18+$I19</f>
        <v>8.4401948048421</v>
      </c>
      <c r="J29" s="15"/>
      <c r="L29" s="0" t="s">
        <v>79</v>
      </c>
      <c r="N29" s="13" t="n">
        <f aca="false">$N$12+$N$13+$N$16+$N$17+$N$18+$N$19</f>
        <v>10.2119970472452</v>
      </c>
      <c r="O29" s="13" t="n">
        <f aca="false">$O$12+$O$13+$O$16+$O$17+$O$18+$O$19</f>
        <v>13.1174800765554</v>
      </c>
      <c r="P29" s="13" t="n">
        <f aca="false">$P$12+$P$13+$P$16+$P$17+$P$18+$P$19</f>
        <v>15.257379217086</v>
      </c>
      <c r="Q29" s="13" t="n">
        <f aca="false">$Q$12+$Q$13+$Q$16+$Q$17+$Q$18+$Q$19</f>
        <v>18.9461622929049</v>
      </c>
      <c r="R29" s="13" t="n">
        <f aca="false">$R$12+$R$13+$R$16+$R$17+$R$18+$R$19</f>
        <v>23.3279484273132</v>
      </c>
      <c r="S29" s="13" t="n">
        <f aca="false">$S$12+$S$13+$S$16+$S$17+$S$18+$S$19</f>
        <v>21.5179751174644</v>
      </c>
      <c r="V29" s="0" t="s">
        <v>79</v>
      </c>
      <c r="X29" s="13" t="n">
        <f aca="false">$N$29/$D$29</f>
        <v>2.45256871883505</v>
      </c>
      <c r="Y29" s="13" t="n">
        <f aca="false">$O$29/$E$29</f>
        <v>2.48106460655541</v>
      </c>
      <c r="Z29" s="13" t="n">
        <f aca="false">$P$29/$F$29</f>
        <v>2.50111416540469</v>
      </c>
      <c r="AA29" s="13" t="n">
        <f aca="false">$Q$29/$G$29</f>
        <v>2.51794886690051</v>
      </c>
      <c r="AB29" s="13" t="n">
        <f aca="false">$R$29/$H$29</f>
        <v>2.52982750044308</v>
      </c>
      <c r="AC29" s="13" t="n">
        <f aca="false">$S$29/$I$29</f>
        <v>2.54946427363497</v>
      </c>
    </row>
    <row collapsed="false" customFormat="false" customHeight="false" hidden="false" ht="12.8" outlineLevel="0" r="30">
      <c r="B30" s="0" t="s">
        <v>80</v>
      </c>
      <c r="D30" s="13" t="n">
        <f aca="false">$D$6+$D$7+$D$14+$D$15+$D$22</f>
        <v>13.8826567131125</v>
      </c>
      <c r="E30" s="13" t="n">
        <f aca="false">E$6+E$7+E$14+E$15+E$22</f>
        <v>12.5519328150197</v>
      </c>
      <c r="F30" s="13" t="n">
        <f aca="false">$F$6+$F$7+$F$14+$F$15+$F$22</f>
        <v>10.3742757878855</v>
      </c>
      <c r="G30" s="13" t="n">
        <f aca="false">$G$6+$G$7+$G$14+$G$15+$G$22</f>
        <v>8.971812506108</v>
      </c>
      <c r="H30" s="13" t="n">
        <f aca="false">$H$6+$H$7+$H$14+$H$15+$H$22</f>
        <v>7.9865806915524</v>
      </c>
      <c r="I30" s="13" t="n">
        <f aca="false">$I$6+$I$7+$I$14+$I$15+$I$22</f>
        <v>7.1074786662053</v>
      </c>
      <c r="L30" s="0" t="s">
        <v>80</v>
      </c>
      <c r="N30" s="13" t="n">
        <f aca="false">$N$6+$N$7+$N$14+$N$15+$N$22</f>
        <v>12.7823483492934</v>
      </c>
      <c r="O30" s="13" t="n">
        <f aca="false">$O$6+$O$7+$O$14+$O$15+$O$22</f>
        <v>11.581342592947</v>
      </c>
      <c r="P30" s="13" t="n">
        <f aca="false">$P$6+$P$7+$P$14+$P$15+$P$22</f>
        <v>9.6233531350393</v>
      </c>
      <c r="Q30" s="13" t="n">
        <f aca="false">$Q$6+$Q$7+$Q$14+$Q$15+$Q$22</f>
        <v>8.3987223436173</v>
      </c>
      <c r="R30" s="13" t="n">
        <f aca="false">$R$6+$R$7+$R$14+$R$15+$R$22</f>
        <v>7.5726437355538</v>
      </c>
      <c r="S30" s="13" t="n">
        <f aca="false">$S$6+$S$7+$S$14+$S$15+$S$22</f>
        <v>6.9115642752367</v>
      </c>
      <c r="V30" s="0" t="s">
        <v>80</v>
      </c>
      <c r="X30" s="13" t="n">
        <f aca="false">$N$30/$D$30</f>
        <v>0.920742233525098</v>
      </c>
      <c r="Y30" s="13" t="n">
        <f aca="false">$O$30/$E$30</f>
        <v>0.922674042605511</v>
      </c>
      <c r="Z30" s="13" t="n">
        <f aca="false">$P$30/$F$30</f>
        <v>0.927616860376598</v>
      </c>
      <c r="AA30" s="13" t="n">
        <f aca="false">$Q$30/$G$30</f>
        <v>0.936123256911517</v>
      </c>
      <c r="AB30" s="13" t="n">
        <f aca="false">$R$30/$H$30</f>
        <v>0.94817094173525</v>
      </c>
      <c r="AC30" s="13" t="n">
        <f aca="false">$S$30/$I$30</f>
        <v>0.972435458455875</v>
      </c>
    </row>
    <row collapsed="false" customFormat="false" customHeight="false" hidden="false" ht="12.8" outlineLevel="0" r="31">
      <c r="B31" s="0" t="s">
        <v>13</v>
      </c>
      <c r="D31" s="13" t="n">
        <f aca="false">$D$29+$D$30</f>
        <v>18.0464532130107</v>
      </c>
      <c r="E31" s="13" t="n">
        <f aca="false">$E$29+$E$30</f>
        <v>17.8389696950335</v>
      </c>
      <c r="F31" s="13" t="n">
        <f aca="false">$F$29+$F$30</f>
        <v>16.4745088072836</v>
      </c>
      <c r="G31" s="13" t="n">
        <f aca="false">$G$29+$G$30</f>
        <v>16.4962553341416</v>
      </c>
      <c r="H31" s="13" t="n">
        <f aca="false">$H$29+$H$30</f>
        <v>17.2077423807298</v>
      </c>
      <c r="I31" s="13" t="n">
        <f aca="false">$I$29+$I$30</f>
        <v>15.5476734710474</v>
      </c>
      <c r="L31" s="0" t="s">
        <v>13</v>
      </c>
      <c r="N31" s="13" t="n">
        <f aca="false">$N$29+$N$30</f>
        <v>22.9943453965386</v>
      </c>
      <c r="O31" s="13" t="n">
        <f aca="false">$O$29+$O$30</f>
        <v>24.6988226695024</v>
      </c>
      <c r="P31" s="13" t="n">
        <f aca="false">$P$29+$P$30</f>
        <v>24.8807323521253</v>
      </c>
      <c r="Q31" s="13" t="n">
        <f aca="false">$Q$29+$Q$30</f>
        <v>27.3448846365222</v>
      </c>
      <c r="R31" s="13" t="n">
        <f aca="false">$R$29+$R$30</f>
        <v>30.900592162867</v>
      </c>
      <c r="S31" s="13" t="n">
        <f aca="false">$S$29+$S$30</f>
        <v>28.4295393927011</v>
      </c>
      <c r="V31" s="0" t="s">
        <v>13</v>
      </c>
      <c r="X31" s="13" t="n">
        <f aca="false">$N$31/$D$31</f>
        <v>1.27417532548505</v>
      </c>
      <c r="Y31" s="13" t="n">
        <f aca="false">$O$31/$E$31</f>
        <v>1.38454311497478</v>
      </c>
      <c r="Z31" s="13" t="n">
        <f aca="false">$P$31/$F$31</f>
        <v>1.51025639933648</v>
      </c>
      <c r="AA31" s="13" t="n">
        <f aca="false">$Q$31/$G$31</f>
        <v>1.65764193646589</v>
      </c>
      <c r="AB31" s="13" t="n">
        <f aca="false">$R$31/$H$31</f>
        <v>1.79573772544801</v>
      </c>
      <c r="AC31" s="13" t="n">
        <f aca="false">$S$31/$I$31</f>
        <v>1.82853977771286</v>
      </c>
    </row>
    <row collapsed="false" customFormat="false" customHeight="false" hidden="false" ht="12.8" outlineLevel="0" r="32">
      <c r="D32" s="16"/>
      <c r="E32" s="16"/>
      <c r="F32" s="16"/>
      <c r="G32" s="16"/>
      <c r="H32" s="16"/>
      <c r="I32" s="16"/>
    </row>
    <row collapsed="false" customFormat="false" customHeight="false" hidden="false" ht="12.8" outlineLevel="0" r="33">
      <c r="B33" s="0" t="s">
        <v>81</v>
      </c>
      <c r="D33" s="17" t="n">
        <f aca="false">$D$29*($X$29-1)</f>
        <v>6.048200547347</v>
      </c>
      <c r="E33" s="17" t="n">
        <f aca="false">$E$29*($Y$29-1)</f>
        <v>7.8304431965416</v>
      </c>
      <c r="F33" s="17" t="n">
        <f aca="false">$F$29*($Z$29-1)</f>
        <v>9.1571461976879</v>
      </c>
      <c r="G33" s="17" t="n">
        <f aca="false">$G$29*($AA$29-1)</f>
        <v>11.4217194648713</v>
      </c>
      <c r="H33" s="17" t="n">
        <f aca="false">H$29*(AB$29-1)</f>
        <v>14.1067867381358</v>
      </c>
      <c r="I33" s="17" t="n">
        <f aca="false">$I$29*($AC$29-1)</f>
        <v>13.0777803126223</v>
      </c>
    </row>
    <row collapsed="false" customFormat="false" customHeight="false" hidden="false" ht="12.8" outlineLevel="0" r="38"/>
    <row collapsed="false" customFormat="false" customHeight="false" hidden="false" ht="12.8" outlineLevel="0" r="71"/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G13" activeCellId="1" pane="topLeft" sqref="K76:L76 G13"/>
    </sheetView>
  </sheetViews>
  <sheetFormatPr defaultRowHeight="12.8"/>
  <cols>
    <col min="1" max="1" hidden="false" style="0" width="40.5510204081633" collapsed="true"/>
    <col min="2" max="2" hidden="false" style="0" width="26.7908163265306" collapsed="true"/>
    <col min="3" max="3" hidden="false" style="0" width="11.5204081632653" collapsed="true"/>
    <col min="4" max="5" hidden="false" style="0" width="20.6530612244898" collapsed="true"/>
    <col min="6" max="1025" hidden="false" style="0" width="11.5204081632653" collapsed="true"/>
  </cols>
  <sheetData>
    <row collapsed="false" customFormat="false" customHeight="false" hidden="false" ht="12.8" outlineLevel="0" r="1">
      <c r="A1" s="23246" t="s">
        <v>0</v>
      </c>
      <c r="B1" s="23247" t="s">
        <v>82</v>
      </c>
      <c r="C1" s="23248" t="s">
        <v>83</v>
      </c>
      <c r="D1" s="23249" t="s">
        <v>84</v>
      </c>
      <c r="E1" s="23250" t="s">
        <v>85</v>
      </c>
      <c r="F1" s="23251" t="s">
        <v>59</v>
      </c>
    </row>
    <row collapsed="false" customFormat="false" customHeight="false" hidden="false" ht="12.8" outlineLevel="0" r="2">
      <c r="A2" s="23252" t="s">
        <v>11</v>
      </c>
      <c r="B2" s="23258" t="s">
        <v>3</v>
      </c>
      <c r="C2" s="23264" t="s">
        <v>86</v>
      </c>
      <c r="D2" s="23270" t="n">
        <v>5.4238186881371E9</v>
      </c>
      <c r="E2" s="23276" t="n">
        <v>1.65855447390541E10</v>
      </c>
      <c r="F2" s="23282" t="n">
        <v>3.0579091397966103</v>
      </c>
    </row>
    <row collapsed="false" customFormat="false" customHeight="false" hidden="false" ht="12.8" outlineLevel="0" r="3">
      <c r="A3" s="23253" t="s">
        <v>11</v>
      </c>
      <c r="B3" s="23259" t="s">
        <v>4</v>
      </c>
      <c r="C3" s="23265" t="s">
        <v>86</v>
      </c>
      <c r="D3" s="23271" t="n">
        <v>5.912441047031301E9</v>
      </c>
      <c r="E3" s="23277" t="n">
        <v>1.89321927953883E10</v>
      </c>
      <c r="F3" s="23283" t="n">
        <v>3.2020941341807303</v>
      </c>
    </row>
    <row collapsed="false" customFormat="false" customHeight="false" hidden="false" ht="12.8" outlineLevel="0" r="4">
      <c r="A4" s="23254" t="s">
        <v>11</v>
      </c>
      <c r="B4" s="23260" t="s">
        <v>5</v>
      </c>
      <c r="C4" s="23266" t="s">
        <v>86</v>
      </c>
      <c r="D4" s="23272" t="n">
        <v>6.1479590102429E9</v>
      </c>
      <c r="E4" s="23278" t="n">
        <v>2.13632844305633E10</v>
      </c>
      <c r="F4" s="23284" t="n">
        <v>3.4748579805055106</v>
      </c>
    </row>
    <row collapsed="false" customFormat="false" customHeight="false" hidden="false" ht="12.8" outlineLevel="0" r="5">
      <c r="A5" s="23255" t="s">
        <v>11</v>
      </c>
      <c r="B5" s="23261" t="s">
        <v>6</v>
      </c>
      <c r="C5" s="23267" t="s">
        <v>86</v>
      </c>
      <c r="D5" s="23273" t="n">
        <v>6.0004736135138E9</v>
      </c>
      <c r="E5" s="23279" t="n">
        <v>2.3064620030144703E10</v>
      </c>
      <c r="F5" s="23285" t="n">
        <v>3.8437999257592534</v>
      </c>
    </row>
    <row collapsed="false" customFormat="false" customHeight="false" hidden="false" ht="12.8" outlineLevel="0" r="6">
      <c r="A6" s="23256" t="s">
        <v>11</v>
      </c>
      <c r="B6" s="23262" t="s">
        <v>7</v>
      </c>
      <c r="C6" s="23268" t="s">
        <v>86</v>
      </c>
      <c r="D6" s="23274" t="n">
        <v>6.085659796176E9</v>
      </c>
      <c r="E6" s="23280" t="n">
        <v>2.48619756614985E10</v>
      </c>
      <c r="F6" s="23286" t="n">
        <v>4.085337743841816</v>
      </c>
    </row>
    <row collapsed="false" customFormat="false" customHeight="false" hidden="false" ht="12.8" outlineLevel="0" r="7">
      <c r="A7" s="23257" t="s">
        <v>11</v>
      </c>
      <c r="B7" s="23263" t="s">
        <v>8</v>
      </c>
      <c r="C7" s="23269" t="s">
        <v>86</v>
      </c>
      <c r="D7" s="23275" t="n">
        <v>6.3631434451273E9</v>
      </c>
      <c r="E7" s="23281" t="n">
        <v>2.9949485501254997E10</v>
      </c>
      <c r="F7" s="23287" t="n">
        <v>4.706712297078481</v>
      </c>
    </row>
    <row collapsed="false" customFormat="false" customHeight="false" hidden="false" ht="12.8" outlineLevel="0" r="10">
      <c r="B10" s="0" t="s">
        <v>3</v>
      </c>
      <c r="C10" s="0" t="s">
        <v>4</v>
      </c>
      <c r="D10" s="0" t="s">
        <v>5</v>
      </c>
      <c r="E10" s="0" t="s">
        <v>6</v>
      </c>
      <c r="F10" s="0" t="s">
        <v>7</v>
      </c>
      <c r="G10" s="0" t="s">
        <v>8</v>
      </c>
    </row>
    <row collapsed="false" customFormat="false" customHeight="false" hidden="false" ht="12.8" outlineLevel="0" r="11">
      <c r="A11" s="0" t="s">
        <v>87</v>
      </c>
      <c r="B11" s="0" t="n">
        <f aca="false">D$2/10^9</f>
        <v>5.4238186881371</v>
      </c>
      <c r="C11" s="0" t="n">
        <f aca="false">D$2/10^9</f>
        <v>5.4238186881371</v>
      </c>
      <c r="D11" s="0" t="n">
        <f aca="false">D$4/10^9</f>
        <v>6.1479590102429</v>
      </c>
      <c r="E11" s="0" t="n">
        <f aca="false">D$5/10^9</f>
        <v>6.0004736135138</v>
      </c>
      <c r="F11" s="0" t="n">
        <f aca="false">D$6/10^9</f>
        <v>6.085659796176</v>
      </c>
      <c r="G11" s="0" t="n">
        <f aca="false">D$7/10^9</f>
        <v>6.363130430337</v>
      </c>
    </row>
    <row collapsed="false" customFormat="false" customHeight="false" hidden="false" ht="12.8" outlineLevel="0" r="12">
      <c r="A12" s="0" t="s">
        <v>88</v>
      </c>
      <c r="B12" s="0" t="n">
        <f aca="false">F$2</f>
        <v>3.05790913979661</v>
      </c>
      <c r="C12" s="0" t="n">
        <f aca="false">F$3</f>
        <v>3.20209413418073</v>
      </c>
      <c r="D12" s="0" t="n">
        <f aca="false">F$4</f>
        <v>3.47485798050551</v>
      </c>
      <c r="E12" s="0" t="n">
        <f aca="false">F$4</f>
        <v>3.47485798050551</v>
      </c>
      <c r="F12" s="0" t="n">
        <f aca="false">F$6</f>
        <v>4.08533774384182</v>
      </c>
      <c r="G12" s="0" t="n">
        <f aca="false">F$7</f>
        <v>4.70671111207844</v>
      </c>
    </row>
    <row collapsed="false" customFormat="false" customHeight="false" hidden="false" ht="12.8" outlineLevel="0" r="13">
      <c r="A13" s="0" t="s">
        <v>81</v>
      </c>
      <c r="B13" s="0" t="n">
        <f aca="false">B$11*(B$12-1)</f>
        <v>11.161726050917</v>
      </c>
      <c r="C13" s="0" t="n">
        <f aca="false">C$11*(C$12-1)</f>
        <v>11.9437593180065</v>
      </c>
      <c r="D13" s="0" t="n">
        <f aca="false">D$11*(D$12-1)</f>
        <v>15.2153254203204</v>
      </c>
      <c r="E13" s="0" t="n">
        <f aca="false">E$11*(E$12-1)</f>
        <v>14.8503200092174</v>
      </c>
      <c r="F13" s="0" t="n">
        <f aca="false">F$11*(F$12-1)</f>
        <v>18.7763158653225</v>
      </c>
      <c r="G13" s="0" t="n">
        <f aca="false">G$11*(G$12-1)</f>
        <v>23.5862862737346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J43" activeCellId="1" pane="topLeft" sqref="K76:L76 J43"/>
    </sheetView>
  </sheetViews>
  <sheetFormatPr defaultRowHeight="12.8"/>
  <cols>
    <col min="1" max="1" hidden="false" style="0" width="11.5204081632653" collapsed="true"/>
    <col min="2" max="2" hidden="false" style="0" width="26.2857142857143" collapsed="true"/>
    <col min="3" max="3" hidden="false" style="0" width="15.3061224489796" collapsed="true"/>
    <col min="4" max="4" hidden="false" style="0" width="35.9642857142857" collapsed="true"/>
    <col min="5" max="5" hidden="false" style="0" width="24.1275510204082" collapsed="true"/>
    <col min="6" max="6" hidden="false" style="0" width="18.3316326530612" collapsed="true"/>
    <col min="7" max="8" hidden="false" style="0" width="11.5204081632653" collapsed="true"/>
    <col min="9" max="9" hidden="false" style="0" width="17.8265306122449" collapsed="true"/>
    <col min="10" max="11" hidden="false" style="0" width="11.5204081632653" collapsed="true"/>
    <col min="12" max="12" hidden="false" style="0" width="20.6071428571429" collapsed="true"/>
    <col min="13" max="1025" hidden="false" style="0" width="11.5204081632653" collapsed="true"/>
  </cols>
  <sheetData>
    <row collapsed="false" customFormat="false" customHeight="false" hidden="false" ht="14.05" outlineLevel="0" r="1">
      <c r="A1" s="23288" t="s">
        <v>0</v>
      </c>
      <c r="B1" s="23289" t="s">
        <v>82</v>
      </c>
      <c r="C1" s="23290" t="s">
        <v>83</v>
      </c>
      <c r="D1" s="23291" t="s">
        <v>57</v>
      </c>
      <c r="E1" s="23292" t="s">
        <v>84</v>
      </c>
      <c r="F1" s="23293" t="s">
        <v>85</v>
      </c>
      <c r="G1" s="23294" t="s">
        <v>59</v>
      </c>
    </row>
    <row collapsed="false" customFormat="false" customHeight="false" hidden="false" ht="12.8" outlineLevel="0" r="2">
      <c r="A2" s="23295" t="s">
        <v>11</v>
      </c>
      <c r="B2" s="23325" t="s">
        <v>3</v>
      </c>
      <c r="C2" s="23355" t="s">
        <v>89</v>
      </c>
      <c r="D2" s="23385" t="s">
        <v>20</v>
      </c>
      <c r="E2" s="23415" t="n">
        <v>7.709914297352E8</v>
      </c>
      <c r="F2" s="23445" t="n">
        <v>4.4147468488060004E8</v>
      </c>
      <c r="G2" s="23475" t="n">
        <v>0.5726064750579993</v>
      </c>
    </row>
    <row collapsed="false" customFormat="false" customHeight="false" hidden="false" ht="12.8" outlineLevel="0" r="3">
      <c r="A3" s="23296" t="s">
        <v>11</v>
      </c>
      <c r="B3" s="23326" t="s">
        <v>4</v>
      </c>
      <c r="C3" s="23356" t="s">
        <v>89</v>
      </c>
      <c r="D3" s="23386" t="s">
        <v>20</v>
      </c>
      <c r="E3" s="23416" t="n">
        <v>2.0656268324679E9</v>
      </c>
      <c r="F3" s="23446" t="n">
        <v>1.2064014004825E9</v>
      </c>
      <c r="G3" s="23476" t="n">
        <v>0.5840364685044086</v>
      </c>
    </row>
    <row collapsed="false" customFormat="false" customHeight="false" hidden="false" ht="12.8" outlineLevel="0" r="4">
      <c r="A4" s="23297" t="s">
        <v>11</v>
      </c>
      <c r="B4" s="23327" t="s">
        <v>5</v>
      </c>
      <c r="C4" s="23357" t="s">
        <v>89</v>
      </c>
      <c r="D4" s="23387" t="s">
        <v>20</v>
      </c>
      <c r="E4" s="23417" t="n">
        <v>2.9989064522946E9</v>
      </c>
      <c r="F4" s="23447" t="n">
        <v>1.7718971616668E9</v>
      </c>
      <c r="G4" s="23477" t="n">
        <v>0.590847760626558</v>
      </c>
    </row>
    <row collapsed="false" customFormat="false" customHeight="false" hidden="false" ht="12.8" outlineLevel="0" r="5">
      <c r="A5" s="23298" t="s">
        <v>11</v>
      </c>
      <c r="B5" s="23328" t="s">
        <v>6</v>
      </c>
      <c r="C5" s="23358" t="s">
        <v>89</v>
      </c>
      <c r="D5" s="23388" t="s">
        <v>20</v>
      </c>
      <c r="E5" s="23418" t="n">
        <v>3.6727880565408006E9</v>
      </c>
      <c r="F5" s="23448" t="n">
        <v>2.2171488185038E9</v>
      </c>
      <c r="G5" s="23478" t="n">
        <v>0.6036691429975983</v>
      </c>
    </row>
    <row collapsed="false" customFormat="false" customHeight="false" hidden="false" ht="12.8" outlineLevel="0" r="6">
      <c r="A6" s="23299" t="s">
        <v>11</v>
      </c>
      <c r="B6" s="23329" t="s">
        <v>7</v>
      </c>
      <c r="C6" s="23359" t="s">
        <v>89</v>
      </c>
      <c r="D6" s="23389" t="s">
        <v>20</v>
      </c>
      <c r="E6" s="23419" t="n">
        <v>3.7384479607226E9</v>
      </c>
      <c r="F6" s="23449" t="n">
        <v>2.3704165600829997E9</v>
      </c>
      <c r="G6" s="23479" t="n">
        <v>0.6340643456823256</v>
      </c>
    </row>
    <row collapsed="false" customFormat="false" customHeight="false" hidden="false" ht="12.8" outlineLevel="0" r="7">
      <c r="A7" s="23300" t="s">
        <v>11</v>
      </c>
      <c r="B7" s="23330" t="s">
        <v>8</v>
      </c>
      <c r="C7" s="23360" t="s">
        <v>89</v>
      </c>
      <c r="D7" s="23390" t="s">
        <v>20</v>
      </c>
      <c r="E7" s="23420" t="n">
        <v>3.3230107511964E9</v>
      </c>
      <c r="F7" s="23450" t="n">
        <v>2.5378614075902E9</v>
      </c>
      <c r="G7" s="23480" t="n">
        <v>0.7637235018503871</v>
      </c>
    </row>
    <row collapsed="false" customFormat="false" customHeight="false" hidden="false" ht="12.8" outlineLevel="0" r="8">
      <c r="A8" s="23301" t="s">
        <v>11</v>
      </c>
      <c r="B8" s="23331" t="s">
        <v>3</v>
      </c>
      <c r="C8" s="23361" t="s">
        <v>86</v>
      </c>
      <c r="D8" s="23391" t="s">
        <v>13</v>
      </c>
      <c r="E8" s="23421" t="n">
        <v>6.0209807896891E9</v>
      </c>
      <c r="F8" s="23451" t="n">
        <v>5.6138770398289995E9</v>
      </c>
      <c r="G8" s="23481" t="n">
        <v>0.9323858082129636</v>
      </c>
    </row>
    <row collapsed="false" customFormat="false" customHeight="false" hidden="false" ht="12.8" outlineLevel="0" r="9">
      <c r="A9" s="23302" t="s">
        <v>11</v>
      </c>
      <c r="B9" s="23332" t="s">
        <v>4</v>
      </c>
      <c r="C9" s="23362" t="s">
        <v>86</v>
      </c>
      <c r="D9" s="23392" t="s">
        <v>13</v>
      </c>
      <c r="E9" s="23422" t="n">
        <v>7.981170477770101E9</v>
      </c>
      <c r="F9" s="23452" t="n">
        <v>7.8759282992103E9</v>
      </c>
      <c r="G9" s="23482" t="n">
        <v>0.986813691193174</v>
      </c>
    </row>
    <row collapsed="false" customFormat="false" customHeight="false" hidden="false" ht="12.8" outlineLevel="0" r="10">
      <c r="A10" s="23303" t="s">
        <v>11</v>
      </c>
      <c r="B10" s="23333" t="s">
        <v>5</v>
      </c>
      <c r="C10" s="23363" t="s">
        <v>86</v>
      </c>
      <c r="D10" s="23393" t="s">
        <v>13</v>
      </c>
      <c r="E10" s="23423" t="n">
        <v>8.907878536507E9</v>
      </c>
      <c r="F10" s="23453" t="n">
        <v>9.3914043075737E9</v>
      </c>
      <c r="G10" s="23483" t="n">
        <v>1.0542806874931079</v>
      </c>
    </row>
    <row collapsed="false" customFormat="false" customHeight="false" hidden="false" ht="12.8" outlineLevel="0" r="11">
      <c r="A11" s="23304" t="s">
        <v>11</v>
      </c>
      <c r="B11" s="23334" t="s">
        <v>6</v>
      </c>
      <c r="C11" s="23364" t="s">
        <v>86</v>
      </c>
      <c r="D11" s="23394" t="s">
        <v>13</v>
      </c>
      <c r="E11" s="23424" t="n">
        <v>8.7459977276714E9</v>
      </c>
      <c r="F11" s="23454" t="n">
        <v>1.05104428994594E10</v>
      </c>
      <c r="G11" s="23484" t="n">
        <v>1.201743154609506</v>
      </c>
    </row>
    <row collapsed="false" customFormat="false" customHeight="false" hidden="false" ht="12.8" outlineLevel="0" r="12">
      <c r="A12" s="23305" t="s">
        <v>11</v>
      </c>
      <c r="B12" s="23335" t="s">
        <v>7</v>
      </c>
      <c r="C12" s="23365" t="s">
        <v>86</v>
      </c>
      <c r="D12" s="23395" t="s">
        <v>13</v>
      </c>
      <c r="E12" s="23425" t="n">
        <v>8.2600344447375E9</v>
      </c>
      <c r="F12" s="23455" t="n">
        <v>1.09660051963801E10</v>
      </c>
      <c r="G12" s="23485" t="n">
        <v>1.3275979985006703</v>
      </c>
    </row>
    <row collapsed="false" customFormat="false" customHeight="false" hidden="false" ht="12.8" outlineLevel="0" r="13">
      <c r="A13" s="23306" t="s">
        <v>11</v>
      </c>
      <c r="B13" s="23336" t="s">
        <v>8</v>
      </c>
      <c r="C13" s="23366" t="s">
        <v>86</v>
      </c>
      <c r="D13" s="23396" t="s">
        <v>13</v>
      </c>
      <c r="E13" s="23426" t="n">
        <v>4.790784612700001E9</v>
      </c>
      <c r="F13" s="23456" t="n">
        <v>1.1556357574449701E10</v>
      </c>
      <c r="G13" s="23486" t="n">
        <v>2.412205621562424</v>
      </c>
    </row>
    <row collapsed="false" customFormat="false" customHeight="false" hidden="false" ht="12.8" outlineLevel="0" r="14">
      <c r="A14" s="23307" t="s">
        <v>11</v>
      </c>
      <c r="B14" s="23337" t="s">
        <v>3</v>
      </c>
      <c r="C14" s="23367" t="s">
        <v>90</v>
      </c>
      <c r="D14" s="23397" t="s">
        <v>16</v>
      </c>
      <c r="E14" s="23427" t="n">
        <v>3.7356450938281E9</v>
      </c>
      <c r="F14" s="23457" t="n">
        <v>1.9355321601835E9</v>
      </c>
      <c r="G14" s="23487" t="n">
        <v>0.5181252799901461</v>
      </c>
    </row>
    <row collapsed="false" customFormat="false" customHeight="false" hidden="false" ht="12.8" outlineLevel="0" r="15">
      <c r="A15" s="23308" t="s">
        <v>11</v>
      </c>
      <c r="B15" s="23338" t="s">
        <v>4</v>
      </c>
      <c r="C15" s="23368" t="s">
        <v>90</v>
      </c>
      <c r="D15" s="23398" t="s">
        <v>16</v>
      </c>
      <c r="E15" s="23428" t="n">
        <v>2.3840661307587E9</v>
      </c>
      <c r="F15" s="23458" t="n">
        <v>1.2365785862921E9</v>
      </c>
      <c r="G15" s="23488" t="n">
        <v>0.5186846834230114</v>
      </c>
    </row>
    <row collapsed="false" customFormat="false" customHeight="false" hidden="false" ht="12.8" outlineLevel="0" r="16">
      <c r="A16" s="23309" t="s">
        <v>11</v>
      </c>
      <c r="B16" s="23339" t="s">
        <v>5</v>
      </c>
      <c r="C16" s="23369" t="s">
        <v>90</v>
      </c>
      <c r="D16" s="23399" t="s">
        <v>16</v>
      </c>
      <c r="E16" s="23429" t="n">
        <v>1.2070758173613E9</v>
      </c>
      <c r="F16" s="23459" t="n">
        <v>6.29176493449E8</v>
      </c>
      <c r="G16" s="23489" t="n">
        <v>0.5212402439014946</v>
      </c>
    </row>
    <row collapsed="false" customFormat="false" customHeight="false" hidden="false" ht="12.8" outlineLevel="0" r="17">
      <c r="A17" s="23310" t="s">
        <v>11</v>
      </c>
      <c r="B17" s="23340" t="s">
        <v>6</v>
      </c>
      <c r="C17" s="23370" t="s">
        <v>90</v>
      </c>
      <c r="D17" s="23400" t="s">
        <v>16</v>
      </c>
      <c r="E17" s="23430" t="n">
        <v>3.073106796819E8</v>
      </c>
      <c r="F17" s="23460" t="n">
        <v>1.661627864578E8</v>
      </c>
      <c r="G17" s="23490" t="n">
        <v>0.5406996809541295</v>
      </c>
    </row>
    <row collapsed="false" customFormat="false" customHeight="false" hidden="false" ht="12.8" outlineLevel="0" r="18">
      <c r="A18" s="23311" t="s">
        <v>11</v>
      </c>
      <c r="B18" s="23341" t="s">
        <v>7</v>
      </c>
      <c r="C18" s="23371" t="s">
        <v>90</v>
      </c>
      <c r="D18" s="23401" t="s">
        <v>16</v>
      </c>
      <c r="E18" s="23431" t="n">
        <v>1.934355494565E8</v>
      </c>
      <c r="F18" s="23461" t="n">
        <v>1.072135994041E8</v>
      </c>
      <c r="G18" s="23491" t="n">
        <v>0.5542600608075421</v>
      </c>
    </row>
    <row collapsed="false" customFormat="false" customHeight="false" hidden="false" ht="12.8" outlineLevel="0" r="19">
      <c r="A19" s="23312" t="s">
        <v>11</v>
      </c>
      <c r="B19" s="23342" t="s">
        <v>8</v>
      </c>
      <c r="C19" s="23372" t="s">
        <v>90</v>
      </c>
      <c r="D19" s="23402" t="s">
        <v>16</v>
      </c>
      <c r="E19" s="23432" t="n">
        <v>6107592.6729999995</v>
      </c>
      <c r="F19" s="23462" t="n">
        <v>4500730.4027</v>
      </c>
      <c r="G19" s="23492" t="n">
        <v>0.7369074271433492</v>
      </c>
    </row>
    <row collapsed="false" customFormat="false" customHeight="false" hidden="false" ht="12.8" outlineLevel="0" r="20">
      <c r="A20" s="23313" t="s">
        <v>11</v>
      </c>
      <c r="B20" s="23343" t="s">
        <v>3</v>
      </c>
      <c r="C20" s="23373" t="s">
        <v>91</v>
      </c>
      <c r="D20" s="23403" t="s">
        <v>14</v>
      </c>
      <c r="E20" s="23433" t="n">
        <v>1.00079276468595E10</v>
      </c>
      <c r="F20" s="23463" t="n">
        <v>7.3237905829273E9</v>
      </c>
      <c r="G20" s="23493" t="n">
        <v>0.7317989139565286</v>
      </c>
    </row>
    <row collapsed="false" customFormat="false" customHeight="false" hidden="false" ht="12.8" outlineLevel="0" r="21">
      <c r="A21" s="23314" t="s">
        <v>11</v>
      </c>
      <c r="B21" s="23344" t="s">
        <v>4</v>
      </c>
      <c r="C21" s="23374" t="s">
        <v>91</v>
      </c>
      <c r="D21" s="23404" t="s">
        <v>14</v>
      </c>
      <c r="E21" s="23434" t="n">
        <v>8.042122608656401E9</v>
      </c>
      <c r="F21" s="23464" t="n">
        <v>5.951971426750899E9</v>
      </c>
      <c r="G21" s="23494" t="n">
        <v>0.740099562812472</v>
      </c>
    </row>
    <row collapsed="false" customFormat="false" customHeight="false" hidden="false" ht="12.8" outlineLevel="0" r="22">
      <c r="A22" s="23315" t="s">
        <v>11</v>
      </c>
      <c r="B22" s="23345" t="s">
        <v>5</v>
      </c>
      <c r="C22" s="23375" t="s">
        <v>91</v>
      </c>
      <c r="D22" s="23405" t="s">
        <v>14</v>
      </c>
      <c r="E22" s="23435" t="n">
        <v>6.2169602451414E9</v>
      </c>
      <c r="F22" s="23465" t="n">
        <v>4.6543344871603E9</v>
      </c>
      <c r="G22" s="23495" t="n">
        <v>0.7486511580635724</v>
      </c>
    </row>
    <row collapsed="false" customFormat="false" customHeight="false" hidden="false" ht="12.8" outlineLevel="0" r="23">
      <c r="A23" s="23316" t="s">
        <v>11</v>
      </c>
      <c r="B23" s="23346" t="s">
        <v>6</v>
      </c>
      <c r="C23" s="23376" t="s">
        <v>91</v>
      </c>
      <c r="D23" s="23406" t="s">
        <v>14</v>
      </c>
      <c r="E23" s="23436" t="n">
        <v>4.5534877411513E9</v>
      </c>
      <c r="F23" s="23466" t="n">
        <v>3.445310043118E9</v>
      </c>
      <c r="G23" s="23496" t="n">
        <v>0.7566310131861452</v>
      </c>
    </row>
    <row collapsed="false" customFormat="false" customHeight="false" hidden="false" ht="12.8" outlineLevel="0" r="24">
      <c r="A24" s="23317" t="s">
        <v>11</v>
      </c>
      <c r="B24" s="23347" t="s">
        <v>7</v>
      </c>
      <c r="C24" s="23377" t="s">
        <v>91</v>
      </c>
      <c r="D24" s="23407" t="s">
        <v>14</v>
      </c>
      <c r="E24" s="23437" t="n">
        <v>3.6379629672114E9</v>
      </c>
      <c r="F24" s="23467" t="n">
        <v>2.8121302059960003E9</v>
      </c>
      <c r="G24" s="23497" t="n">
        <v>0.7729958307276493</v>
      </c>
    </row>
    <row collapsed="false" customFormat="false" customHeight="false" hidden="false" ht="12.8" outlineLevel="0" r="25">
      <c r="A25" s="23318" t="s">
        <v>11</v>
      </c>
      <c r="B25" s="23348" t="s">
        <v>8</v>
      </c>
      <c r="C25" s="23378" t="s">
        <v>91</v>
      </c>
      <c r="D25" s="23408" t="s">
        <v>14</v>
      </c>
      <c r="E25" s="23438" t="n">
        <v>1.689494832574E9</v>
      </c>
      <c r="F25" s="23468" t="n">
        <v>1.4488879050643E9</v>
      </c>
      <c r="G25" s="23498" t="n">
        <v>0.8575864673447225</v>
      </c>
    </row>
    <row collapsed="false" customFormat="false" customHeight="false" hidden="false" ht="12.8" outlineLevel="0" r="26">
      <c r="A26" s="23319" t="s">
        <v>11</v>
      </c>
      <c r="B26" s="23349" t="s">
        <v>3</v>
      </c>
      <c r="C26" s="23379" t="s">
        <v>92</v>
      </c>
      <c r="D26" s="23409" t="s">
        <v>18</v>
      </c>
      <c r="E26" s="23439" t="n">
        <v>1.1816864709462001E9</v>
      </c>
      <c r="F26" s="23469" t="n">
        <v>6.660933678383E8</v>
      </c>
      <c r="G26" s="23499" t="n">
        <v>0.5636802859433142</v>
      </c>
    </row>
    <row collapsed="false" customFormat="false" customHeight="false" hidden="false" ht="12.8" outlineLevel="0" r="27">
      <c r="A27" s="23320" t="s">
        <v>11</v>
      </c>
      <c r="B27" s="23350" t="s">
        <v>4</v>
      </c>
      <c r="C27" s="23380" t="s">
        <v>92</v>
      </c>
      <c r="D27" s="23410" t="s">
        <v>18</v>
      </c>
      <c r="E27" s="23440" t="n">
        <v>1.2370323236909E9</v>
      </c>
      <c r="F27" s="23470" t="n">
        <v>7.088846726716E8</v>
      </c>
      <c r="G27" s="23500" t="n">
        <v>0.5730526673357409</v>
      </c>
    </row>
    <row collapsed="false" customFormat="false" customHeight="false" hidden="false" ht="12.8" outlineLevel="0" r="28">
      <c r="A28" s="23321" t="s">
        <v>11</v>
      </c>
      <c r="B28" s="23351" t="s">
        <v>5</v>
      </c>
      <c r="C28" s="23381" t="s">
        <v>92</v>
      </c>
      <c r="D28" s="23411" t="s">
        <v>18</v>
      </c>
      <c r="E28" s="23441" t="n">
        <v>1.2322317177116E9</v>
      </c>
      <c r="F28" s="23471" t="n">
        <v>7.188303277504001E8</v>
      </c>
      <c r="G28" s="23501" t="n">
        <v>0.5833564559475494</v>
      </c>
    </row>
    <row collapsed="false" customFormat="false" customHeight="false" hidden="false" ht="12.8" outlineLevel="0" r="29">
      <c r="A29" s="23322" t="s">
        <v>11</v>
      </c>
      <c r="B29" s="23352" t="s">
        <v>6</v>
      </c>
      <c r="C29" s="23382" t="s">
        <v>92</v>
      </c>
      <c r="D29" s="23412" t="s">
        <v>18</v>
      </c>
      <c r="E29" s="23442" t="n">
        <v>1.1963054104524999E9</v>
      </c>
      <c r="F29" s="23472" t="n">
        <v>7.178134940037E8</v>
      </c>
      <c r="G29" s="23502" t="n">
        <v>0.6000252842893928</v>
      </c>
    </row>
    <row collapsed="false" customFormat="false" customHeight="false" hidden="false" ht="12.8" outlineLevel="0" r="30">
      <c r="A30" s="23323" t="s">
        <v>11</v>
      </c>
      <c r="B30" s="23353" t="s">
        <v>7</v>
      </c>
      <c r="C30" s="23383" t="s">
        <v>92</v>
      </c>
      <c r="D30" s="23413" t="s">
        <v>18</v>
      </c>
      <c r="E30" s="23443" t="n">
        <v>1.1367158475508E9</v>
      </c>
      <c r="F30" s="23473" t="n">
        <v>7.163529579319999E8</v>
      </c>
      <c r="G30" s="23503" t="n">
        <v>0.630195276572834</v>
      </c>
    </row>
    <row collapsed="false" customFormat="false" customHeight="false" hidden="false" ht="12.8" outlineLevel="0" r="31">
      <c r="A31" s="23324" t="s">
        <v>11</v>
      </c>
      <c r="B31" s="23354" t="s">
        <v>8</v>
      </c>
      <c r="C31" s="23384" t="s">
        <v>92</v>
      </c>
      <c r="D31" s="23414" t="s">
        <v>18</v>
      </c>
      <c r="E31" s="23444" t="n">
        <v>8.946934460707E8</v>
      </c>
      <c r="F31" s="23474" t="n">
        <v>6.789370810583E8</v>
      </c>
      <c r="G31" s="23504" t="n">
        <v>0.7588488370402675</v>
      </c>
    </row>
    <row collapsed="false" customFormat="false" customHeight="false" hidden="false" ht="12.8" outlineLevel="0" r="34">
      <c r="B34" s="0" t="s">
        <v>93</v>
      </c>
      <c r="C34" s="0" t="n">
        <v>2.5</v>
      </c>
    </row>
    <row collapsed="false" customFormat="false" customHeight="false" hidden="false" ht="12.8" outlineLevel="0" r="35">
      <c r="B35" s="0" t="s">
        <v>94</v>
      </c>
      <c r="C35" s="0" t="n">
        <v>0.9</v>
      </c>
    </row>
    <row collapsed="false" customFormat="false" customHeight="false" hidden="false" ht="12.8" outlineLevel="0" r="36">
      <c r="K36" s="18" t="s">
        <v>95</v>
      </c>
      <c r="L36" s="18"/>
      <c r="M36" s="18"/>
    </row>
    <row collapsed="false" customFormat="false" customHeight="false" hidden="false" ht="12.8" outlineLevel="0" r="37">
      <c r="A37" s="19" t="s">
        <v>0</v>
      </c>
      <c r="B37" s="19" t="s">
        <v>82</v>
      </c>
      <c r="C37" s="19" t="s">
        <v>83</v>
      </c>
      <c r="D37" s="19" t="s">
        <v>57</v>
      </c>
      <c r="E37" s="19" t="s">
        <v>84</v>
      </c>
      <c r="F37" s="19" t="s">
        <v>85</v>
      </c>
      <c r="G37" s="19" t="s">
        <v>59</v>
      </c>
      <c r="H37" s="0" t="s">
        <v>96</v>
      </c>
      <c r="I37" s="0" t="s">
        <v>97</v>
      </c>
      <c r="J37" s="0" t="s">
        <v>98</v>
      </c>
      <c r="K37" s="18" t="s">
        <v>99</v>
      </c>
      <c r="L37" s="18" t="s">
        <v>100</v>
      </c>
      <c r="M37" s="18"/>
    </row>
    <row collapsed="false" customFormat="false" customHeight="false" hidden="false" ht="12.8" outlineLevel="0" r="38">
      <c r="A38" s="20" t="s">
        <v>101</v>
      </c>
      <c r="B38" s="21" t="n">
        <v>2009</v>
      </c>
      <c r="C38" s="20" t="s">
        <v>86</v>
      </c>
      <c r="D38" s="20" t="s">
        <v>13</v>
      </c>
      <c r="E38" s="21" t="n">
        <f aca="false">$E8</f>
        <v>6020980789.6891</v>
      </c>
      <c r="F38" s="21" t="n">
        <f aca="false">$F8</f>
        <v>5613877039.829</v>
      </c>
      <c r="G38" s="21" t="n">
        <f aca="false">$G8</f>
        <v>0.932385808212964</v>
      </c>
      <c r="H38" s="0" t="n">
        <v>0.06</v>
      </c>
      <c r="I38" s="0" t="n">
        <f aca="false">1-$H38</f>
        <v>0.94</v>
      </c>
      <c r="J38" s="0" t="n">
        <f aca="false">$F38/($F38*$H38/C34+$F38*$I38/C35)</f>
        <v>0.935940099833611</v>
      </c>
      <c r="K38" s="22" t="n">
        <f aca="false">$H38*E$38/10^9</f>
        <v>0.361258847381346</v>
      </c>
      <c r="L38" s="22" t="n">
        <f aca="false">$I38*E$38/10^9</f>
        <v>5.65972194230775</v>
      </c>
      <c r="M38" s="18"/>
    </row>
    <row collapsed="false" customFormat="false" customHeight="false" hidden="false" ht="12.8" outlineLevel="0" r="39">
      <c r="A39" s="20" t="s">
        <v>101</v>
      </c>
      <c r="B39" s="21" t="n">
        <v>2015</v>
      </c>
      <c r="C39" s="20" t="s">
        <v>86</v>
      </c>
      <c r="D39" s="20" t="s">
        <v>13</v>
      </c>
      <c r="E39" s="21" t="n">
        <f aca="false">$E9</f>
        <v>7981170477.7701</v>
      </c>
      <c r="F39" s="21" t="n">
        <f aca="false">$F9</f>
        <v>7875928299.2103</v>
      </c>
      <c r="G39" s="21" t="n">
        <f aca="false">$G9</f>
        <v>0.986813691193174</v>
      </c>
      <c r="H39" s="0" t="n">
        <v>0.135</v>
      </c>
      <c r="I39" s="0" t="n">
        <f aca="false">1-$H39</f>
        <v>0.865</v>
      </c>
      <c r="J39" s="0" t="n">
        <f aca="false">$F39/($F39*$H39/C34+$F39*$I39/C35)</f>
        <v>0.985113835376532</v>
      </c>
      <c r="K39" s="22" t="n">
        <f aca="false">$H39*E$39/10^9</f>
        <v>1.07745801449896</v>
      </c>
      <c r="L39" s="22" t="n">
        <f aca="false">$I39*E$39/10^9</f>
        <v>6.90371246327114</v>
      </c>
      <c r="M39" s="18"/>
    </row>
    <row collapsed="false" customFormat="false" customHeight="false" hidden="false" ht="12.8" outlineLevel="0" r="40">
      <c r="A40" s="20" t="s">
        <v>101</v>
      </c>
      <c r="B40" s="21" t="n">
        <v>2020</v>
      </c>
      <c r="C40" s="20" t="s">
        <v>86</v>
      </c>
      <c r="D40" s="20" t="s">
        <v>13</v>
      </c>
      <c r="E40" s="21" t="n">
        <f aca="false">$E10</f>
        <v>8907878536.507</v>
      </c>
      <c r="F40" s="21" t="n">
        <f aca="false">$F10</f>
        <v>9391404307.5737</v>
      </c>
      <c r="G40" s="21" t="n">
        <f aca="false">$G10</f>
        <v>1.05428068749311</v>
      </c>
      <c r="H40" s="0" t="n">
        <v>0.24</v>
      </c>
      <c r="I40" s="0" t="n">
        <f aca="false">1-$H40</f>
        <v>0.76</v>
      </c>
      <c r="J40" s="0" t="n">
        <f aca="false">$F40/($F40*$H40/C34+$F40*$I40/C35)</f>
        <v>1.06332703213611</v>
      </c>
      <c r="K40" s="22" t="n">
        <f aca="false">$H40*E$40/10^9</f>
        <v>2.13789084876168</v>
      </c>
      <c r="L40" s="22" t="n">
        <f aca="false">$I40*E$40/10^9</f>
        <v>6.76998768774532</v>
      </c>
      <c r="M40" s="18"/>
    </row>
    <row collapsed="false" customFormat="false" customHeight="false" hidden="false" ht="12.8" outlineLevel="0" r="41">
      <c r="A41" s="20" t="s">
        <v>101</v>
      </c>
      <c r="B41" s="21" t="n">
        <v>2025</v>
      </c>
      <c r="C41" s="20" t="s">
        <v>86</v>
      </c>
      <c r="D41" s="20" t="s">
        <v>13</v>
      </c>
      <c r="E41" s="21" t="n">
        <f aca="false">$E11</f>
        <v>8745997727.6714</v>
      </c>
      <c r="F41" s="21" t="n">
        <f aca="false">$F11</f>
        <v>10510442899.4594</v>
      </c>
      <c r="G41" s="21" t="n">
        <f aca="false">$G11</f>
        <v>1.20174315460951</v>
      </c>
      <c r="H41" s="0" t="n">
        <v>0.4</v>
      </c>
      <c r="I41" s="0" t="n">
        <f aca="false">1-$H41</f>
        <v>0.6</v>
      </c>
      <c r="J41" s="0" t="n">
        <f aca="false">$F41/($F41*$H41/C34+$F41*$I41/C35)</f>
        <v>1.20967741935484</v>
      </c>
      <c r="K41" s="22" t="n">
        <f aca="false">$H41*E$41/10^9</f>
        <v>3.49839909106856</v>
      </c>
      <c r="L41" s="22" t="n">
        <f aca="false">$I41*E$41/10^9</f>
        <v>5.24759863660284</v>
      </c>
      <c r="M41" s="18"/>
    </row>
    <row collapsed="false" customFormat="false" customHeight="false" hidden="false" ht="12.8" outlineLevel="0" r="42">
      <c r="A42" s="20" t="s">
        <v>101</v>
      </c>
      <c r="B42" s="21" t="n">
        <v>2030</v>
      </c>
      <c r="C42" s="20" t="s">
        <v>86</v>
      </c>
      <c r="D42" s="20" t="s">
        <v>13</v>
      </c>
      <c r="E42" s="21" t="n">
        <f aca="false">$E12</f>
        <v>8260034444.7375</v>
      </c>
      <c r="F42" s="21" t="n">
        <f aca="false">$F12</f>
        <v>10966005196.3801</v>
      </c>
      <c r="G42" s="21" t="n">
        <f aca="false">$G12</f>
        <v>1.32759799850067</v>
      </c>
      <c r="H42" s="0" t="n">
        <v>0.5</v>
      </c>
      <c r="I42" s="0" t="n">
        <f aca="false">1-$H42</f>
        <v>0.5</v>
      </c>
      <c r="J42" s="0" t="n">
        <f aca="false">$F42/($F42*$H42/C34+$F42*$I42/C35)</f>
        <v>1.32352941176471</v>
      </c>
      <c r="K42" s="22" t="n">
        <f aca="false">$H42*E$42/10^9</f>
        <v>4.13001722236875</v>
      </c>
      <c r="L42" s="22" t="n">
        <f aca="false">$I42*E$42/10^9</f>
        <v>4.13001722236875</v>
      </c>
      <c r="M42" s="18"/>
    </row>
    <row collapsed="false" customFormat="false" customHeight="false" hidden="false" ht="12.8" outlineLevel="0" r="43">
      <c r="A43" s="20" t="s">
        <v>101</v>
      </c>
      <c r="B43" s="21" t="n">
        <v>2050</v>
      </c>
      <c r="C43" s="20" t="s">
        <v>86</v>
      </c>
      <c r="D43" s="20" t="s">
        <v>13</v>
      </c>
      <c r="E43" s="21" t="n">
        <f aca="false">$E13</f>
        <v>4795780228.3996</v>
      </c>
      <c r="F43" s="21" t="n">
        <f aca="false">$F13</f>
        <v>11567905947.5561</v>
      </c>
      <c r="G43" s="21" t="n">
        <f aca="false">$G13</f>
        <v>2.41210092969928</v>
      </c>
      <c r="H43" s="0" t="n">
        <v>0.975</v>
      </c>
      <c r="I43" s="0" t="n">
        <f aca="false">1-$H43</f>
        <v>0.025</v>
      </c>
      <c r="J43" s="0" t="n">
        <f aca="false">$F43/($F43*$H43/C34+$F43*$I43/C35)</f>
        <v>2.3936170212766</v>
      </c>
      <c r="K43" s="22" t="n">
        <f aca="false">$K47</f>
        <v>4.13001722236875</v>
      </c>
      <c r="L43" s="22" t="n">
        <f aca="false">$I43*E$43/10^9</f>
        <v>0.11989450570999</v>
      </c>
      <c r="M43" s="18"/>
    </row>
    <row collapsed="false" customFormat="false" customHeight="false" hidden="false" ht="12.8" outlineLevel="0" r="46">
      <c r="F46" s="0" t="n">
        <v>2009</v>
      </c>
      <c r="G46" s="0" t="n">
        <v>2015</v>
      </c>
      <c r="H46" s="0" t="n">
        <v>2020</v>
      </c>
      <c r="I46" s="0" t="n">
        <v>2025</v>
      </c>
      <c r="J46" s="0" t="n">
        <v>2030</v>
      </c>
      <c r="K46" s="0" t="n">
        <v>2050</v>
      </c>
    </row>
    <row collapsed="false" customFormat="false" customHeight="false" hidden="false" ht="12.8" outlineLevel="0" r="47">
      <c r="E47" s="0" t="s">
        <v>99</v>
      </c>
      <c r="F47" s="17" t="n">
        <f aca="false">$K38</f>
        <v>0.361258847381346</v>
      </c>
      <c r="G47" s="17" t="n">
        <f aca="false">$K39</f>
        <v>1.07745801449896</v>
      </c>
      <c r="H47" s="17" t="n">
        <f aca="false">$K40</f>
        <v>2.13789084876168</v>
      </c>
      <c r="I47" s="17" t="n">
        <f aca="false">$K41</f>
        <v>3.49839909106856</v>
      </c>
      <c r="J47" s="17" t="n">
        <f aca="false">$K42</f>
        <v>4.13001722236875</v>
      </c>
      <c r="K47" s="17" t="n">
        <f aca="false">$L42</f>
        <v>4.13001722236875</v>
      </c>
    </row>
    <row collapsed="false" customFormat="false" customHeight="false" hidden="false" ht="12.8" outlineLevel="0" r="48">
      <c r="E48" s="0" t="s">
        <v>100</v>
      </c>
      <c r="F48" s="17" t="n">
        <f aca="false">$L38</f>
        <v>5.65972194230775</v>
      </c>
      <c r="G48" s="17" t="n">
        <f aca="false">$L39</f>
        <v>6.90371246327114</v>
      </c>
      <c r="H48" s="17" t="n">
        <f aca="false">$L40</f>
        <v>6.76998768774532</v>
      </c>
      <c r="I48" s="17" t="n">
        <f aca="false">$L41</f>
        <v>5.24759863660284</v>
      </c>
      <c r="J48" s="17" t="n">
        <f aca="false">$L42</f>
        <v>4.13001722236875</v>
      </c>
      <c r="K48" s="17" t="n">
        <f aca="false">$L43</f>
        <v>0.11989450570999</v>
      </c>
    </row>
    <row collapsed="false" customFormat="false" customHeight="false" hidden="false" ht="12.8" outlineLevel="0" r="49">
      <c r="F49" s="17"/>
      <c r="G49" s="17"/>
      <c r="H49" s="17"/>
      <c r="I49" s="17"/>
      <c r="J49" s="17"/>
      <c r="K49" s="17"/>
    </row>
    <row collapsed="false" customFormat="false" customHeight="false" hidden="false" ht="12.8" outlineLevel="0" r="50">
      <c r="E50" s="0" t="s">
        <v>81</v>
      </c>
      <c r="F50" s="17" t="n">
        <f aca="false">$F47*(C34-1)</f>
        <v>0.541888271072019</v>
      </c>
      <c r="G50" s="17" t="n">
        <f aca="false">$G47*(C34-1)</f>
        <v>1.61618702174845</v>
      </c>
      <c r="H50" s="17" t="n">
        <f aca="false">$H47*(C34-1)</f>
        <v>3.20683627314252</v>
      </c>
      <c r="I50" s="17" t="n">
        <f aca="false">$I47*(C34-1)</f>
        <v>5.24759863660284</v>
      </c>
      <c r="J50" s="17" t="n">
        <f aca="false">$J47*(C34-1)</f>
        <v>6.19502583355312</v>
      </c>
      <c r="K50" s="17" t="n">
        <f aca="false">$K47*(C34-1)</f>
        <v>6.19502583355312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69"/>
  <sheetViews>
    <sheetView colorId="64" defaultGridColor="true" rightToLeft="false" showFormulas="false" showGridLines="true" showOutlineSymbols="true" showRowColHeaders="true" showZeros="true" tabSelected="true" topLeftCell="A34" view="normal" windowProtection="false" workbookViewId="0" zoomScale="80" zoomScaleNormal="80" zoomScalePageLayoutView="100">
      <selection activeCell="L76" activeCellId="0" pane="topLeft" sqref="K76:L76"/>
    </sheetView>
  </sheetViews>
  <sheetFormatPr defaultRowHeight="12.8"/>
  <cols>
    <col min="1" max="1" hidden="false" style="0" width="34.0612244897959" collapsed="true"/>
    <col min="2" max="2" hidden="false" style="0" width="33.1428571428571" collapsed="true"/>
    <col min="3" max="7" hidden="false" style="0" width="11.5204081632653" collapsed="true"/>
    <col min="8" max="8" hidden="false" style="0" width="17.4489795918367" collapsed="true"/>
    <col min="9" max="9" hidden="false" style="0" width="19.9591836734694" collapsed="true"/>
    <col min="10" max="10" hidden="false" style="0" width="11.5204081632653" collapsed="true"/>
    <col min="11" max="11" hidden="false" style="0" width="32.7959183673469" collapsed="true"/>
    <col min="12" max="12" hidden="false" style="0" width="11.5204081632653" collapsed="true"/>
    <col min="13" max="13" hidden="false" style="0" width="20.9795918367347" collapsed="true"/>
    <col min="14" max="14" hidden="false" style="0" width="19.2142857142857" collapsed="true"/>
    <col min="15" max="17" hidden="false" style="0" width="11.5204081632653" collapsed="true"/>
    <col min="18" max="18" hidden="false" style="0" width="30.1479591836735" collapsed="true"/>
    <col min="19" max="19" hidden="false" style="0" width="11.5204081632653" collapsed="true"/>
    <col min="20" max="20" hidden="false" style="0" width="26.969387755102" collapsed="true"/>
    <col min="21" max="25" hidden="false" style="0" width="11.5204081632653" collapsed="true"/>
    <col min="26" max="26" hidden="false" style="0" width="21.3265306122449" collapsed="true"/>
    <col min="27" max="27" hidden="false" style="0" width="15.8673469387755" collapsed="true"/>
    <col min="28" max="1025" hidden="false" style="0" width="11.5204081632653" collapsed="true"/>
  </cols>
  <sheetData>
    <row collapsed="false" customFormat="false" customHeight="false" hidden="false" ht="12.8" outlineLevel="0" r="1">
      <c r="A1" s="23" t="n">
        <v>2015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collapsed="false" customFormat="false" customHeight="false" hidden="false" ht="41.95" outlineLevel="0" r="2">
      <c r="A2" s="0" t="s">
        <v>95</v>
      </c>
      <c r="B2" s="24" t="s">
        <v>102</v>
      </c>
      <c r="C2" s="25" t="s">
        <v>103</v>
      </c>
      <c r="D2" s="26" t="s">
        <v>104</v>
      </c>
      <c r="E2" s="26" t="s">
        <v>105</v>
      </c>
      <c r="F2" s="0" t="s">
        <v>106</v>
      </c>
      <c r="G2" s="27" t="s">
        <v>107</v>
      </c>
      <c r="H2" s="27" t="s">
        <v>108</v>
      </c>
      <c r="I2" s="26" t="s">
        <v>109</v>
      </c>
      <c r="J2" s="26" t="s">
        <v>110</v>
      </c>
      <c r="K2" s="28" t="s">
        <v>111</v>
      </c>
      <c r="L2" s="28" t="s">
        <v>112</v>
      </c>
    </row>
    <row collapsed="false" customFormat="false" customHeight="false" hidden="false" ht="13.8" outlineLevel="0" r="3">
      <c r="A3" s="0" t="s">
        <v>19</v>
      </c>
      <c r="B3" s="29" t="n">
        <f aca="false">D$147</f>
        <v>12.5519328150197</v>
      </c>
      <c r="C3" s="29" t="n">
        <f aca="false">D$146</f>
        <v>5.2870368800138</v>
      </c>
      <c r="D3" s="29" t="n">
        <f aca="false">$D$104</f>
        <v>6.0440913051639</v>
      </c>
      <c r="E3" s="29"/>
      <c r="F3" s="29" t="n">
        <f aca="false">$D$105*0.8</f>
        <v>3.92014737444256</v>
      </c>
      <c r="G3" s="29" t="n">
        <f aca="false">$D$102</f>
        <v>55.1774071232783</v>
      </c>
      <c r="H3" s="29" t="n">
        <f aca="false">$D$103</f>
        <v>21.1062959004395</v>
      </c>
      <c r="I3" s="29" t="n">
        <f aca="false">$D$105*0.2</f>
        <v>0.98003684361064</v>
      </c>
      <c r="J3" s="30" t="n">
        <f aca="false">D$150</f>
        <v>7.8304431965416</v>
      </c>
      <c r="K3" s="31" t="n">
        <f aca="false">SUM($B$3:$I$3)</f>
        <v>105.066948241968</v>
      </c>
      <c r="L3" s="31" t="n">
        <f aca="false">SUM($B$3:$J$3)</f>
        <v>112.89739143851</v>
      </c>
    </row>
    <row collapsed="false" customFormat="false" customHeight="false" hidden="false" ht="13.8" outlineLevel="0" r="4">
      <c r="A4" s="0" t="s">
        <v>24</v>
      </c>
      <c r="B4" s="32" t="n">
        <f aca="false">D$157</f>
        <v>6.90371246327114</v>
      </c>
      <c r="C4" s="29" t="n">
        <f aca="false">D$156</f>
        <v>1.07745801449896</v>
      </c>
      <c r="D4" s="33" t="n">
        <f aca="false">D$124</f>
        <v>1.2370323236909</v>
      </c>
      <c r="E4" s="30" t="n">
        <f aca="false">D$125/2</f>
        <v>1.03281341623395</v>
      </c>
      <c r="F4" s="34" t="n">
        <v>0</v>
      </c>
      <c r="G4" s="32" t="n">
        <f aca="false">D$122</f>
        <v>8.0421226086564</v>
      </c>
      <c r="H4" s="32" t="n">
        <f aca="false">D$123</f>
        <v>2.3840661307587</v>
      </c>
      <c r="I4" s="30" t="n">
        <f aca="false">D$125/2</f>
        <v>1.03281341623395</v>
      </c>
      <c r="J4" s="30" t="n">
        <f aca="false">D$159</f>
        <v>1.61618702174845</v>
      </c>
      <c r="K4" s="31" t="n">
        <f aca="false">SUM($B$4:$I$4)</f>
        <v>21.710018373344</v>
      </c>
      <c r="L4" s="31" t="n">
        <f aca="false">SUM($B$4:$J$4)</f>
        <v>23.3262053950924</v>
      </c>
      <c r="M4" s="0" t="n">
        <f aca="false">SUM(D$121:D$125)</f>
        <v>21.710018373344</v>
      </c>
      <c r="N4" s="0" t="s">
        <v>113</v>
      </c>
    </row>
    <row collapsed="false" customFormat="false" customHeight="false" hidden="false" ht="13.8" outlineLevel="0" r="5">
      <c r="A5" s="0" t="s">
        <v>22</v>
      </c>
      <c r="B5" s="32" t="n">
        <f aca="false">D$111</f>
        <v>8.9358473663911</v>
      </c>
      <c r="C5" s="32" t="n">
        <v>0</v>
      </c>
      <c r="D5" s="33" t="n">
        <f aca="false">D$114</f>
        <v>0</v>
      </c>
      <c r="E5" s="33" t="n">
        <v>0</v>
      </c>
      <c r="F5" s="33" t="n">
        <v>0</v>
      </c>
      <c r="G5" s="33" t="n">
        <f aca="false">D$112</f>
        <v>4.1110437237771</v>
      </c>
      <c r="H5" s="30" t="n">
        <f aca="false">D$115</f>
        <v>1.4519374850925</v>
      </c>
      <c r="I5" s="33" t="n">
        <v>0</v>
      </c>
      <c r="J5" s="33" t="n">
        <v>0</v>
      </c>
      <c r="K5" s="31" t="n">
        <f aca="false">SUM($B$5:$I$5)</f>
        <v>14.4988285752607</v>
      </c>
      <c r="L5" s="31" t="n">
        <f aca="false">SUM($B$5:$J$5)</f>
        <v>14.4988285752607</v>
      </c>
      <c r="M5" s="0" t="n">
        <f aca="false">SUM(D$111:D$115)</f>
        <v>14.4988285752607</v>
      </c>
      <c r="N5" s="0" t="s">
        <v>114</v>
      </c>
    </row>
    <row collapsed="false" customFormat="false" customHeight="false" hidden="false" ht="13.8" outlineLevel="0" r="6">
      <c r="A6" s="0" t="s">
        <v>23</v>
      </c>
      <c r="B6" s="32" t="n">
        <f aca="false">D$116</f>
        <v>24.9401523606955</v>
      </c>
      <c r="C6" s="32" t="n">
        <v>0</v>
      </c>
      <c r="D6" s="33" t="n">
        <v>0</v>
      </c>
      <c r="E6" s="33" t="n">
        <v>0</v>
      </c>
      <c r="F6" s="33" t="n">
        <v>0</v>
      </c>
      <c r="G6" s="33" t="n">
        <v>0</v>
      </c>
      <c r="H6" s="33" t="n">
        <v>0</v>
      </c>
      <c r="I6" s="33" t="n">
        <v>0</v>
      </c>
      <c r="J6" s="33" t="n">
        <v>0</v>
      </c>
      <c r="K6" s="31" t="n">
        <f aca="false">SUM($B$6:$I$6)</f>
        <v>24.9401523606955</v>
      </c>
      <c r="L6" s="31" t="n">
        <f aca="false">SUM($B$6:$J$6)</f>
        <v>24.9401523606955</v>
      </c>
      <c r="M6" s="0" t="n">
        <f aca="false">SUM(D$116:D$120)</f>
        <v>24.9401523606955</v>
      </c>
    </row>
    <row collapsed="false" customFormat="false" customHeight="false" hidden="false" ht="13.8" outlineLevel="0" r="7">
      <c r="A7" s="0" t="s">
        <v>115</v>
      </c>
      <c r="B7" s="32" t="n">
        <f aca="false">D$86+D$91+D$96+D$126+D$131+D$136</f>
        <v>43.8804507163736</v>
      </c>
      <c r="C7" s="32" t="n">
        <v>0</v>
      </c>
      <c r="D7" s="33" t="n">
        <v>0</v>
      </c>
      <c r="E7" s="33" t="n">
        <v>0</v>
      </c>
      <c r="F7" s="33" t="n">
        <v>0</v>
      </c>
      <c r="G7" s="33" t="n">
        <v>0</v>
      </c>
      <c r="H7" s="33" t="n">
        <v>0</v>
      </c>
      <c r="I7" s="33" t="n">
        <v>0</v>
      </c>
      <c r="J7" s="33" t="n">
        <v>0</v>
      </c>
      <c r="K7" s="31" t="n">
        <f aca="false">SUM($B$7:$I$7)</f>
        <v>43.8804507163736</v>
      </c>
      <c r="L7" s="31" t="n">
        <f aca="false">SUM($B$7:$J$7)</f>
        <v>43.8804507163736</v>
      </c>
      <c r="M7" s="0" t="n">
        <f aca="false">D$86+SUM(D$91:D$95)+SUM(D$96:D$100)+SUM(D$126:D$140)</f>
        <v>43.8804507163736</v>
      </c>
    </row>
    <row collapsed="false" customFormat="false" customHeight="false" hidden="false" ht="13.8" outlineLevel="0" r="8">
      <c r="A8" s="35" t="s">
        <v>21</v>
      </c>
      <c r="C8" s="32" t="n">
        <f aca="false">D$106</f>
        <v>5.9124410470313</v>
      </c>
      <c r="D8" s="33" t="n">
        <v>0</v>
      </c>
      <c r="E8" s="33" t="n">
        <v>0</v>
      </c>
      <c r="F8" s="33" t="n">
        <v>0</v>
      </c>
      <c r="G8" s="33" t="n">
        <v>0</v>
      </c>
      <c r="H8" s="33" t="n">
        <v>0</v>
      </c>
      <c r="I8" s="33" t="n">
        <v>0</v>
      </c>
      <c r="J8" s="33" t="n">
        <f aca="false">D$165</f>
        <v>11.9437593180065</v>
      </c>
      <c r="K8" s="31" t="n">
        <f aca="false">SUM($B$8:$I$8)</f>
        <v>5.9124410470313</v>
      </c>
      <c r="L8" s="31" t="n">
        <f aca="false">SUM($B$8:$J$8)</f>
        <v>17.8562003650378</v>
      </c>
      <c r="M8" s="0" t="n">
        <f aca="false">SUM(D$106:D$110)</f>
        <v>5.9124410470313</v>
      </c>
    </row>
    <row collapsed="false" customFormat="false" customHeight="false" hidden="false" ht="13.8" outlineLevel="0" r="9">
      <c r="A9" s="35" t="s">
        <v>116</v>
      </c>
      <c r="B9" s="32" t="n">
        <v>0</v>
      </c>
      <c r="C9" s="32" t="n">
        <v>0</v>
      </c>
      <c r="D9" s="33" t="n">
        <v>0</v>
      </c>
      <c r="E9" s="33" t="n">
        <f aca="false">D$90</f>
        <v>1.2866889215937</v>
      </c>
      <c r="F9" s="33" t="n">
        <v>0</v>
      </c>
      <c r="G9" s="33" t="n">
        <f aca="false">D$87</f>
        <v>2.5572921097845</v>
      </c>
      <c r="H9" s="33" t="n">
        <v>0</v>
      </c>
      <c r="I9" s="33" t="n">
        <v>0</v>
      </c>
      <c r="J9" s="33" t="n">
        <v>0</v>
      </c>
      <c r="K9" s="31" t="n">
        <f aca="false">SUM($B$9:$I$9)</f>
        <v>3.8439810313782</v>
      </c>
      <c r="L9" s="31" t="n">
        <f aca="false">SUM($B$9:$J$9)</f>
        <v>3.8439810313782</v>
      </c>
      <c r="M9" s="0" t="n">
        <f aca="false">SUM(D$87:D$90)</f>
        <v>7.2500902424853</v>
      </c>
      <c r="N9" s="0" t="s">
        <v>117</v>
      </c>
    </row>
    <row collapsed="false" customFormat="false" customHeight="false" hidden="false" ht="13.8" outlineLevel="0" r="10">
      <c r="A10" s="35" t="s">
        <v>118</v>
      </c>
      <c r="B10" s="32" t="n">
        <f aca="false">SUM($B$3:$B$9)</f>
        <v>97.212095721751</v>
      </c>
      <c r="C10" s="32" t="n">
        <f aca="false">SUM($C$3:$C$9)</f>
        <v>12.2769359415441</v>
      </c>
      <c r="D10" s="32" t="n">
        <f aca="false">SUM($D$3:$D$9)</f>
        <v>7.2811236288548</v>
      </c>
      <c r="E10" s="32" t="n">
        <f aca="false">SUM($E$3:$E$9)</f>
        <v>2.31950233782765</v>
      </c>
      <c r="F10" s="32" t="n">
        <f aca="false">SUM($F$3:$F$9)</f>
        <v>3.92014737444256</v>
      </c>
      <c r="G10" s="32" t="n">
        <f aca="false">SUM($G$3:$G$9)</f>
        <v>69.8878655654963</v>
      </c>
      <c r="H10" s="32" t="n">
        <f aca="false">SUM($H$3:$H$9)</f>
        <v>24.9422995162907</v>
      </c>
      <c r="I10" s="32" t="n">
        <f aca="false">SUM($I$3:$I$9)</f>
        <v>2.01285025984459</v>
      </c>
      <c r="J10" s="32" t="n">
        <f aca="false">SUM($J$3:$J$9)</f>
        <v>21.3903895362966</v>
      </c>
      <c r="K10" s="31" t="n">
        <f aca="false">SUM($B$10:$I$10)</f>
        <v>219.852820346052</v>
      </c>
      <c r="L10" s="31" t="n">
        <f aca="false">SUM($B$10:$J$10)</f>
        <v>241.243209882348</v>
      </c>
    </row>
    <row collapsed="false" customFormat="false" customHeight="false" hidden="false" ht="13.8" outlineLevel="0" r="11">
      <c r="A11" s="35" t="s">
        <v>119</v>
      </c>
      <c r="B11" s="32" t="n">
        <f aca="false">B$80*11.63</f>
        <v>27.6799518849621</v>
      </c>
      <c r="C11" s="32" t="n">
        <v>0</v>
      </c>
      <c r="D11" s="33" t="n">
        <v>0</v>
      </c>
      <c r="E11" s="33" t="n">
        <v>0</v>
      </c>
      <c r="F11" s="33" t="n">
        <v>0</v>
      </c>
      <c r="G11" s="33" t="n">
        <v>0</v>
      </c>
      <c r="H11" s="33" t="n">
        <v>0</v>
      </c>
      <c r="I11" s="33" t="n">
        <v>0</v>
      </c>
      <c r="J11" s="33" t="n">
        <v>0</v>
      </c>
      <c r="K11" s="31" t="n">
        <f aca="false">SUM($B$11:$I$11)</f>
        <v>27.6799518849621</v>
      </c>
      <c r="L11" s="31" t="n">
        <f aca="false">SUM($B$11:$J$11)</f>
        <v>27.6799518849621</v>
      </c>
    </row>
    <row collapsed="false" customFormat="false" customHeight="false" hidden="false" ht="13.8" outlineLevel="0" r="12">
      <c r="A12" s="0" t="s">
        <v>112</v>
      </c>
      <c r="B12" s="33" t="n">
        <f aca="false">$B$10+$B$11</f>
        <v>124.892047606713</v>
      </c>
      <c r="C12" s="33" t="n">
        <f aca="false">$C$10+$C$11</f>
        <v>12.2769359415441</v>
      </c>
      <c r="D12" s="33" t="n">
        <f aca="false">$D$10+$D$11</f>
        <v>7.2811236288548</v>
      </c>
      <c r="E12" s="33" t="n">
        <f aca="false">$E$10+$E$11</f>
        <v>2.31950233782765</v>
      </c>
      <c r="F12" s="33" t="n">
        <f aca="false">$F$10+$F$11</f>
        <v>3.92014737444256</v>
      </c>
      <c r="G12" s="33" t="n">
        <f aca="false">$G$10+$G$11</f>
        <v>69.8878655654963</v>
      </c>
      <c r="H12" s="33" t="n">
        <f aca="false">$H$10+$H$11</f>
        <v>24.9422995162907</v>
      </c>
      <c r="I12" s="33" t="n">
        <f aca="false">$I$10+$I$11</f>
        <v>2.01285025984459</v>
      </c>
      <c r="J12" s="33" t="n">
        <f aca="false">$J$10+$J$11</f>
        <v>21.3903895362966</v>
      </c>
      <c r="K12" s="31" t="n">
        <f aca="false">SUM($B$12:$I$12)</f>
        <v>247.532772231014</v>
      </c>
      <c r="L12" s="31" t="n">
        <f aca="false">SUM($B$12:$J$12)</f>
        <v>268.92316176731</v>
      </c>
      <c r="M12" s="36"/>
    </row>
    <row collapsed="false" customFormat="false" customHeight="false" hidden="false" ht="13.8" outlineLevel="0" r="13">
      <c r="A13" s="0" t="s">
        <v>120</v>
      </c>
      <c r="B13" s="33"/>
      <c r="C13" s="33"/>
      <c r="D13" s="33"/>
      <c r="E13" s="33"/>
      <c r="F13" s="33"/>
      <c r="G13" s="33"/>
      <c r="H13" s="33"/>
      <c r="I13" s="33"/>
      <c r="J13" s="33"/>
      <c r="K13" s="37"/>
      <c r="L13" s="37"/>
    </row>
    <row collapsed="false" customFormat="false" customHeight="false" hidden="false" ht="13.8" outlineLevel="0" r="14">
      <c r="A14" s="38" t="s">
        <v>121</v>
      </c>
      <c r="B14" s="28"/>
      <c r="C14" s="28"/>
      <c r="D14" s="28"/>
      <c r="E14" s="28"/>
      <c r="F14" s="28"/>
      <c r="G14" s="28"/>
      <c r="H14" s="28"/>
      <c r="I14" s="28"/>
      <c r="J14" s="28"/>
      <c r="K14" s="39"/>
      <c r="L14" s="39"/>
    </row>
    <row collapsed="false" customFormat="false" customHeight="false" hidden="false" ht="12.8" outlineLevel="0" r="15">
      <c r="B15" s="40"/>
    </row>
    <row collapsed="false" customFormat="false" customHeight="false" hidden="false" ht="12.8" outlineLevel="0" r="17">
      <c r="A17" s="23" t="n">
        <v>2020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</row>
    <row collapsed="false" customFormat="false" customHeight="false" hidden="false" ht="41.95" outlineLevel="0" r="18">
      <c r="A18" s="0" t="s">
        <v>95</v>
      </c>
      <c r="B18" s="24" t="s">
        <v>102</v>
      </c>
      <c r="C18" s="25" t="s">
        <v>103</v>
      </c>
      <c r="D18" s="26" t="s">
        <v>104</v>
      </c>
      <c r="E18" s="26" t="s">
        <v>105</v>
      </c>
      <c r="F18" s="0" t="s">
        <v>106</v>
      </c>
      <c r="G18" s="27" t="s">
        <v>107</v>
      </c>
      <c r="H18" s="27" t="s">
        <v>108</v>
      </c>
      <c r="I18" s="26" t="s">
        <v>109</v>
      </c>
      <c r="J18" s="26" t="s">
        <v>110</v>
      </c>
      <c r="K18" s="28" t="s">
        <v>111</v>
      </c>
      <c r="L18" s="28" t="s">
        <v>112</v>
      </c>
    </row>
    <row collapsed="false" customFormat="false" customHeight="false" hidden="false" ht="13.8" outlineLevel="0" r="19">
      <c r="A19" s="0" t="s">
        <v>19</v>
      </c>
      <c r="B19" s="29" t="n">
        <f aca="false">E$147</f>
        <v>10.3742757878855</v>
      </c>
      <c r="C19" s="29" t="n">
        <f aca="false">E$146</f>
        <v>6.1002330193981</v>
      </c>
      <c r="D19" s="29" t="n">
        <f aca="false">$E$104</f>
        <v>4.8012381348691</v>
      </c>
      <c r="E19" s="29"/>
      <c r="F19" s="29" t="n">
        <f aca="false">$E$105*0.8</f>
        <v>4.72070154653312</v>
      </c>
      <c r="G19" s="29" t="n">
        <f aca="false">$E$102</f>
        <v>48.6175763036466</v>
      </c>
      <c r="H19" s="29" t="n">
        <f aca="false">$E$103</f>
        <v>14.4330293124561</v>
      </c>
      <c r="I19" s="30" t="n">
        <f aca="false">$E$105*0.2</f>
        <v>1.18017538663328</v>
      </c>
      <c r="J19" s="30" t="n">
        <f aca="false">E$150</f>
        <v>9.1571461976879</v>
      </c>
      <c r="K19" s="31" t="n">
        <f aca="false">SUM($B$19:$I$19)</f>
        <v>90.2272294914218</v>
      </c>
      <c r="L19" s="31" t="n">
        <f aca="false">SUM($B$19:$J$19)</f>
        <v>99.3843756891097</v>
      </c>
    </row>
    <row collapsed="false" customFormat="false" customHeight="false" hidden="false" ht="13.8" outlineLevel="0" r="20">
      <c r="A20" s="0" t="s">
        <v>24</v>
      </c>
      <c r="B20" s="32" t="n">
        <f aca="false">E$157</f>
        <v>6.76998768774532</v>
      </c>
      <c r="C20" s="29" t="n">
        <f aca="false">E$156</f>
        <v>2.13789084876168</v>
      </c>
      <c r="D20" s="33" t="n">
        <f aca="false">E$124</f>
        <v>1.2322317177116</v>
      </c>
      <c r="E20" s="30" t="n">
        <f aca="false">0.3*E$125</f>
        <v>0.89967193568838</v>
      </c>
      <c r="F20" s="34" t="n">
        <v>0</v>
      </c>
      <c r="G20" s="32" t="n">
        <f aca="false">E$122</f>
        <v>6.2169602451414</v>
      </c>
      <c r="H20" s="32" t="n">
        <f aca="false">E$123</f>
        <v>1.2070758173613</v>
      </c>
      <c r="I20" s="30" t="n">
        <f aca="false">0.7*E$125</f>
        <v>2.09923451660622</v>
      </c>
      <c r="J20" s="30" t="n">
        <f aca="false">E$159</f>
        <v>3.20683627314252</v>
      </c>
      <c r="K20" s="31" t="n">
        <f aca="false">SUM($B$20:$I$20)</f>
        <v>20.5630527690159</v>
      </c>
      <c r="L20" s="31" t="n">
        <f aca="false">SUM($B$20:$J$20)</f>
        <v>23.7698890421584</v>
      </c>
      <c r="N20" s="0" t="s">
        <v>122</v>
      </c>
    </row>
    <row collapsed="false" customFormat="false" customHeight="false" hidden="false" ht="13.8" outlineLevel="0" r="21">
      <c r="A21" s="0" t="s">
        <v>22</v>
      </c>
      <c r="B21" s="32" t="n">
        <f aca="false">E$111</f>
        <v>10.5272361865745</v>
      </c>
      <c r="C21" s="32" t="n">
        <v>0</v>
      </c>
      <c r="D21" s="33" t="n">
        <v>0</v>
      </c>
      <c r="E21" s="33" t="n">
        <v>0</v>
      </c>
      <c r="F21" s="33" t="n">
        <v>0</v>
      </c>
      <c r="G21" s="33" t="n">
        <f aca="false">E$112</f>
        <v>3.609606004083</v>
      </c>
      <c r="H21" s="30" t="n">
        <f aca="false">E$115</f>
        <v>1.1084107534645</v>
      </c>
      <c r="I21" s="33" t="n">
        <v>0</v>
      </c>
      <c r="J21" s="33"/>
      <c r="K21" s="31" t="n">
        <f aca="false">SUM($B$21:$I$21)</f>
        <v>15.245252944122</v>
      </c>
      <c r="L21" s="31" t="n">
        <f aca="false">SUM($B$21:$J$21)</f>
        <v>15.245252944122</v>
      </c>
      <c r="N21" s="0" t="s">
        <v>114</v>
      </c>
    </row>
    <row collapsed="false" customFormat="false" customHeight="false" hidden="false" ht="13.8" outlineLevel="0" r="22">
      <c r="A22" s="0" t="s">
        <v>23</v>
      </c>
      <c r="B22" s="32" t="n">
        <f aca="false">E$116</f>
        <v>23.3892351204507</v>
      </c>
      <c r="C22" s="32" t="n">
        <v>0</v>
      </c>
      <c r="D22" s="33" t="n">
        <v>0</v>
      </c>
      <c r="E22" s="33" t="n">
        <v>0</v>
      </c>
      <c r="F22" s="33" t="n">
        <v>0</v>
      </c>
      <c r="G22" s="33" t="n">
        <v>0</v>
      </c>
      <c r="H22" s="33" t="n">
        <v>0</v>
      </c>
      <c r="I22" s="33" t="n">
        <v>0</v>
      </c>
      <c r="J22" s="33"/>
      <c r="K22" s="31" t="n">
        <f aca="false">SUM($B$22:$I$22)</f>
        <v>23.3892351204507</v>
      </c>
      <c r="L22" s="31" t="n">
        <f aca="false">SUM($B$22:$J$22)</f>
        <v>23.3892351204507</v>
      </c>
    </row>
    <row collapsed="false" customFormat="false" customHeight="false" hidden="false" ht="13.8" outlineLevel="0" r="23">
      <c r="A23" s="0" t="s">
        <v>115</v>
      </c>
      <c r="B23" s="32" t="n">
        <f aca="false">E$86+E$91+E$96+E$126+E$131+E$136</f>
        <v>46.6814996815285</v>
      </c>
      <c r="C23" s="32" t="n">
        <v>0</v>
      </c>
      <c r="D23" s="33" t="n">
        <v>0</v>
      </c>
      <c r="E23" s="33" t="n">
        <v>0</v>
      </c>
      <c r="F23" s="33" t="n">
        <v>0</v>
      </c>
      <c r="G23" s="33" t="n">
        <v>0</v>
      </c>
      <c r="H23" s="33" t="n">
        <v>0</v>
      </c>
      <c r="I23" s="33" t="n">
        <v>0</v>
      </c>
      <c r="J23" s="33"/>
      <c r="K23" s="31" t="n">
        <f aca="false">SUM($B$23:$I$23)</f>
        <v>46.6814996815285</v>
      </c>
      <c r="L23" s="31" t="n">
        <f aca="false">SUM($B$23:$J$23)</f>
        <v>46.6814996815285</v>
      </c>
    </row>
    <row collapsed="false" customFormat="false" customHeight="false" hidden="false" ht="13.8" outlineLevel="0" r="24">
      <c r="A24" s="35" t="s">
        <v>21</v>
      </c>
      <c r="C24" s="32" t="n">
        <f aca="false">E$106</f>
        <v>6.1479590102429</v>
      </c>
      <c r="D24" s="33" t="n">
        <v>0</v>
      </c>
      <c r="E24" s="33" t="n">
        <v>0</v>
      </c>
      <c r="F24" s="33" t="n">
        <v>0</v>
      </c>
      <c r="G24" s="33" t="n">
        <v>0</v>
      </c>
      <c r="H24" s="33" t="n">
        <v>0</v>
      </c>
      <c r="I24" s="33" t="n">
        <v>0</v>
      </c>
      <c r="J24" s="33" t="n">
        <f aca="false">E$165</f>
        <v>15.2153254203204</v>
      </c>
      <c r="K24" s="31" t="n">
        <f aca="false">SUM($B$24:$I$24)</f>
        <v>6.1479590102429</v>
      </c>
      <c r="L24" s="31" t="n">
        <f aca="false">SUM($B$24:$J$24)</f>
        <v>21.3632844305633</v>
      </c>
    </row>
    <row collapsed="false" customFormat="false" customHeight="false" hidden="false" ht="13.8" outlineLevel="0" r="25">
      <c r="A25" s="35" t="s">
        <v>116</v>
      </c>
      <c r="B25" s="32" t="n">
        <f aca="false">0.2*E$90</f>
        <v>0.2250335668319</v>
      </c>
      <c r="C25" s="32" t="n">
        <v>0</v>
      </c>
      <c r="D25" s="33" t="n">
        <f aca="false">E$89</f>
        <v>0</v>
      </c>
      <c r="E25" s="33" t="n">
        <f aca="false">0.8*E$90</f>
        <v>0.9001342673276</v>
      </c>
      <c r="F25" s="33" t="n">
        <v>0</v>
      </c>
      <c r="G25" s="33" t="n">
        <f aca="false">E$87</f>
        <v>2.2363983456958</v>
      </c>
      <c r="H25" s="33" t="n">
        <v>0</v>
      </c>
      <c r="I25" s="33" t="n">
        <v>0</v>
      </c>
      <c r="J25" s="33"/>
      <c r="K25" s="31" t="n">
        <f aca="false">SUM($B$25:$I$25)</f>
        <v>3.3615661798553</v>
      </c>
      <c r="L25" s="31" t="n">
        <f aca="false">SUM($B$25:$J$25)</f>
        <v>3.3615661798553</v>
      </c>
      <c r="N25" s="0" t="s">
        <v>123</v>
      </c>
    </row>
    <row collapsed="false" customFormat="false" customHeight="false" hidden="false" ht="13.8" outlineLevel="0" r="26">
      <c r="A26" s="35" t="s">
        <v>118</v>
      </c>
      <c r="B26" s="32" t="n">
        <f aca="false">SUM($B$19:$B$25)</f>
        <v>97.9672680310164</v>
      </c>
      <c r="C26" s="32" t="n">
        <f aca="false">SUM($C$19:$C$25)</f>
        <v>14.3860828784027</v>
      </c>
      <c r="D26" s="32" t="n">
        <f aca="false">SUM($D$19:$D$25)</f>
        <v>6.0334698525807</v>
      </c>
      <c r="E26" s="32" t="n">
        <f aca="false">SUM($E$19:$E$25)</f>
        <v>1.79980620301598</v>
      </c>
      <c r="F26" s="32" t="n">
        <f aca="false">SUM($F$19:$F$25)</f>
        <v>4.72070154653312</v>
      </c>
      <c r="G26" s="32" t="n">
        <f aca="false">SUM($G$19:$G$25)</f>
        <v>60.6805408985668</v>
      </c>
      <c r="H26" s="32" t="n">
        <f aca="false">SUM($H$19:$H$25)</f>
        <v>16.7485158832819</v>
      </c>
      <c r="I26" s="32" t="n">
        <f aca="false">SUM($I$19:$I$25)</f>
        <v>3.2794099032395</v>
      </c>
      <c r="J26" s="32" t="n">
        <f aca="false">SUM($J$19:$J$25)</f>
        <v>27.5793078911508</v>
      </c>
      <c r="K26" s="31" t="n">
        <f aca="false">SUM($B$26:$I$26)</f>
        <v>205.615795196637</v>
      </c>
      <c r="L26" s="31" t="n">
        <f aca="false">SUM($B$26:$J$26)</f>
        <v>233.195103087788</v>
      </c>
    </row>
    <row collapsed="false" customFormat="false" customHeight="false" hidden="false" ht="13.8" outlineLevel="0" r="27">
      <c r="A27" s="35" t="s">
        <v>119</v>
      </c>
      <c r="B27" s="32" t="n">
        <f aca="false">C$80*11.63</f>
        <v>34.388452213464</v>
      </c>
      <c r="C27" s="32" t="n">
        <v>0</v>
      </c>
      <c r="D27" s="33" t="n">
        <v>0</v>
      </c>
      <c r="E27" s="33" t="n">
        <v>0</v>
      </c>
      <c r="F27" s="33" t="n">
        <v>0</v>
      </c>
      <c r="G27" s="33" t="n">
        <v>0</v>
      </c>
      <c r="H27" s="33" t="n">
        <v>0</v>
      </c>
      <c r="I27" s="33" t="n">
        <v>0</v>
      </c>
      <c r="J27" s="33"/>
      <c r="K27" s="31" t="n">
        <f aca="false">SUM($B$27:$I$27)</f>
        <v>34.388452213464</v>
      </c>
      <c r="L27" s="31" t="n">
        <f aca="false">SUM($B$27:$J$27)</f>
        <v>34.388452213464</v>
      </c>
    </row>
    <row collapsed="false" customFormat="false" customHeight="false" hidden="false" ht="13.8" outlineLevel="0" r="28">
      <c r="A28" s="0" t="s">
        <v>112</v>
      </c>
      <c r="B28" s="33" t="n">
        <f aca="false">$B$26+$B$27</f>
        <v>132.35572024448</v>
      </c>
      <c r="C28" s="33" t="n">
        <f aca="false">$C$26+$C$27</f>
        <v>14.3860828784027</v>
      </c>
      <c r="D28" s="33" t="n">
        <f aca="false">$D$26+$D$27</f>
        <v>6.0334698525807</v>
      </c>
      <c r="E28" s="33" t="n">
        <f aca="false">$E$26+$E$27</f>
        <v>1.79980620301598</v>
      </c>
      <c r="F28" s="33" t="n">
        <f aca="false">$F$26+$F$27</f>
        <v>4.72070154653312</v>
      </c>
      <c r="G28" s="33" t="n">
        <f aca="false">$G$26+$G$27</f>
        <v>60.6805408985668</v>
      </c>
      <c r="H28" s="33" t="n">
        <f aca="false">$H$26+$H$27</f>
        <v>16.7485158832819</v>
      </c>
      <c r="I28" s="33" t="n">
        <f aca="false">$I$26+$I$27</f>
        <v>3.2794099032395</v>
      </c>
      <c r="J28" s="33" t="n">
        <f aca="false">$J$26+$J$27</f>
        <v>27.5793078911508</v>
      </c>
      <c r="K28" s="31" t="n">
        <f aca="false">SUM($B$28:$I$28)</f>
        <v>240.004247410101</v>
      </c>
      <c r="L28" s="31" t="n">
        <f aca="false">SUM($B$28:$J$28)</f>
        <v>267.583555301252</v>
      </c>
      <c r="M28" s="36"/>
    </row>
    <row collapsed="false" customFormat="false" customHeight="false" hidden="false" ht="13.8" outlineLevel="0" r="29">
      <c r="A29" s="0" t="s">
        <v>120</v>
      </c>
      <c r="B29" s="33"/>
      <c r="C29" s="33"/>
      <c r="D29" s="33"/>
      <c r="E29" s="33"/>
      <c r="F29" s="33"/>
      <c r="G29" s="33"/>
      <c r="H29" s="33"/>
      <c r="I29" s="33"/>
      <c r="J29" s="33"/>
      <c r="K29" s="37"/>
      <c r="L29" s="37"/>
    </row>
    <row collapsed="false" customFormat="false" customHeight="false" hidden="false" ht="13.8" outlineLevel="0" r="30">
      <c r="A30" s="38" t="s">
        <v>121</v>
      </c>
      <c r="B30" s="28"/>
      <c r="C30" s="28"/>
      <c r="D30" s="28"/>
      <c r="E30" s="28"/>
      <c r="F30" s="28"/>
      <c r="G30" s="28"/>
      <c r="H30" s="28"/>
      <c r="I30" s="28"/>
      <c r="J30" s="28"/>
      <c r="K30" s="39"/>
      <c r="L30" s="39"/>
    </row>
    <row collapsed="false" customFormat="false" customHeight="false" hidden="false" ht="12.8" outlineLevel="0" r="32">
      <c r="A32" s="23" t="n">
        <v>2025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</row>
    <row collapsed="false" customFormat="false" customHeight="false" hidden="false" ht="41.95" outlineLevel="0" r="33">
      <c r="A33" s="0" t="s">
        <v>95</v>
      </c>
      <c r="B33" s="24" t="s">
        <v>102</v>
      </c>
      <c r="C33" s="25" t="s">
        <v>103</v>
      </c>
      <c r="D33" s="26" t="s">
        <v>104</v>
      </c>
      <c r="E33" s="26" t="s">
        <v>105</v>
      </c>
      <c r="F33" s="0" t="s">
        <v>106</v>
      </c>
      <c r="G33" s="27" t="s">
        <v>107</v>
      </c>
      <c r="H33" s="27" t="s">
        <v>108</v>
      </c>
      <c r="I33" s="26" t="s">
        <v>109</v>
      </c>
      <c r="J33" s="26" t="s">
        <v>110</v>
      </c>
      <c r="K33" s="28" t="s">
        <v>111</v>
      </c>
      <c r="L33" s="28" t="s">
        <v>112</v>
      </c>
    </row>
    <row collapsed="false" customFormat="false" customHeight="false" hidden="false" ht="13.8" outlineLevel="0" r="34">
      <c r="A34" s="0" t="s">
        <v>19</v>
      </c>
      <c r="B34" s="29" t="n">
        <f aca="false">F$147</f>
        <v>8.971812506108</v>
      </c>
      <c r="C34" s="29" t="n">
        <f aca="false">F$146</f>
        <v>7.5244428280336</v>
      </c>
      <c r="D34" s="29" t="n">
        <f aca="false">$F$104</f>
        <v>4.1448280467983</v>
      </c>
      <c r="E34" s="29"/>
      <c r="F34" s="29" t="n">
        <f aca="false">$F$105*0.8</f>
        <v>5.75747712806248</v>
      </c>
      <c r="G34" s="29" t="n">
        <f aca="false">$F$102</f>
        <v>39.0044538135448</v>
      </c>
      <c r="H34" s="29" t="n">
        <f aca="false">$F$103</f>
        <v>8.9939273059532</v>
      </c>
      <c r="I34" s="30" t="n">
        <f aca="false">$F$105*0.2</f>
        <v>1.43936928201562</v>
      </c>
      <c r="J34" s="30" t="n">
        <f aca="false">F$150</f>
        <v>11.4217194648713</v>
      </c>
      <c r="K34" s="41" t="n">
        <f aca="false">SUM($B$34:$I$34)</f>
        <v>75.836310910516</v>
      </c>
      <c r="L34" s="31" t="n">
        <f aca="false">SUM($B$34:$J$34)</f>
        <v>87.2580303753873</v>
      </c>
    </row>
    <row collapsed="false" customFormat="false" customHeight="false" hidden="false" ht="13.8" outlineLevel="0" r="35">
      <c r="A35" s="0" t="s">
        <v>24</v>
      </c>
      <c r="B35" s="32" t="n">
        <f aca="false">F$157</f>
        <v>5.24759863660284</v>
      </c>
      <c r="C35" s="29" t="n">
        <f aca="false">F$156</f>
        <v>3.49839909106856</v>
      </c>
      <c r="D35" s="33" t="n">
        <f aca="false">F$124</f>
        <v>1.1963054104525</v>
      </c>
      <c r="E35" s="30" t="n">
        <f aca="false">0.2*F$125</f>
        <v>0.73455761130816</v>
      </c>
      <c r="F35" s="34" t="n">
        <v>0</v>
      </c>
      <c r="G35" s="32" t="n">
        <f aca="false">F$122</f>
        <v>4.5534877411513</v>
      </c>
      <c r="H35" s="32" t="n">
        <f aca="false">F$123</f>
        <v>0.3073106796819</v>
      </c>
      <c r="I35" s="30" t="n">
        <f aca="false">0.8*F$125</f>
        <v>2.93823044523264</v>
      </c>
      <c r="J35" s="30" t="n">
        <f aca="false">F$159</f>
        <v>5.24759863660284</v>
      </c>
      <c r="K35" s="31" t="n">
        <f aca="false">SUM($B$35:$I$35)</f>
        <v>18.4758896154979</v>
      </c>
      <c r="L35" s="31" t="n">
        <f aca="false">SUM($B$35:$J$35)</f>
        <v>23.7234882521007</v>
      </c>
      <c r="N35" s="0" t="s">
        <v>124</v>
      </c>
    </row>
    <row collapsed="false" customFormat="false" customHeight="false" hidden="false" ht="13.8" outlineLevel="0" r="36">
      <c r="A36" s="0" t="s">
        <v>22</v>
      </c>
      <c r="B36" s="32" t="n">
        <f aca="false">F$111</f>
        <v>11.2851059106452</v>
      </c>
      <c r="C36" s="32" t="n">
        <v>0</v>
      </c>
      <c r="D36" s="33" t="n">
        <v>0</v>
      </c>
      <c r="E36" s="33" t="n">
        <v>0</v>
      </c>
      <c r="F36" s="33" t="n">
        <v>0</v>
      </c>
      <c r="G36" s="33" t="n">
        <f aca="false">F$112</f>
        <v>3.0165698263876</v>
      </c>
      <c r="H36" s="30" t="n">
        <f aca="false">F$115</f>
        <v>0.8214765658896</v>
      </c>
      <c r="I36" s="33" t="n">
        <v>0</v>
      </c>
      <c r="J36" s="33"/>
      <c r="K36" s="31" t="n">
        <f aca="false">SUM($B$36:$I$36)</f>
        <v>15.1231523029224</v>
      </c>
      <c r="L36" s="31" t="n">
        <f aca="false">SUM($B$36:$J$36)</f>
        <v>15.1231523029224</v>
      </c>
      <c r="N36" s="0" t="s">
        <v>114</v>
      </c>
    </row>
    <row collapsed="false" customFormat="false" customHeight="false" hidden="false" ht="13.8" outlineLevel="0" r="37">
      <c r="A37" s="0" t="s">
        <v>23</v>
      </c>
      <c r="B37" s="32" t="n">
        <f aca="false">F$116</f>
        <v>19.3753319055177</v>
      </c>
      <c r="C37" s="32" t="n">
        <v>0</v>
      </c>
      <c r="D37" s="33" t="n">
        <v>0</v>
      </c>
      <c r="E37" s="33" t="n">
        <v>0</v>
      </c>
      <c r="F37" s="33" t="n">
        <v>0</v>
      </c>
      <c r="G37" s="33" t="n">
        <v>0</v>
      </c>
      <c r="H37" s="33" t="n">
        <v>0</v>
      </c>
      <c r="I37" s="33" t="n">
        <v>0</v>
      </c>
      <c r="J37" s="33"/>
      <c r="K37" s="31" t="n">
        <f aca="false">SUM($B$37:$I$37)</f>
        <v>19.3753319055177</v>
      </c>
      <c r="L37" s="31" t="n">
        <f aca="false">SUM($B$37:$J$37)</f>
        <v>19.3753319055177</v>
      </c>
    </row>
    <row collapsed="false" customFormat="false" customHeight="false" hidden="false" ht="13.8" outlineLevel="0" r="38">
      <c r="A38" s="0" t="s">
        <v>115</v>
      </c>
      <c r="B38" s="32" t="n">
        <f aca="false">F$86+F$91+F$96+F$126+F$131+F$136</f>
        <v>46.3547080940361</v>
      </c>
      <c r="C38" s="32" t="n">
        <v>0</v>
      </c>
      <c r="D38" s="33" t="n">
        <v>0</v>
      </c>
      <c r="E38" s="33" t="n">
        <v>0</v>
      </c>
      <c r="F38" s="33" t="n">
        <v>0</v>
      </c>
      <c r="G38" s="33" t="n">
        <v>0</v>
      </c>
      <c r="H38" s="33" t="n">
        <v>0</v>
      </c>
      <c r="I38" s="33" t="n">
        <v>0</v>
      </c>
      <c r="J38" s="33"/>
      <c r="K38" s="31" t="n">
        <f aca="false">SUM($B$38:$I$38)</f>
        <v>46.3547080940361</v>
      </c>
      <c r="L38" s="31" t="n">
        <f aca="false">SUM($B$38:$J$38)</f>
        <v>46.3547080940361</v>
      </c>
    </row>
    <row collapsed="false" customFormat="false" customHeight="false" hidden="false" ht="13.8" outlineLevel="0" r="39">
      <c r="A39" s="35" t="s">
        <v>21</v>
      </c>
      <c r="C39" s="32" t="n">
        <f aca="false">F$106</f>
        <v>6.0004736135138</v>
      </c>
      <c r="D39" s="33" t="n">
        <v>0</v>
      </c>
      <c r="E39" s="33" t="n">
        <v>0</v>
      </c>
      <c r="F39" s="33" t="n">
        <v>0</v>
      </c>
      <c r="G39" s="33" t="n">
        <v>0</v>
      </c>
      <c r="H39" s="33" t="n">
        <v>0</v>
      </c>
      <c r="I39" s="33" t="n">
        <v>0</v>
      </c>
      <c r="J39" s="33" t="n">
        <f aca="false">F$165</f>
        <v>14.8503200092174</v>
      </c>
      <c r="K39" s="31" t="n">
        <f aca="false">SUM($B$39:$I$39)</f>
        <v>6.0004736135138</v>
      </c>
      <c r="L39" s="31" t="n">
        <f aca="false">SUM($B$39:$J$39)</f>
        <v>20.8507936227312</v>
      </c>
    </row>
    <row collapsed="false" customFormat="false" customHeight="false" hidden="false" ht="13.8" outlineLevel="0" r="40">
      <c r="A40" s="35" t="s">
        <v>116</v>
      </c>
      <c r="B40" s="32" t="n">
        <f aca="false">0.6*F$90</f>
        <v>0.57553934335914</v>
      </c>
      <c r="C40" s="29"/>
      <c r="D40" s="33" t="n">
        <v>0</v>
      </c>
      <c r="E40" s="33" t="n">
        <f aca="false">0.4*F$90</f>
        <v>0.38369289557276</v>
      </c>
      <c r="F40" s="33" t="n">
        <v>0</v>
      </c>
      <c r="G40" s="33" t="n">
        <f aca="false">F$87</f>
        <v>1.9118461767073</v>
      </c>
      <c r="H40" s="33" t="n">
        <v>0</v>
      </c>
      <c r="I40" s="33" t="n">
        <v>0</v>
      </c>
      <c r="J40" s="33"/>
      <c r="K40" s="31" t="n">
        <f aca="false">SUM($B$40:$I$40)</f>
        <v>2.8710784156392</v>
      </c>
      <c r="L40" s="31" t="n">
        <f aca="false">SUM($B$40:$J$40)</f>
        <v>2.8710784156392</v>
      </c>
      <c r="N40" s="0" t="s">
        <v>125</v>
      </c>
    </row>
    <row collapsed="false" customFormat="false" customHeight="false" hidden="false" ht="13.8" outlineLevel="0" r="41">
      <c r="A41" s="35" t="s">
        <v>118</v>
      </c>
      <c r="B41" s="32" t="n">
        <f aca="false">SUM($B$34:$B$40)</f>
        <v>91.810096396269</v>
      </c>
      <c r="C41" s="32" t="n">
        <f aca="false">SUM($C$34:$C$40)</f>
        <v>17.023315532616</v>
      </c>
      <c r="D41" s="32" t="n">
        <f aca="false">SUM($D$34:$D$40)</f>
        <v>5.3411334572508</v>
      </c>
      <c r="E41" s="32" t="n">
        <f aca="false">SUM($E$34:$E$40)</f>
        <v>1.11825050688092</v>
      </c>
      <c r="F41" s="32" t="n">
        <f aca="false">SUM($F$34:$F$40)</f>
        <v>5.75747712806248</v>
      </c>
      <c r="G41" s="32" t="n">
        <f aca="false">SUM($G$34:$G$40)</f>
        <v>48.486357557791</v>
      </c>
      <c r="H41" s="32" t="n">
        <f aca="false">SUM($H$34:$H$40)</f>
        <v>10.1227145515247</v>
      </c>
      <c r="I41" s="32" t="n">
        <f aca="false">SUM($I$34:$I$40)</f>
        <v>4.37759972724826</v>
      </c>
      <c r="J41" s="32" t="n">
        <f aca="false">SUM($J$34:$J$40)</f>
        <v>31.5196381106915</v>
      </c>
      <c r="K41" s="31" t="n">
        <f aca="false">SUM($B$41:$I$41)</f>
        <v>184.036944857643</v>
      </c>
      <c r="L41" s="31" t="n">
        <f aca="false">SUM($B$41:$J$41)</f>
        <v>215.556582968335</v>
      </c>
    </row>
    <row collapsed="false" customFormat="false" customHeight="false" hidden="false" ht="13.8" outlineLevel="0" r="42">
      <c r="A42" s="35" t="s">
        <v>119</v>
      </c>
      <c r="B42" s="32" t="n">
        <f aca="false">D$80*11.63</f>
        <v>39.8656411063733</v>
      </c>
      <c r="C42" s="32" t="n">
        <v>0</v>
      </c>
      <c r="D42" s="33" t="n">
        <v>0</v>
      </c>
      <c r="E42" s="33" t="n">
        <v>0</v>
      </c>
      <c r="F42" s="33" t="n">
        <v>0</v>
      </c>
      <c r="G42" s="33" t="n">
        <v>0</v>
      </c>
      <c r="H42" s="33" t="n">
        <v>0</v>
      </c>
      <c r="I42" s="33" t="n">
        <v>0</v>
      </c>
      <c r="J42" s="33"/>
      <c r="K42" s="31" t="n">
        <f aca="false">SUM($B$42:$I$42)</f>
        <v>39.8656411063733</v>
      </c>
      <c r="L42" s="31" t="n">
        <f aca="false">SUM($B$42:$J$42)</f>
        <v>39.8656411063733</v>
      </c>
    </row>
    <row collapsed="false" customFormat="false" customHeight="false" hidden="false" ht="13.8" outlineLevel="0" r="43">
      <c r="A43" s="0" t="s">
        <v>112</v>
      </c>
      <c r="B43" s="33" t="n">
        <f aca="false">$B$41+$B$42</f>
        <v>131.675737502642</v>
      </c>
      <c r="C43" s="33" t="n">
        <f aca="false">$C$41+$C$42</f>
        <v>17.023315532616</v>
      </c>
      <c r="D43" s="33" t="n">
        <f aca="false">$D$41+$D$42</f>
        <v>5.3411334572508</v>
      </c>
      <c r="E43" s="33" t="n">
        <f aca="false">$E$41+$E$42</f>
        <v>1.11825050688092</v>
      </c>
      <c r="F43" s="33" t="n">
        <f aca="false">$F$41+$F$42</f>
        <v>5.75747712806248</v>
      </c>
      <c r="G43" s="33" t="n">
        <f aca="false">$G$41+$G$42</f>
        <v>48.486357557791</v>
      </c>
      <c r="H43" s="33" t="n">
        <f aca="false">$H$41+$H$42</f>
        <v>10.1227145515247</v>
      </c>
      <c r="I43" s="33" t="n">
        <f aca="false">$I$41+$I$42</f>
        <v>4.37759972724826</v>
      </c>
      <c r="J43" s="33" t="n">
        <f aca="false">$J$41+$J$42</f>
        <v>31.5196381106915</v>
      </c>
      <c r="K43" s="31" t="n">
        <f aca="false">SUM($B$43:$I$43)</f>
        <v>223.902585964016</v>
      </c>
      <c r="L43" s="31" t="n">
        <f aca="false">SUM($B$43:$J$43)</f>
        <v>255.422224074708</v>
      </c>
      <c r="M43" s="36"/>
    </row>
    <row collapsed="false" customFormat="false" customHeight="false" hidden="false" ht="13.8" outlineLevel="0" r="44">
      <c r="A44" s="0" t="s">
        <v>120</v>
      </c>
      <c r="B44" s="33"/>
      <c r="C44" s="33"/>
      <c r="D44" s="33"/>
      <c r="E44" s="33"/>
      <c r="F44" s="33"/>
      <c r="G44" s="33"/>
      <c r="H44" s="33"/>
      <c r="I44" s="33"/>
      <c r="J44" s="33"/>
      <c r="K44" s="37"/>
      <c r="L44" s="37"/>
    </row>
    <row collapsed="false" customFormat="false" customHeight="false" hidden="false" ht="13.8" outlineLevel="0" r="45">
      <c r="A45" s="38" t="s">
        <v>121</v>
      </c>
      <c r="B45" s="28"/>
      <c r="C45" s="28"/>
      <c r="D45" s="28"/>
      <c r="E45" s="28"/>
      <c r="F45" s="28"/>
      <c r="G45" s="28"/>
      <c r="H45" s="28"/>
      <c r="I45" s="28"/>
      <c r="J45" s="28"/>
      <c r="K45" s="39"/>
      <c r="L45" s="39"/>
    </row>
    <row collapsed="false" customFormat="false" customHeight="false" hidden="false" ht="13.8" outlineLevel="0" r="46">
      <c r="A46" s="38"/>
      <c r="B46" s="28"/>
      <c r="C46" s="28"/>
      <c r="D46" s="28"/>
      <c r="E46" s="28"/>
      <c r="F46" s="28"/>
      <c r="G46" s="28"/>
      <c r="H46" s="28"/>
      <c r="I46" s="28"/>
      <c r="J46" s="28"/>
      <c r="K46" s="39"/>
      <c r="L46" s="39"/>
    </row>
    <row collapsed="false" customFormat="false" customHeight="false" hidden="false" ht="12.8" outlineLevel="0" r="47">
      <c r="A47" s="23" t="n">
        <v>2030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</row>
    <row collapsed="false" customFormat="false" customHeight="false" hidden="false" ht="41.95" outlineLevel="0" r="48">
      <c r="A48" s="0" t="s">
        <v>95</v>
      </c>
      <c r="B48" s="24" t="s">
        <v>102</v>
      </c>
      <c r="C48" s="25" t="s">
        <v>103</v>
      </c>
      <c r="D48" s="26" t="s">
        <v>104</v>
      </c>
      <c r="E48" s="26" t="s">
        <v>105</v>
      </c>
      <c r="F48" s="0" t="s">
        <v>106</v>
      </c>
      <c r="G48" s="27" t="s">
        <v>107</v>
      </c>
      <c r="H48" s="27" t="s">
        <v>108</v>
      </c>
      <c r="I48" s="26" t="s">
        <v>109</v>
      </c>
      <c r="J48" s="26" t="s">
        <v>110</v>
      </c>
      <c r="K48" s="28" t="s">
        <v>111</v>
      </c>
      <c r="L48" s="28" t="s">
        <v>112</v>
      </c>
    </row>
    <row collapsed="false" customFormat="false" customHeight="false" hidden="false" ht="13.8" outlineLevel="0" r="49">
      <c r="A49" s="0" t="s">
        <v>19</v>
      </c>
      <c r="B49" s="29" t="n">
        <f aca="false">G$147</f>
        <v>7.9865806915524</v>
      </c>
      <c r="C49" s="29" t="n">
        <f aca="false">G$146</f>
        <v>9.2211616891774</v>
      </c>
      <c r="D49" s="29" t="n">
        <f aca="false">$G$104</f>
        <v>4.1797717793543</v>
      </c>
      <c r="E49" s="29"/>
      <c r="F49" s="29" t="n">
        <f aca="false">$G$105*0.8</f>
        <v>7.05378684347816</v>
      </c>
      <c r="G49" s="29" t="n">
        <f aca="false">$G$102</f>
        <v>27.7414380005239</v>
      </c>
      <c r="H49" s="29" t="n">
        <f aca="false">$G$103</f>
        <v>4.0007689276751</v>
      </c>
      <c r="I49" s="30" t="n">
        <f aca="false">$G$105*0.2</f>
        <v>1.76344671086954</v>
      </c>
      <c r="J49" s="30" t="n">
        <f aca="false">G$150</f>
        <v>14.1067867381358</v>
      </c>
      <c r="K49" s="42" t="n">
        <f aca="false">SUM($B$49:$I$49)</f>
        <v>61.9469546426308</v>
      </c>
      <c r="L49" s="31" t="n">
        <f aca="false">SUM($B$49:$J$49)</f>
        <v>76.0537413807666</v>
      </c>
    </row>
    <row collapsed="false" customFormat="false" customHeight="false" hidden="false" ht="13.8" outlineLevel="0" r="50">
      <c r="A50" s="0" t="s">
        <v>24</v>
      </c>
      <c r="B50" s="32" t="n">
        <f aca="false">G$157</f>
        <v>4.13001722236875</v>
      </c>
      <c r="C50" s="29" t="n">
        <f aca="false">G$156</f>
        <v>4.13001722236875</v>
      </c>
      <c r="D50" s="33" t="n">
        <f aca="false">H$124</f>
        <v>0.8963436953952</v>
      </c>
      <c r="E50" s="30" t="n">
        <v>0</v>
      </c>
      <c r="F50" s="34" t="n">
        <v>0</v>
      </c>
      <c r="G50" s="32" t="n">
        <f aca="false">G$122</f>
        <v>3.6379629672114</v>
      </c>
      <c r="H50" s="32" t="n">
        <f aca="false">G$123</f>
        <v>0.1934355494565</v>
      </c>
      <c r="I50" s="30" t="n">
        <f aca="false">G$125</f>
        <v>3.7384479607226</v>
      </c>
      <c r="J50" s="30" t="n">
        <f aca="false">G$159</f>
        <v>6.19502583355312</v>
      </c>
      <c r="K50" s="42" t="n">
        <f aca="false">SUM($B$50:$I$50)</f>
        <v>16.7262246175232</v>
      </c>
      <c r="L50" s="31" t="n">
        <f aca="false">SUM($B$50:$J$50)</f>
        <v>22.9212504510763</v>
      </c>
      <c r="N50" s="0" t="s">
        <v>126</v>
      </c>
    </row>
    <row collapsed="false" customFormat="false" customHeight="false" hidden="false" ht="13.8" outlineLevel="0" r="51">
      <c r="A51" s="0" t="s">
        <v>22</v>
      </c>
      <c r="B51" s="32" t="n">
        <f aca="false">G$111</f>
        <v>11.8721780932577</v>
      </c>
      <c r="C51" s="32" t="n">
        <v>0</v>
      </c>
      <c r="D51" s="33" t="n">
        <v>0</v>
      </c>
      <c r="E51" s="33" t="n">
        <v>0</v>
      </c>
      <c r="F51" s="33" t="n">
        <v>0</v>
      </c>
      <c r="G51" s="33" t="n">
        <f aca="false">G$112</f>
        <v>2.5273881171479</v>
      </c>
      <c r="H51" s="30" t="n">
        <f aca="false">G$115</f>
        <v>0.6116654246683</v>
      </c>
      <c r="I51" s="33" t="n">
        <v>0</v>
      </c>
      <c r="J51" s="33"/>
      <c r="K51" s="42" t="n">
        <f aca="false">SUM($B$51:$I$51)</f>
        <v>15.0112316350739</v>
      </c>
      <c r="L51" s="31" t="n">
        <f aca="false">SUM($B$51:$J$51)</f>
        <v>15.0112316350739</v>
      </c>
      <c r="N51" s="0" t="s">
        <v>114</v>
      </c>
    </row>
    <row collapsed="false" customFormat="false" customHeight="false" hidden="false" ht="13.8" outlineLevel="0" r="52">
      <c r="A52" s="0" t="s">
        <v>23</v>
      </c>
      <c r="B52" s="32" t="n">
        <f aca="false">G$116</f>
        <v>15.2848315075233</v>
      </c>
      <c r="C52" s="32" t="n">
        <v>0</v>
      </c>
      <c r="D52" s="33" t="n">
        <v>0</v>
      </c>
      <c r="E52" s="33" t="n">
        <v>0</v>
      </c>
      <c r="F52" s="33" t="n">
        <v>0</v>
      </c>
      <c r="G52" s="33" t="n">
        <v>0</v>
      </c>
      <c r="H52" s="33" t="n">
        <v>0</v>
      </c>
      <c r="I52" s="33" t="n">
        <v>0</v>
      </c>
      <c r="J52" s="33"/>
      <c r="K52" s="42" t="n">
        <f aca="false">SUM($B$52:$I$52)</f>
        <v>15.2848315075233</v>
      </c>
      <c r="L52" s="31" t="n">
        <f aca="false">SUM($B$52:$J$52)</f>
        <v>15.2848315075233</v>
      </c>
    </row>
    <row collapsed="false" customFormat="false" customHeight="false" hidden="false" ht="13.8" outlineLevel="0" r="53">
      <c r="A53" s="0" t="s">
        <v>115</v>
      </c>
      <c r="B53" s="32" t="n">
        <f aca="false">G$86+G$96+G$91+G$126+G$131+G$136</f>
        <v>45.9070090402873</v>
      </c>
      <c r="C53" s="32" t="n">
        <v>0</v>
      </c>
      <c r="D53" s="33" t="n">
        <v>0</v>
      </c>
      <c r="E53" s="33" t="n">
        <v>0</v>
      </c>
      <c r="F53" s="33" t="n">
        <v>0</v>
      </c>
      <c r="G53" s="33" t="n">
        <v>0</v>
      </c>
      <c r="H53" s="33" t="n">
        <v>0</v>
      </c>
      <c r="I53" s="33" t="n">
        <v>0</v>
      </c>
      <c r="J53" s="33"/>
      <c r="K53" s="42" t="n">
        <f aca="false">SUM($B$53:$I$53)</f>
        <v>45.9070090402873</v>
      </c>
      <c r="L53" s="31" t="n">
        <f aca="false">SUM($B$53:$J$53)</f>
        <v>45.9070090402873</v>
      </c>
    </row>
    <row collapsed="false" customFormat="false" customHeight="false" hidden="false" ht="13.8" outlineLevel="0" r="54">
      <c r="A54" s="35" t="s">
        <v>21</v>
      </c>
      <c r="C54" s="32" t="n">
        <f aca="false">G$106</f>
        <v>6.085659796176</v>
      </c>
      <c r="D54" s="33" t="n">
        <v>0</v>
      </c>
      <c r="E54" s="33" t="n">
        <v>0</v>
      </c>
      <c r="F54" s="33" t="n">
        <v>0</v>
      </c>
      <c r="G54" s="33" t="n">
        <v>0</v>
      </c>
      <c r="H54" s="33" t="n">
        <v>0</v>
      </c>
      <c r="I54" s="33" t="n">
        <v>0</v>
      </c>
      <c r="J54" s="33" t="n">
        <f aca="false">G$165</f>
        <v>18.7763158653225</v>
      </c>
      <c r="K54" s="42" t="n">
        <f aca="false">SUM($B$54:$I$54)</f>
        <v>6.085659796176</v>
      </c>
      <c r="L54" s="31" t="n">
        <f aca="false">SUM($B$54:$J$54)</f>
        <v>24.8619756614985</v>
      </c>
    </row>
    <row collapsed="false" customFormat="false" customHeight="false" hidden="false" ht="13.8" outlineLevel="0" r="55">
      <c r="A55" s="35" t="s">
        <v>116</v>
      </c>
      <c r="B55" s="32" t="n">
        <f aca="false">G$90</f>
        <v>0.819884018763</v>
      </c>
      <c r="C55" s="29"/>
      <c r="D55" s="33" t="n">
        <v>0</v>
      </c>
      <c r="E55" s="33" t="n">
        <v>0</v>
      </c>
      <c r="F55" s="33" t="n">
        <v>0</v>
      </c>
      <c r="G55" s="33" t="n">
        <f aca="false">G$87</f>
        <v>1.6393711123813</v>
      </c>
      <c r="H55" s="33" t="n">
        <v>0</v>
      </c>
      <c r="I55" s="33" t="n">
        <v>0</v>
      </c>
      <c r="J55" s="33"/>
      <c r="K55" s="42" t="n">
        <f aca="false">SUM($B$55:$I$55)</f>
        <v>2.4592551311443</v>
      </c>
      <c r="L55" s="31" t="n">
        <f aca="false">SUM($B$55:$J$55)</f>
        <v>2.4592551311443</v>
      </c>
      <c r="N55" s="0" t="s">
        <v>127</v>
      </c>
    </row>
    <row collapsed="false" customFormat="false" customHeight="false" hidden="false" ht="13.8" outlineLevel="0" r="56">
      <c r="A56" s="35" t="s">
        <v>118</v>
      </c>
      <c r="B56" s="32" t="n">
        <f aca="false">SUM($B$49:$B$55)</f>
        <v>86.0005005737525</v>
      </c>
      <c r="C56" s="32" t="n">
        <f aca="false">SUM($C$49:$C$55)</f>
        <v>19.4368387077222</v>
      </c>
      <c r="D56" s="32" t="n">
        <f aca="false">SUM($D$49:$D$55)</f>
        <v>5.0761154747495</v>
      </c>
      <c r="E56" s="32" t="n">
        <f aca="false">SUM($E$49:$E$55)</f>
        <v>0</v>
      </c>
      <c r="F56" s="32" t="n">
        <f aca="false">SUM($F$49:$F$55)</f>
        <v>7.05378684347816</v>
      </c>
      <c r="G56" s="32" t="n">
        <f aca="false">SUM($G$49:$G$55)</f>
        <v>35.5461601972645</v>
      </c>
      <c r="H56" s="32" t="n">
        <f aca="false">SUM($H$49:$H$55)</f>
        <v>4.8058699017999</v>
      </c>
      <c r="I56" s="32" t="n">
        <f aca="false">SUM($I$49:$I$55)</f>
        <v>5.50189467159214</v>
      </c>
      <c r="J56" s="32" t="n">
        <f aca="false">SUM($J$49:$J$55)</f>
        <v>39.0781284370114</v>
      </c>
      <c r="K56" s="42" t="n">
        <f aca="false">SUM($B$56:$I$56)</f>
        <v>163.421166370359</v>
      </c>
      <c r="L56" s="31" t="n">
        <f aca="false">SUM($B$56:$J$56)</f>
        <v>202.49929480737</v>
      </c>
    </row>
    <row collapsed="false" customFormat="false" customHeight="false" hidden="false" ht="13.8" outlineLevel="0" r="57">
      <c r="A57" s="35" t="s">
        <v>119</v>
      </c>
      <c r="B57" s="32" t="n">
        <f aca="false">E$80*11.63</f>
        <v>44.0148890528076</v>
      </c>
      <c r="C57" s="32" t="n">
        <v>0</v>
      </c>
      <c r="D57" s="33" t="n">
        <v>0</v>
      </c>
      <c r="E57" s="33" t="n">
        <v>0</v>
      </c>
      <c r="F57" s="33" t="n">
        <v>0</v>
      </c>
      <c r="G57" s="33" t="n">
        <v>0</v>
      </c>
      <c r="H57" s="33" t="n">
        <v>0</v>
      </c>
      <c r="I57" s="33" t="n">
        <v>0</v>
      </c>
      <c r="J57" s="33"/>
      <c r="K57" s="42" t="n">
        <f aca="false">SUM($B$57:$I$57)</f>
        <v>44.0148890528076</v>
      </c>
      <c r="L57" s="31" t="n">
        <f aca="false">SUM($B$57:$J$57)</f>
        <v>44.0148890528076</v>
      </c>
    </row>
    <row collapsed="false" customFormat="false" customHeight="false" hidden="false" ht="13.8" outlineLevel="0" r="58">
      <c r="A58" s="0" t="s">
        <v>112</v>
      </c>
      <c r="B58" s="33" t="n">
        <f aca="false">$B$56+$B$57</f>
        <v>130.01538962656</v>
      </c>
      <c r="C58" s="33" t="n">
        <f aca="false">$C$56+$C$57</f>
        <v>19.4368387077222</v>
      </c>
      <c r="D58" s="33" t="n">
        <f aca="false">$D$56+$D$57</f>
        <v>5.0761154747495</v>
      </c>
      <c r="E58" s="33" t="n">
        <f aca="false">$E$56+$E$57</f>
        <v>0</v>
      </c>
      <c r="F58" s="33" t="n">
        <f aca="false">$F$56+$F$57</f>
        <v>7.05378684347816</v>
      </c>
      <c r="G58" s="33" t="n">
        <f aca="false">$G$56+$G$57</f>
        <v>35.5461601972645</v>
      </c>
      <c r="H58" s="33" t="n">
        <f aca="false">$H$56+$H$57</f>
        <v>4.8058699017999</v>
      </c>
      <c r="I58" s="33" t="n">
        <f aca="false">$I$56+$I$57</f>
        <v>5.50189467159214</v>
      </c>
      <c r="J58" s="33" t="n">
        <f aca="false">$J$56+$J$57</f>
        <v>39.0781284370114</v>
      </c>
      <c r="K58" s="42" t="n">
        <f aca="false">SUM($B$58:$I$58)</f>
        <v>207.436055423166</v>
      </c>
      <c r="L58" s="31" t="n">
        <f aca="false">SUM($B$58:$J$58)</f>
        <v>246.514183860178</v>
      </c>
      <c r="M58" s="36"/>
    </row>
    <row collapsed="false" customFormat="false" customHeight="false" hidden="false" ht="13.8" outlineLevel="0" r="59">
      <c r="A59" s="0" t="s">
        <v>120</v>
      </c>
      <c r="B59" s="33"/>
      <c r="C59" s="33"/>
      <c r="D59" s="33"/>
      <c r="E59" s="33"/>
      <c r="F59" s="33"/>
      <c r="G59" s="33"/>
      <c r="H59" s="33"/>
      <c r="I59" s="33"/>
      <c r="J59" s="33"/>
      <c r="K59" s="37"/>
      <c r="L59" s="37"/>
    </row>
    <row collapsed="false" customFormat="false" customHeight="false" hidden="false" ht="13.8" outlineLevel="0" r="60">
      <c r="A60" s="38" t="s">
        <v>128</v>
      </c>
      <c r="B60" s="28" t="n">
        <f aca="false">B$49/$L49</f>
        <v>0.105012331366674</v>
      </c>
      <c r="C60" s="28" t="n">
        <f aca="false">C$49/$L49</f>
        <v>0.121245339437165</v>
      </c>
      <c r="D60" s="28" t="n">
        <f aca="false">D$49/$L49</f>
        <v>0.0549581349118392</v>
      </c>
      <c r="E60" s="28" t="n">
        <f aca="false">E$49/$L49</f>
        <v>0</v>
      </c>
      <c r="F60" s="28" t="n">
        <f aca="false">F$49/$L49</f>
        <v>0.092747400922238</v>
      </c>
      <c r="G60" s="28" t="n">
        <f aca="false">G$49/$L49</f>
        <v>0.364760990016719</v>
      </c>
      <c r="H60" s="28" t="n">
        <f aca="false">H$49/$L49</f>
        <v>0.0526044985432743</v>
      </c>
      <c r="I60" s="28" t="n">
        <f aca="false">I$49/$L49</f>
        <v>0.0231868502305595</v>
      </c>
      <c r="J60" s="28" t="n">
        <f aca="false">J$49/$L49</f>
        <v>0.185484454571531</v>
      </c>
      <c r="K60" s="39"/>
      <c r="L60" s="39"/>
    </row>
    <row collapsed="false" customFormat="false" customHeight="false" hidden="false" ht="13.8" outlineLevel="0" r="61">
      <c r="A61" s="38"/>
      <c r="B61" s="28"/>
      <c r="C61" s="28"/>
      <c r="D61" s="28"/>
      <c r="E61" s="28"/>
      <c r="F61" s="28"/>
      <c r="G61" s="28"/>
      <c r="H61" s="28"/>
      <c r="I61" s="28"/>
      <c r="J61" s="28"/>
      <c r="K61" s="39"/>
      <c r="L61" s="39"/>
    </row>
    <row collapsed="false" customFormat="false" customHeight="false" hidden="false" ht="12.8" outlineLevel="0" r="62">
      <c r="A62" s="23" t="n">
        <v>2050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</row>
    <row collapsed="false" customFormat="false" customHeight="false" hidden="false" ht="41.75" outlineLevel="0" r="63">
      <c r="A63" s="0" t="s">
        <v>95</v>
      </c>
      <c r="B63" s="24" t="s">
        <v>102</v>
      </c>
      <c r="C63" s="25" t="s">
        <v>103</v>
      </c>
      <c r="D63" s="26" t="s">
        <v>104</v>
      </c>
      <c r="E63" s="26" t="s">
        <v>105</v>
      </c>
      <c r="F63" s="0" t="s">
        <v>106</v>
      </c>
      <c r="G63" s="27" t="s">
        <v>107</v>
      </c>
      <c r="H63" s="27" t="s">
        <v>108</v>
      </c>
      <c r="I63" s="26" t="s">
        <v>109</v>
      </c>
      <c r="J63" s="26" t="s">
        <v>110</v>
      </c>
      <c r="K63" s="28" t="s">
        <v>111</v>
      </c>
      <c r="L63" s="28" t="s">
        <v>112</v>
      </c>
      <c r="M63" s="43" t="s">
        <v>129</v>
      </c>
      <c r="N63" s="43" t="s">
        <v>130</v>
      </c>
      <c r="R63" s="0" t="s">
        <v>131</v>
      </c>
      <c r="S63" s="0" t="s">
        <v>95</v>
      </c>
      <c r="T63" s="24" t="s">
        <v>102</v>
      </c>
      <c r="U63" s="25" t="s">
        <v>132</v>
      </c>
      <c r="V63" s="26" t="s">
        <v>104</v>
      </c>
      <c r="X63" s="27" t="s">
        <v>107</v>
      </c>
      <c r="Y63" s="26" t="s">
        <v>109</v>
      </c>
      <c r="Z63" s="28" t="s">
        <v>112</v>
      </c>
      <c r="AA63" s="0" t="s">
        <v>133</v>
      </c>
      <c r="AB63" s="0" t="s">
        <v>134</v>
      </c>
    </row>
    <row collapsed="false" customFormat="false" customHeight="false" hidden="false" ht="13.8" outlineLevel="0" r="64">
      <c r="A64" s="0" t="s">
        <v>19</v>
      </c>
      <c r="B64" s="29" t="n">
        <f aca="false">H$147</f>
        <v>7.1074786662053</v>
      </c>
      <c r="C64" s="29" t="n">
        <f aca="false">H$146</f>
        <v>8.4401948048421</v>
      </c>
      <c r="D64" s="29" t="n">
        <f aca="false">$H$104</f>
        <v>13.7233110885697</v>
      </c>
      <c r="E64" s="29"/>
      <c r="F64" s="29" t="n">
        <f aca="false">$H$105*0.8</f>
        <v>6.85404262989384</v>
      </c>
      <c r="G64" s="29" t="n">
        <f aca="false">$H$102</f>
        <v>1.8487868166461</v>
      </c>
      <c r="H64" s="29" t="n">
        <f aca="false">$H$103</f>
        <v>0.0101619592439</v>
      </c>
      <c r="I64" s="30" t="n">
        <f aca="false">$H$105*0.2</f>
        <v>1.71351065747346</v>
      </c>
      <c r="J64" s="30" t="n">
        <f aca="false">H$150</f>
        <v>13.0777803126223</v>
      </c>
      <c r="K64" s="31" t="n">
        <f aca="false">SUM($B$64:$I$64)</f>
        <v>39.6974866228744</v>
      </c>
      <c r="L64" s="31" t="n">
        <f aca="false">SUM($B$64:$J$64)</f>
        <v>52.7752669354967</v>
      </c>
      <c r="M64" s="44" t="n">
        <f aca="false">$K$64/$K$3-1</f>
        <v>-0.622169604360723</v>
      </c>
      <c r="N64" s="44" t="n">
        <f aca="false">$L$64/$L$3 -1</f>
        <v>-0.532537764929308</v>
      </c>
      <c r="S64" s="0" t="s">
        <v>19</v>
      </c>
      <c r="T64" s="45" t="n">
        <v>4.316</v>
      </c>
      <c r="U64" s="45" t="n">
        <v>6.474</v>
      </c>
      <c r="V64" s="45" t="n">
        <v>21.58</v>
      </c>
      <c r="W64" s="45" t="n">
        <v>6.474</v>
      </c>
      <c r="X64" s="45" t="n">
        <v>2.158</v>
      </c>
      <c r="Y64" s="46" t="n">
        <v>2.158</v>
      </c>
      <c r="Z64" s="41" t="n">
        <v>43.16</v>
      </c>
      <c r="AA64" s="17" t="n">
        <f aca="false">$L$64</f>
        <v>52.7752669354967</v>
      </c>
      <c r="AB64" s="17" t="n">
        <v>50.5638470169684</v>
      </c>
    </row>
    <row collapsed="false" customFormat="false" customHeight="false" hidden="false" ht="13.8" outlineLevel="0" r="65">
      <c r="A65" s="0" t="s">
        <v>24</v>
      </c>
      <c r="B65" s="32" t="n">
        <f aca="false">H$157</f>
        <v>0.11989450570999</v>
      </c>
      <c r="C65" s="29" t="n">
        <f aca="false">H$156</f>
        <v>4.13001722236875</v>
      </c>
      <c r="D65" s="33" t="n">
        <f aca="false">H$124</f>
        <v>0.8963436953952</v>
      </c>
      <c r="E65" s="30" t="n">
        <v>0</v>
      </c>
      <c r="F65" s="34" t="n">
        <v>0</v>
      </c>
      <c r="G65" s="32" t="n">
        <f aca="false">H$122</f>
        <v>1.6666035623396</v>
      </c>
      <c r="H65" s="32" t="n">
        <f aca="false">H$123</f>
        <v>0.006168670053</v>
      </c>
      <c r="I65" s="30" t="n">
        <f aca="false">H$125</f>
        <v>3.339345300394</v>
      </c>
      <c r="J65" s="30" t="n">
        <f aca="false">H$159</f>
        <v>6.19502583355312</v>
      </c>
      <c r="K65" s="31" t="n">
        <f aca="false">SUM($B$65:$I$65)</f>
        <v>10.1583729562605</v>
      </c>
      <c r="L65" s="31" t="n">
        <f aca="false">SUM($B$65:$J$65)</f>
        <v>16.3533987898137</v>
      </c>
      <c r="M65" s="44" t="n">
        <f aca="false">$K$65/$K$4-1</f>
        <v>-0.53208823771733</v>
      </c>
      <c r="N65" s="44" t="n">
        <f aca="false">$L$65/$L$4 -1</f>
        <v>-0.298925885594139</v>
      </c>
      <c r="O65" s="0" t="s">
        <v>126</v>
      </c>
      <c r="S65" s="0" t="s">
        <v>24</v>
      </c>
      <c r="T65" s="45" t="n">
        <v>2.49</v>
      </c>
      <c r="U65" s="45" t="n">
        <v>6.64</v>
      </c>
      <c r="V65" s="46" t="n">
        <v>0</v>
      </c>
      <c r="W65" s="46" t="n">
        <v>0</v>
      </c>
      <c r="X65" s="45" t="n">
        <v>3.32</v>
      </c>
      <c r="Y65" s="46" t="n">
        <v>4.15</v>
      </c>
      <c r="Z65" s="41" t="n">
        <v>16.6</v>
      </c>
      <c r="AA65" s="17" t="n">
        <f aca="false">$L$65</f>
        <v>16.3533987898137</v>
      </c>
      <c r="AB65" s="17" t="n">
        <v>16.7586685738249</v>
      </c>
    </row>
    <row collapsed="false" customFormat="false" customHeight="false" hidden="false" ht="13.8" outlineLevel="0" r="66">
      <c r="A66" s="0" t="s">
        <v>22</v>
      </c>
      <c r="B66" s="32" t="n">
        <f aca="false">H$111</f>
        <v>12.1387312012243</v>
      </c>
      <c r="C66" s="32" t="n">
        <v>0</v>
      </c>
      <c r="D66" s="33" t="n">
        <v>0</v>
      </c>
      <c r="E66" s="33" t="n">
        <v>0</v>
      </c>
      <c r="F66" s="33" t="n">
        <v>0</v>
      </c>
      <c r="G66" s="33" t="n">
        <f aca="false">H$112</f>
        <v>1.3508467171775</v>
      </c>
      <c r="H66" s="30" t="n">
        <f aca="false">H$115</f>
        <v>0.2384311589171</v>
      </c>
      <c r="I66" s="33" t="n">
        <v>0</v>
      </c>
      <c r="J66" s="33"/>
      <c r="K66" s="31" t="n">
        <f aca="false">SUM($B$66:$I$66)</f>
        <v>13.7280090773189</v>
      </c>
      <c r="L66" s="31" t="n">
        <f aca="false">SUM($B$66:$J$66)</f>
        <v>13.7280090773189</v>
      </c>
      <c r="M66" s="44" t="n">
        <f aca="false">$K$66/$K$5-1</f>
        <v>-0.0531642604049439</v>
      </c>
      <c r="N66" s="44" t="n">
        <f aca="false">$L$66/$L$5 -1</f>
        <v>-0.0531642604049439</v>
      </c>
      <c r="O66" s="0" t="s">
        <v>114</v>
      </c>
      <c r="S66" s="0" t="s">
        <v>22</v>
      </c>
      <c r="T66" s="45" t="n">
        <v>13.28</v>
      </c>
      <c r="U66" s="45" t="n">
        <v>0</v>
      </c>
      <c r="V66" s="46" t="n">
        <v>0</v>
      </c>
      <c r="W66" s="46" t="n">
        <v>0</v>
      </c>
      <c r="X66" s="46" t="n">
        <v>3.32</v>
      </c>
      <c r="Y66" s="46" t="n">
        <v>0</v>
      </c>
      <c r="Z66" s="41" t="n">
        <v>16.6</v>
      </c>
      <c r="AA66" s="17" t="n">
        <f aca="false">$L$66</f>
        <v>13.7280090773189</v>
      </c>
      <c r="AB66" s="17" t="n">
        <v>14.1583777473564</v>
      </c>
    </row>
    <row collapsed="false" customFormat="false" customHeight="false" hidden="false" ht="13.8" outlineLevel="0" r="67">
      <c r="A67" s="0" t="s">
        <v>23</v>
      </c>
      <c r="B67" s="32" t="n">
        <f aca="false">H$116</f>
        <v>9.8501375427171</v>
      </c>
      <c r="C67" s="32" t="n">
        <v>0</v>
      </c>
      <c r="D67" s="33" t="n">
        <v>0</v>
      </c>
      <c r="E67" s="33" t="n">
        <v>0</v>
      </c>
      <c r="F67" s="33" t="n">
        <v>0</v>
      </c>
      <c r="G67" s="33" t="n">
        <v>0</v>
      </c>
      <c r="H67" s="33" t="n">
        <v>0</v>
      </c>
      <c r="I67" s="33" t="n">
        <v>0</v>
      </c>
      <c r="J67" s="33"/>
      <c r="K67" s="31" t="n">
        <f aca="false">SUM($B$67:$I$67)</f>
        <v>9.8501375427171</v>
      </c>
      <c r="L67" s="31" t="n">
        <f aca="false">SUM($B$67:$J$67)</f>
        <v>9.8501375427171</v>
      </c>
      <c r="M67" s="44" t="n">
        <f aca="false">$K$67/$K$6-1</f>
        <v>-0.60504902294661</v>
      </c>
      <c r="N67" s="44" t="n">
        <f aca="false">$L$67/$L$6 -1</f>
        <v>-0.60504902294661</v>
      </c>
      <c r="S67" s="35" t="s">
        <v>135</v>
      </c>
      <c r="T67" s="45" t="n">
        <v>80</v>
      </c>
      <c r="U67" s="45" t="n">
        <v>0</v>
      </c>
      <c r="V67" s="46" t="n">
        <v>0</v>
      </c>
      <c r="W67" s="46" t="n">
        <v>0</v>
      </c>
      <c r="X67" s="46" t="n">
        <v>0</v>
      </c>
      <c r="Y67" s="46" t="n">
        <v>0</v>
      </c>
      <c r="Z67" s="41" t="n">
        <v>90</v>
      </c>
      <c r="AA67" s="17" t="n">
        <f aca="false">$L$67+$L$68+$L$69+$L$70</f>
        <v>83.9886725732138</v>
      </c>
      <c r="AB67" s="17" t="n">
        <v>82.2993773756886</v>
      </c>
    </row>
    <row collapsed="false" customFormat="false" customHeight="false" hidden="false" ht="13.8" outlineLevel="0" r="68">
      <c r="A68" s="0" t="s">
        <v>115</v>
      </c>
      <c r="B68" s="32" t="n">
        <f aca="false">H$86+H$91+H$96+H$126+H$131+H$136</f>
        <v>42.7752224451532</v>
      </c>
      <c r="C68" s="32" t="n">
        <v>0</v>
      </c>
      <c r="D68" s="33" t="n">
        <v>0</v>
      </c>
      <c r="E68" s="33" t="n">
        <v>0</v>
      </c>
      <c r="F68" s="33" t="n">
        <v>0</v>
      </c>
      <c r="G68" s="33" t="n">
        <v>0</v>
      </c>
      <c r="H68" s="33" t="n">
        <v>0</v>
      </c>
      <c r="I68" s="33" t="n">
        <v>0</v>
      </c>
      <c r="J68" s="33"/>
      <c r="K68" s="31" t="n">
        <f aca="false">SUM($B$68:$I$68)</f>
        <v>42.7752224451532</v>
      </c>
      <c r="L68" s="31" t="n">
        <f aca="false">SUM($B$68:$J$68)</f>
        <v>42.7752224451532</v>
      </c>
      <c r="M68" s="44" t="n">
        <f aca="false">$K$68/$K$7-1</f>
        <v>-0.0251872588630452</v>
      </c>
      <c r="N68" s="44" t="n">
        <f aca="false">$L$68/$L$7 -1</f>
        <v>-0.0251872588630452</v>
      </c>
      <c r="S68" s="0" t="s">
        <v>118</v>
      </c>
      <c r="T68" s="17" t="n">
        <f aca="false">SUM($T$64:$T$67)</f>
        <v>100.086</v>
      </c>
      <c r="U68" s="17" t="n">
        <f aca="false">SUM($U$64:$U$67)</f>
        <v>13.114</v>
      </c>
      <c r="V68" s="17" t="n">
        <f aca="false">SUM($V$64:$V$67)</f>
        <v>21.58</v>
      </c>
      <c r="W68" s="17" t="n">
        <f aca="false">SUM($W$64:$W$67)</f>
        <v>6.474</v>
      </c>
      <c r="X68" s="17" t="n">
        <f aca="false">SUM($X$64:$X$67)</f>
        <v>8.798</v>
      </c>
      <c r="Y68" s="17" t="n">
        <f aca="false">SUM($Y$64:$Y$67)</f>
        <v>6.308</v>
      </c>
      <c r="Z68" s="17" t="n">
        <f aca="false">SUM($Z$64:$Z$67)</f>
        <v>166.36</v>
      </c>
      <c r="AA68" s="17" t="n">
        <f aca="false">L$71</f>
        <v>166.845347375843</v>
      </c>
      <c r="AB68" s="17" t="n">
        <v>163.780270713838</v>
      </c>
    </row>
    <row collapsed="false" customFormat="false" customHeight="false" hidden="false" ht="13.8" outlineLevel="0" r="69">
      <c r="A69" s="35" t="s">
        <v>21</v>
      </c>
      <c r="C69" s="32" t="n">
        <f aca="false">H$106</f>
        <v>6.363130430337</v>
      </c>
      <c r="D69" s="33" t="n">
        <v>0</v>
      </c>
      <c r="E69" s="33" t="n">
        <v>0</v>
      </c>
      <c r="F69" s="33" t="n">
        <v>0</v>
      </c>
      <c r="G69" s="33" t="n">
        <v>0</v>
      </c>
      <c r="H69" s="33" t="n">
        <v>0</v>
      </c>
      <c r="I69" s="33" t="n">
        <v>0</v>
      </c>
      <c r="J69" s="33" t="n">
        <f aca="false">H$165</f>
        <v>23.5862862737346</v>
      </c>
      <c r="K69" s="31" t="n">
        <f aca="false">SUM($B$69:$I$69)</f>
        <v>6.363130430337</v>
      </c>
      <c r="L69" s="31" t="n">
        <f aca="false">SUM($B$69:$J$69)</f>
        <v>29.9494167040716</v>
      </c>
      <c r="M69" s="44" t="n">
        <f aca="false">$K$69/$K$8-1</f>
        <v>0.0762272942293429</v>
      </c>
      <c r="N69" s="44" t="n">
        <f aca="false">$L$69/$L$8 -1</f>
        <v>0.677255860250767</v>
      </c>
    </row>
    <row collapsed="false" customFormat="false" customHeight="false" hidden="false" ht="13.8" outlineLevel="0" r="70">
      <c r="A70" s="35" t="s">
        <v>116</v>
      </c>
      <c r="B70" s="32" t="n">
        <f aca="false">H$90</f>
        <v>0.461329408327</v>
      </c>
      <c r="C70" s="29"/>
      <c r="D70" s="33" t="n">
        <v>0</v>
      </c>
      <c r="E70" s="33" t="n">
        <v>0</v>
      </c>
      <c r="F70" s="33" t="n">
        <v>0</v>
      </c>
      <c r="G70" s="33" t="n">
        <f aca="false">H$87</f>
        <v>0.9525664729449</v>
      </c>
      <c r="H70" s="33" t="n">
        <v>0</v>
      </c>
      <c r="I70" s="33" t="n">
        <v>0</v>
      </c>
      <c r="J70" s="33"/>
      <c r="K70" s="31" t="n">
        <f aca="false">SUM($B$70:$I$70)</f>
        <v>1.4138958812719</v>
      </c>
      <c r="L70" s="31" t="n">
        <f aca="false">SUM($B$70:$J$70)</f>
        <v>1.4138958812719</v>
      </c>
      <c r="M70" s="44" t="n">
        <f aca="false">$K$70/$K$9-1</f>
        <v>-0.632179277230988</v>
      </c>
      <c r="N70" s="44" t="n">
        <f aca="false">$L$70/$L$9 -1</f>
        <v>-0.632179277230988</v>
      </c>
      <c r="O70" s="0" t="s">
        <v>127</v>
      </c>
    </row>
    <row collapsed="false" customFormat="false" customHeight="false" hidden="false" ht="13.8" outlineLevel="0" r="71">
      <c r="A71" s="35" t="s">
        <v>118</v>
      </c>
      <c r="B71" s="32" t="n">
        <f aca="false">SUM($B$64:$B$70)</f>
        <v>72.4527937693369</v>
      </c>
      <c r="C71" s="32" t="n">
        <f aca="false">SUM($C$64:$C$70)</f>
        <v>18.9333424575479</v>
      </c>
      <c r="D71" s="32" t="n">
        <f aca="false">SUM($D$64:$D$70)</f>
        <v>14.6196547839649</v>
      </c>
      <c r="E71" s="32" t="n">
        <f aca="false">SUM($E$64:$E$70)</f>
        <v>0</v>
      </c>
      <c r="F71" s="32" t="n">
        <f aca="false">SUM($F$64:$F$70)</f>
        <v>6.85404262989384</v>
      </c>
      <c r="G71" s="32" t="n">
        <f aca="false">SUM($G$64:$G$70)</f>
        <v>5.8188035691081</v>
      </c>
      <c r="H71" s="32" t="n">
        <f aca="false">SUM($H$64:$H$70)</f>
        <v>0.254761788214</v>
      </c>
      <c r="I71" s="32" t="n">
        <f aca="false">SUM($I$64:$I$70)</f>
        <v>5.05285595786746</v>
      </c>
      <c r="J71" s="32" t="n">
        <f aca="false">SUM($J$64:$J$70)</f>
        <v>42.85909241991</v>
      </c>
      <c r="K71" s="31" t="n">
        <f aca="false">SUM($B$71:$I$71)</f>
        <v>123.986254955933</v>
      </c>
      <c r="L71" s="31" t="n">
        <f aca="false">SUM($B$71:$J$71)</f>
        <v>166.845347375843</v>
      </c>
      <c r="M71" s="44" t="n">
        <f aca="false">$K$71/$K$10-1</f>
        <v>-0.436048831391943</v>
      </c>
      <c r="N71" s="44" t="n">
        <f aca="false">$L$71/$L$10 -1</f>
        <v>-0.308393602219056</v>
      </c>
    </row>
    <row collapsed="false" customFormat="false" customHeight="false" hidden="false" ht="13.8" outlineLevel="0" r="72">
      <c r="A72" s="35" t="s">
        <v>119</v>
      </c>
      <c r="B72" s="32" t="n">
        <f aca="false">F$80*11.63</f>
        <v>65.4038097722956</v>
      </c>
      <c r="C72" s="32" t="n">
        <v>0</v>
      </c>
      <c r="D72" s="33" t="n">
        <v>0</v>
      </c>
      <c r="E72" s="33" t="n">
        <v>0</v>
      </c>
      <c r="F72" s="33" t="n">
        <v>0</v>
      </c>
      <c r="G72" s="33" t="n">
        <v>0</v>
      </c>
      <c r="H72" s="33" t="n">
        <v>0</v>
      </c>
      <c r="I72" s="33" t="n">
        <v>0</v>
      </c>
      <c r="J72" s="33"/>
      <c r="K72" s="31" t="n">
        <f aca="false">SUM($B$72:$I$72)</f>
        <v>65.4038097722956</v>
      </c>
      <c r="L72" s="31" t="n">
        <f aca="false">SUM($B$72:$J$72)</f>
        <v>65.4038097722956</v>
      </c>
      <c r="M72" s="44" t="n">
        <f aca="false">$K$72/$K$11-1</f>
        <v>1.36285850655065</v>
      </c>
      <c r="N72" s="44" t="n">
        <f aca="false">$L$72/$L$11 -1</f>
        <v>1.36285850655065</v>
      </c>
      <c r="S72" s="35"/>
      <c r="T72" s="32"/>
      <c r="U72" s="32"/>
      <c r="V72" s="33"/>
      <c r="W72" s="33"/>
      <c r="X72" s="33"/>
      <c r="Y72" s="33"/>
      <c r="Z72" s="37"/>
    </row>
    <row collapsed="false" customFormat="false" customHeight="false" hidden="false" ht="13.8" outlineLevel="0" r="73">
      <c r="A73" s="0" t="s">
        <v>112</v>
      </c>
      <c r="B73" s="33" t="n">
        <f aca="false">$B$71+$B$72</f>
        <v>137.856603541632</v>
      </c>
      <c r="C73" s="33" t="n">
        <f aca="false">$C$71+$C$72</f>
        <v>18.9333424575479</v>
      </c>
      <c r="D73" s="33" t="n">
        <f aca="false">$D$71+$D$72</f>
        <v>14.6196547839649</v>
      </c>
      <c r="E73" s="33" t="n">
        <f aca="false">$E$71+$E$72</f>
        <v>0</v>
      </c>
      <c r="F73" s="33" t="n">
        <f aca="false">$F$71+$F$72</f>
        <v>6.85404262989384</v>
      </c>
      <c r="G73" s="33" t="n">
        <f aca="false">$G$71+$G$72</f>
        <v>5.8188035691081</v>
      </c>
      <c r="H73" s="33" t="n">
        <f aca="false">$H$71+$H$72</f>
        <v>0.254761788214</v>
      </c>
      <c r="I73" s="33" t="n">
        <f aca="false">$I$71+$I$72</f>
        <v>5.05285595786746</v>
      </c>
      <c r="J73" s="33" t="n">
        <f aca="false">$J$71+$J$72</f>
        <v>42.85909241991</v>
      </c>
      <c r="K73" s="31" t="n">
        <f aca="false">SUM($B$73:$I$73)</f>
        <v>189.390064728229</v>
      </c>
      <c r="L73" s="31" t="n">
        <f aca="false">SUM($B$73:$J$73)</f>
        <v>232.249157148139</v>
      </c>
      <c r="M73" s="44" t="n">
        <f aca="false">$K$73/$K$12-1</f>
        <v>-0.234888927953841</v>
      </c>
      <c r="N73" s="44" t="n">
        <f aca="false">$L$73/$L$12 -1</f>
        <v>-0.136373543945257</v>
      </c>
      <c r="T73" s="33"/>
      <c r="U73" s="33"/>
      <c r="V73" s="33"/>
      <c r="W73" s="33"/>
      <c r="X73" s="33"/>
      <c r="Y73" s="33"/>
      <c r="Z73" s="37"/>
    </row>
    <row collapsed="false" customFormat="false" customHeight="false" hidden="false" ht="13.8" outlineLevel="0" r="74">
      <c r="A74" s="0" t="s">
        <v>120</v>
      </c>
      <c r="B74" s="33"/>
      <c r="C74" s="33"/>
      <c r="D74" s="33"/>
      <c r="E74" s="33"/>
      <c r="F74" s="33"/>
      <c r="G74" s="33"/>
      <c r="H74" s="33"/>
      <c r="I74" s="33"/>
      <c r="J74" s="33"/>
      <c r="K74" s="37"/>
      <c r="L74" s="37"/>
      <c r="S74" s="33"/>
      <c r="T74" s="33"/>
      <c r="U74" s="33"/>
      <c r="V74" s="33"/>
      <c r="W74" s="33"/>
      <c r="X74" s="33"/>
      <c r="Y74" s="37"/>
    </row>
    <row collapsed="false" customFormat="false" customHeight="false" hidden="false" ht="13.8" outlineLevel="0" r="75">
      <c r="A75" s="38" t="s">
        <v>121</v>
      </c>
      <c r="B75" s="28" t="n">
        <f aca="false">B$73/$L73</f>
        <v>0.59357202942916</v>
      </c>
      <c r="C75" s="28" t="n">
        <f aca="false">C$73/$L73</f>
        <v>0.0815216842551181</v>
      </c>
      <c r="D75" s="28" t="n">
        <f aca="false">D$73/$L73</f>
        <v>0.0629481500104642</v>
      </c>
      <c r="E75" s="28" t="n">
        <f aca="false">E$73/$L73</f>
        <v>0</v>
      </c>
      <c r="F75" s="28" t="n">
        <f aca="false">F$73/$L73</f>
        <v>0.0295115931272122</v>
      </c>
      <c r="G75" s="28" t="n">
        <f aca="false">G$73/$L73</f>
        <v>0.0250541428892963</v>
      </c>
      <c r="H75" s="28" t="n">
        <f aca="false">H$73/$L73</f>
        <v>0.00109693310125342</v>
      </c>
      <c r="I75" s="28" t="n">
        <f aca="false">I$73/$L73</f>
        <v>0.0217561864159728</v>
      </c>
      <c r="J75" s="28" t="n">
        <f aca="false">J$73/$L73</f>
        <v>0.184539280771523</v>
      </c>
      <c r="K75" s="28"/>
      <c r="L75" s="28" t="n">
        <f aca="false">L$73/$L73</f>
        <v>1</v>
      </c>
      <c r="R75" s="38"/>
      <c r="S75" s="28"/>
      <c r="T75" s="28"/>
      <c r="U75" s="28"/>
      <c r="V75" s="28"/>
      <c r="W75" s="28"/>
      <c r="X75" s="28"/>
      <c r="Y75" s="39"/>
    </row>
    <row collapsed="false" customFormat="false" customHeight="false" hidden="false" ht="13.8" outlineLevel="0" r="76">
      <c r="A76" s="38"/>
      <c r="B76" s="28" t="n">
        <f aca="false">B64/$L$64</f>
        <v>0.134674423814706</v>
      </c>
      <c r="C76" s="28" t="n">
        <f aca="false">C64/$L$64</f>
        <v>0.159927088860733</v>
      </c>
      <c r="D76" s="28" t="n">
        <f aca="false">D64/$L$64</f>
        <v>0.26003300192385</v>
      </c>
      <c r="E76" s="28" t="n">
        <f aca="false">E64/$L$64</f>
        <v>0</v>
      </c>
      <c r="F76" s="28" t="n">
        <f aca="false">F64/$L$64</f>
        <v>0.129872249405598</v>
      </c>
      <c r="G76" s="28" t="n">
        <f aca="false">G64/$L$64</f>
        <v>0.0350313115214696</v>
      </c>
      <c r="H76" s="28" t="n">
        <f aca="false">H64/$L$64</f>
        <v>0.000192551546092987</v>
      </c>
      <c r="I76" s="28" t="n">
        <f aca="false">I64/$L$64</f>
        <v>0.0324680623513995</v>
      </c>
      <c r="J76" s="28" t="n">
        <f aca="false">J64/$L$64</f>
        <v>0.247801310576151</v>
      </c>
      <c r="K76" s="28" t="n">
        <f aca="false">K64/$L$64</f>
        <v>0.752198689423849</v>
      </c>
      <c r="L76" s="28" t="n">
        <f aca="false">L64/$L$64</f>
        <v>1</v>
      </c>
      <c r="S76" s="47"/>
      <c r="T76" s="47"/>
      <c r="U76" s="47"/>
      <c r="V76" s="48"/>
      <c r="W76" s="47"/>
      <c r="X76" s="48"/>
      <c r="Y76" s="49"/>
    </row>
    <row collapsed="false" customFormat="true" customHeight="false" hidden="false" ht="12.8" outlineLevel="0" r="78" s="50">
      <c r="A78" s="50" t="s">
        <v>136</v>
      </c>
    </row>
    <row collapsed="false" customFormat="false" customHeight="false" hidden="false" ht="12.8" outlineLevel="0" r="79">
      <c r="B79" s="0" t="n">
        <v>2015</v>
      </c>
      <c r="C79" s="0" t="n">
        <v>2020</v>
      </c>
      <c r="D79" s="0" t="n">
        <v>2025</v>
      </c>
      <c r="E79" s="0" t="n">
        <v>2030</v>
      </c>
      <c r="F79" s="0" t="n">
        <v>2050</v>
      </c>
    </row>
    <row collapsed="false" customFormat="false" customHeight="false" hidden="false" ht="12.8" outlineLevel="0" r="80">
      <c r="A80" s="0" t="s">
        <v>137</v>
      </c>
      <c r="B80" s="13" t="n">
        <v>2.3800474535651</v>
      </c>
      <c r="C80" s="13" t="n">
        <v>2.95687465292038</v>
      </c>
      <c r="D80" s="13" t="n">
        <v>3.42782812608541</v>
      </c>
      <c r="E80" s="13" t="n">
        <v>3.78459923067993</v>
      </c>
      <c r="F80" s="13" t="n">
        <v>5.62371537165052</v>
      </c>
      <c r="H80" s="13"/>
    </row>
    <row collapsed="false" customFormat="true" customHeight="false" hidden="false" ht="12.8" outlineLevel="0" r="83" s="51">
      <c r="A83" s="51" t="s">
        <v>138</v>
      </c>
    </row>
    <row collapsed="false" customFormat="false" customHeight="false" hidden="false" ht="13.4" outlineLevel="0" r="85">
      <c r="A85" s="52" t="s">
        <v>1</v>
      </c>
      <c r="B85" s="52" t="s">
        <v>2</v>
      </c>
      <c r="C85" s="52" t="s">
        <v>3</v>
      </c>
      <c r="D85" s="52" t="s">
        <v>4</v>
      </c>
      <c r="E85" s="52" t="s">
        <v>5</v>
      </c>
      <c r="F85" s="52" t="s">
        <v>6</v>
      </c>
      <c r="G85" s="52" t="s">
        <v>7</v>
      </c>
      <c r="H85" s="52" t="s">
        <v>8</v>
      </c>
      <c r="K85" s="52" t="s">
        <v>3</v>
      </c>
      <c r="L85" s="52" t="s">
        <v>4</v>
      </c>
      <c r="M85" s="52" t="s">
        <v>5</v>
      </c>
      <c r="N85" s="52" t="s">
        <v>6</v>
      </c>
      <c r="O85" s="52" t="s">
        <v>7</v>
      </c>
      <c r="P85" s="52" t="s">
        <v>8</v>
      </c>
    </row>
    <row collapsed="false" customFormat="false" customHeight="false" hidden="false" ht="13.4" outlineLevel="0" r="86">
      <c r="A86" s="53" t="str">
        <f aca="false">Conso_energie_usage!B$2</f>
        <v>Autre</v>
      </c>
      <c r="B86" s="53" t="str">
        <f aca="false">Conso_energie_usage!C$2</f>
        <v>Electricité</v>
      </c>
      <c r="C86" s="53" t="n">
        <f aca="false">Conso_energie_usage!D$2</f>
        <v>6.0791570898897</v>
      </c>
      <c r="D86" s="53" t="n">
        <f aca="false">Conso_energie_usage!E$2</f>
        <v>8.8789881517377</v>
      </c>
      <c r="E86" s="53" t="n">
        <f aca="false">Conso_energie_usage!F$2</f>
        <v>10.6077630444389</v>
      </c>
      <c r="F86" s="53" t="n">
        <f aca="false">Conso_energie_usage!G$2</f>
        <v>11.4793869646523</v>
      </c>
      <c r="G86" s="53" t="n">
        <f aca="false">Conso_energie_usage!H$2</f>
        <v>12.1456323959923</v>
      </c>
      <c r="H86" s="53" t="n">
        <f aca="false">Conso_energie_usage!I$2</f>
        <v>12.9863174045373</v>
      </c>
      <c r="J86" s="4" t="s">
        <v>12</v>
      </c>
      <c r="K86" s="0" t="n">
        <f aca="false">SUMIFS($C86:$C140,A$86:A$140,J86)</f>
        <v>15.303179490221</v>
      </c>
      <c r="L86" s="0" t="n">
        <f aca="false">SUMIFS($D86:$D140,A$86:A$140,J86)</f>
        <v>16.129078394223</v>
      </c>
      <c r="M86" s="0" t="n">
        <f aca="false">SUMIFS($E86:$E140,A$86:A$140,J86)</f>
        <v>16.6146965480027</v>
      </c>
      <c r="N86" s="0" t="n">
        <f aca="false">SUMIFS($F86:$F140,A$86:A$140,J86)</f>
        <v>16.3873849151465</v>
      </c>
      <c r="O86" s="0" t="n">
        <f aca="false">SUMIFS($G86:$G140,A$86:A$140,J86)</f>
        <v>16.1811216064643</v>
      </c>
      <c r="P86" s="0" t="n">
        <f aca="false">SUMIFS($H86:$H140,A$86:A$140,J86)</f>
        <v>15.1014621279055</v>
      </c>
    </row>
    <row collapsed="false" customFormat="false" customHeight="false" hidden="false" ht="13.4" outlineLevel="0" r="87">
      <c r="A87" s="53" t="str">
        <f aca="false">Conso_energie_usage!B$3</f>
        <v>Autre</v>
      </c>
      <c r="B87" s="53" t="str">
        <f aca="false">Conso_energie_usage!C$3</f>
        <v>Gaz</v>
      </c>
      <c r="C87" s="53" t="n">
        <f aca="false">Conso_energie_usage!D$3</f>
        <v>3.0083180403482</v>
      </c>
      <c r="D87" s="53" t="n">
        <f aca="false">Conso_energie_usage!E$3</f>
        <v>2.5572921097845</v>
      </c>
      <c r="E87" s="53" t="n">
        <f aca="false">Conso_energie_usage!F$3</f>
        <v>2.2363983456958</v>
      </c>
      <c r="F87" s="53" t="n">
        <f aca="false">Conso_energie_usage!G$3</f>
        <v>1.9118461767073</v>
      </c>
      <c r="G87" s="53" t="n">
        <f aca="false">Conso_energie_usage!H$3</f>
        <v>1.6393711123813</v>
      </c>
      <c r="H87" s="53" t="n">
        <f aca="false">Conso_energie_usage!I$3</f>
        <v>0.9525664729449</v>
      </c>
      <c r="J87" s="4" t="s">
        <v>15</v>
      </c>
      <c r="K87" s="0" t="n">
        <f aca="false">SUMIFS($C86:$C140,A$86:A$140,J87)</f>
        <v>4.9206550760369</v>
      </c>
      <c r="L87" s="0" t="n">
        <f aca="false">SUMIFS($D86:$D140,A$86:A$140,J87)</f>
        <v>5.6582719124568</v>
      </c>
      <c r="M87" s="0" t="n">
        <f aca="false">SUMIFS($E86:$E140,A$86:A$140,J87)</f>
        <v>5.6695876208617</v>
      </c>
      <c r="N87" s="0" t="n">
        <f aca="false">SUMIFS($F86:$F140,A$86:A$140,J87)</f>
        <v>5.5538843073631</v>
      </c>
      <c r="O87" s="0" t="n">
        <f aca="false">SUMIFS($G86:$G140,A$86:A$140,J87)</f>
        <v>5.3610115254428</v>
      </c>
      <c r="P87" s="0" t="n">
        <f aca="false">SUMIFS($H86:$H140,A$86:A$140,J87)</f>
        <v>3.9751895612314</v>
      </c>
    </row>
    <row collapsed="false" customFormat="false" customHeight="false" hidden="false" ht="13.4" outlineLevel="0" r="88">
      <c r="A88" s="53" t="str">
        <f aca="false">Conso_energie_usage!B$4</f>
        <v>Autre</v>
      </c>
      <c r="B88" s="53" t="str">
        <f aca="false">Conso_energie_usage!C$4</f>
        <v>Fioul</v>
      </c>
      <c r="C88" s="53" t="n">
        <f aca="false">Conso_energie_usage!D$4</f>
        <v>4.7065148885455</v>
      </c>
      <c r="D88" s="53" t="n">
        <f aca="false">Conso_energie_usage!E$4</f>
        <v>3.4061092111071</v>
      </c>
      <c r="E88" s="53" t="n">
        <f aca="false">Conso_energie_usage!F$4</f>
        <v>2.6453673237085</v>
      </c>
      <c r="F88" s="53" t="n">
        <f aca="false">Conso_energie_usage!G$4</f>
        <v>2.036919534855</v>
      </c>
      <c r="G88" s="53" t="n">
        <f aca="false">Conso_energie_usage!H$4</f>
        <v>1.5762340793277</v>
      </c>
      <c r="H88" s="53" t="n">
        <f aca="false">Conso_energie_usage!I$4</f>
        <v>0.7012488420963</v>
      </c>
      <c r="J88" s="4" t="s">
        <v>17</v>
      </c>
      <c r="K88" s="0" t="n">
        <f aca="false">SUMIFS($C86:$C140,A$86:A$140,J88)</f>
        <v>9.1684083833807</v>
      </c>
      <c r="L88" s="0" t="n">
        <f aca="false">SUMIFS($D86:$D140,A$86:A$140,J88)</f>
        <v>10.5406316064033</v>
      </c>
      <c r="M88" s="0" t="n">
        <f aca="false">SUMIFS($E86:$E140,A$86:A$140,J88)</f>
        <v>11.4746886830923</v>
      </c>
      <c r="N88" s="0" t="n">
        <f aca="false">SUMIFS($F86:$F140,A$86:A$140,J88)</f>
        <v>10.6625238497979</v>
      </c>
      <c r="O88" s="0" t="n">
        <f aca="false">SUMIFS($G86:$G140,A$86:A$140,J88)</f>
        <v>9.9237756848891</v>
      </c>
      <c r="P88" s="0" t="n">
        <f aca="false">SUMIFS($H86:$H140,A$86:A$140,J88)</f>
        <v>8.0942372634021</v>
      </c>
    </row>
    <row collapsed="false" customFormat="false" customHeight="false" hidden="false" ht="13.4" outlineLevel="0" r="89">
      <c r="A89" s="53" t="str">
        <f aca="false">Conso_energie_usage!B$5</f>
        <v>Autre</v>
      </c>
      <c r="B89" s="53" t="str">
        <f aca="false">Conso_energie_usage!C$5</f>
        <v>Urbain</v>
      </c>
      <c r="C89" s="53" t="n">
        <f aca="false">Conso_energie_usage!D$5</f>
        <v>0</v>
      </c>
      <c r="D89" s="53" t="n">
        <f aca="false">Conso_energie_usage!E$5</f>
        <v>0</v>
      </c>
      <c r="E89" s="53" t="n">
        <f aca="false">Conso_energie_usage!F$5</f>
        <v>0</v>
      </c>
      <c r="F89" s="53" t="n">
        <f aca="false">Conso_energie_usage!G$5</f>
        <v>0</v>
      </c>
      <c r="G89" s="53" t="n">
        <f aca="false">Conso_energie_usage!H$5</f>
        <v>0</v>
      </c>
      <c r="H89" s="53" t="n">
        <f aca="false">Conso_energie_usage!I$5</f>
        <v>0</v>
      </c>
      <c r="J89" s="4" t="s">
        <v>19</v>
      </c>
      <c r="K89" s="0" t="n">
        <f aca="false">SUMIFS($C86:$C140,A$86:A$140,J89)</f>
        <v>111.71019013645</v>
      </c>
      <c r="L89" s="0" t="n">
        <f aca="false">SUMIFS($D86:$D140,A$86:A$140,J89)</f>
        <v>105.066948241968</v>
      </c>
      <c r="M89" s="0" t="n">
        <f aca="false">SUMIFS($E86:$E140,A$86:A$140,J89)</f>
        <v>90.2272294914218</v>
      </c>
      <c r="N89" s="0" t="n">
        <f aca="false">SUMIFS($F86:$F140,A$86:A$140,J89)</f>
        <v>75.836310910516</v>
      </c>
      <c r="O89" s="0" t="n">
        <f aca="false">SUMIFS($G86:$G140,A$86:A$140,J89)</f>
        <v>61.9469546426308</v>
      </c>
      <c r="P89" s="0" t="n">
        <f aca="false">SUMIFS($H86:$H140,A$86:A$140,J89)</f>
        <v>39.6974866228744</v>
      </c>
    </row>
    <row collapsed="false" customFormat="false" customHeight="false" hidden="false" ht="14.9" outlineLevel="0" r="90">
      <c r="A90" s="53" t="str">
        <f aca="false">Conso_energie_usage!B$6</f>
        <v>Autre</v>
      </c>
      <c r="B90" s="53" t="str">
        <f aca="false">Conso_energie_usage!C$6</f>
        <v>Autres</v>
      </c>
      <c r="C90" s="53" t="n">
        <f aca="false">Conso_energie_usage!D$6</f>
        <v>1.5091894714376</v>
      </c>
      <c r="D90" s="53" t="n">
        <f aca="false">Conso_energie_usage!E$6</f>
        <v>1.2866889215937</v>
      </c>
      <c r="E90" s="53" t="n">
        <f aca="false">Conso_energie_usage!F$6</f>
        <v>1.1251678341595</v>
      </c>
      <c r="F90" s="53" t="n">
        <f aca="false">Conso_energie_usage!G$6</f>
        <v>0.9592322389319</v>
      </c>
      <c r="G90" s="53" t="n">
        <f aca="false">Conso_energie_usage!H$6</f>
        <v>0.819884018763</v>
      </c>
      <c r="H90" s="53" t="n">
        <f aca="false">Conso_energie_usage!I$6</f>
        <v>0.461329408327</v>
      </c>
      <c r="J90" s="4" t="s">
        <v>21</v>
      </c>
      <c r="K90" s="0" t="n">
        <f aca="false">SUMIFS($C86:$C140,A$86:A$140,J90)</f>
        <v>5.4238186881371</v>
      </c>
      <c r="L90" s="0" t="n">
        <f aca="false">SUMIFS($D86:$D140,A$86:A$140,J90)</f>
        <v>5.9124410470313</v>
      </c>
      <c r="M90" s="0" t="n">
        <f aca="false">SUMIFS($E86:$E140,A$86:A$140,J90)</f>
        <v>6.1479590102429</v>
      </c>
      <c r="N90" s="0" t="n">
        <f aca="false">SUMIFS($F86:$F140,A$86:A$140,J90)</f>
        <v>6.0004736135138</v>
      </c>
      <c r="O90" s="0" t="n">
        <f aca="false">SUMIFS($G86:$G140,A$86:A$140,J90)</f>
        <v>6.085659796176</v>
      </c>
      <c r="P90" s="0" t="n">
        <f aca="false">SUMIFS($H86:$H140,A$86:A$140,J90)</f>
        <v>6.363130430337</v>
      </c>
    </row>
    <row collapsed="false" customFormat="false" customHeight="false" hidden="false" ht="13.4" outlineLevel="0" r="91">
      <c r="A91" s="53" t="str">
        <f aca="false">Conso_energie_usage!B$7</f>
        <v>Auxiliaires</v>
      </c>
      <c r="B91" s="53" t="str">
        <f aca="false">Conso_energie_usage!C$7</f>
        <v>Electricité</v>
      </c>
      <c r="C91" s="53" t="n">
        <f aca="false">Conso_energie_usage!D$7</f>
        <v>4.9206550760369</v>
      </c>
      <c r="D91" s="53" t="n">
        <f aca="false">Conso_energie_usage!E$7</f>
        <v>5.6582719124568</v>
      </c>
      <c r="E91" s="53" t="n">
        <f aca="false">Conso_energie_usage!F$7</f>
        <v>5.6695876208617</v>
      </c>
      <c r="F91" s="53" t="n">
        <f aca="false">Conso_energie_usage!G$7</f>
        <v>5.5538843073631</v>
      </c>
      <c r="G91" s="53" t="n">
        <f aca="false">Conso_energie_usage!H$7</f>
        <v>5.3610115254428</v>
      </c>
      <c r="H91" s="53" t="n">
        <f aca="false">Conso_energie_usage!I$7</f>
        <v>3.9751895612314</v>
      </c>
      <c r="J91" s="4" t="s">
        <v>22</v>
      </c>
      <c r="K91" s="0" t="n">
        <f aca="false">SUMIFS($C86:$C140,A$86:A$140,J91)</f>
        <v>13.7919529816168</v>
      </c>
      <c r="L91" s="0" t="n">
        <f aca="false">SUMIFS($D86:$D140,A$86:A$140,J91)</f>
        <v>14.4988285752607</v>
      </c>
      <c r="M91" s="0" t="n">
        <f aca="false">SUMIFS($E86:$E140,A$86:A$140,J91)</f>
        <v>15.245252944122</v>
      </c>
      <c r="N91" s="0" t="n">
        <f aca="false">SUMIFS($F86:$F140,A$86:A$140,J91)</f>
        <v>15.1231523029224</v>
      </c>
      <c r="O91" s="0" t="n">
        <f aca="false">SUMIFS($G86:$G140,A$86:A$140,J91)</f>
        <v>15.0112316350739</v>
      </c>
      <c r="P91" s="0" t="n">
        <f aca="false">SUMIFS($H86:$H140,A$86:A$140,J91)</f>
        <v>13.7280090773189</v>
      </c>
    </row>
    <row collapsed="false" customFormat="false" customHeight="false" hidden="false" ht="13.4" outlineLevel="0" r="92">
      <c r="A92" s="53" t="str">
        <f aca="false">Conso_energie_usage!B$8</f>
        <v>Auxiliaires</v>
      </c>
      <c r="B92" s="53" t="str">
        <f aca="false">Conso_energie_usage!C$8</f>
        <v>Gaz</v>
      </c>
      <c r="C92" s="53" t="n">
        <f aca="false">Conso_energie_usage!D$8</f>
        <v>0</v>
      </c>
      <c r="D92" s="53" t="n">
        <f aca="false">Conso_energie_usage!E$8</f>
        <v>0</v>
      </c>
      <c r="E92" s="53" t="n">
        <f aca="false">Conso_energie_usage!F$8</f>
        <v>0</v>
      </c>
      <c r="F92" s="53" t="n">
        <f aca="false">Conso_energie_usage!G$8</f>
        <v>0</v>
      </c>
      <c r="G92" s="53" t="n">
        <f aca="false">Conso_energie_usage!H$8</f>
        <v>0</v>
      </c>
      <c r="H92" s="53" t="n">
        <f aca="false">Conso_energie_usage!I$8</f>
        <v>0</v>
      </c>
      <c r="J92" s="4" t="s">
        <v>23</v>
      </c>
      <c r="K92" s="0" t="n">
        <f aca="false">SUMIFS($C86:$C140,A$86:A$140,J92)</f>
        <v>24.6721905629085</v>
      </c>
      <c r="L92" s="0" t="n">
        <f aca="false">SUMIFS($D86:$D140,A$86:A$140,J92)</f>
        <v>24.9401523606955</v>
      </c>
      <c r="M92" s="0" t="n">
        <f aca="false">SUMIFS($E86:$E140,A$86:A$140,J92)</f>
        <v>23.3892351204507</v>
      </c>
      <c r="N92" s="0" t="n">
        <f aca="false">SUMIFS($F86:$F140,A$86:A$140,J92)</f>
        <v>19.3753319055177</v>
      </c>
      <c r="O92" s="0" t="n">
        <f aca="false">SUMIFS($G86:$G140,A$86:A$140,J92)</f>
        <v>15.2848315075233</v>
      </c>
      <c r="P92" s="0" t="n">
        <f aca="false">SUMIFS($H86:$H140,A$86:A$140,J92)</f>
        <v>9.8501375427171</v>
      </c>
    </row>
    <row collapsed="false" customFormat="false" customHeight="false" hidden="false" ht="13.4" outlineLevel="0" r="93">
      <c r="A93" s="53" t="str">
        <f aca="false">Conso_energie_usage!B$9</f>
        <v>Auxiliaires</v>
      </c>
      <c r="B93" s="53" t="str">
        <f aca="false">Conso_energie_usage!C$9</f>
        <v>Fioul</v>
      </c>
      <c r="C93" s="53" t="n">
        <f aca="false">Conso_energie_usage!D$9</f>
        <v>0</v>
      </c>
      <c r="D93" s="53" t="n">
        <f aca="false">Conso_energie_usage!E$9</f>
        <v>0</v>
      </c>
      <c r="E93" s="53" t="n">
        <f aca="false">Conso_energie_usage!F$9</f>
        <v>0</v>
      </c>
      <c r="F93" s="53" t="n">
        <f aca="false">Conso_energie_usage!G$9</f>
        <v>0</v>
      </c>
      <c r="G93" s="53" t="n">
        <f aca="false">Conso_energie_usage!H$9</f>
        <v>0</v>
      </c>
      <c r="H93" s="53" t="n">
        <f aca="false">Conso_energie_usage!I$9</f>
        <v>0</v>
      </c>
      <c r="J93" s="4" t="s">
        <v>24</v>
      </c>
      <c r="K93" s="0" t="n">
        <f aca="false">SUMIFS($C86:$C140,A$86:A$140,J93)</f>
        <v>21.7172314310581</v>
      </c>
      <c r="L93" s="0" t="n">
        <f aca="false">SUMIFS($D86:$D140,A$86:A$140,J93)</f>
        <v>21.710018373344</v>
      </c>
      <c r="M93" s="0" t="n">
        <f aca="false">SUMIFS($E86:$E140,A$86:A$140,J93)</f>
        <v>20.5630527690159</v>
      </c>
      <c r="N93" s="0" t="n">
        <f aca="false">SUMIFS($F86:$F140,A$86:A$140,J93)</f>
        <v>18.4758896154979</v>
      </c>
      <c r="O93" s="0" t="n">
        <f aca="false">SUMIFS($G86:$G140,A$86:A$140,J93)</f>
        <v>16.9665967696788</v>
      </c>
      <c r="P93" s="0" t="n">
        <f aca="false">SUMIFS($H86:$H140,A$86:A$140,J93)</f>
        <v>10.7042414565814</v>
      </c>
    </row>
    <row collapsed="false" customFormat="false" customHeight="false" hidden="false" ht="25.35" outlineLevel="0" r="94">
      <c r="A94" s="53" t="str">
        <f aca="false">Conso_energie_usage!B$10</f>
        <v>Auxiliaires</v>
      </c>
      <c r="B94" s="53" t="str">
        <f aca="false">Conso_energie_usage!C$10</f>
        <v>Urbain</v>
      </c>
      <c r="C94" s="53" t="n">
        <f aca="false">Conso_energie_usage!D$10</f>
        <v>0</v>
      </c>
      <c r="D94" s="53" t="n">
        <f aca="false">Conso_energie_usage!E$10</f>
        <v>0</v>
      </c>
      <c r="E94" s="53" t="n">
        <f aca="false">Conso_energie_usage!F$10</f>
        <v>0</v>
      </c>
      <c r="F94" s="53" t="n">
        <f aca="false">Conso_energie_usage!G$10</f>
        <v>0</v>
      </c>
      <c r="G94" s="53" t="n">
        <f aca="false">Conso_energie_usage!H$10</f>
        <v>0</v>
      </c>
      <c r="H94" s="53" t="n">
        <f aca="false">Conso_energie_usage!I$10</f>
        <v>0</v>
      </c>
      <c r="J94" s="4" t="s">
        <v>25</v>
      </c>
      <c r="K94" s="0" t="n">
        <f aca="false">SUMIFS($C86:$C140,A$86:A$140,J94)</f>
        <v>7.8370158116684</v>
      </c>
      <c r="L94" s="0" t="n">
        <f aca="false">SUMIFS($D86:$D140,A$86:A$140,J94)</f>
        <v>7.6079977446449</v>
      </c>
      <c r="M94" s="0" t="n">
        <f aca="false">SUMIFS($E86:$E140,A$86:A$140,J94)</f>
        <v>7.33444767014</v>
      </c>
      <c r="N94" s="0" t="n">
        <f aca="false">SUMIFS($F86:$F140,A$86:A$140,J94)</f>
        <v>6.9438434631574</v>
      </c>
      <c r="O94" s="0" t="n">
        <f aca="false">SUMIFS($G86:$G140,A$86:A$140,J94)</f>
        <v>6.5873147884222</v>
      </c>
      <c r="P94" s="0" t="n">
        <f aca="false">SUMIFS($H86:$H140,A$86:A$140,J94)</f>
        <v>5.4826816222246</v>
      </c>
    </row>
    <row collapsed="false" customFormat="false" customHeight="false" hidden="false" ht="13.4" outlineLevel="0" r="95">
      <c r="A95" s="53" t="str">
        <f aca="false">Conso_energie_usage!B$11</f>
        <v>Auxiliaires</v>
      </c>
      <c r="B95" s="53" t="str">
        <f aca="false">Conso_energie_usage!C$11</f>
        <v>Autres</v>
      </c>
      <c r="C95" s="53" t="n">
        <f aca="false">Conso_energie_usage!D$11</f>
        <v>0</v>
      </c>
      <c r="D95" s="53" t="n">
        <f aca="false">Conso_energie_usage!E$11</f>
        <v>0</v>
      </c>
      <c r="E95" s="53" t="n">
        <f aca="false">Conso_energie_usage!F$11</f>
        <v>0</v>
      </c>
      <c r="F95" s="53" t="n">
        <f aca="false">Conso_energie_usage!G$11</f>
        <v>0</v>
      </c>
      <c r="G95" s="53" t="n">
        <f aca="false">Conso_energie_usage!H$11</f>
        <v>0</v>
      </c>
      <c r="H95" s="53" t="n">
        <f aca="false">Conso_energie_usage!I$11</f>
        <v>0</v>
      </c>
      <c r="J95" s="4" t="s">
        <v>26</v>
      </c>
      <c r="K95" s="0" t="n">
        <f aca="false">SUMIFS($C86:$C140,A$86:A$140,J95)</f>
        <v>4.0699795790205</v>
      </c>
      <c r="L95" s="0" t="n">
        <f aca="false">SUMIFS($D86:$D140,A$86:A$140,J95)</f>
        <v>4.2312854683671</v>
      </c>
      <c r="M95" s="0" t="n">
        <f aca="false">SUMIFS($E86:$E140,A$86:A$140,J95)</f>
        <v>4.3512092435307</v>
      </c>
      <c r="N95" s="0" t="n">
        <f aca="false">SUMIFS($F86:$F140,A$86:A$140,J95)</f>
        <v>4.2660000240835</v>
      </c>
      <c r="O95" s="0" t="n">
        <f aca="false">SUMIFS($G86:$G140,A$86:A$140,J95)</f>
        <v>4.1864312013207</v>
      </c>
      <c r="P95" s="0" t="n">
        <f aca="false">SUMIFS($H86:$H140,A$86:A$140,J95)</f>
        <v>3.8564289472365</v>
      </c>
    </row>
    <row collapsed="false" customFormat="false" customHeight="false" hidden="false" ht="13.4" outlineLevel="0" r="96">
      <c r="A96" s="53" t="str">
        <f aca="false">Conso_energie_usage!B$12</f>
        <v>Bureautique</v>
      </c>
      <c r="B96" s="53" t="str">
        <f aca="false">Conso_energie_usage!C$12</f>
        <v>Electricité</v>
      </c>
      <c r="C96" s="53" t="n">
        <f aca="false">Conso_energie_usage!D$12</f>
        <v>9.1684083833807</v>
      </c>
      <c r="D96" s="53" t="n">
        <f aca="false">Conso_energie_usage!E$12</f>
        <v>10.5406316064033</v>
      </c>
      <c r="E96" s="53" t="n">
        <f aca="false">Conso_energie_usage!F$12</f>
        <v>11.4746886830923</v>
      </c>
      <c r="F96" s="53" t="n">
        <f aca="false">Conso_energie_usage!G$12</f>
        <v>10.6625238497979</v>
      </c>
      <c r="G96" s="53" t="n">
        <f aca="false">Conso_energie_usage!H$12</f>
        <v>9.9237756848891</v>
      </c>
      <c r="H96" s="53" t="n">
        <f aca="false">Conso_energie_usage!I$12</f>
        <v>8.0942372634021</v>
      </c>
      <c r="J96" s="4" t="s">
        <v>27</v>
      </c>
      <c r="K96" s="0" t="n">
        <f aca="false">SUMIFS($C86:$C140,A$86:A$140,J96)</f>
        <v>6.5991087150315</v>
      </c>
      <c r="L96" s="0" t="n">
        <f aca="false">SUMIFS($D86:$D140,A$86:A$140,J96)</f>
        <v>6.9632758327638</v>
      </c>
      <c r="M96" s="0" t="n">
        <f aca="false">SUMIFS($E86:$E140,A$86:A$140,J96)</f>
        <v>7.2438034194649</v>
      </c>
      <c r="N96" s="0" t="n">
        <f aca="false">SUMIFS($F86:$F140,A$86:A$140,J96)</f>
        <v>7.4490694849819</v>
      </c>
      <c r="O96" s="0" t="n">
        <f aca="false">SUMIFS($G86:$G140,A$86:A$140,J96)</f>
        <v>7.7028434442202</v>
      </c>
      <c r="P96" s="0" t="n">
        <f aca="false">SUMIFS($H86:$H140,A$86:A$140,J96)</f>
        <v>8.3803676465213</v>
      </c>
    </row>
    <row collapsed="false" customFormat="false" customHeight="false" hidden="false" ht="13.4" outlineLevel="0" r="97">
      <c r="A97" s="53" t="str">
        <f aca="false">Conso_energie_usage!B$13</f>
        <v>Bureautique</v>
      </c>
      <c r="B97" s="53" t="str">
        <f aca="false">Conso_energie_usage!C$13</f>
        <v>Gaz</v>
      </c>
      <c r="C97" s="53" t="n">
        <f aca="false">Conso_energie_usage!D$13</f>
        <v>0</v>
      </c>
      <c r="D97" s="53" t="n">
        <f aca="false">Conso_energie_usage!E$13</f>
        <v>0</v>
      </c>
      <c r="E97" s="53" t="n">
        <f aca="false">Conso_energie_usage!F$13</f>
        <v>0</v>
      </c>
      <c r="F97" s="53" t="n">
        <f aca="false">Conso_energie_usage!G$13</f>
        <v>0</v>
      </c>
      <c r="G97" s="53" t="n">
        <f aca="false">Conso_energie_usage!H$13</f>
        <v>0</v>
      </c>
      <c r="H97" s="53" t="n">
        <f aca="false">Conso_energie_usage!I$13</f>
        <v>0</v>
      </c>
    </row>
    <row collapsed="false" customFormat="false" customHeight="false" hidden="false" ht="13.4" outlineLevel="0" r="98">
      <c r="A98" s="53" t="str">
        <f aca="false">Conso_energie_usage!B$14</f>
        <v>Bureautique</v>
      </c>
      <c r="B98" s="53" t="str">
        <f aca="false">Conso_energie_usage!C$14</f>
        <v>Fioul</v>
      </c>
      <c r="C98" s="53" t="n">
        <f aca="false">Conso_energie_usage!D$14</f>
        <v>0</v>
      </c>
      <c r="D98" s="53" t="n">
        <f aca="false">Conso_energie_usage!E$14</f>
        <v>0</v>
      </c>
      <c r="E98" s="53" t="n">
        <f aca="false">Conso_energie_usage!F$14</f>
        <v>0</v>
      </c>
      <c r="F98" s="53" t="n">
        <f aca="false">Conso_energie_usage!G$14</f>
        <v>0</v>
      </c>
      <c r="G98" s="53" t="n">
        <f aca="false">Conso_energie_usage!H$14</f>
        <v>0</v>
      </c>
      <c r="H98" s="53" t="n">
        <f aca="false">Conso_energie_usage!I$14</f>
        <v>0</v>
      </c>
    </row>
    <row collapsed="false" customFormat="false" customHeight="false" hidden="false" ht="13.4" outlineLevel="0" r="99">
      <c r="A99" s="53" t="str">
        <f aca="false">Conso_energie_usage!B$15</f>
        <v>Bureautique</v>
      </c>
      <c r="B99" s="53" t="str">
        <f aca="false">Conso_energie_usage!C$15</f>
        <v>Urbain</v>
      </c>
      <c r="C99" s="53" t="n">
        <f aca="false">Conso_energie_usage!D$15</f>
        <v>0</v>
      </c>
      <c r="D99" s="53" t="n">
        <f aca="false">Conso_energie_usage!E$15</f>
        <v>0</v>
      </c>
      <c r="E99" s="53" t="n">
        <f aca="false">Conso_energie_usage!F$15</f>
        <v>0</v>
      </c>
      <c r="F99" s="53" t="n">
        <f aca="false">Conso_energie_usage!G$15</f>
        <v>0</v>
      </c>
      <c r="G99" s="53" t="n">
        <f aca="false">Conso_energie_usage!H$15</f>
        <v>0</v>
      </c>
      <c r="H99" s="53" t="n">
        <f aca="false">Conso_energie_usage!I$15</f>
        <v>0</v>
      </c>
    </row>
    <row collapsed="false" customFormat="false" customHeight="false" hidden="false" ht="13.4" outlineLevel="0" r="100">
      <c r="A100" s="53" t="str">
        <f aca="false">Conso_energie_usage!B$16</f>
        <v>Bureautique</v>
      </c>
      <c r="B100" s="53" t="str">
        <f aca="false">Conso_energie_usage!C$16</f>
        <v>Autres</v>
      </c>
      <c r="C100" s="53" t="n">
        <f aca="false">Conso_energie_usage!D$16</f>
        <v>0</v>
      </c>
      <c r="D100" s="53" t="n">
        <f aca="false">Conso_energie_usage!E$16</f>
        <v>0</v>
      </c>
      <c r="E100" s="53" t="n">
        <f aca="false">Conso_energie_usage!F$16</f>
        <v>0</v>
      </c>
      <c r="F100" s="53" t="n">
        <f aca="false">Conso_energie_usage!G$16</f>
        <v>0</v>
      </c>
      <c r="G100" s="53" t="n">
        <f aca="false">Conso_energie_usage!H$16</f>
        <v>0</v>
      </c>
      <c r="H100" s="53" t="n">
        <f aca="false">Conso_energie_usage!I$16</f>
        <v>0</v>
      </c>
    </row>
    <row collapsed="false" customFormat="false" customHeight="false" hidden="false" ht="13.4" outlineLevel="0" r="101">
      <c r="A101" s="53" t="str">
        <f aca="false">Conso_energie_usage!B$17</f>
        <v>Chauffage</v>
      </c>
      <c r="B101" s="53" t="str">
        <f aca="false">Conso_energie_usage!C$17</f>
        <v>Electricité</v>
      </c>
      <c r="C101" s="53" t="n">
        <f aca="false">Conso_energie_usage!D$17</f>
        <v>18.1231218519064</v>
      </c>
      <c r="D101" s="53" t="n">
        <f aca="false">Conso_energie_usage!E$17</f>
        <v>17.8389696950335</v>
      </c>
      <c r="E101" s="53" t="n">
        <f aca="false">Conso_energie_usage!F$17</f>
        <v>16.4745088072836</v>
      </c>
      <c r="F101" s="53" t="n">
        <f aca="false">Conso_energie_usage!G$17</f>
        <v>16.4962553341416</v>
      </c>
      <c r="G101" s="53" t="n">
        <f aca="false">Conso_energie_usage!H$17</f>
        <v>17.2077423807298</v>
      </c>
      <c r="H101" s="53" t="n">
        <f aca="false">Conso_energie_usage!I$17</f>
        <v>15.5476734710474</v>
      </c>
    </row>
    <row collapsed="false" customFormat="false" customHeight="false" hidden="false" ht="13.4" outlineLevel="0" r="102">
      <c r="A102" s="53" t="str">
        <f aca="false">Conso_energie_usage!B$18</f>
        <v>Chauffage</v>
      </c>
      <c r="B102" s="53" t="str">
        <f aca="false">Conso_energie_usage!C$18</f>
        <v>Gaz</v>
      </c>
      <c r="C102" s="53" t="n">
        <f aca="false">Conso_energie_usage!D$18</f>
        <v>53.814126684671</v>
      </c>
      <c r="D102" s="53" t="n">
        <f aca="false">Conso_energie_usage!E$18</f>
        <v>55.1774071232783</v>
      </c>
      <c r="E102" s="53" t="n">
        <f aca="false">Conso_energie_usage!F$18</f>
        <v>48.6175763036466</v>
      </c>
      <c r="F102" s="53" t="n">
        <f aca="false">Conso_energie_usage!G$18</f>
        <v>39.0044538135448</v>
      </c>
      <c r="G102" s="53" t="n">
        <f aca="false">Conso_energie_usage!H$18</f>
        <v>27.7414380005239</v>
      </c>
      <c r="H102" s="53" t="n">
        <f aca="false">Conso_energie_usage!I$18</f>
        <v>1.8487868166461</v>
      </c>
    </row>
    <row collapsed="false" customFormat="false" customHeight="false" hidden="false" ht="13.4" outlineLevel="0" r="103">
      <c r="A103" s="53" t="str">
        <f aca="false">Conso_energie_usage!B$19</f>
        <v>Chauffage</v>
      </c>
      <c r="B103" s="53" t="str">
        <f aca="false">Conso_energie_usage!C$19</f>
        <v>Fioul</v>
      </c>
      <c r="C103" s="53" t="n">
        <f aca="false">Conso_energie_usage!D$19</f>
        <v>28.560264679199</v>
      </c>
      <c r="D103" s="53" t="n">
        <f aca="false">Conso_energie_usage!E$19</f>
        <v>21.1062959004395</v>
      </c>
      <c r="E103" s="53" t="n">
        <f aca="false">Conso_energie_usage!F$19</f>
        <v>14.4330293124561</v>
      </c>
      <c r="F103" s="53" t="n">
        <f aca="false">Conso_energie_usage!G$19</f>
        <v>8.9939273059532</v>
      </c>
      <c r="G103" s="53" t="n">
        <f aca="false">Conso_energie_usage!H$19</f>
        <v>4.0007689276751</v>
      </c>
      <c r="H103" s="53" t="n">
        <f aca="false">Conso_energie_usage!I$19</f>
        <v>0.0101619592439</v>
      </c>
    </row>
    <row collapsed="false" customFormat="false" customHeight="false" hidden="false" ht="13.4" outlineLevel="0" r="104">
      <c r="A104" s="53" t="str">
        <f aca="false">Conso_energie_usage!B$20</f>
        <v>Chauffage</v>
      </c>
      <c r="B104" s="53" t="str">
        <f aca="false">Conso_energie_usage!C$20</f>
        <v>Urbain</v>
      </c>
      <c r="C104" s="53" t="n">
        <f aca="false">Conso_energie_usage!D$20</f>
        <v>7.898782779317</v>
      </c>
      <c r="D104" s="53" t="n">
        <f aca="false">Conso_energie_usage!E$20</f>
        <v>6.0440913051639</v>
      </c>
      <c r="E104" s="53" t="n">
        <f aca="false">Conso_energie_usage!F$20</f>
        <v>4.8012381348691</v>
      </c>
      <c r="F104" s="53" t="n">
        <f aca="false">Conso_energie_usage!G$20</f>
        <v>4.1448280467983</v>
      </c>
      <c r="G104" s="53" t="n">
        <f aca="false">Conso_energie_usage!H$20</f>
        <v>4.1797717793543</v>
      </c>
      <c r="H104" s="53" t="n">
        <f aca="false">Conso_energie_usage!I$20</f>
        <v>13.7233110885697</v>
      </c>
    </row>
    <row collapsed="false" customFormat="false" customHeight="false" hidden="false" ht="13.4" outlineLevel="0" r="105">
      <c r="A105" s="53" t="str">
        <f aca="false">Conso_energie_usage!B$21</f>
        <v>Chauffage</v>
      </c>
      <c r="B105" s="53" t="str">
        <f aca="false">Conso_energie_usage!C$21</f>
        <v>Autres</v>
      </c>
      <c r="C105" s="53" t="n">
        <f aca="false">Conso_energie_usage!D$21</f>
        <v>3.313894141357</v>
      </c>
      <c r="D105" s="53" t="n">
        <f aca="false">Conso_energie_usage!E$21</f>
        <v>4.9001842180532</v>
      </c>
      <c r="E105" s="53" t="n">
        <f aca="false">Conso_energie_usage!F$21</f>
        <v>5.9008769331664</v>
      </c>
      <c r="F105" s="53" t="n">
        <f aca="false">Conso_energie_usage!G$21</f>
        <v>7.1968464100781</v>
      </c>
      <c r="G105" s="53" t="n">
        <f aca="false">Conso_energie_usage!H$21</f>
        <v>8.8172335543477</v>
      </c>
      <c r="H105" s="53" t="n">
        <f aca="false">Conso_energie_usage!I$21</f>
        <v>8.5675532873673</v>
      </c>
    </row>
    <row collapsed="false" customFormat="false" customHeight="false" hidden="false" ht="13.4" outlineLevel="0" r="106">
      <c r="A106" s="53" t="str">
        <f aca="false">Conso_energie_usage!B$22</f>
        <v>Climatisation</v>
      </c>
      <c r="B106" s="53" t="str">
        <f aca="false">Conso_energie_usage!C$22</f>
        <v>Electricité</v>
      </c>
      <c r="C106" s="53" t="n">
        <f aca="false">Conso_energie_usage!D$22</f>
        <v>5.4238186881371</v>
      </c>
      <c r="D106" s="53" t="n">
        <f aca="false">Conso_energie_usage!E$22</f>
        <v>5.9124410470313</v>
      </c>
      <c r="E106" s="53" t="n">
        <f aca="false">Conso_energie_usage!F$22</f>
        <v>6.1479590102429</v>
      </c>
      <c r="F106" s="53" t="n">
        <f aca="false">Conso_energie_usage!G$22</f>
        <v>6.0004736135138</v>
      </c>
      <c r="G106" s="53" t="n">
        <f aca="false">Conso_energie_usage!H$22</f>
        <v>6.085659796176</v>
      </c>
      <c r="H106" s="53" t="n">
        <f aca="false">Conso_energie_usage!I$22</f>
        <v>6.363130430337</v>
      </c>
    </row>
    <row collapsed="false" customFormat="false" customHeight="false" hidden="false" ht="13.4" outlineLevel="0" r="107">
      <c r="A107" s="53" t="str">
        <f aca="false">Conso_energie_usage!B$23</f>
        <v>Climatisation</v>
      </c>
      <c r="B107" s="53" t="str">
        <f aca="false">Conso_energie_usage!C$23</f>
        <v>Gaz</v>
      </c>
      <c r="C107" s="53" t="n">
        <f aca="false">Conso_energie_usage!D$23</f>
        <v>0</v>
      </c>
      <c r="D107" s="53" t="n">
        <f aca="false">Conso_energie_usage!E$23</f>
        <v>0</v>
      </c>
      <c r="E107" s="53" t="n">
        <f aca="false">Conso_energie_usage!F$23</f>
        <v>0</v>
      </c>
      <c r="F107" s="53" t="n">
        <f aca="false">Conso_energie_usage!G$23</f>
        <v>0</v>
      </c>
      <c r="G107" s="53" t="n">
        <f aca="false">Conso_energie_usage!H$23</f>
        <v>0</v>
      </c>
      <c r="H107" s="53" t="n">
        <f aca="false">Conso_energie_usage!I$23</f>
        <v>0</v>
      </c>
    </row>
    <row collapsed="false" customFormat="false" customHeight="false" hidden="false" ht="13.4" outlineLevel="0" r="108">
      <c r="A108" s="53" t="str">
        <f aca="false">Conso_energie_usage!B$24</f>
        <v>Climatisation</v>
      </c>
      <c r="B108" s="53" t="str">
        <f aca="false">Conso_energie_usage!C$24</f>
        <v>Fioul</v>
      </c>
      <c r="C108" s="53" t="n">
        <f aca="false">Conso_energie_usage!D$24</f>
        <v>0</v>
      </c>
      <c r="D108" s="53" t="n">
        <f aca="false">Conso_energie_usage!E$24</f>
        <v>0</v>
      </c>
      <c r="E108" s="53" t="n">
        <f aca="false">Conso_energie_usage!F$24</f>
        <v>0</v>
      </c>
      <c r="F108" s="53" t="n">
        <f aca="false">Conso_energie_usage!G$24</f>
        <v>0</v>
      </c>
      <c r="G108" s="53" t="n">
        <f aca="false">Conso_energie_usage!H$24</f>
        <v>0</v>
      </c>
      <c r="H108" s="53" t="n">
        <f aca="false">Conso_energie_usage!I$24</f>
        <v>0</v>
      </c>
    </row>
    <row collapsed="false" customFormat="false" customHeight="false" hidden="false" ht="13.4" outlineLevel="0" r="109">
      <c r="A109" s="53" t="str">
        <f aca="false">Conso_energie_usage!B$25</f>
        <v>Climatisation</v>
      </c>
      <c r="B109" s="53" t="str">
        <f aca="false">Conso_energie_usage!C$25</f>
        <v>Urbain</v>
      </c>
      <c r="C109" s="53" t="n">
        <f aca="false">Conso_energie_usage!D$25</f>
        <v>0</v>
      </c>
      <c r="D109" s="53" t="n">
        <f aca="false">Conso_energie_usage!E$25</f>
        <v>0</v>
      </c>
      <c r="E109" s="53" t="n">
        <f aca="false">Conso_energie_usage!F$25</f>
        <v>0</v>
      </c>
      <c r="F109" s="53" t="n">
        <f aca="false">Conso_energie_usage!G$25</f>
        <v>0</v>
      </c>
      <c r="G109" s="53" t="n">
        <f aca="false">Conso_energie_usage!H$25</f>
        <v>0</v>
      </c>
      <c r="H109" s="53" t="n">
        <f aca="false">Conso_energie_usage!I$25</f>
        <v>0</v>
      </c>
    </row>
    <row collapsed="false" customFormat="false" customHeight="false" hidden="false" ht="13.4" outlineLevel="0" r="110">
      <c r="A110" s="53" t="str">
        <f aca="false">Conso_energie_usage!B$26</f>
        <v>Climatisation</v>
      </c>
      <c r="B110" s="53" t="str">
        <f aca="false">Conso_energie_usage!C$26</f>
        <v>Autres</v>
      </c>
      <c r="C110" s="53" t="n">
        <f aca="false">Conso_energie_usage!D$26</f>
        <v>0</v>
      </c>
      <c r="D110" s="53" t="n">
        <f aca="false">Conso_energie_usage!E$26</f>
        <v>0</v>
      </c>
      <c r="E110" s="53" t="n">
        <f aca="false">Conso_energie_usage!F$26</f>
        <v>0</v>
      </c>
      <c r="F110" s="53" t="n">
        <f aca="false">Conso_energie_usage!G$26</f>
        <v>0</v>
      </c>
      <c r="G110" s="53" t="n">
        <f aca="false">Conso_energie_usage!H$26</f>
        <v>0</v>
      </c>
      <c r="H110" s="53" t="n">
        <f aca="false">Conso_energie_usage!I$26</f>
        <v>0</v>
      </c>
    </row>
    <row collapsed="false" customFormat="false" customHeight="false" hidden="false" ht="13.4" outlineLevel="0" r="111">
      <c r="A111" s="53" t="str">
        <f aca="false">Conso_energie_usage!B$27</f>
        <v>Cuisson</v>
      </c>
      <c r="B111" s="53" t="str">
        <f aca="false">Conso_energie_usage!C$27</f>
        <v>Electricité</v>
      </c>
      <c r="C111" s="53" t="n">
        <f aca="false">Conso_energie_usage!D$27</f>
        <v>6.651089238429</v>
      </c>
      <c r="D111" s="53" t="n">
        <f aca="false">Conso_energie_usage!E$27</f>
        <v>8.9358473663911</v>
      </c>
      <c r="E111" s="53" t="n">
        <f aca="false">Conso_energie_usage!F$27</f>
        <v>10.5272361865745</v>
      </c>
      <c r="F111" s="53" t="n">
        <f aca="false">Conso_energie_usage!G$27</f>
        <v>11.2851059106452</v>
      </c>
      <c r="G111" s="53" t="n">
        <f aca="false">Conso_energie_usage!H$27</f>
        <v>11.8721780932577</v>
      </c>
      <c r="H111" s="53" t="n">
        <f aca="false">Conso_energie_usage!I$27</f>
        <v>12.1387312012243</v>
      </c>
    </row>
    <row collapsed="false" customFormat="false" customHeight="false" hidden="false" ht="13.4" outlineLevel="0" r="112">
      <c r="A112" s="53" t="str">
        <f aca="false">Conso_energie_usage!B$28</f>
        <v>Cuisson</v>
      </c>
      <c r="B112" s="53" t="str">
        <f aca="false">Conso_energie_usage!C$28</f>
        <v>Gaz</v>
      </c>
      <c r="C112" s="53" t="n">
        <f aca="false">Conso_energie_usage!D$28</f>
        <v>4.9291756450348</v>
      </c>
      <c r="D112" s="53" t="n">
        <f aca="false">Conso_energie_usage!E$28</f>
        <v>4.1110437237771</v>
      </c>
      <c r="E112" s="53" t="n">
        <f aca="false">Conso_energie_usage!F$28</f>
        <v>3.609606004083</v>
      </c>
      <c r="F112" s="53" t="n">
        <f aca="false">Conso_energie_usage!G$28</f>
        <v>3.0165698263876</v>
      </c>
      <c r="G112" s="53" t="n">
        <f aca="false">Conso_energie_usage!H$28</f>
        <v>2.5273881171479</v>
      </c>
      <c r="H112" s="53" t="n">
        <f aca="false">Conso_energie_usage!I$28</f>
        <v>1.3508467171775</v>
      </c>
    </row>
    <row collapsed="false" customFormat="false" customHeight="false" hidden="false" ht="13.4" outlineLevel="0" r="113">
      <c r="A113" s="53" t="str">
        <f aca="false">Conso_energie_usage!B$29</f>
        <v>Cuisson</v>
      </c>
      <c r="B113" s="53" t="str">
        <f aca="false">Conso_energie_usage!C$29</f>
        <v>Fioul</v>
      </c>
      <c r="C113" s="53" t="n">
        <f aca="false">Conso_energie_usage!D$29</f>
        <v>0.1311633673827</v>
      </c>
      <c r="D113" s="53" t="n">
        <f aca="false">Conso_energie_usage!E$29</f>
        <v>0</v>
      </c>
      <c r="E113" s="53" t="n">
        <f aca="false">Conso_energie_usage!F$29</f>
        <v>0</v>
      </c>
      <c r="F113" s="53" t="n">
        <f aca="false">Conso_energie_usage!G$29</f>
        <v>0</v>
      </c>
      <c r="G113" s="53" t="n">
        <f aca="false">Conso_energie_usage!H$29</f>
        <v>0</v>
      </c>
      <c r="H113" s="53" t="n">
        <f aca="false">Conso_energie_usage!I$29</f>
        <v>0</v>
      </c>
    </row>
    <row collapsed="false" customFormat="false" customHeight="false" hidden="false" ht="13.4" outlineLevel="0" r="114">
      <c r="A114" s="53" t="str">
        <f aca="false">Conso_energie_usage!B$30</f>
        <v>Cuisson</v>
      </c>
      <c r="B114" s="53" t="str">
        <f aca="false">Conso_energie_usage!C$30</f>
        <v>Urbain</v>
      </c>
      <c r="C114" s="53" t="n">
        <f aca="false">Conso_energie_usage!D$30</f>
        <v>0</v>
      </c>
      <c r="D114" s="53" t="n">
        <f aca="false">Conso_energie_usage!E$30</f>
        <v>0</v>
      </c>
      <c r="E114" s="53" t="n">
        <f aca="false">Conso_energie_usage!F$30</f>
        <v>0</v>
      </c>
      <c r="F114" s="53" t="n">
        <f aca="false">Conso_energie_usage!G$30</f>
        <v>0</v>
      </c>
      <c r="G114" s="53" t="n">
        <f aca="false">Conso_energie_usage!H$30</f>
        <v>0</v>
      </c>
      <c r="H114" s="53" t="n">
        <f aca="false">Conso_energie_usage!I$30</f>
        <v>0</v>
      </c>
    </row>
    <row collapsed="false" customFormat="false" customHeight="false" hidden="false" ht="13.4" outlineLevel="0" r="115">
      <c r="A115" s="53" t="str">
        <f aca="false">Conso_energie_usage!B$31</f>
        <v>Cuisson</v>
      </c>
      <c r="B115" s="53" t="str">
        <f aca="false">Conso_energie_usage!C$31</f>
        <v>Autres</v>
      </c>
      <c r="C115" s="53" t="n">
        <f aca="false">Conso_energie_usage!D$31</f>
        <v>2.0805247307703</v>
      </c>
      <c r="D115" s="53" t="n">
        <f aca="false">Conso_energie_usage!E$31</f>
        <v>1.4519374850925</v>
      </c>
      <c r="E115" s="53" t="n">
        <f aca="false">Conso_energie_usage!F$31</f>
        <v>1.1084107534645</v>
      </c>
      <c r="F115" s="53" t="n">
        <f aca="false">Conso_energie_usage!G$31</f>
        <v>0.8214765658896</v>
      </c>
      <c r="G115" s="53" t="n">
        <f aca="false">Conso_energie_usage!H$31</f>
        <v>0.6116654246683</v>
      </c>
      <c r="H115" s="53" t="n">
        <f aca="false">Conso_energie_usage!I$31</f>
        <v>0.2384311589171</v>
      </c>
    </row>
    <row collapsed="false" customFormat="false" customHeight="false" hidden="false" ht="13.4" outlineLevel="0" r="116">
      <c r="A116" s="53" t="str">
        <f aca="false">Conso_energie_usage!B$32</f>
        <v>Eclairage</v>
      </c>
      <c r="B116" s="53" t="str">
        <f aca="false">Conso_energie_usage!C$32</f>
        <v>Electricité</v>
      </c>
      <c r="C116" s="53" t="n">
        <f aca="false">Conso_energie_usage!D$32</f>
        <v>24.6721905629085</v>
      </c>
      <c r="D116" s="53" t="n">
        <f aca="false">Conso_energie_usage!E$32</f>
        <v>24.9401523606955</v>
      </c>
      <c r="E116" s="53" t="n">
        <f aca="false">Conso_energie_usage!F$32</f>
        <v>23.3892351204507</v>
      </c>
      <c r="F116" s="53" t="n">
        <f aca="false">Conso_energie_usage!G$32</f>
        <v>19.3753319055177</v>
      </c>
      <c r="G116" s="53" t="n">
        <f aca="false">Conso_energie_usage!H$32</f>
        <v>15.2848315075233</v>
      </c>
      <c r="H116" s="53" t="n">
        <f aca="false">Conso_energie_usage!I$32</f>
        <v>9.8501375427171</v>
      </c>
    </row>
    <row collapsed="false" customFormat="false" customHeight="false" hidden="false" ht="13.4" outlineLevel="0" r="117">
      <c r="A117" s="53" t="str">
        <f aca="false">Conso_energie_usage!B$33</f>
        <v>Eclairage</v>
      </c>
      <c r="B117" s="53" t="str">
        <f aca="false">Conso_energie_usage!C$33</f>
        <v>Gaz</v>
      </c>
      <c r="C117" s="53" t="n">
        <f aca="false">Conso_energie_usage!D$33</f>
        <v>0</v>
      </c>
      <c r="D117" s="53" t="n">
        <f aca="false">Conso_energie_usage!E$33</f>
        <v>0</v>
      </c>
      <c r="E117" s="53" t="n">
        <f aca="false">Conso_energie_usage!F$33</f>
        <v>0</v>
      </c>
      <c r="F117" s="53" t="n">
        <f aca="false">Conso_energie_usage!G$33</f>
        <v>0</v>
      </c>
      <c r="G117" s="53" t="n">
        <f aca="false">Conso_energie_usage!H$33</f>
        <v>0</v>
      </c>
      <c r="H117" s="53" t="n">
        <f aca="false">Conso_energie_usage!I$33</f>
        <v>0</v>
      </c>
    </row>
    <row collapsed="false" customFormat="false" customHeight="false" hidden="false" ht="13.4" outlineLevel="0" r="118">
      <c r="A118" s="53" t="str">
        <f aca="false">Conso_energie_usage!B$34</f>
        <v>Eclairage</v>
      </c>
      <c r="B118" s="53" t="str">
        <f aca="false">Conso_energie_usage!C$34</f>
        <v>Fioul</v>
      </c>
      <c r="C118" s="53" t="n">
        <f aca="false">Conso_energie_usage!D$34</f>
        <v>0</v>
      </c>
      <c r="D118" s="53" t="n">
        <f aca="false">Conso_energie_usage!E$34</f>
        <v>0</v>
      </c>
      <c r="E118" s="53" t="n">
        <f aca="false">Conso_energie_usage!F$34</f>
        <v>0</v>
      </c>
      <c r="F118" s="53" t="n">
        <f aca="false">Conso_energie_usage!G$34</f>
        <v>0</v>
      </c>
      <c r="G118" s="53" t="n">
        <f aca="false">Conso_energie_usage!H$34</f>
        <v>0</v>
      </c>
      <c r="H118" s="53" t="n">
        <f aca="false">Conso_energie_usage!I$34</f>
        <v>0</v>
      </c>
    </row>
    <row collapsed="false" customFormat="false" customHeight="false" hidden="false" ht="13.4" outlineLevel="0" r="119">
      <c r="A119" s="53" t="str">
        <f aca="false">Conso_energie_usage!B$35</f>
        <v>Eclairage</v>
      </c>
      <c r="B119" s="53" t="str">
        <f aca="false">Conso_energie_usage!C$35</f>
        <v>Urbain</v>
      </c>
      <c r="C119" s="53" t="n">
        <f aca="false">Conso_energie_usage!D$35</f>
        <v>0</v>
      </c>
      <c r="D119" s="53" t="n">
        <f aca="false">Conso_energie_usage!E$35</f>
        <v>0</v>
      </c>
      <c r="E119" s="53" t="n">
        <f aca="false">Conso_energie_usage!F$35</f>
        <v>0</v>
      </c>
      <c r="F119" s="53" t="n">
        <f aca="false">Conso_energie_usage!G$35</f>
        <v>0</v>
      </c>
      <c r="G119" s="53" t="n">
        <f aca="false">Conso_energie_usage!H$35</f>
        <v>0</v>
      </c>
      <c r="H119" s="53" t="n">
        <f aca="false">Conso_energie_usage!I$35</f>
        <v>0</v>
      </c>
    </row>
    <row collapsed="false" customFormat="false" customHeight="false" hidden="false" ht="13.4" outlineLevel="0" r="120">
      <c r="A120" s="53" t="str">
        <f aca="false">Conso_energie_usage!B$36</f>
        <v>Eclairage</v>
      </c>
      <c r="B120" s="53" t="str">
        <f aca="false">Conso_energie_usage!C$36</f>
        <v>Autres</v>
      </c>
      <c r="C120" s="53" t="n">
        <f aca="false">Conso_energie_usage!D$36</f>
        <v>0</v>
      </c>
      <c r="D120" s="53" t="n">
        <f aca="false">Conso_energie_usage!E$36</f>
        <v>0</v>
      </c>
      <c r="E120" s="53" t="n">
        <f aca="false">Conso_energie_usage!F$36</f>
        <v>0</v>
      </c>
      <c r="F120" s="53" t="n">
        <f aca="false">Conso_energie_usage!G$36</f>
        <v>0</v>
      </c>
      <c r="G120" s="53" t="n">
        <f aca="false">Conso_energie_usage!H$36</f>
        <v>0</v>
      </c>
      <c r="H120" s="53" t="n">
        <f aca="false">Conso_energie_usage!I$36</f>
        <v>0</v>
      </c>
    </row>
    <row collapsed="false" customFormat="false" customHeight="false" hidden="false" ht="13.4" outlineLevel="0" r="121">
      <c r="A121" s="53" t="str">
        <f aca="false">Conso_energie_usage!B$37</f>
        <v>ECS</v>
      </c>
      <c r="B121" s="53" t="str">
        <f aca="false">Conso_energie_usage!C$37</f>
        <v>Electricité</v>
      </c>
      <c r="C121" s="53" t="n">
        <f aca="false">Conso_energie_usage!D$37</f>
        <v>6.0209807896891</v>
      </c>
      <c r="D121" s="53" t="n">
        <f aca="false">Conso_energie_usage!E$37</f>
        <v>7.9811704777701</v>
      </c>
      <c r="E121" s="53" t="n">
        <f aca="false">Conso_energie_usage!F$37</f>
        <v>8.907878536507</v>
      </c>
      <c r="F121" s="53" t="n">
        <f aca="false">Conso_energie_usage!G$37</f>
        <v>8.7459977276714</v>
      </c>
      <c r="G121" s="53" t="n">
        <f aca="false">Conso_energie_usage!H$37</f>
        <v>8.2600344447375</v>
      </c>
      <c r="H121" s="53" t="n">
        <f aca="false">Conso_energie_usage!I$37</f>
        <v>4.7957802283996</v>
      </c>
    </row>
    <row collapsed="false" customFormat="false" customHeight="false" hidden="false" ht="13.4" outlineLevel="0" r="122">
      <c r="A122" s="53" t="str">
        <f aca="false">Conso_energie_usage!B$38</f>
        <v>ECS</v>
      </c>
      <c r="B122" s="53" t="str">
        <f aca="false">Conso_energie_usage!C$38</f>
        <v>Gaz</v>
      </c>
      <c r="C122" s="53" t="n">
        <f aca="false">Conso_energie_usage!D$38</f>
        <v>10.0079276468595</v>
      </c>
      <c r="D122" s="53" t="n">
        <f aca="false">Conso_energie_usage!E$38</f>
        <v>8.0421226086564</v>
      </c>
      <c r="E122" s="53" t="n">
        <f aca="false">Conso_energie_usage!F$38</f>
        <v>6.2169602451414</v>
      </c>
      <c r="F122" s="53" t="n">
        <f aca="false">Conso_energie_usage!G$38</f>
        <v>4.5534877411513</v>
      </c>
      <c r="G122" s="53" t="n">
        <f aca="false">Conso_energie_usage!H$38</f>
        <v>3.6379629672114</v>
      </c>
      <c r="H122" s="53" t="n">
        <f aca="false">Conso_energie_usage!I$38</f>
        <v>1.6666035623396</v>
      </c>
    </row>
    <row collapsed="false" customFormat="false" customHeight="false" hidden="false" ht="13.4" outlineLevel="0" r="123">
      <c r="A123" s="53" t="str">
        <f aca="false">Conso_energie_usage!B$39</f>
        <v>ECS</v>
      </c>
      <c r="B123" s="53" t="str">
        <f aca="false">Conso_energie_usage!C$39</f>
        <v>Fioul</v>
      </c>
      <c r="C123" s="53" t="n">
        <f aca="false">Conso_energie_usage!D$39</f>
        <v>3.7356450938281</v>
      </c>
      <c r="D123" s="53" t="n">
        <f aca="false">Conso_energie_usage!E$39</f>
        <v>2.3840661307587</v>
      </c>
      <c r="E123" s="53" t="n">
        <f aca="false">Conso_energie_usage!F$39</f>
        <v>1.2070758173613</v>
      </c>
      <c r="F123" s="53" t="n">
        <f aca="false">Conso_energie_usage!G$39</f>
        <v>0.3073106796819</v>
      </c>
      <c r="G123" s="53" t="n">
        <f aca="false">Conso_energie_usage!H$39</f>
        <v>0.1934355494565</v>
      </c>
      <c r="H123" s="53" t="n">
        <f aca="false">Conso_energie_usage!I$39</f>
        <v>0.006168670053</v>
      </c>
    </row>
    <row collapsed="false" customFormat="false" customHeight="false" hidden="false" ht="13.4" outlineLevel="0" r="124">
      <c r="A124" s="53" t="str">
        <f aca="false">Conso_energie_usage!B$40</f>
        <v>ECS</v>
      </c>
      <c r="B124" s="53" t="str">
        <f aca="false">Conso_energie_usage!C$40</f>
        <v>Urbain</v>
      </c>
      <c r="C124" s="53" t="n">
        <f aca="false">Conso_energie_usage!D$40</f>
        <v>1.1816864709462</v>
      </c>
      <c r="D124" s="53" t="n">
        <f aca="false">Conso_energie_usage!E$40</f>
        <v>1.2370323236909</v>
      </c>
      <c r="E124" s="53" t="n">
        <f aca="false">Conso_energie_usage!F$40</f>
        <v>1.2322317177116</v>
      </c>
      <c r="F124" s="53" t="n">
        <f aca="false">Conso_energie_usage!G$40</f>
        <v>1.1963054104525</v>
      </c>
      <c r="G124" s="53" t="n">
        <f aca="false">Conso_energie_usage!H$40</f>
        <v>1.1367158475508</v>
      </c>
      <c r="H124" s="53" t="n">
        <f aca="false">Conso_energie_usage!I$40</f>
        <v>0.8963436953952</v>
      </c>
    </row>
    <row collapsed="false" customFormat="false" customHeight="false" hidden="false" ht="13.4" outlineLevel="0" r="125">
      <c r="A125" s="53" t="str">
        <f aca="false">Conso_energie_usage!B$41</f>
        <v>ECS</v>
      </c>
      <c r="B125" s="53" t="str">
        <f aca="false">Conso_energie_usage!C$41</f>
        <v>Autres</v>
      </c>
      <c r="C125" s="53" t="n">
        <f aca="false">Conso_energie_usage!D$41</f>
        <v>0.7709914297352</v>
      </c>
      <c r="D125" s="53" t="n">
        <f aca="false">Conso_energie_usage!E$41</f>
        <v>2.0656268324679</v>
      </c>
      <c r="E125" s="53" t="n">
        <f aca="false">Conso_energie_usage!F$41</f>
        <v>2.9989064522946</v>
      </c>
      <c r="F125" s="53" t="n">
        <f aca="false">Conso_energie_usage!G$41</f>
        <v>3.6727880565408</v>
      </c>
      <c r="G125" s="53" t="n">
        <f aca="false">Conso_energie_usage!H$41</f>
        <v>3.7384479607226</v>
      </c>
      <c r="H125" s="53" t="n">
        <f aca="false">Conso_energie_usage!I$41</f>
        <v>3.339345300394</v>
      </c>
    </row>
    <row collapsed="false" customFormat="false" customHeight="false" hidden="false" ht="13.4" outlineLevel="0" r="126">
      <c r="A126" s="53" t="str">
        <f aca="false">Conso_energie_usage!B$42</f>
        <v>Froid_alimentaire</v>
      </c>
      <c r="B126" s="53" t="str">
        <f aca="false">Conso_energie_usage!C$42</f>
        <v>Electricité</v>
      </c>
      <c r="C126" s="53" t="n">
        <f aca="false">Conso_energie_usage!D$42</f>
        <v>7.8370158116684</v>
      </c>
      <c r="D126" s="53" t="n">
        <f aca="false">Conso_energie_usage!E$42</f>
        <v>7.6079977446449</v>
      </c>
      <c r="E126" s="53" t="n">
        <f aca="false">Conso_energie_usage!F$42</f>
        <v>7.33444767014</v>
      </c>
      <c r="F126" s="53" t="n">
        <f aca="false">Conso_energie_usage!G$42</f>
        <v>6.9438434631574</v>
      </c>
      <c r="G126" s="53" t="n">
        <f aca="false">Conso_energie_usage!H$42</f>
        <v>6.5873147884222</v>
      </c>
      <c r="H126" s="53" t="n">
        <f aca="false">Conso_energie_usage!I$42</f>
        <v>5.4826816222246</v>
      </c>
    </row>
    <row collapsed="false" customFormat="false" customHeight="false" hidden="false" ht="13.4" outlineLevel="0" r="127">
      <c r="A127" s="53" t="str">
        <f aca="false">Conso_energie_usage!B$43</f>
        <v>Froid_alimentaire</v>
      </c>
      <c r="B127" s="53" t="str">
        <f aca="false">Conso_energie_usage!C$43</f>
        <v>Gaz</v>
      </c>
      <c r="C127" s="53" t="n">
        <f aca="false">Conso_energie_usage!D$43</f>
        <v>0</v>
      </c>
      <c r="D127" s="53" t="n">
        <f aca="false">Conso_energie_usage!E$43</f>
        <v>0</v>
      </c>
      <c r="E127" s="53" t="n">
        <f aca="false">Conso_energie_usage!F$43</f>
        <v>0</v>
      </c>
      <c r="F127" s="53" t="n">
        <f aca="false">Conso_energie_usage!G$43</f>
        <v>0</v>
      </c>
      <c r="G127" s="53" t="n">
        <f aca="false">Conso_energie_usage!H$43</f>
        <v>0</v>
      </c>
      <c r="H127" s="53" t="n">
        <f aca="false">Conso_energie_usage!I$43</f>
        <v>0</v>
      </c>
    </row>
    <row collapsed="false" customFormat="false" customHeight="false" hidden="false" ht="13.4" outlineLevel="0" r="128">
      <c r="A128" s="53" t="str">
        <f aca="false">Conso_energie_usage!B$44</f>
        <v>Froid_alimentaire</v>
      </c>
      <c r="B128" s="53" t="str">
        <f aca="false">Conso_energie_usage!C$44</f>
        <v>Fioul</v>
      </c>
      <c r="C128" s="53" t="n">
        <f aca="false">Conso_energie_usage!D$44</f>
        <v>0</v>
      </c>
      <c r="D128" s="53" t="n">
        <f aca="false">Conso_energie_usage!E$44</f>
        <v>0</v>
      </c>
      <c r="E128" s="53" t="n">
        <f aca="false">Conso_energie_usage!F$44</f>
        <v>0</v>
      </c>
      <c r="F128" s="53" t="n">
        <f aca="false">Conso_energie_usage!G$44</f>
        <v>0</v>
      </c>
      <c r="G128" s="53" t="n">
        <f aca="false">Conso_energie_usage!H$44</f>
        <v>0</v>
      </c>
      <c r="H128" s="53" t="n">
        <f aca="false">Conso_energie_usage!I$44</f>
        <v>0</v>
      </c>
    </row>
    <row collapsed="false" customFormat="false" customHeight="false" hidden="false" ht="13.4" outlineLevel="0" r="129">
      <c r="A129" s="53" t="str">
        <f aca="false">Conso_energie_usage!B$45</f>
        <v>Froid_alimentaire</v>
      </c>
      <c r="B129" s="53" t="str">
        <f aca="false">Conso_energie_usage!C$45</f>
        <v>Urbain</v>
      </c>
      <c r="C129" s="53" t="n">
        <f aca="false">Conso_energie_usage!D$45</f>
        <v>0</v>
      </c>
      <c r="D129" s="53" t="n">
        <f aca="false">Conso_energie_usage!E$45</f>
        <v>0</v>
      </c>
      <c r="E129" s="53" t="n">
        <f aca="false">Conso_energie_usage!F$45</f>
        <v>0</v>
      </c>
      <c r="F129" s="53" t="n">
        <f aca="false">Conso_energie_usage!G$45</f>
        <v>0</v>
      </c>
      <c r="G129" s="53" t="n">
        <f aca="false">Conso_energie_usage!H$45</f>
        <v>0</v>
      </c>
      <c r="H129" s="53" t="n">
        <f aca="false">Conso_energie_usage!I$45</f>
        <v>0</v>
      </c>
    </row>
    <row collapsed="false" customFormat="false" customHeight="false" hidden="false" ht="13.4" outlineLevel="0" r="130">
      <c r="A130" s="53" t="str">
        <f aca="false">Conso_energie_usage!B$46</f>
        <v>Froid_alimentaire</v>
      </c>
      <c r="B130" s="53" t="str">
        <f aca="false">Conso_energie_usage!C$46</f>
        <v>Autres</v>
      </c>
      <c r="C130" s="53" t="n">
        <f aca="false">Conso_energie_usage!D$46</f>
        <v>0</v>
      </c>
      <c r="D130" s="53" t="n">
        <f aca="false">Conso_energie_usage!E$46</f>
        <v>0</v>
      </c>
      <c r="E130" s="53" t="n">
        <f aca="false">Conso_energie_usage!F$46</f>
        <v>0</v>
      </c>
      <c r="F130" s="53" t="n">
        <f aca="false">Conso_energie_usage!G$46</f>
        <v>0</v>
      </c>
      <c r="G130" s="53" t="n">
        <f aca="false">Conso_energie_usage!H$46</f>
        <v>0</v>
      </c>
      <c r="H130" s="53" t="n">
        <f aca="false">Conso_energie_usage!I$46</f>
        <v>0</v>
      </c>
    </row>
    <row collapsed="false" customFormat="false" customHeight="false" hidden="false" ht="13.4" outlineLevel="0" r="131">
      <c r="A131" s="53" t="str">
        <f aca="false">Conso_energie_usage!B$47</f>
        <v>Process</v>
      </c>
      <c r="B131" s="53" t="str">
        <f aca="false">Conso_energie_usage!C$47</f>
        <v>Electricité</v>
      </c>
      <c r="C131" s="53" t="n">
        <f aca="false">Conso_energie_usage!D$47</f>
        <v>4.0699795790205</v>
      </c>
      <c r="D131" s="53" t="n">
        <f aca="false">Conso_energie_usage!E$47</f>
        <v>4.2312854683671</v>
      </c>
      <c r="E131" s="53" t="n">
        <f aca="false">Conso_energie_usage!F$47</f>
        <v>4.3512092435307</v>
      </c>
      <c r="F131" s="53" t="n">
        <f aca="false">Conso_energie_usage!G$47</f>
        <v>4.2660000240835</v>
      </c>
      <c r="G131" s="53" t="n">
        <f aca="false">Conso_energie_usage!H$47</f>
        <v>4.1864312013207</v>
      </c>
      <c r="H131" s="53" t="n">
        <f aca="false">Conso_energie_usage!I$47</f>
        <v>3.8564289472365</v>
      </c>
    </row>
    <row collapsed="false" customFormat="false" customHeight="false" hidden="false" ht="13.4" outlineLevel="0" r="132">
      <c r="A132" s="53" t="str">
        <f aca="false">Conso_energie_usage!B$48</f>
        <v>Process</v>
      </c>
      <c r="B132" s="53" t="str">
        <f aca="false">Conso_energie_usage!C$48</f>
        <v>Gaz</v>
      </c>
      <c r="C132" s="53" t="n">
        <f aca="false">Conso_energie_usage!D$48</f>
        <v>0</v>
      </c>
      <c r="D132" s="53" t="n">
        <f aca="false">Conso_energie_usage!E$48</f>
        <v>0</v>
      </c>
      <c r="E132" s="53" t="n">
        <f aca="false">Conso_energie_usage!F$48</f>
        <v>0</v>
      </c>
      <c r="F132" s="53" t="n">
        <f aca="false">Conso_energie_usage!G$48</f>
        <v>0</v>
      </c>
      <c r="G132" s="53" t="n">
        <f aca="false">Conso_energie_usage!H$48</f>
        <v>0</v>
      </c>
      <c r="H132" s="53" t="n">
        <f aca="false">Conso_energie_usage!I$48</f>
        <v>0</v>
      </c>
    </row>
    <row collapsed="false" customFormat="false" customHeight="false" hidden="false" ht="13.4" outlineLevel="0" r="133">
      <c r="A133" s="53" t="str">
        <f aca="false">Conso_energie_usage!B$49</f>
        <v>Process</v>
      </c>
      <c r="B133" s="53" t="str">
        <f aca="false">Conso_energie_usage!C$49</f>
        <v>Fioul</v>
      </c>
      <c r="C133" s="53" t="n">
        <f aca="false">Conso_energie_usage!D$49</f>
        <v>0</v>
      </c>
      <c r="D133" s="53" t="n">
        <f aca="false">Conso_energie_usage!E$49</f>
        <v>0</v>
      </c>
      <c r="E133" s="53" t="n">
        <f aca="false">Conso_energie_usage!F$49</f>
        <v>0</v>
      </c>
      <c r="F133" s="53" t="n">
        <f aca="false">Conso_energie_usage!G$49</f>
        <v>0</v>
      </c>
      <c r="G133" s="53" t="n">
        <f aca="false">Conso_energie_usage!H$49</f>
        <v>0</v>
      </c>
      <c r="H133" s="53" t="n">
        <f aca="false">Conso_energie_usage!I$49</f>
        <v>0</v>
      </c>
    </row>
    <row collapsed="false" customFormat="false" customHeight="false" hidden="false" ht="13.4" outlineLevel="0" r="134">
      <c r="A134" s="53" t="str">
        <f aca="false">Conso_energie_usage!B$50</f>
        <v>Process</v>
      </c>
      <c r="B134" s="53" t="str">
        <f aca="false">Conso_energie_usage!C$50</f>
        <v>Urbain</v>
      </c>
      <c r="C134" s="53" t="n">
        <f aca="false">Conso_energie_usage!D$50</f>
        <v>0</v>
      </c>
      <c r="D134" s="53" t="n">
        <f aca="false">Conso_energie_usage!E$50</f>
        <v>0</v>
      </c>
      <c r="E134" s="53" t="n">
        <f aca="false">Conso_energie_usage!F$50</f>
        <v>0</v>
      </c>
      <c r="F134" s="53" t="n">
        <f aca="false">Conso_energie_usage!G$50</f>
        <v>0</v>
      </c>
      <c r="G134" s="53" t="n">
        <f aca="false">Conso_energie_usage!H$50</f>
        <v>0</v>
      </c>
      <c r="H134" s="53" t="n">
        <f aca="false">Conso_energie_usage!I$50</f>
        <v>0</v>
      </c>
    </row>
    <row collapsed="false" customFormat="false" customHeight="false" hidden="false" ht="13.4" outlineLevel="0" r="135">
      <c r="A135" s="53" t="str">
        <f aca="false">Conso_energie_usage!B$51</f>
        <v>Process</v>
      </c>
      <c r="B135" s="53" t="str">
        <f aca="false">Conso_energie_usage!C$51</f>
        <v>Autres</v>
      </c>
      <c r="C135" s="53" t="n">
        <f aca="false">Conso_energie_usage!D$51</f>
        <v>0</v>
      </c>
      <c r="D135" s="53" t="n">
        <f aca="false">Conso_energie_usage!E$51</f>
        <v>0</v>
      </c>
      <c r="E135" s="53" t="n">
        <f aca="false">Conso_energie_usage!F$51</f>
        <v>0</v>
      </c>
      <c r="F135" s="53" t="n">
        <f aca="false">Conso_energie_usage!G$51</f>
        <v>0</v>
      </c>
      <c r="G135" s="53" t="n">
        <f aca="false">Conso_energie_usage!H$51</f>
        <v>0</v>
      </c>
      <c r="H135" s="53" t="n">
        <f aca="false">Conso_energie_usage!I$51</f>
        <v>0</v>
      </c>
    </row>
    <row collapsed="false" customFormat="false" customHeight="false" hidden="false" ht="13.4" outlineLevel="0" r="136">
      <c r="A136" s="53" t="str">
        <f aca="false">Conso_energie_usage!B$52</f>
        <v>Ventilation</v>
      </c>
      <c r="B136" s="53" t="str">
        <f aca="false">Conso_energie_usage!C$52</f>
        <v>Electricité</v>
      </c>
      <c r="C136" s="53" t="n">
        <f aca="false">Conso_energie_usage!D$52</f>
        <v>6.5991087150315</v>
      </c>
      <c r="D136" s="53" t="n">
        <f aca="false">Conso_energie_usage!E$52</f>
        <v>6.9632758327638</v>
      </c>
      <c r="E136" s="53" t="n">
        <f aca="false">Conso_energie_usage!F$52</f>
        <v>7.2438034194649</v>
      </c>
      <c r="F136" s="53" t="n">
        <f aca="false">Conso_energie_usage!G$52</f>
        <v>7.4490694849819</v>
      </c>
      <c r="G136" s="53" t="n">
        <f aca="false">Conso_energie_usage!H$52</f>
        <v>7.7028434442202</v>
      </c>
      <c r="H136" s="53" t="n">
        <f aca="false">Conso_energie_usage!I$52</f>
        <v>8.3803676465213</v>
      </c>
    </row>
    <row collapsed="false" customFormat="false" customHeight="false" hidden="false" ht="13.4" outlineLevel="0" r="137">
      <c r="A137" s="53" t="str">
        <f aca="false">Conso_energie_usage!B$53</f>
        <v>Ventilation</v>
      </c>
      <c r="B137" s="53" t="str">
        <f aca="false">Conso_energie_usage!C$53</f>
        <v>Gaz</v>
      </c>
      <c r="C137" s="53" t="n">
        <f aca="false">Conso_energie_usage!D$53</f>
        <v>0</v>
      </c>
      <c r="D137" s="53" t="n">
        <f aca="false">Conso_energie_usage!E$53</f>
        <v>0</v>
      </c>
      <c r="E137" s="53" t="n">
        <f aca="false">Conso_energie_usage!F$53</f>
        <v>0</v>
      </c>
      <c r="F137" s="53" t="n">
        <f aca="false">Conso_energie_usage!G$53</f>
        <v>0</v>
      </c>
      <c r="G137" s="53" t="n">
        <f aca="false">Conso_energie_usage!H$53</f>
        <v>0</v>
      </c>
      <c r="H137" s="53" t="n">
        <f aca="false">Conso_energie_usage!I$53</f>
        <v>0</v>
      </c>
    </row>
    <row collapsed="false" customFormat="false" customHeight="false" hidden="false" ht="13.4" outlineLevel="0" r="138">
      <c r="A138" s="53" t="str">
        <f aca="false">Conso_energie_usage!B$54</f>
        <v>Ventilation</v>
      </c>
      <c r="B138" s="53" t="str">
        <f aca="false">Conso_energie_usage!C$54</f>
        <v>Fioul</v>
      </c>
      <c r="C138" s="53" t="n">
        <f aca="false">Conso_energie_usage!D$54</f>
        <v>0</v>
      </c>
      <c r="D138" s="53" t="n">
        <f aca="false">Conso_energie_usage!E$54</f>
        <v>0</v>
      </c>
      <c r="E138" s="53" t="n">
        <f aca="false">Conso_energie_usage!F$54</f>
        <v>0</v>
      </c>
      <c r="F138" s="53" t="n">
        <f aca="false">Conso_energie_usage!G$54</f>
        <v>0</v>
      </c>
      <c r="G138" s="53" t="n">
        <f aca="false">Conso_energie_usage!H$54</f>
        <v>0</v>
      </c>
      <c r="H138" s="53" t="n">
        <f aca="false">Conso_energie_usage!I$54</f>
        <v>0</v>
      </c>
    </row>
    <row collapsed="false" customFormat="false" customHeight="false" hidden="false" ht="13.4" outlineLevel="0" r="139">
      <c r="A139" s="53" t="str">
        <f aca="false">Conso_energie_usage!B$55</f>
        <v>Ventilation</v>
      </c>
      <c r="B139" s="53" t="str">
        <f aca="false">Conso_energie_usage!C$55</f>
        <v>Urbain</v>
      </c>
      <c r="C139" s="53" t="n">
        <f aca="false">Conso_energie_usage!D$55</f>
        <v>0</v>
      </c>
      <c r="D139" s="53" t="n">
        <f aca="false">Conso_energie_usage!E$55</f>
        <v>0</v>
      </c>
      <c r="E139" s="53" t="n">
        <f aca="false">Conso_energie_usage!F$55</f>
        <v>0</v>
      </c>
      <c r="F139" s="53" t="n">
        <f aca="false">Conso_energie_usage!G$55</f>
        <v>0</v>
      </c>
      <c r="G139" s="53" t="n">
        <f aca="false">Conso_energie_usage!H$55</f>
        <v>0</v>
      </c>
      <c r="H139" s="53" t="n">
        <f aca="false">Conso_energie_usage!I$55</f>
        <v>0</v>
      </c>
    </row>
    <row collapsed="false" customFormat="false" customHeight="false" hidden="false" ht="13.4" outlineLevel="0" r="140">
      <c r="A140" s="53" t="str">
        <f aca="false">Conso_energie_usage!B$56</f>
        <v>Ventilation</v>
      </c>
      <c r="B140" s="53" t="str">
        <f aca="false">Conso_energie_usage!C$56</f>
        <v>Autres</v>
      </c>
      <c r="C140" s="53" t="n">
        <f aca="false">Conso_energie_usage!D$56</f>
        <v>0</v>
      </c>
      <c r="D140" s="53" t="n">
        <f aca="false">Conso_energie_usage!E$56</f>
        <v>0</v>
      </c>
      <c r="E140" s="53" t="n">
        <f aca="false">Conso_energie_usage!F$56</f>
        <v>0</v>
      </c>
      <c r="F140" s="53" t="n">
        <f aca="false">Conso_energie_usage!G$56</f>
        <v>0</v>
      </c>
      <c r="G140" s="53" t="n">
        <f aca="false">Conso_energie_usage!H$56</f>
        <v>0</v>
      </c>
      <c r="H140" s="53" t="n">
        <f aca="false">Conso_energie_usage!I$56</f>
        <v>0</v>
      </c>
    </row>
    <row collapsed="false" customFormat="false" customHeight="false" hidden="false" ht="12.8" outlineLevel="0" r="141">
      <c r="C141" s="0" t="n">
        <f aca="false">SUM($C$86:$C$140)</f>
        <v>225.21373085553</v>
      </c>
      <c r="D141" s="0" t="n">
        <f aca="false">SUM($D$86:$D$140)</f>
        <v>223.258929557159</v>
      </c>
      <c r="E141" s="0" t="n">
        <f aca="false">SUM($E$86:$E$140)</f>
        <v>208.261162520346</v>
      </c>
      <c r="F141" s="0" t="n">
        <f aca="false">SUM($F$86:$F$140)</f>
        <v>186.073864392498</v>
      </c>
      <c r="G141" s="0" t="n">
        <f aca="false">SUM($G$86:$G$140)</f>
        <v>165.237772601842</v>
      </c>
      <c r="H141" s="0" t="n">
        <f aca="false">SUM($H$86:$H$140)</f>
        <v>125.23337229835</v>
      </c>
    </row>
    <row collapsed="false" customFormat="false" customHeight="false" hidden="false" ht="12.8" outlineLevel="0" r="144">
      <c r="A144" s="54" t="s">
        <v>139</v>
      </c>
    </row>
    <row collapsed="false" customFormat="false" customHeight="false" hidden="false" ht="12.8" outlineLevel="0" r="145">
      <c r="B145" s="0" t="str">
        <f aca="false">Conso_chauff_syst_energie!C$28</f>
        <v>ENERGIE</v>
      </c>
      <c r="C145" s="0" t="str">
        <f aca="false">Conso_chauff_syst_energie!D$28</f>
        <v>2010</v>
      </c>
      <c r="D145" s="0" t="str">
        <f aca="false">Conso_chauff_syst_energie!E$28</f>
        <v>2015</v>
      </c>
      <c r="E145" s="0" t="str">
        <f aca="false">Conso_chauff_syst_energie!F$28</f>
        <v>2020</v>
      </c>
      <c r="F145" s="0" t="str">
        <f aca="false">Conso_chauff_syst_energie!G$28</f>
        <v>2025</v>
      </c>
      <c r="G145" s="0" t="str">
        <f aca="false">Conso_chauff_syst_energie!H$28</f>
        <v>2030</v>
      </c>
      <c r="H145" s="0" t="str">
        <f aca="false">Conso_chauff_syst_energie!I$28</f>
        <v>2050</v>
      </c>
    </row>
    <row collapsed="false" customFormat="false" customHeight="false" hidden="false" ht="12.8" outlineLevel="0" r="146">
      <c r="A146" s="0" t="str">
        <f aca="false">Conso_chauff_syst_energie!B$29</f>
        <v>PAC/DRV/Rooftop</v>
      </c>
      <c r="C146" s="13" t="n">
        <f aca="false">Conso_chauff_syst_energie!D$29</f>
        <v>4.1637964998982</v>
      </c>
      <c r="D146" s="13" t="n">
        <f aca="false">Conso_chauff_syst_energie!E$29</f>
        <v>5.2870368800138</v>
      </c>
      <c r="E146" s="13" t="n">
        <f aca="false">Conso_chauff_syst_energie!F$29</f>
        <v>6.1002330193981</v>
      </c>
      <c r="F146" s="13" t="n">
        <f aca="false">Conso_chauff_syst_energie!G$29</f>
        <v>7.5244428280336</v>
      </c>
      <c r="G146" s="13" t="n">
        <f aca="false">Conso_chauff_syst_energie!H$29</f>
        <v>9.2211616891774</v>
      </c>
      <c r="H146" s="14" t="n">
        <f aca="false">Conso_chauff_syst_energie!I$29</f>
        <v>8.4401948048421</v>
      </c>
    </row>
    <row collapsed="false" customFormat="false" customHeight="false" hidden="false" ht="12.8" outlineLevel="0" r="147">
      <c r="A147" s="0" t="str">
        <f aca="false">Conso_chauff_syst_energie!B$30</f>
        <v>Electrique Joule</v>
      </c>
      <c r="C147" s="13" t="n">
        <f aca="false">Conso_chauff_syst_energie!D$30</f>
        <v>13.8826567131125</v>
      </c>
      <c r="D147" s="13" t="n">
        <f aca="false">Conso_chauff_syst_energie!E$30</f>
        <v>12.5519328150197</v>
      </c>
      <c r="E147" s="13" t="n">
        <f aca="false">Conso_chauff_syst_energie!F$30</f>
        <v>10.3742757878855</v>
      </c>
      <c r="F147" s="13" t="n">
        <f aca="false">Conso_chauff_syst_energie!G$30</f>
        <v>8.971812506108</v>
      </c>
      <c r="G147" s="13" t="n">
        <f aca="false">Conso_chauff_syst_energie!H$30</f>
        <v>7.9865806915524</v>
      </c>
      <c r="H147" s="13" t="n">
        <f aca="false">Conso_chauff_syst_energie!I$30</f>
        <v>7.1074786662053</v>
      </c>
    </row>
    <row collapsed="false" customFormat="false" customHeight="false" hidden="false" ht="12.8" outlineLevel="0" r="148">
      <c r="A148" s="0" t="str">
        <f aca="false">Conso_chauff_syst_energie!B$31</f>
        <v>Electricité</v>
      </c>
      <c r="C148" s="13" t="n">
        <f aca="false">Conso_chauff_syst_energie!D$31</f>
        <v>18.0464532130107</v>
      </c>
      <c r="D148" s="13" t="n">
        <f aca="false">Conso_chauff_syst_energie!E$31</f>
        <v>17.8389696950335</v>
      </c>
      <c r="E148" s="13" t="n">
        <f aca="false">Conso_chauff_syst_energie!F$31</f>
        <v>16.4745088072836</v>
      </c>
      <c r="F148" s="13" t="n">
        <f aca="false">Conso_chauff_syst_energie!G$31</f>
        <v>16.4962553341416</v>
      </c>
      <c r="G148" s="13" t="n">
        <f aca="false">Conso_chauff_syst_energie!H$31</f>
        <v>17.2077423807298</v>
      </c>
      <c r="H148" s="13" t="n">
        <f aca="false">Conso_chauff_syst_energie!I$31</f>
        <v>15.5476734710474</v>
      </c>
    </row>
    <row collapsed="false" customFormat="false" customHeight="false" hidden="false" ht="12.8" outlineLevel="0" r="150">
      <c r="A150" s="0" t="str">
        <f aca="false">Conso_chauff_syst_energie!B$33</f>
        <v>Chaleur environnement</v>
      </c>
      <c r="C150" s="17" t="n">
        <f aca="false">Conso_chauff_syst_energie!D$33</f>
        <v>6.048200547347</v>
      </c>
      <c r="D150" s="17" t="n">
        <f aca="false">Conso_chauff_syst_energie!E$33</f>
        <v>7.8304431965416</v>
      </c>
      <c r="E150" s="17" t="n">
        <f aca="false">Conso_chauff_syst_energie!F$33</f>
        <v>9.1571461976879</v>
      </c>
      <c r="F150" s="17" t="n">
        <f aca="false">Conso_chauff_syst_energie!G$33</f>
        <v>11.4217194648713</v>
      </c>
      <c r="G150" s="17" t="n">
        <f aca="false">Conso_chauff_syst_energie!H$33</f>
        <v>14.1067867381358</v>
      </c>
      <c r="H150" s="17" t="n">
        <f aca="false">Conso_chauff_syst_energie!I$33</f>
        <v>13.0777803126223</v>
      </c>
    </row>
    <row collapsed="false" customFormat="false" customHeight="false" hidden="false" ht="12.8" outlineLevel="0" r="155">
      <c r="A155" s="55" t="s">
        <v>140</v>
      </c>
      <c r="C155" s="0" t="n">
        <f aca="false">RDT_ECS!F$46</f>
        <v>2009</v>
      </c>
      <c r="D155" s="0" t="n">
        <f aca="false">RDT_ECS!G$46</f>
        <v>2015</v>
      </c>
      <c r="E155" s="0" t="n">
        <f aca="false">RDT_ECS!H$46</f>
        <v>2020</v>
      </c>
      <c r="F155" s="0" t="n">
        <f aca="false">RDT_ECS!I$46</f>
        <v>2025</v>
      </c>
      <c r="G155" s="0" t="n">
        <f aca="false">RDT_ECS!J$46</f>
        <v>2030</v>
      </c>
      <c r="H155" s="0" t="n">
        <f aca="false">RDT_ECS!K$46</f>
        <v>2050</v>
      </c>
    </row>
    <row collapsed="false" customFormat="false" customHeight="false" hidden="false" ht="12.8" outlineLevel="0" r="156">
      <c r="B156" s="0" t="str">
        <f aca="false">RDT_ECS!E$47</f>
        <v>CONSO CET</v>
      </c>
      <c r="C156" s="17" t="n">
        <f aca="false">RDT_ECS!F$47</f>
        <v>0.361258847381346</v>
      </c>
      <c r="D156" s="17" t="n">
        <f aca="false">RDT_ECS!G$47</f>
        <v>1.07745801449896</v>
      </c>
      <c r="E156" s="17" t="n">
        <f aca="false">RDT_ECS!H$47</f>
        <v>2.13789084876168</v>
      </c>
      <c r="F156" s="17" t="n">
        <f aca="false">RDT_ECS!I$47</f>
        <v>3.49839909106856</v>
      </c>
      <c r="G156" s="17" t="n">
        <f aca="false">RDT_ECS!J$47</f>
        <v>4.13001722236875</v>
      </c>
      <c r="H156" s="17" t="n">
        <f aca="false">RDT_ECS!K$47</f>
        <v>4.13001722236875</v>
      </c>
    </row>
    <row collapsed="false" customFormat="false" customHeight="false" hidden="false" ht="12.8" outlineLevel="0" r="157">
      <c r="B157" s="0" t="str">
        <f aca="false">RDT_ECS!E$48</f>
        <v>CONSO ECS classique</v>
      </c>
      <c r="C157" s="17" t="n">
        <f aca="false">RDT_ECS!F$48</f>
        <v>5.65972194230775</v>
      </c>
      <c r="D157" s="17" t="n">
        <f aca="false">RDT_ECS!G$48</f>
        <v>6.90371246327114</v>
      </c>
      <c r="E157" s="17" t="n">
        <f aca="false">RDT_ECS!H$48</f>
        <v>6.76998768774532</v>
      </c>
      <c r="F157" s="17" t="n">
        <f aca="false">RDT_ECS!I$48</f>
        <v>5.24759863660284</v>
      </c>
      <c r="G157" s="17" t="n">
        <f aca="false">RDT_ECS!J$48</f>
        <v>4.13001722236875</v>
      </c>
      <c r="H157" s="17" t="n">
        <f aca="false">RDT_ECS!K$48</f>
        <v>0.11989450570999</v>
      </c>
    </row>
    <row collapsed="false" customFormat="false" customHeight="false" hidden="false" ht="12.8" outlineLevel="0" r="159">
      <c r="B159" s="0" t="str">
        <f aca="false">RDT_ECS!E$50</f>
        <v>Chaleur environnement</v>
      </c>
      <c r="C159" s="17" t="n">
        <f aca="false">RDT_ECS!F$50</f>
        <v>0.541888271072019</v>
      </c>
      <c r="D159" s="17" t="n">
        <f aca="false">RDT_ECS!G$50</f>
        <v>1.61618702174845</v>
      </c>
      <c r="E159" s="17" t="n">
        <f aca="false">RDT_ECS!H$50</f>
        <v>3.20683627314252</v>
      </c>
      <c r="F159" s="17" t="n">
        <f aca="false">RDT_ECS!I$50</f>
        <v>5.24759863660284</v>
      </c>
      <c r="G159" s="17" t="n">
        <f aca="false">RDT_ECS!J$50</f>
        <v>6.19502583355312</v>
      </c>
      <c r="H159" s="17" t="n">
        <f aca="false">RDT_ECS!K$50</f>
        <v>6.19502583355312</v>
      </c>
    </row>
    <row collapsed="false" customFormat="false" customHeight="false" hidden="false" ht="12.8" outlineLevel="0" r="162">
      <c r="A162" s="54" t="s">
        <v>21</v>
      </c>
      <c r="C162" s="0" t="str">
        <f aca="false">RDT_CLIM!B$10</f>
        <v>2009</v>
      </c>
      <c r="D162" s="0" t="str">
        <f aca="false">RDT_CLIM!C$10</f>
        <v>2015</v>
      </c>
      <c r="E162" s="0" t="str">
        <f aca="false">RDT_CLIM!D$10</f>
        <v>2020</v>
      </c>
      <c r="F162" s="0" t="str">
        <f aca="false">RDT_CLIM!E$10</f>
        <v>2025</v>
      </c>
      <c r="G162" s="0" t="str">
        <f aca="false">RDT_CLIM!F$10</f>
        <v>2030</v>
      </c>
      <c r="H162" s="0" t="str">
        <f aca="false">RDT_CLIM!G$10</f>
        <v>2050</v>
      </c>
    </row>
    <row collapsed="false" customFormat="false" customHeight="false" hidden="false" ht="12.8" outlineLevel="0" r="163">
      <c r="B163" s="0" t="str">
        <f aca="false">RDT_CLIM!A$11</f>
        <v>Conso climatisation PAC/DRV/Rooftop</v>
      </c>
      <c r="C163" s="0" t="n">
        <f aca="false">RDT_CLIM!B$11</f>
        <v>5.4238186881371</v>
      </c>
      <c r="D163" s="0" t="n">
        <f aca="false">RDT_CLIM!C$11</f>
        <v>5.4238186881371</v>
      </c>
      <c r="E163" s="0" t="n">
        <f aca="false">RDT_CLIM!D$11</f>
        <v>6.1479590102429</v>
      </c>
      <c r="F163" s="0" t="n">
        <f aca="false">RDT_CLIM!E$11</f>
        <v>6.0004736135138</v>
      </c>
      <c r="G163" s="0" t="n">
        <f aca="false">RDT_CLIM!F$11</f>
        <v>6.085659796176</v>
      </c>
      <c r="H163" s="0" t="n">
        <f aca="false">RDT_CLIM!G$11</f>
        <v>6.363130430337</v>
      </c>
    </row>
    <row collapsed="false" customFormat="false" customHeight="false" hidden="false" ht="12.8" outlineLevel="0" r="164">
      <c r="B164" s="0" t="str">
        <f aca="false">RDT_CLIM!A$12</f>
        <v>RDT climatisation</v>
      </c>
      <c r="C164" s="0" t="n">
        <f aca="false">RDT_CLIM!B$12</f>
        <v>3.05790913979661</v>
      </c>
      <c r="D164" s="0" t="n">
        <f aca="false">RDT_CLIM!C$12</f>
        <v>3.20209413418073</v>
      </c>
      <c r="E164" s="0" t="n">
        <f aca="false">RDT_CLIM!D$12</f>
        <v>3.47485798050551</v>
      </c>
      <c r="F164" s="0" t="n">
        <f aca="false">RDT_CLIM!E$12</f>
        <v>3.47485798050551</v>
      </c>
      <c r="G164" s="0" t="n">
        <f aca="false">RDT_CLIM!F$12</f>
        <v>4.08533774384182</v>
      </c>
      <c r="H164" s="0" t="n">
        <f aca="false">RDT_CLIM!G$12</f>
        <v>4.70671111207844</v>
      </c>
    </row>
    <row collapsed="false" customFormat="false" customHeight="false" hidden="false" ht="12.8" outlineLevel="0" r="165">
      <c r="B165" s="0" t="str">
        <f aca="false">RDT_CLIM!A$13</f>
        <v>Chaleur environnement</v>
      </c>
      <c r="C165" s="0" t="n">
        <f aca="false">RDT_CLIM!B$13</f>
        <v>11.161726050917</v>
      </c>
      <c r="D165" s="0" t="n">
        <f aca="false">RDT_CLIM!C$13</f>
        <v>11.9437593180065</v>
      </c>
      <c r="E165" s="0" t="n">
        <f aca="false">RDT_CLIM!D$13</f>
        <v>15.2153254203204</v>
      </c>
      <c r="F165" s="0" t="n">
        <f aca="false">RDT_CLIM!E$13</f>
        <v>14.8503200092174</v>
      </c>
      <c r="G165" s="0" t="n">
        <f aca="false">RDT_CLIM!F$13</f>
        <v>18.7763158653225</v>
      </c>
      <c r="H165" s="0" t="n">
        <f aca="false">RDT_CLIM!G$13</f>
        <v>23.5862862737346</v>
      </c>
    </row>
    <row collapsed="false" customFormat="false" customHeight="false" hidden="false" ht="12.8" outlineLevel="0" r="167">
      <c r="B167" s="0" t="s">
        <v>141</v>
      </c>
      <c r="C167" s="0" t="n">
        <f aca="false">C$150+C$159+C$165</f>
        <v>17.751814869336</v>
      </c>
      <c r="D167" s="0" t="n">
        <f aca="false">D$150+D$159+D$165</f>
        <v>21.3903895362966</v>
      </c>
      <c r="E167" s="0" t="n">
        <f aca="false">E$150+E$159+E$165</f>
        <v>27.5793078911508</v>
      </c>
      <c r="F167" s="0" t="n">
        <f aca="false">F$150+F$159+F$165</f>
        <v>31.5196381106915</v>
      </c>
      <c r="G167" s="0" t="n">
        <f aca="false">G$150+G$159+G$165</f>
        <v>39.0781284370114</v>
      </c>
      <c r="H167" s="0" t="n">
        <f aca="false">H$150+H$159+H$165</f>
        <v>42.85909241991</v>
      </c>
    </row>
    <row collapsed="false" customFormat="false" customHeight="false" hidden="false" ht="12.8" outlineLevel="0" r="169">
      <c r="B169" s="0" t="s">
        <v>118</v>
      </c>
      <c r="C169" s="0" t="n">
        <f aca="false">$C$167+$C$141</f>
        <v>242.965545724866</v>
      </c>
      <c r="D169" s="0" t="n">
        <f aca="false">$D$167+$D$141</f>
        <v>244.649319093455</v>
      </c>
      <c r="E169" s="0" t="n">
        <f aca="false">$E$167+$E$141</f>
        <v>235.840470411496</v>
      </c>
      <c r="F169" s="0" t="n">
        <f aca="false">$F$167+$F$141</f>
        <v>217.59350250319</v>
      </c>
      <c r="G169" s="0" t="n">
        <f aca="false">$G$167+$G$141</f>
        <v>204.315901038853</v>
      </c>
      <c r="H169" s="0" t="n">
        <f aca="false">$H$167+$H$141</f>
        <v>168.09246471826</v>
      </c>
    </row>
  </sheetData>
  <mergeCells count="5">
    <mergeCell ref="A1:K1"/>
    <mergeCell ref="A17:K17"/>
    <mergeCell ref="A32:K32"/>
    <mergeCell ref="A47:K47"/>
    <mergeCell ref="A62:K62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343" zoomScaleNormal="343" zoomScalePageLayoutView="100">
      <selection activeCell="C14" activeCellId="1" pane="topLeft" sqref="K76:L76 C14"/>
    </sheetView>
  </sheetViews>
  <sheetFormatPr defaultRowHeight="12.8"/>
  <cols>
    <col min="1" max="1025" hidden="false" style="0" width="11.5204081632653" collapsed="true"/>
  </cols>
  <sheetData/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170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2017-10-17T14:55:55Z</dcterms:created>
  <dc:creator>Apache POI</dc:creator>
  <dc:language>fr-FR</dc:language>
  <dcterms:modified xsi:type="dcterms:W3CDTF">2018-06-06T13:09:32Z</dcterms:modified>
  <cp:revision>44</cp:revision>
</cp:coreProperties>
</file>