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76" firstSheet="0" activeTab="6"/>
  </bookViews>
  <sheets>
    <sheet name="Conso_energie_usage" sheetId="1" state="visible" r:id="rId2"/>
    <sheet name="Conso_energie" sheetId="2" state="visible" r:id="rId3"/>
    <sheet name="Conso_branche_energie_usage" sheetId="3" state="visible" r:id="rId4"/>
    <sheet name="Conso_chauff_syst_energie" sheetId="4" state="visible" r:id="rId5"/>
    <sheet name="RDT_CLIM" sheetId="5" state="visible" r:id="rId6"/>
    <sheet name="RDT_ECS" sheetId="6" state="visible" r:id="rId7"/>
    <sheet name="Sorties pour Quentin" sheetId="7" state="visible" r:id="rId8"/>
    <sheet name="Feuille8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<sst xmlns="http://schemas.openxmlformats.org/spreadsheetml/2006/main" count="2714" uniqueCount="142">
  <si>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</si>
  <si>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</si>
  <si>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</si>
  <si>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</si>
  <si>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</si>
  <si>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</si>
  <si>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</si>
  <si>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</si>
  <si>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</si>
  <si>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</si>
  <si>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</si>
  <si>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</si>
  <si>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</si>
  <si>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</si>
  <si>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</si>
  <si>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</si>
  <si>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</si>
  <si>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</si>
  <si>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</si>
  <si>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</si>
  <si>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</si>
  <si>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</si>
  <si>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</si>
  <si>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</si>
  <si>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</si>
  <si>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</si>
  <si>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</si>
  <si>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</si>
  <si>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</si>
  <si>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</si>
  <si>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</si>
  <si>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</si>
  <si>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</si>
  <si>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</si>
  <si>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</si>
  <si>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</si>
  <si>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</si>
  <si>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</si>
  <si>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</si>
  <si>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</si>
  <si>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</si>
  <si>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</si>
  <si>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</si>
  <si>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</si>
  <si>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</si>
  <si>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</si>
  <si>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</si>
  <si>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</si>
  <si>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</si>
  <si>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</si>
  <si>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</si>
  <si>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</si>
  <si>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</si>
  <si>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</si>
  <si>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</si>
  <si>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</si>
  <si>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</si>
  <si>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</si>
  <si>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</si>
  <si>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RDT</t>
  </si>
  <si>
    <t>Autre système centralisé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</si>
  <si>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</si>
  <si>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</si>
  <si>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</si>
  <si>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</si>
  <si>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</si>
  <si>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</si>
  <si>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</si>
  <si>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</si>
  <si>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</si>
  <si>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</si>
  <si>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</si>
  <si>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</si>
  <si>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</si>
  <si>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</si>
  <si>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</si>
  <si>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</si>
  <si>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</si>
  <si>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</si>
  <si>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</si>
  <si>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</si>
  <si>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</si>
  <si>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</si>
  <si>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</si>
  <si>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</si>
  <si>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</si>
  <si>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</si>
  <si>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</si>
  <si>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</si>
  <si>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</si>
  <si>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</si>
  <si>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</si>
  <si>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</si>
  <si>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</si>
  <si>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</si>
  <si>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</si>
  <si>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</si>
  <si>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</si>
  <si>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</si>
  <si>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</si>
  <si>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</si>
  <si>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S5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</si>
  <si>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</si>
  <si>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</si>
  <si>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</si>
  <si>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</si>
  <si>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</si>
  <si>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</si>
  <si>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</si>
  <si>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</si>
  <si>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</si>
  <si>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</si>
  <si>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</si>
  <si>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</si>
  <si>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</si>
  <si>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</si>
  <si>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</si>
  <si>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</si>
  <si>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</si>
  <si>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</si>
  <si>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</si>
  <si>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</si>
  <si>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</si>
  <si>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</si>
  <si>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</si>
  <si>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</si>
  <si>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</si>
  <si>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</si>
  <si>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Mix chauffage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</si>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</sst>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2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4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3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5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3" borderId="0" xfId="2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26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6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7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3" borderId="0" xfId="28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9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31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32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33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XLConnect.Boolean" xfId="20" builtinId="54" customBuiltin="true"/>
    <cellStyle name="XLConnect.DateTime" xfId="21" builtinId="54" customBuiltin="true"/>
    <cellStyle name="XLConnect.Header" xfId="22" builtinId="54" customBuiltin="true"/>
    <cellStyle name="XLConnect.Numeric" xfId="23" builtinId="54" customBuiltin="true"/>
    <cellStyle name="XLConnect.String" xfId="24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XLConnect.String" xfId="25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6" builtinId="54" customBuiltin="true"/>
    <cellStyle name="Excel Built-in Excel Built-in Excel Built-in Excel Built-in XLConnect.Header" xfId="27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XLConnect.Header" xfId="28" builtinId="54" customBuiltin="true"/>
    <cellStyle name="Excel Built-in Excel Built-in Excel Built-in Excel Built-in XLConnect.String" xfId="29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XLConnect.Numeric" xfId="3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XLConnect.Numeric" xfId="31" builtinId="54" customBuiltin="true"/>
    <cellStyle name="Excel Built-in Excel Built-in Excel Built-in Excel Built-in Excel Built-in Excel Built-in Excel Built-in Excel Built-in Excel Built-in Excel Built-in Excel Built-in Excel Built-in Excel Built-in XLConnect.Header" xfId="32" builtinId="54" customBuiltin="true"/>
    <cellStyle name="Excel Built-in Excel Built-in Excel Built-in Excel Built-in Excel Built-in Excel Built-in Excel Built-in Excel Built-in Excel Built-in Excel Built-in Excel Built-in Excel Built-in Excel Built-in XLConnect.String" xfId="33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501120</xdr:colOff>
      <xdr:row>39</xdr:row>
      <xdr:rowOff>158760</xdr:rowOff>
    </xdr:from>
    <xdr:to>
      <xdr:col>8</xdr:col>
      <xdr:colOff>501120</xdr:colOff>
      <xdr:row>41</xdr:row>
      <xdr:rowOff>159840</xdr:rowOff>
    </xdr:to>
    <xdr:sp>
      <xdr:nvSpPr>
        <xdr:cNvPr id="0" name="Line 1"/>
        <xdr:cNvSpPr/>
      </xdr:nvSpPr>
      <xdr:spPr>
        <a:xfrm>
          <a:off x="8733600" y="8712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501120</xdr:colOff>
      <xdr:row>39</xdr:row>
      <xdr:rowOff>158760</xdr:rowOff>
    </xdr:from>
    <xdr:to>
      <xdr:col>8</xdr:col>
      <xdr:colOff>501120</xdr:colOff>
      <xdr:row>43</xdr:row>
      <xdr:rowOff>161280</xdr:rowOff>
    </xdr:to>
    <xdr:sp>
      <xdr:nvSpPr>
        <xdr:cNvPr id="1" name="Line 1"/>
        <xdr:cNvSpPr/>
      </xdr:nvSpPr>
      <xdr:spPr>
        <a:xfrm>
          <a:off x="8733600" y="8712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501120</xdr:colOff>
      <xdr:row>39</xdr:row>
      <xdr:rowOff>158760</xdr:rowOff>
    </xdr:from>
    <xdr:to>
      <xdr:col>28</xdr:col>
      <xdr:colOff>500760</xdr:colOff>
      <xdr:row>39</xdr:row>
      <xdr:rowOff>158760</xdr:rowOff>
    </xdr:to>
    <xdr:sp>
      <xdr:nvSpPr>
        <xdr:cNvPr id="2" name="Line 1"/>
        <xdr:cNvSpPr/>
      </xdr:nvSpPr>
      <xdr:spPr>
        <a:xfrm>
          <a:off x="8733600" y="8712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501120</xdr:colOff>
      <xdr:row>37</xdr:row>
      <xdr:rowOff>123120</xdr:rowOff>
    </xdr:from>
    <xdr:to>
      <xdr:col>9</xdr:col>
      <xdr:colOff>44280</xdr:colOff>
      <xdr:row>39</xdr:row>
      <xdr:rowOff>158760</xdr:rowOff>
    </xdr:to>
    <xdr:sp>
      <xdr:nvSpPr>
        <xdr:cNvPr id="3" name="Line 1"/>
        <xdr:cNvSpPr/>
      </xdr:nvSpPr>
      <xdr:spPr>
        <a:xfrm flipV="1">
          <a:off x="8733600" y="8352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501120</xdr:colOff>
      <xdr:row>41</xdr:row>
      <xdr:rowOff>159840</xdr:rowOff>
    </xdr:from>
    <xdr:to>
      <xdr:col>28</xdr:col>
      <xdr:colOff>500760</xdr:colOff>
      <xdr:row>41</xdr:row>
      <xdr:rowOff>159840</xdr:rowOff>
    </xdr:to>
    <xdr:sp>
      <xdr:nvSpPr>
        <xdr:cNvPr id="4" name="Line 1"/>
        <xdr:cNvSpPr/>
      </xdr:nvSpPr>
      <xdr:spPr>
        <a:xfrm>
          <a:off x="8733600" y="9037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501120</xdr:colOff>
      <xdr:row>39</xdr:row>
      <xdr:rowOff>123840</xdr:rowOff>
    </xdr:from>
    <xdr:to>
      <xdr:col>9</xdr:col>
      <xdr:colOff>44280</xdr:colOff>
      <xdr:row>41</xdr:row>
      <xdr:rowOff>159840</xdr:rowOff>
    </xdr:to>
    <xdr:sp>
      <xdr:nvSpPr>
        <xdr:cNvPr id="5" name="Line 1"/>
        <xdr:cNvSpPr/>
      </xdr:nvSpPr>
      <xdr:spPr>
        <a:xfrm flipV="1">
          <a:off x="8733600" y="8677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501120</xdr:colOff>
      <xdr:row>41</xdr:row>
      <xdr:rowOff>124920</xdr:rowOff>
    </xdr:from>
    <xdr:to>
      <xdr:col>9</xdr:col>
      <xdr:colOff>44280</xdr:colOff>
      <xdr:row>43</xdr:row>
      <xdr:rowOff>161280</xdr:rowOff>
    </xdr:to>
    <xdr:sp>
      <xdr:nvSpPr>
        <xdr:cNvPr id="6" name="Line 1"/>
        <xdr:cNvSpPr/>
      </xdr:nvSpPr>
      <xdr:spPr>
        <a:xfrm flipV="1">
          <a:off x="8733600" y="9002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501120</xdr:colOff>
      <xdr:row>39</xdr:row>
      <xdr:rowOff>158760</xdr:rowOff>
    </xdr:from>
    <xdr:to>
      <xdr:col>28</xdr:col>
      <xdr:colOff>500760</xdr:colOff>
      <xdr:row>43</xdr:row>
      <xdr:rowOff>161280</xdr:rowOff>
    </xdr:to>
    <xdr:sp>
      <xdr:nvSpPr>
        <xdr:cNvPr id="7" name="Line 1"/>
        <xdr:cNvSpPr/>
      </xdr:nvSpPr>
      <xdr:spPr>
        <a:xfrm flipH="1">
          <a:off x="8733600" y="8712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1" activeCellId="1" sqref="A63:K74 M11"/>
    </sheetView>
  </sheetViews>
  <sheetFormatPr defaultRowHeight="12.75"/>
  <cols>
    <col collapsed="false" hidden="false" max="1" min="1" style="0" width="33.7142857142857"/>
    <col collapsed="false" hidden="false" max="2" min="2" style="0" width="19.7091836734694"/>
    <col collapsed="false" hidden="false" max="10" min="3" style="0" width="11.5714285714286"/>
    <col collapsed="false" hidden="false" max="11" min="11" style="0" width="17.469387755102"/>
    <col collapsed="false" hidden="false" max="12" min="12" style="0" width="11.5714285714286"/>
    <col collapsed="false" hidden="false" max="13" min="13" style="0" width="16.7040816326531"/>
    <col collapsed="false" hidden="false" max="1025" min="14" style="0" width="11.57142857142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0" t="s">
        <v>9</v>
      </c>
      <c r="M1" s="0" t="s">
        <v>10</v>
      </c>
    </row>
    <row r="2" customFormat="false" ht="12.8" hidden="false" customHeight="false" outlineLevel="0" collapsed="false">
      <c r="A2" s="2" t="s">
        <v>11</v>
      </c>
      <c r="B2" s="2" t="s">
        <v>12</v>
      </c>
      <c r="C2" s="2" t="s">
        <v>13</v>
      </c>
      <c r="D2" s="3" t="n">
        <v>6.0791570898897</v>
      </c>
      <c r="E2" s="3" t="n">
        <v>8.8789881517377</v>
      </c>
      <c r="F2" s="3" t="n">
        <v>10.6077630444389</v>
      </c>
      <c r="G2" s="3" t="n">
        <v>11.4793869646523</v>
      </c>
      <c r="H2" s="3" t="n">
        <v>12.1456323959923</v>
      </c>
      <c r="I2" s="3" t="n">
        <v>12.9868954598613</v>
      </c>
      <c r="K2" s="4" t="s">
        <v>12</v>
      </c>
      <c r="L2" s="0" t="n">
        <f aca="false">SUMIFS($I2:$I56,$B2:$B56,K$2)/SUMIFS($E2:$E56,$B2:$B56,K$2)</f>
        <v>0.936333375791477</v>
      </c>
      <c r="M2" s="0" t="n">
        <v>1.14961863087029</v>
      </c>
    </row>
    <row r="3" customFormat="false" ht="12.8" hidden="false" customHeight="false" outlineLevel="0" collapsed="false">
      <c r="A3" s="2" t="s">
        <v>11</v>
      </c>
      <c r="B3" s="2" t="s">
        <v>12</v>
      </c>
      <c r="C3" s="2" t="s">
        <v>14</v>
      </c>
      <c r="D3" s="3" t="n">
        <v>3.0083180403482</v>
      </c>
      <c r="E3" s="3" t="n">
        <v>2.5572921097845</v>
      </c>
      <c r="F3" s="3" t="n">
        <v>2.2363983456958</v>
      </c>
      <c r="G3" s="3" t="n">
        <v>1.9118461767073</v>
      </c>
      <c r="H3" s="3" t="n">
        <v>1.6393711123813</v>
      </c>
      <c r="I3" s="3" t="n">
        <v>0.9526469051681</v>
      </c>
      <c r="K3" s="4" t="s">
        <v>15</v>
      </c>
      <c r="L3" s="0" t="n">
        <f aca="false">SUMIFS($I2:$I56,$B2:$B56,K$3)/SUMIFS($E2:$E56,$B2:$B56,K$3)</f>
        <v>0.725675621544045</v>
      </c>
      <c r="M3" s="0" t="n">
        <v>0.812458613680636</v>
      </c>
    </row>
    <row r="4" customFormat="false" ht="12.8" hidden="false" customHeight="false" outlineLevel="0" collapsed="false">
      <c r="A4" s="2" t="s">
        <v>11</v>
      </c>
      <c r="B4" s="2" t="s">
        <v>12</v>
      </c>
      <c r="C4" s="2" t="s">
        <v>16</v>
      </c>
      <c r="D4" s="3" t="n">
        <v>4.7065148885455</v>
      </c>
      <c r="E4" s="3" t="n">
        <v>3.4061092111071</v>
      </c>
      <c r="F4" s="3" t="n">
        <v>2.6453673237085</v>
      </c>
      <c r="G4" s="3" t="n">
        <v>2.036919534855</v>
      </c>
      <c r="H4" s="3" t="n">
        <v>1.5762340793277</v>
      </c>
      <c r="I4" s="3" t="n">
        <v>0.7013127398187</v>
      </c>
      <c r="K4" s="4" t="s">
        <v>17</v>
      </c>
      <c r="L4" s="0" t="n">
        <f aca="false">SUMIFS($I2:$I56,$B2:$B56,K$4)/SUMIFS($E2:$E56,$B2:$B56,K$4)</f>
        <v>0.767904944712789</v>
      </c>
      <c r="M4" s="0" t="n">
        <v>1.2993730370403</v>
      </c>
    </row>
    <row r="5" customFormat="false" ht="12.8" hidden="false" customHeight="false" outlineLevel="0" collapsed="false">
      <c r="A5" s="2" t="s">
        <v>11</v>
      </c>
      <c r="B5" s="2" t="s">
        <v>12</v>
      </c>
      <c r="C5" s="2" t="s">
        <v>18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K5" s="4" t="s">
        <v>19</v>
      </c>
      <c r="L5" s="0" t="n">
        <f aca="false">SUMIFS(I2:I56,B2:B56,$K5)/SUMIFS(E2:E56,B2:B56,$K5)</f>
        <v>0.346868911227982</v>
      </c>
      <c r="M5" s="0" t="n">
        <v>0.399919831671957</v>
      </c>
    </row>
    <row r="6" customFormat="false" ht="12.8" hidden="false" customHeight="false" outlineLevel="0" collapsed="false">
      <c r="A6" s="2" t="s">
        <v>11</v>
      </c>
      <c r="B6" s="2" t="s">
        <v>12</v>
      </c>
      <c r="C6" s="2" t="s">
        <v>20</v>
      </c>
      <c r="D6" s="3" t="n">
        <v>1.5091894714376</v>
      </c>
      <c r="E6" s="3" t="n">
        <v>1.2866889215937</v>
      </c>
      <c r="F6" s="3" t="n">
        <v>1.1251678341595</v>
      </c>
      <c r="G6" s="3" t="n">
        <v>0.9592322389319</v>
      </c>
      <c r="H6" s="3" t="n">
        <v>0.819884018763</v>
      </c>
      <c r="I6" s="3" t="n">
        <v>0.4613393164201</v>
      </c>
      <c r="K6" s="4" t="s">
        <v>21</v>
      </c>
      <c r="L6" s="0" t="n">
        <f aca="false">SUMIFS($I2:$I56,$B2:$B56,K$6)/SUMIFS($E2:$E56,$B2:$B56,K$6)</f>
        <v>1.07622949548432</v>
      </c>
      <c r="M6" s="0" t="n">
        <v>1.05304851834969</v>
      </c>
    </row>
    <row r="7" customFormat="false" ht="12.8" hidden="false" customHeight="false" outlineLevel="0" collapsed="false">
      <c r="A7" s="2" t="s">
        <v>11</v>
      </c>
      <c r="B7" s="2" t="s">
        <v>15</v>
      </c>
      <c r="C7" s="2" t="s">
        <v>13</v>
      </c>
      <c r="D7" s="3" t="n">
        <v>4.9206550760369</v>
      </c>
      <c r="E7" s="3" t="n">
        <v>5.6582719124568</v>
      </c>
      <c r="F7" s="3" t="n">
        <v>5.6695876208617</v>
      </c>
      <c r="G7" s="3" t="n">
        <v>5.5538843073631</v>
      </c>
      <c r="H7" s="3" t="n">
        <v>5.3610115254428</v>
      </c>
      <c r="I7" s="3" t="n">
        <v>4.1060699869373</v>
      </c>
      <c r="K7" s="4" t="s">
        <v>22</v>
      </c>
      <c r="L7" s="0" t="n">
        <f aca="false">SUMIFS($I2:$I56,$B2:$B56,K$7)/SUMIFS($E2:$E56,$B2:$B56,K$7)</f>
        <v>0.946862275726524</v>
      </c>
      <c r="M7" s="0" t="n">
        <v>1.1877860635126</v>
      </c>
    </row>
    <row r="8" customFormat="false" ht="12.8" hidden="false" customHeight="false" outlineLevel="0" collapsed="false">
      <c r="A8" s="2" t="s">
        <v>11</v>
      </c>
      <c r="B8" s="2" t="s">
        <v>15</v>
      </c>
      <c r="C8" s="2" t="s">
        <v>14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K8" s="4" t="s">
        <v>23</v>
      </c>
      <c r="L8" s="0" t="n">
        <f aca="false">SUMIFS($I2:$I56,$B2:$B56,K$8)/SUMIFS($E2:$E56,$B2:$B56,K$8)</f>
        <v>0.394754910279664</v>
      </c>
      <c r="M8" s="0" t="n">
        <v>0.604174618033936</v>
      </c>
    </row>
    <row r="9" customFormat="false" ht="12.8" hidden="false" customHeight="false" outlineLevel="0" collapsed="false">
      <c r="A9" s="2" t="s">
        <v>11</v>
      </c>
      <c r="B9" s="2" t="s">
        <v>15</v>
      </c>
      <c r="C9" s="2" t="s">
        <v>16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K9" s="4" t="s">
        <v>24</v>
      </c>
      <c r="L9" s="0" t="n">
        <f aca="false">SUMIFS($I2:$I56,$B2:$B56,K$9)/SUMIFS($E2:$E56,$B2:$B56,K$9)</f>
        <v>0.493048465051361</v>
      </c>
      <c r="M9" s="0" t="n">
        <v>0.688063861191926</v>
      </c>
    </row>
    <row r="10" customFormat="false" ht="12.8" hidden="false" customHeight="false" outlineLevel="0" collapsed="false">
      <c r="A10" s="2" t="s">
        <v>11</v>
      </c>
      <c r="B10" s="2" t="s">
        <v>15</v>
      </c>
      <c r="C10" s="2" t="s">
        <v>18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K10" s="4" t="s">
        <v>25</v>
      </c>
      <c r="L10" s="0" t="n">
        <f aca="false">SUMIFS($I2:$I56,$B2:$B56,K$10)/SUMIFS($E2:$E56,$B2:$B56,K$10)</f>
        <v>0.720688092035839</v>
      </c>
      <c r="M10" s="0" t="n">
        <v>0.822680775929275</v>
      </c>
    </row>
    <row r="11" customFormat="false" ht="14.9" hidden="false" customHeight="false" outlineLevel="0" collapsed="false">
      <c r="A11" s="2" t="s">
        <v>11</v>
      </c>
      <c r="B11" s="2" t="s">
        <v>15</v>
      </c>
      <c r="C11" s="2" t="s">
        <v>20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K11" s="4" t="s">
        <v>26</v>
      </c>
      <c r="L11" s="0" t="n">
        <f aca="false">SUMIFS($I2:$I56,$B2:$B56,K$11)/SUMIFS($E2:$E56,$B2:$B56,K$11)</f>
        <v>0.911450641269001</v>
      </c>
      <c r="M11" s="0" t="n">
        <v>1.07226000494801</v>
      </c>
    </row>
    <row r="12" customFormat="false" ht="14.9" hidden="false" customHeight="false" outlineLevel="0" collapsed="false">
      <c r="A12" s="2" t="s">
        <v>11</v>
      </c>
      <c r="B12" s="2" t="s">
        <v>17</v>
      </c>
      <c r="C12" s="2" t="s">
        <v>13</v>
      </c>
      <c r="D12" s="3" t="n">
        <v>9.1684083833807</v>
      </c>
      <c r="E12" s="3" t="n">
        <v>10.5406316064033</v>
      </c>
      <c r="F12" s="3" t="n">
        <v>11.4746886830923</v>
      </c>
      <c r="G12" s="3" t="n">
        <v>10.6625238497979</v>
      </c>
      <c r="H12" s="3" t="n">
        <v>9.9237756848891</v>
      </c>
      <c r="I12" s="3" t="n">
        <v>8.094203130953</v>
      </c>
      <c r="K12" s="4" t="s">
        <v>27</v>
      </c>
      <c r="L12" s="0" t="n">
        <f aca="false">SUMIFS($I2:$I56,$B2:$B56,K$12)/SUMIFS($E2:$E56,$B2:$B56,K$12)</f>
        <v>1.20360930441178</v>
      </c>
      <c r="M12" s="0" t="n">
        <v>1.22936766026793</v>
      </c>
    </row>
    <row r="13" customFormat="false" ht="12.75" hidden="false" customHeight="false" outlineLevel="0" collapsed="false">
      <c r="A13" s="2" t="s">
        <v>11</v>
      </c>
      <c r="B13" s="2" t="s">
        <v>17</v>
      </c>
      <c r="C13" s="2" t="s">
        <v>14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</row>
    <row r="14" customFormat="false" ht="12.75" hidden="false" customHeight="false" outlineLevel="0" collapsed="false">
      <c r="A14" s="2" t="s">
        <v>11</v>
      </c>
      <c r="B14" s="2" t="s">
        <v>17</v>
      </c>
      <c r="C14" s="2" t="s">
        <v>16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</row>
    <row r="15" customFormat="false" ht="12.75" hidden="false" customHeight="false" outlineLevel="0" collapsed="false">
      <c r="A15" s="2" t="s">
        <v>11</v>
      </c>
      <c r="B15" s="2" t="s">
        <v>17</v>
      </c>
      <c r="C15" s="2" t="s">
        <v>18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</row>
    <row r="16" customFormat="false" ht="12.75" hidden="false" customHeight="false" outlineLevel="0" collapsed="false">
      <c r="A16" s="2" t="s">
        <v>11</v>
      </c>
      <c r="B16" s="2" t="s">
        <v>17</v>
      </c>
      <c r="C16" s="2" t="s">
        <v>20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</row>
    <row r="17" customFormat="false" ht="12.75" hidden="false" customHeight="false" outlineLevel="0" collapsed="false">
      <c r="A17" s="2" t="s">
        <v>11</v>
      </c>
      <c r="B17" s="2" t="s">
        <v>19</v>
      </c>
      <c r="C17" s="2" t="s">
        <v>13</v>
      </c>
      <c r="D17" s="3" t="n">
        <v>18.1231218519064</v>
      </c>
      <c r="E17" s="3" t="n">
        <v>17.8389696950335</v>
      </c>
      <c r="F17" s="3" t="n">
        <v>16.4745088072836</v>
      </c>
      <c r="G17" s="3" t="n">
        <v>16.4962553341416</v>
      </c>
      <c r="H17" s="3" t="n">
        <v>17.2077423807298</v>
      </c>
      <c r="I17" s="3" t="n">
        <v>15.5440025433456</v>
      </c>
    </row>
    <row r="18" customFormat="false" ht="12.75" hidden="false" customHeight="false" outlineLevel="0" collapsed="false">
      <c r="A18" s="2" t="s">
        <v>11</v>
      </c>
      <c r="B18" s="2" t="s">
        <v>19</v>
      </c>
      <c r="C18" s="2" t="s">
        <v>14</v>
      </c>
      <c r="D18" s="3" t="n">
        <v>53.814126684671</v>
      </c>
      <c r="E18" s="3" t="n">
        <v>55.1774071232783</v>
      </c>
      <c r="F18" s="3" t="n">
        <v>48.6175763036466</v>
      </c>
      <c r="G18" s="3" t="n">
        <v>39.0044538135448</v>
      </c>
      <c r="H18" s="3" t="n">
        <v>27.7414380005239</v>
      </c>
      <c r="I18" s="3" t="n">
        <v>1.6243612661704</v>
      </c>
    </row>
    <row r="19" customFormat="false" ht="12.75" hidden="false" customHeight="false" outlineLevel="0" collapsed="false">
      <c r="A19" s="2" t="s">
        <v>11</v>
      </c>
      <c r="B19" s="2" t="s">
        <v>19</v>
      </c>
      <c r="C19" s="2" t="s">
        <v>16</v>
      </c>
      <c r="D19" s="3" t="n">
        <v>28.560264679199</v>
      </c>
      <c r="E19" s="3" t="n">
        <v>21.1062959004395</v>
      </c>
      <c r="F19" s="3" t="n">
        <v>14.4330293124561</v>
      </c>
      <c r="G19" s="3" t="n">
        <v>8.9939273059532</v>
      </c>
      <c r="H19" s="3" t="n">
        <v>4.0007689276751</v>
      </c>
      <c r="I19" s="3" t="n">
        <v>0.0099083878958</v>
      </c>
    </row>
    <row r="20" customFormat="false" ht="12.75" hidden="false" customHeight="false" outlineLevel="0" collapsed="false">
      <c r="A20" s="2" t="s">
        <v>11</v>
      </c>
      <c r="B20" s="2" t="s">
        <v>19</v>
      </c>
      <c r="C20" s="2" t="s">
        <v>18</v>
      </c>
      <c r="D20" s="3" t="n">
        <v>7.898782779317</v>
      </c>
      <c r="E20" s="3" t="n">
        <v>6.0440913051639</v>
      </c>
      <c r="F20" s="3" t="n">
        <v>4.8012381348691</v>
      </c>
      <c r="G20" s="3" t="n">
        <v>4.1448280467983</v>
      </c>
      <c r="H20" s="3" t="n">
        <v>4.1797717793543</v>
      </c>
      <c r="I20" s="3" t="n">
        <v>12.0940616509414</v>
      </c>
    </row>
    <row r="21" customFormat="false" ht="12.8" hidden="false" customHeight="false" outlineLevel="0" collapsed="false">
      <c r="A21" s="2" t="s">
        <v>11</v>
      </c>
      <c r="B21" s="2" t="s">
        <v>19</v>
      </c>
      <c r="C21" s="2" t="s">
        <v>20</v>
      </c>
      <c r="D21" s="3" t="n">
        <v>3.313894141357</v>
      </c>
      <c r="E21" s="3" t="n">
        <v>4.9001842180532</v>
      </c>
      <c r="F21" s="3" t="n">
        <v>5.9008769331664</v>
      </c>
      <c r="G21" s="3" t="n">
        <v>7.1968464100781</v>
      </c>
      <c r="H21" s="3" t="n">
        <v>8.8172335543477</v>
      </c>
      <c r="I21" s="3" t="n">
        <v>7.1721240943851</v>
      </c>
      <c r="J21" s="0" t="n">
        <f aca="false">SUM($E$17:$E$21)</f>
        <v>105.066948241968</v>
      </c>
      <c r="K21" s="0" t="n">
        <f aca="false">SUM($I$17:$I$21)</f>
        <v>36.4444579427383</v>
      </c>
    </row>
    <row r="22" customFormat="false" ht="12.8" hidden="false" customHeight="false" outlineLevel="0" collapsed="false">
      <c r="A22" s="2" t="s">
        <v>11</v>
      </c>
      <c r="B22" s="2" t="s">
        <v>21</v>
      </c>
      <c r="C22" s="2" t="s">
        <v>13</v>
      </c>
      <c r="D22" s="3" t="n">
        <v>5.4238186881371</v>
      </c>
      <c r="E22" s="3" t="n">
        <v>5.9124410470313</v>
      </c>
      <c r="F22" s="3" t="n">
        <v>6.1479590102429</v>
      </c>
      <c r="G22" s="3" t="n">
        <v>6.0004736135138</v>
      </c>
      <c r="H22" s="3" t="n">
        <v>6.085659796176</v>
      </c>
      <c r="I22" s="3" t="n">
        <v>6.3631434451273</v>
      </c>
    </row>
    <row r="23" customFormat="false" ht="12.75" hidden="false" customHeight="false" outlineLevel="0" collapsed="false">
      <c r="A23" s="2" t="s">
        <v>11</v>
      </c>
      <c r="B23" s="2" t="s">
        <v>21</v>
      </c>
      <c r="C23" s="2" t="s">
        <v>14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</row>
    <row r="24" customFormat="false" ht="12.75" hidden="false" customHeight="false" outlineLevel="0" collapsed="false">
      <c r="A24" s="2" t="s">
        <v>11</v>
      </c>
      <c r="B24" s="2" t="s">
        <v>21</v>
      </c>
      <c r="C24" s="2" t="s">
        <v>16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</row>
    <row r="25" customFormat="false" ht="12.75" hidden="false" customHeight="false" outlineLevel="0" collapsed="false">
      <c r="A25" s="2" t="s">
        <v>11</v>
      </c>
      <c r="B25" s="2" t="s">
        <v>21</v>
      </c>
      <c r="C25" s="2" t="s">
        <v>18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</row>
    <row r="26" customFormat="false" ht="12.75" hidden="false" customHeight="false" outlineLevel="0" collapsed="false">
      <c r="A26" s="2" t="s">
        <v>11</v>
      </c>
      <c r="B26" s="2" t="s">
        <v>21</v>
      </c>
      <c r="C26" s="2" t="s">
        <v>20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</row>
    <row r="27" customFormat="false" ht="12.75" hidden="false" customHeight="false" outlineLevel="0" collapsed="false">
      <c r="A27" s="2" t="s">
        <v>11</v>
      </c>
      <c r="B27" s="2" t="s">
        <v>22</v>
      </c>
      <c r="C27" s="2" t="s">
        <v>13</v>
      </c>
      <c r="D27" s="3" t="n">
        <v>6.651089238429</v>
      </c>
      <c r="E27" s="3" t="n">
        <v>8.9358473663911</v>
      </c>
      <c r="F27" s="3" t="n">
        <v>10.5272361865745</v>
      </c>
      <c r="G27" s="3" t="n">
        <v>11.2851059106452</v>
      </c>
      <c r="H27" s="3" t="n">
        <v>11.8721780932577</v>
      </c>
      <c r="I27" s="3" t="n">
        <v>12.139093722674</v>
      </c>
    </row>
    <row r="28" customFormat="false" ht="12.75" hidden="false" customHeight="false" outlineLevel="0" collapsed="false">
      <c r="A28" s="2" t="s">
        <v>11</v>
      </c>
      <c r="B28" s="2" t="s">
        <v>22</v>
      </c>
      <c r="C28" s="2" t="s">
        <v>14</v>
      </c>
      <c r="D28" s="3" t="n">
        <v>4.9291756450348</v>
      </c>
      <c r="E28" s="3" t="n">
        <v>4.1110437237771</v>
      </c>
      <c r="F28" s="3" t="n">
        <v>3.609606004083</v>
      </c>
      <c r="G28" s="3" t="n">
        <v>3.0165698263876</v>
      </c>
      <c r="H28" s="3" t="n">
        <v>2.5273881171479</v>
      </c>
      <c r="I28" s="3" t="n">
        <v>1.350868072736</v>
      </c>
    </row>
    <row r="29" customFormat="false" ht="12.75" hidden="false" customHeight="false" outlineLevel="0" collapsed="false">
      <c r="A29" s="2" t="s">
        <v>11</v>
      </c>
      <c r="B29" s="2" t="s">
        <v>22</v>
      </c>
      <c r="C29" s="2" t="s">
        <v>16</v>
      </c>
      <c r="D29" s="3" t="n">
        <v>0.1311633673827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</row>
    <row r="30" customFormat="false" ht="12.75" hidden="false" customHeight="false" outlineLevel="0" collapsed="false">
      <c r="A30" s="2" t="s">
        <v>11</v>
      </c>
      <c r="B30" s="2" t="s">
        <v>22</v>
      </c>
      <c r="C30" s="2" t="s">
        <v>18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</row>
    <row r="31" customFormat="false" ht="12.75" hidden="false" customHeight="false" outlineLevel="0" collapsed="false">
      <c r="A31" s="2" t="s">
        <v>11</v>
      </c>
      <c r="B31" s="2" t="s">
        <v>22</v>
      </c>
      <c r="C31" s="2" t="s">
        <v>20</v>
      </c>
      <c r="D31" s="3" t="n">
        <v>2.0805247307703</v>
      </c>
      <c r="E31" s="3" t="n">
        <v>1.4519374850925</v>
      </c>
      <c r="F31" s="3" t="n">
        <v>1.1084107534645</v>
      </c>
      <c r="G31" s="3" t="n">
        <v>0.8214765658896</v>
      </c>
      <c r="H31" s="3" t="n">
        <v>0.6116654246683</v>
      </c>
      <c r="I31" s="3" t="n">
        <v>0.2384320247301</v>
      </c>
    </row>
    <row r="32" customFormat="false" ht="12.75" hidden="false" customHeight="false" outlineLevel="0" collapsed="false">
      <c r="A32" s="2" t="s">
        <v>11</v>
      </c>
      <c r="B32" s="2" t="s">
        <v>23</v>
      </c>
      <c r="C32" s="2" t="s">
        <v>13</v>
      </c>
      <c r="D32" s="3" t="n">
        <v>24.6721905629085</v>
      </c>
      <c r="E32" s="3" t="n">
        <v>24.9401523606955</v>
      </c>
      <c r="F32" s="3" t="n">
        <v>23.3892351204507</v>
      </c>
      <c r="G32" s="3" t="n">
        <v>19.3753319055177</v>
      </c>
      <c r="H32" s="3" t="n">
        <v>15.2848315075233</v>
      </c>
      <c r="I32" s="3" t="n">
        <v>9.8452476075075</v>
      </c>
    </row>
    <row r="33" customFormat="false" ht="12.75" hidden="false" customHeight="false" outlineLevel="0" collapsed="false">
      <c r="A33" s="2" t="s">
        <v>11</v>
      </c>
      <c r="B33" s="2" t="s">
        <v>23</v>
      </c>
      <c r="C33" s="2" t="s">
        <v>14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</row>
    <row r="34" customFormat="false" ht="12.75" hidden="false" customHeight="false" outlineLevel="0" collapsed="false">
      <c r="A34" s="2" t="s">
        <v>11</v>
      </c>
      <c r="B34" s="2" t="s">
        <v>23</v>
      </c>
      <c r="C34" s="2" t="s">
        <v>16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</row>
    <row r="35" customFormat="false" ht="12.75" hidden="false" customHeight="false" outlineLevel="0" collapsed="false">
      <c r="A35" s="2" t="s">
        <v>11</v>
      </c>
      <c r="B35" s="2" t="s">
        <v>23</v>
      </c>
      <c r="C35" s="2" t="s">
        <v>18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</row>
    <row r="36" customFormat="false" ht="12.75" hidden="false" customHeight="false" outlineLevel="0" collapsed="false">
      <c r="A36" s="2" t="s">
        <v>11</v>
      </c>
      <c r="B36" s="2" t="s">
        <v>23</v>
      </c>
      <c r="C36" s="2" t="s">
        <v>20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</row>
    <row r="37" customFormat="false" ht="12.75" hidden="false" customHeight="false" outlineLevel="0" collapsed="false">
      <c r="A37" s="2" t="s">
        <v>11</v>
      </c>
      <c r="B37" s="2" t="s">
        <v>24</v>
      </c>
      <c r="C37" s="2" t="s">
        <v>13</v>
      </c>
      <c r="D37" s="3" t="n">
        <v>6.0209807896891</v>
      </c>
      <c r="E37" s="3" t="n">
        <v>7.9811704777701</v>
      </c>
      <c r="F37" s="3" t="n">
        <v>8.907878536507</v>
      </c>
      <c r="G37" s="3" t="n">
        <v>8.7459977276714</v>
      </c>
      <c r="H37" s="3" t="n">
        <v>8.2600344447375</v>
      </c>
      <c r="I37" s="3" t="n">
        <v>4.7907846127</v>
      </c>
    </row>
    <row r="38" customFormat="false" ht="12.75" hidden="false" customHeight="false" outlineLevel="0" collapsed="false">
      <c r="A38" s="2" t="s">
        <v>11</v>
      </c>
      <c r="B38" s="2" t="s">
        <v>24</v>
      </c>
      <c r="C38" s="2" t="s">
        <v>14</v>
      </c>
      <c r="D38" s="3" t="n">
        <v>10.0079276468595</v>
      </c>
      <c r="E38" s="3" t="n">
        <v>8.0421226086564</v>
      </c>
      <c r="F38" s="3" t="n">
        <v>6.2169602451414</v>
      </c>
      <c r="G38" s="3" t="n">
        <v>4.5534877411513</v>
      </c>
      <c r="H38" s="3" t="n">
        <v>3.6379629672114</v>
      </c>
      <c r="I38" s="3" t="n">
        <v>1.689494832574</v>
      </c>
    </row>
    <row r="39" customFormat="false" ht="12.75" hidden="false" customHeight="false" outlineLevel="0" collapsed="false">
      <c r="A39" s="2" t="s">
        <v>11</v>
      </c>
      <c r="B39" s="2" t="s">
        <v>24</v>
      </c>
      <c r="C39" s="2" t="s">
        <v>16</v>
      </c>
      <c r="D39" s="3" t="n">
        <v>3.7356450938281</v>
      </c>
      <c r="E39" s="3" t="n">
        <v>2.3840661307587</v>
      </c>
      <c r="F39" s="3" t="n">
        <v>1.2070758173613</v>
      </c>
      <c r="G39" s="3" t="n">
        <v>0.3073106796819</v>
      </c>
      <c r="H39" s="3" t="n">
        <v>0.1934355494565</v>
      </c>
      <c r="I39" s="3" t="n">
        <v>0.006107592673</v>
      </c>
    </row>
    <row r="40" customFormat="false" ht="12.75" hidden="false" customHeight="false" outlineLevel="0" collapsed="false">
      <c r="A40" s="2" t="s">
        <v>11</v>
      </c>
      <c r="B40" s="2" t="s">
        <v>24</v>
      </c>
      <c r="C40" s="2" t="s">
        <v>18</v>
      </c>
      <c r="D40" s="3" t="n">
        <v>1.1816864709462</v>
      </c>
      <c r="E40" s="3" t="n">
        <v>1.2370323236909</v>
      </c>
      <c r="F40" s="3" t="n">
        <v>1.2322317177116</v>
      </c>
      <c r="G40" s="3" t="n">
        <v>1.1963054104525</v>
      </c>
      <c r="H40" s="3" t="n">
        <v>1.1367158475508</v>
      </c>
      <c r="I40" s="3" t="n">
        <v>0.8946934460707</v>
      </c>
    </row>
    <row r="41" customFormat="false" ht="12.75" hidden="false" customHeight="false" outlineLevel="0" collapsed="false">
      <c r="A41" s="2" t="s">
        <v>11</v>
      </c>
      <c r="B41" s="2" t="s">
        <v>24</v>
      </c>
      <c r="C41" s="2" t="s">
        <v>20</v>
      </c>
      <c r="D41" s="3" t="n">
        <v>0.7709914297352</v>
      </c>
      <c r="E41" s="3" t="n">
        <v>2.0656268324679</v>
      </c>
      <c r="F41" s="3" t="n">
        <v>2.9989064522946</v>
      </c>
      <c r="G41" s="3" t="n">
        <v>3.6727880565408</v>
      </c>
      <c r="H41" s="3" t="n">
        <v>3.7384479607226</v>
      </c>
      <c r="I41" s="3" t="n">
        <v>3.3230107511964</v>
      </c>
    </row>
    <row r="42" customFormat="false" ht="12.75" hidden="false" customHeight="false" outlineLevel="0" collapsed="false">
      <c r="A42" s="2" t="s">
        <v>11</v>
      </c>
      <c r="B42" s="2" t="s">
        <v>25</v>
      </c>
      <c r="C42" s="2" t="s">
        <v>13</v>
      </c>
      <c r="D42" s="3" t="n">
        <v>7.8370158116684</v>
      </c>
      <c r="E42" s="3" t="n">
        <v>7.6079977446449</v>
      </c>
      <c r="F42" s="3" t="n">
        <v>7.33444767014</v>
      </c>
      <c r="G42" s="3" t="n">
        <v>6.9438434631574</v>
      </c>
      <c r="H42" s="3" t="n">
        <v>6.5873147884222</v>
      </c>
      <c r="I42" s="3" t="n">
        <v>5.4829933788011</v>
      </c>
    </row>
    <row r="43" customFormat="false" ht="12.75" hidden="false" customHeight="false" outlineLevel="0" collapsed="false">
      <c r="A43" s="2" t="s">
        <v>11</v>
      </c>
      <c r="B43" s="2" t="s">
        <v>25</v>
      </c>
      <c r="C43" s="2" t="s">
        <v>14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</row>
    <row r="44" customFormat="false" ht="12.75" hidden="false" customHeight="false" outlineLevel="0" collapsed="false">
      <c r="A44" s="2" t="s">
        <v>11</v>
      </c>
      <c r="B44" s="2" t="s">
        <v>25</v>
      </c>
      <c r="C44" s="2" t="s">
        <v>16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</row>
    <row r="45" customFormat="false" ht="12.75" hidden="false" customHeight="false" outlineLevel="0" collapsed="false">
      <c r="A45" s="2" t="s">
        <v>11</v>
      </c>
      <c r="B45" s="2" t="s">
        <v>25</v>
      </c>
      <c r="C45" s="2" t="s">
        <v>18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</row>
    <row r="46" customFormat="false" ht="12.75" hidden="false" customHeight="false" outlineLevel="0" collapsed="false">
      <c r="A46" s="2" t="s">
        <v>11</v>
      </c>
      <c r="B46" s="2" t="s">
        <v>25</v>
      </c>
      <c r="C46" s="2" t="s">
        <v>20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</row>
    <row r="47" customFormat="false" ht="12.75" hidden="false" customHeight="false" outlineLevel="0" collapsed="false">
      <c r="A47" s="2" t="s">
        <v>11</v>
      </c>
      <c r="B47" s="2" t="s">
        <v>26</v>
      </c>
      <c r="C47" s="2" t="s">
        <v>13</v>
      </c>
      <c r="D47" s="3" t="n">
        <v>4.0699795790205</v>
      </c>
      <c r="E47" s="3" t="n">
        <v>4.2312854683671</v>
      </c>
      <c r="F47" s="3" t="n">
        <v>4.3512092435307</v>
      </c>
      <c r="G47" s="3" t="n">
        <v>4.2660000240835</v>
      </c>
      <c r="H47" s="3" t="n">
        <v>4.1864312013207</v>
      </c>
      <c r="I47" s="3" t="n">
        <v>3.8566078535354</v>
      </c>
    </row>
    <row r="48" customFormat="false" ht="12.75" hidden="false" customHeight="false" outlineLevel="0" collapsed="false">
      <c r="A48" s="2" t="s">
        <v>11</v>
      </c>
      <c r="B48" s="2" t="s">
        <v>26</v>
      </c>
      <c r="C48" s="2" t="s">
        <v>14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</row>
    <row r="49" customFormat="false" ht="12.75" hidden="false" customHeight="false" outlineLevel="0" collapsed="false">
      <c r="A49" s="2" t="s">
        <v>11</v>
      </c>
      <c r="B49" s="2" t="s">
        <v>26</v>
      </c>
      <c r="C49" s="2" t="s">
        <v>16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</row>
    <row r="50" customFormat="false" ht="12.75" hidden="false" customHeight="false" outlineLevel="0" collapsed="false">
      <c r="A50" s="2" t="s">
        <v>11</v>
      </c>
      <c r="B50" s="2" t="s">
        <v>26</v>
      </c>
      <c r="C50" s="2" t="s">
        <v>18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</row>
    <row r="51" customFormat="false" ht="12.75" hidden="false" customHeight="false" outlineLevel="0" collapsed="false">
      <c r="A51" s="2" t="s">
        <v>11</v>
      </c>
      <c r="B51" s="2" t="s">
        <v>26</v>
      </c>
      <c r="C51" s="2" t="s">
        <v>20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</row>
    <row r="52" customFormat="false" ht="12.75" hidden="false" customHeight="false" outlineLevel="0" collapsed="false">
      <c r="A52" s="2" t="s">
        <v>11</v>
      </c>
      <c r="B52" s="2" t="s">
        <v>27</v>
      </c>
      <c r="C52" s="2" t="s">
        <v>13</v>
      </c>
      <c r="D52" s="3" t="n">
        <v>6.5991087150315</v>
      </c>
      <c r="E52" s="3" t="n">
        <v>6.9632758327638</v>
      </c>
      <c r="F52" s="3" t="n">
        <v>7.2438034194649</v>
      </c>
      <c r="G52" s="3" t="n">
        <v>7.4490694849819</v>
      </c>
      <c r="H52" s="3" t="n">
        <v>7.7028434442202</v>
      </c>
      <c r="I52" s="3" t="n">
        <v>8.3810635815002</v>
      </c>
    </row>
    <row r="53" customFormat="false" ht="12.75" hidden="false" customHeight="false" outlineLevel="0" collapsed="false">
      <c r="A53" s="2" t="s">
        <v>11</v>
      </c>
      <c r="B53" s="2" t="s">
        <v>27</v>
      </c>
      <c r="C53" s="2" t="s">
        <v>14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</row>
    <row r="54" customFormat="false" ht="12.75" hidden="false" customHeight="false" outlineLevel="0" collapsed="false">
      <c r="A54" s="2" t="s">
        <v>11</v>
      </c>
      <c r="B54" s="2" t="s">
        <v>27</v>
      </c>
      <c r="C54" s="2" t="s">
        <v>16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</row>
    <row r="55" customFormat="false" ht="12.75" hidden="false" customHeight="false" outlineLevel="0" collapsed="false">
      <c r="A55" s="2" t="s">
        <v>11</v>
      </c>
      <c r="B55" s="2" t="s">
        <v>27</v>
      </c>
      <c r="C55" s="2" t="s">
        <v>18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</row>
    <row r="56" customFormat="false" ht="12.75" hidden="false" customHeight="false" outlineLevel="0" collapsed="false">
      <c r="A56" s="2" t="s">
        <v>11</v>
      </c>
      <c r="B56" s="2" t="s">
        <v>27</v>
      </c>
      <c r="C56" s="2" t="s">
        <v>20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3" activeCellId="1" sqref="A63:K74 H13"/>
    </sheetView>
  </sheetViews>
  <sheetFormatPr defaultRowHeight="12.75"/>
  <cols>
    <col collapsed="false" hidden="false" max="1" min="1" style="0" width="26.2857142857143"/>
    <col collapsed="false" hidden="false" max="2" min="2" style="0" width="16.2908163265306"/>
    <col collapsed="false" hidden="false" max="1025" min="3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customFormat="false" ht="25.5" hidden="false" customHeight="false" outlineLevel="0" collapsed="false">
      <c r="A2" s="2" t="s">
        <v>11</v>
      </c>
      <c r="B2" s="2" t="s">
        <v>13</v>
      </c>
      <c r="C2" s="3" t="n">
        <v>8.56109422064469</v>
      </c>
      <c r="D2" s="3" t="n">
        <v>9.41436213785856</v>
      </c>
      <c r="E2" s="3" t="n">
        <v>9.64129985748815</v>
      </c>
      <c r="F2" s="3" t="n">
        <v>9.30850151208304</v>
      </c>
      <c r="G2" s="3" t="n">
        <v>8.99548196583935</v>
      </c>
      <c r="H2" s="3" t="n">
        <v>7.87533149810341</v>
      </c>
    </row>
    <row r="3" customFormat="false" ht="25.5" hidden="false" customHeight="false" outlineLevel="0" collapsed="false">
      <c r="A3" s="2" t="s">
        <v>11</v>
      </c>
      <c r="B3" s="2" t="s">
        <v>14</v>
      </c>
      <c r="C3" s="3" t="n">
        <v>6.17021049156608</v>
      </c>
      <c r="D3" s="3" t="n">
        <v>6.00927476917423</v>
      </c>
      <c r="E3" s="3" t="n">
        <v>5.21758735155347</v>
      </c>
      <c r="F3" s="3" t="n">
        <v>4.1690763162331</v>
      </c>
      <c r="G3" s="3" t="n">
        <v>3.05641962143289</v>
      </c>
      <c r="H3" s="3" t="n">
        <v>0.48300697133693</v>
      </c>
    </row>
    <row r="4" customFormat="false" ht="25.5" hidden="false" customHeight="false" outlineLevel="0" collapsed="false">
      <c r="A4" s="2" t="s">
        <v>11</v>
      </c>
      <c r="B4" s="2" t="s">
        <v>16</v>
      </c>
      <c r="C4" s="3" t="n">
        <v>3.19291384599788</v>
      </c>
      <c r="D4" s="3" t="n">
        <v>2.31268024439426</v>
      </c>
      <c r="E4" s="3" t="n">
        <v>1.57226762283112</v>
      </c>
      <c r="F4" s="3" t="n">
        <v>0.974906063670688</v>
      </c>
      <c r="G4" s="3" t="n">
        <v>0.496168405542502</v>
      </c>
      <c r="H4" s="3" t="n">
        <v>0.0616791677031384</v>
      </c>
    </row>
    <row r="5" customFormat="false" ht="25.5" hidden="false" customHeight="false" outlineLevel="0" collapsed="false">
      <c r="A5" s="2" t="s">
        <v>11</v>
      </c>
      <c r="B5" s="2" t="s">
        <v>18</v>
      </c>
      <c r="C5" s="3" t="n">
        <v>0.780779815155907</v>
      </c>
      <c r="D5" s="3" t="n">
        <v>0.62606394057221</v>
      </c>
      <c r="E5" s="3" t="n">
        <v>0.518785026017257</v>
      </c>
      <c r="F5" s="3" t="n">
        <v>0.459254811457506</v>
      </c>
      <c r="G5" s="3" t="n">
        <v>0.457135651496569</v>
      </c>
      <c r="H5" s="3" t="n">
        <v>1.11683190859949</v>
      </c>
    </row>
    <row r="6" customFormat="false" ht="25.5" hidden="false" customHeight="false" outlineLevel="0" collapsed="false">
      <c r="A6" s="2" t="s">
        <v>11</v>
      </c>
      <c r="B6" s="2" t="s">
        <v>20</v>
      </c>
      <c r="C6" s="3" t="n">
        <v>0.659896799079974</v>
      </c>
      <c r="D6" s="3" t="n">
        <v>0.834431423663568</v>
      </c>
      <c r="E6" s="3" t="n">
        <v>0.957296816258384</v>
      </c>
      <c r="F6" s="3" t="n">
        <v>1.08773372927261</v>
      </c>
      <c r="G6" s="3" t="n">
        <v>1.20268537906291</v>
      </c>
      <c r="H6" s="3" t="n">
        <v>0.962588666099028</v>
      </c>
    </row>
    <row r="8" customFormat="false" ht="12.75" hidden="false" customHeight="false" outlineLevel="0" collapsed="false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r="9" customFormat="false" ht="12.8" hidden="false" customHeight="false" outlineLevel="0" collapsed="false">
      <c r="A9" s="6"/>
      <c r="B9" s="6" t="s">
        <v>13</v>
      </c>
      <c r="C9" s="7" t="n">
        <f aca="false">$C$2/SUM($C2:$C6)</f>
        <v>0.44209349673252</v>
      </c>
      <c r="D9" s="7" t="n">
        <f aca="false">$D$2/SUM($D2:$D6)</f>
        <v>0.490412777130438</v>
      </c>
      <c r="E9" s="7" t="n">
        <f aca="false">$E$2/SUM($E2:$E6)</f>
        <v>0.538402436563913</v>
      </c>
      <c r="F9" s="7" t="n">
        <f aca="false">$F$2/SUM($F2:$F6)</f>
        <v>0.581800528187936</v>
      </c>
      <c r="G9" s="7" t="n">
        <f aca="false">$G$2/SUM($G2:$G6)</f>
        <v>0.633132809861813</v>
      </c>
      <c r="H9" s="7" t="n">
        <f aca="false">$H$2/SUM($H2:$H6)</f>
        <v>0.750071702809876</v>
      </c>
    </row>
    <row r="10" customFormat="false" ht="12.8" hidden="false" customHeight="false" outlineLevel="0" collapsed="false">
      <c r="A10" s="6"/>
      <c r="B10" s="6" t="s">
        <v>14</v>
      </c>
      <c r="C10" s="7" t="n">
        <f aca="false">$C$3/SUM($C2:$C6)</f>
        <v>0.318628654408935</v>
      </c>
      <c r="D10" s="7" t="n">
        <f aca="false">$D$3/SUM($D2:$D6)</f>
        <v>0.313035029345169</v>
      </c>
      <c r="E10" s="7" t="n">
        <f aca="false">$E$3/SUM($E2:$E6)</f>
        <v>0.291367531825041</v>
      </c>
      <c r="F10" s="7" t="n">
        <f aca="false">$F$3/SUM($F2:$F6)</f>
        <v>0.260575861720781</v>
      </c>
      <c r="G10" s="7" t="n">
        <f aca="false">$G$3/SUM($G2:$G6)</f>
        <v>0.215121274255595</v>
      </c>
      <c r="H10" s="7" t="n">
        <f aca="false">$H$3/SUM($H2:$H6)</f>
        <v>0.0460031252712323</v>
      </c>
    </row>
    <row r="11" customFormat="false" ht="12.8" hidden="false" customHeight="false" outlineLevel="0" collapsed="false">
      <c r="A11" s="6"/>
      <c r="B11" s="6" t="s">
        <v>16</v>
      </c>
      <c r="C11" s="7" t="n">
        <f aca="false">$C$4/SUM($C2:$C6)</f>
        <v>0.164881545578479</v>
      </c>
      <c r="D11" s="7" t="n">
        <f aca="false">$D$4/SUM($D2:$D6)</f>
        <v>0.120472096214272</v>
      </c>
      <c r="E11" s="7" t="n">
        <f aca="false">$E$4/SUM($E2:$E6)</f>
        <v>0.0878006836811906</v>
      </c>
      <c r="F11" s="7" t="n">
        <f aca="false">$F$4/SUM($F2:$F6)</f>
        <v>0.0609336381415381</v>
      </c>
      <c r="G11" s="7" t="n">
        <f aca="false">$G$4/SUM($G2:$G6)</f>
        <v>0.0349220306325708</v>
      </c>
      <c r="H11" s="7" t="n">
        <f aca="false">$H$4/SUM($H2:$H6)</f>
        <v>0.00587452075612697</v>
      </c>
    </row>
    <row r="12" customFormat="false" ht="12.8" hidden="false" customHeight="false" outlineLevel="0" collapsed="false">
      <c r="A12" s="6"/>
      <c r="B12" s="6" t="s">
        <v>18</v>
      </c>
      <c r="C12" s="7" t="n">
        <f aca="false">$C$5/SUM($C2:$C6)</f>
        <v>0.0403193411688035</v>
      </c>
      <c r="D12" s="7" t="n">
        <f aca="false">$D$5/SUM($D2:$D6)</f>
        <v>0.0326129111310224</v>
      </c>
      <c r="E12" s="7" t="n">
        <f aca="false">$E$5/SUM($E2:$E6)</f>
        <v>0.028970691316444</v>
      </c>
      <c r="F12" s="7" t="n">
        <f aca="false">$F$5/SUM($F2:$F6)</f>
        <v>0.028704372184072</v>
      </c>
      <c r="G12" s="7" t="n">
        <f aca="false">$G$5/SUM($G2:$G6)</f>
        <v>0.0321747718042396</v>
      </c>
      <c r="H12" s="7" t="n">
        <f aca="false">$H$5/SUM($H2:$H6)</f>
        <v>0.10637063489167</v>
      </c>
    </row>
    <row r="13" customFormat="false" ht="12.8" hidden="false" customHeight="false" outlineLevel="0" collapsed="false">
      <c r="A13" s="6"/>
      <c r="B13" s="6" t="s">
        <v>20</v>
      </c>
      <c r="C13" s="7" t="n">
        <f aca="false">$C$6/SUM($C2:$C6)</f>
        <v>0.0340769621112631</v>
      </c>
      <c r="D13" s="7" t="n">
        <f aca="false">$D$6/SUM($D2:$D6)</f>
        <v>0.0434671861790987</v>
      </c>
      <c r="E13" s="7" t="n">
        <f aca="false">$E$6/SUM($E2:$E6)</f>
        <v>0.0534586566134113</v>
      </c>
      <c r="F13" s="7" t="n">
        <f aca="false">$F$6/SUM($F2:$F6)</f>
        <v>0.0679855997656725</v>
      </c>
      <c r="G13" s="7" t="n">
        <f aca="false">$G$6/SUM($G2:$G6)</f>
        <v>0.0846491134457816</v>
      </c>
      <c r="H13" s="7" t="n">
        <f aca="false">$H$6/SUM($H2:$H6)</f>
        <v>0.0916800162710947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1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80" zoomScaleNormal="80" zoomScalePageLayoutView="100" workbookViewId="0">
      <selection pane="topLeft" activeCell="B130" activeCellId="1" sqref="A63:K74 B130"/>
    </sheetView>
  </sheetViews>
  <sheetFormatPr defaultRowHeight="12.75"/>
  <cols>
    <col collapsed="false" hidden="false" max="1" min="1" style="0" width="42.1428571428571"/>
    <col collapsed="false" hidden="false" max="2" min="2" style="0" width="44.1428571428571"/>
    <col collapsed="false" hidden="false" max="3" min="3" style="0" width="29.1377551020408"/>
    <col collapsed="false" hidden="false" max="4" min="4" style="0" width="16.4234693877551"/>
    <col collapsed="false" hidden="false" max="5" min="5" style="0" width="19.7091836734694"/>
    <col collapsed="false" hidden="false" max="6" min="6" style="0" width="11.5714285714286"/>
    <col collapsed="false" hidden="false" max="7" min="7" style="0" width="13.7040816326531"/>
    <col collapsed="false" hidden="false" max="8" min="8" style="0" width="17.4234693877551"/>
    <col collapsed="false" hidden="false" max="1025" min="9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75" hidden="false" customHeight="false" outlineLevel="0" collapsed="false">
      <c r="A2" s="2" t="s">
        <v>11</v>
      </c>
      <c r="B2" s="2" t="s">
        <v>29</v>
      </c>
      <c r="C2" s="2" t="s">
        <v>12</v>
      </c>
      <c r="D2" s="2" t="s">
        <v>20</v>
      </c>
      <c r="E2" s="3" t="n">
        <v>0.1954129886152</v>
      </c>
      <c r="F2" s="3" t="n">
        <v>0.1741651348409</v>
      </c>
      <c r="G2" s="3" t="n">
        <v>0.1544252758976</v>
      </c>
      <c r="H2" s="3" t="n">
        <v>0.1347199917937</v>
      </c>
      <c r="I2" s="3" t="n">
        <v>0.117827413436</v>
      </c>
      <c r="J2" s="3" t="n">
        <v>0.0694936375064</v>
      </c>
    </row>
    <row r="3" customFormat="false" ht="12.75" hidden="false" customHeight="false" outlineLevel="0" collapsed="false">
      <c r="A3" s="2" t="s">
        <v>11</v>
      </c>
      <c r="B3" s="2" t="s">
        <v>29</v>
      </c>
      <c r="C3" s="2" t="s">
        <v>12</v>
      </c>
      <c r="D3" s="2" t="s">
        <v>13</v>
      </c>
      <c r="E3" s="3" t="n">
        <v>4.84027161402</v>
      </c>
      <c r="F3" s="3" t="n">
        <v>5.288767857291</v>
      </c>
      <c r="G3" s="3" t="n">
        <v>5.507672597153</v>
      </c>
      <c r="H3" s="3" t="n">
        <v>5.509669142073</v>
      </c>
      <c r="I3" s="3" t="n">
        <v>5.513882573263</v>
      </c>
      <c r="J3" s="3" t="n">
        <v>5.267328369417</v>
      </c>
    </row>
    <row r="4" customFormat="false" ht="12.75" hidden="false" customHeight="false" outlineLevel="0" collapsed="false">
      <c r="A4" s="2" t="s">
        <v>11</v>
      </c>
      <c r="B4" s="2" t="s">
        <v>29</v>
      </c>
      <c r="C4" s="2" t="s">
        <v>12</v>
      </c>
      <c r="D4" s="2" t="s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</row>
    <row r="5" customFormat="false" ht="12.75" hidden="false" customHeight="false" outlineLevel="0" collapsed="false">
      <c r="A5" s="2" t="s">
        <v>11</v>
      </c>
      <c r="B5" s="2" t="s">
        <v>29</v>
      </c>
      <c r="C5" s="2" t="s">
        <v>12</v>
      </c>
      <c r="D5" s="2" t="s">
        <v>14</v>
      </c>
      <c r="E5" s="3" t="n">
        <v>0.0114311520028</v>
      </c>
      <c r="F5" s="3" t="n">
        <v>0.0101882093818</v>
      </c>
      <c r="G5" s="3" t="n">
        <v>0.0090334778818</v>
      </c>
      <c r="H5" s="3" t="n">
        <v>0.0078807704905</v>
      </c>
      <c r="I5" s="3" t="n">
        <v>0.0068925973381</v>
      </c>
      <c r="J5" s="3" t="n">
        <v>0.0040652299794</v>
      </c>
    </row>
    <row r="6" customFormat="false" ht="12.75" hidden="false" customHeight="false" outlineLevel="0" collapsed="false">
      <c r="A6" s="2" t="s">
        <v>11</v>
      </c>
      <c r="B6" s="2" t="s">
        <v>29</v>
      </c>
      <c r="C6" s="2" t="s">
        <v>12</v>
      </c>
      <c r="D6" s="2" t="s">
        <v>18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</row>
    <row r="7" customFormat="false" ht="12.75" hidden="false" customHeight="false" outlineLevel="0" collapsed="false">
      <c r="A7" s="2" t="s">
        <v>11</v>
      </c>
      <c r="B7" s="2" t="s">
        <v>29</v>
      </c>
      <c r="C7" s="2" t="s">
        <v>15</v>
      </c>
      <c r="D7" s="2" t="s">
        <v>20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</row>
    <row r="8" customFormat="false" ht="12.75" hidden="false" customHeight="false" outlineLevel="0" collapsed="false">
      <c r="A8" s="2" t="s">
        <v>11</v>
      </c>
      <c r="B8" s="2" t="s">
        <v>29</v>
      </c>
      <c r="C8" s="2" t="s">
        <v>15</v>
      </c>
      <c r="D8" s="2" t="s">
        <v>13</v>
      </c>
      <c r="E8" s="3" t="n">
        <v>0.9861219655937</v>
      </c>
      <c r="F8" s="3" t="n">
        <v>1.0078790359868</v>
      </c>
      <c r="G8" s="3" t="n">
        <v>0.9024886070805</v>
      </c>
      <c r="H8" s="3" t="n">
        <v>0.7598713181816</v>
      </c>
      <c r="I8" s="3" t="n">
        <v>0.5953514330772</v>
      </c>
      <c r="J8" s="3" t="n">
        <v>0.268662647033</v>
      </c>
    </row>
    <row r="9" customFormat="false" ht="12.75" hidden="false" customHeight="false" outlineLevel="0" collapsed="false">
      <c r="A9" s="2" t="s">
        <v>11</v>
      </c>
      <c r="B9" s="2" t="s">
        <v>29</v>
      </c>
      <c r="C9" s="2" t="s">
        <v>15</v>
      </c>
      <c r="D9" s="2" t="s">
        <v>16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</row>
    <row r="10" customFormat="false" ht="12.75" hidden="false" customHeight="false" outlineLevel="0" collapsed="false">
      <c r="A10" s="2" t="s">
        <v>11</v>
      </c>
      <c r="B10" s="2" t="s">
        <v>29</v>
      </c>
      <c r="C10" s="2" t="s">
        <v>15</v>
      </c>
      <c r="D10" s="2" t="s">
        <v>14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</row>
    <row r="11" customFormat="false" ht="12.75" hidden="false" customHeight="false" outlineLevel="0" collapsed="false">
      <c r="A11" s="2" t="s">
        <v>11</v>
      </c>
      <c r="B11" s="2" t="s">
        <v>29</v>
      </c>
      <c r="C11" s="2" t="s">
        <v>15</v>
      </c>
      <c r="D11" s="2" t="s">
        <v>18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</row>
    <row r="12" customFormat="false" ht="12.75" hidden="false" customHeight="false" outlineLevel="0" collapsed="false">
      <c r="A12" s="2" t="s">
        <v>11</v>
      </c>
      <c r="B12" s="2" t="s">
        <v>29</v>
      </c>
      <c r="C12" s="2" t="s">
        <v>17</v>
      </c>
      <c r="D12" s="2" t="s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</row>
    <row r="13" customFormat="false" ht="12.75" hidden="false" customHeight="false" outlineLevel="0" collapsed="false">
      <c r="A13" s="2" t="s">
        <v>11</v>
      </c>
      <c r="B13" s="2" t="s">
        <v>29</v>
      </c>
      <c r="C13" s="2" t="s">
        <v>17</v>
      </c>
      <c r="D13" s="2" t="s">
        <v>13</v>
      </c>
      <c r="E13" s="3" t="n">
        <v>7.46208576647</v>
      </c>
      <c r="F13" s="3" t="n">
        <v>8.65239467471</v>
      </c>
      <c r="G13" s="3" t="n">
        <v>9.430851692383</v>
      </c>
      <c r="H13" s="3" t="n">
        <v>8.791425383536</v>
      </c>
      <c r="I13" s="3" t="n">
        <v>8.208586334716</v>
      </c>
      <c r="J13" s="3" t="n">
        <v>6.736188538315</v>
      </c>
    </row>
    <row r="14" customFormat="false" ht="12.75" hidden="false" customHeight="false" outlineLevel="0" collapsed="false">
      <c r="A14" s="2" t="s">
        <v>11</v>
      </c>
      <c r="B14" s="2" t="s">
        <v>29</v>
      </c>
      <c r="C14" s="2" t="s">
        <v>17</v>
      </c>
      <c r="D14" s="2" t="s">
        <v>16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</row>
    <row r="15" customFormat="false" ht="12.75" hidden="false" customHeight="false" outlineLevel="0" collapsed="false">
      <c r="A15" s="2" t="s">
        <v>11</v>
      </c>
      <c r="B15" s="2" t="s">
        <v>29</v>
      </c>
      <c r="C15" s="2" t="s">
        <v>17</v>
      </c>
      <c r="D15" s="2" t="s">
        <v>14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</row>
    <row r="16" customFormat="false" ht="12.75" hidden="false" customHeight="false" outlineLevel="0" collapsed="false">
      <c r="A16" s="2" t="s">
        <v>11</v>
      </c>
      <c r="B16" s="2" t="s">
        <v>29</v>
      </c>
      <c r="C16" s="2" t="s">
        <v>17</v>
      </c>
      <c r="D16" s="2" t="s">
        <v>18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</row>
    <row r="17" customFormat="false" ht="12.75" hidden="false" customHeight="false" outlineLevel="0" collapsed="false">
      <c r="A17" s="2" t="s">
        <v>11</v>
      </c>
      <c r="B17" s="2" t="s">
        <v>29</v>
      </c>
      <c r="C17" s="2" t="s">
        <v>19</v>
      </c>
      <c r="D17" s="2" t="s">
        <v>20</v>
      </c>
      <c r="E17" s="3" t="n">
        <v>0.775167292448</v>
      </c>
      <c r="F17" s="3" t="n">
        <v>0.6906250364843</v>
      </c>
      <c r="G17" s="3" t="n">
        <v>0.5699013192188</v>
      </c>
      <c r="H17" s="3" t="n">
        <v>0.6609105678633</v>
      </c>
      <c r="I17" s="3" t="n">
        <v>0.954395923153</v>
      </c>
      <c r="J17" s="3" t="n">
        <v>1.4937473471253</v>
      </c>
    </row>
    <row r="18" customFormat="false" ht="12.75" hidden="false" customHeight="false" outlineLevel="0" collapsed="false">
      <c r="A18" s="2" t="s">
        <v>11</v>
      </c>
      <c r="B18" s="2" t="s">
        <v>29</v>
      </c>
      <c r="C18" s="2" t="s">
        <v>19</v>
      </c>
      <c r="D18" s="2" t="s">
        <v>13</v>
      </c>
      <c r="E18" s="3" t="n">
        <v>6.697607459559</v>
      </c>
      <c r="F18" s="3" t="n">
        <v>6.7856104909371</v>
      </c>
      <c r="G18" s="3" t="n">
        <v>6.4177325593281</v>
      </c>
      <c r="H18" s="3" t="n">
        <v>6.5716235261973</v>
      </c>
      <c r="I18" s="3" t="n">
        <v>6.9822550954687</v>
      </c>
      <c r="J18" s="3" t="n">
        <v>4.9722339698245</v>
      </c>
    </row>
    <row r="19" customFormat="false" ht="12.75" hidden="false" customHeight="false" outlineLevel="0" collapsed="false">
      <c r="A19" s="2" t="s">
        <v>11</v>
      </c>
      <c r="B19" s="2" t="s">
        <v>29</v>
      </c>
      <c r="C19" s="2" t="s">
        <v>19</v>
      </c>
      <c r="D19" s="2" t="s">
        <v>16</v>
      </c>
      <c r="E19" s="3" t="n">
        <v>5.316036825379</v>
      </c>
      <c r="F19" s="3" t="n">
        <v>3.9803818114304</v>
      </c>
      <c r="G19" s="3" t="n">
        <v>2.6618780789847</v>
      </c>
      <c r="H19" s="3" t="n">
        <v>1.6246237592179</v>
      </c>
      <c r="I19" s="3" t="n">
        <v>0.7003832099183</v>
      </c>
      <c r="J19" s="3" t="n">
        <v>0.0077423160011</v>
      </c>
    </row>
    <row r="20" customFormat="false" ht="12.75" hidden="false" customHeight="false" outlineLevel="0" collapsed="false">
      <c r="A20" s="2" t="s">
        <v>11</v>
      </c>
      <c r="B20" s="2" t="s">
        <v>29</v>
      </c>
      <c r="C20" s="2" t="s">
        <v>19</v>
      </c>
      <c r="D20" s="2" t="s">
        <v>14</v>
      </c>
      <c r="E20" s="3" t="n">
        <v>13.865997065935</v>
      </c>
      <c r="F20" s="3" t="n">
        <v>16.3101477708169</v>
      </c>
      <c r="G20" s="3" t="n">
        <v>15.4232811501518</v>
      </c>
      <c r="H20" s="3" t="n">
        <v>12.9555016263446</v>
      </c>
      <c r="I20" s="3" t="n">
        <v>9.6096979249698</v>
      </c>
      <c r="J20" s="3" t="n">
        <v>0.801899817733</v>
      </c>
    </row>
    <row r="21" customFormat="false" ht="12.75" hidden="false" customHeight="false" outlineLevel="0" collapsed="false">
      <c r="A21" s="2" t="s">
        <v>11</v>
      </c>
      <c r="B21" s="2" t="s">
        <v>29</v>
      </c>
      <c r="C21" s="2" t="s">
        <v>19</v>
      </c>
      <c r="D21" s="2" t="s">
        <v>18</v>
      </c>
      <c r="E21" s="3" t="n">
        <v>3.083210982819</v>
      </c>
      <c r="F21" s="3" t="n">
        <v>2.3675569808618</v>
      </c>
      <c r="G21" s="3" t="n">
        <v>1.6599660953938</v>
      </c>
      <c r="H21" s="3" t="n">
        <v>1.0911368843508</v>
      </c>
      <c r="I21" s="3" t="n">
        <v>0.7661059574284</v>
      </c>
      <c r="J21" s="3" t="n">
        <v>2.9668317541083</v>
      </c>
    </row>
    <row r="22" customFormat="false" ht="12.75" hidden="false" customHeight="false" outlineLevel="0" collapsed="false">
      <c r="A22" s="2" t="s">
        <v>11</v>
      </c>
      <c r="B22" s="2" t="s">
        <v>29</v>
      </c>
      <c r="C22" s="2" t="s">
        <v>21</v>
      </c>
      <c r="D22" s="2" t="s">
        <v>20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</row>
    <row r="23" customFormat="false" ht="12.75" hidden="false" customHeight="false" outlineLevel="0" collapsed="false">
      <c r="A23" s="2" t="s">
        <v>11</v>
      </c>
      <c r="B23" s="2" t="s">
        <v>29</v>
      </c>
      <c r="C23" s="2" t="s">
        <v>21</v>
      </c>
      <c r="D23" s="2" t="s">
        <v>13</v>
      </c>
      <c r="E23" s="3" t="n">
        <v>2.40952624102</v>
      </c>
      <c r="F23" s="3" t="n">
        <v>2.5533827742506</v>
      </c>
      <c r="G23" s="3" t="n">
        <v>2.5847975654719</v>
      </c>
      <c r="H23" s="3" t="n">
        <v>2.5129233870869</v>
      </c>
      <c r="I23" s="3" t="n">
        <v>2.5482947518526</v>
      </c>
      <c r="J23" s="3" t="n">
        <v>2.6792279903999</v>
      </c>
    </row>
    <row r="24" customFormat="false" ht="12.75" hidden="false" customHeight="false" outlineLevel="0" collapsed="false">
      <c r="A24" s="2" t="s">
        <v>11</v>
      </c>
      <c r="B24" s="2" t="s">
        <v>29</v>
      </c>
      <c r="C24" s="2" t="s">
        <v>21</v>
      </c>
      <c r="D24" s="2" t="s">
        <v>16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</row>
    <row r="25" customFormat="false" ht="12.75" hidden="false" customHeight="false" outlineLevel="0" collapsed="false">
      <c r="A25" s="2" t="s">
        <v>11</v>
      </c>
      <c r="B25" s="2" t="s">
        <v>29</v>
      </c>
      <c r="C25" s="2" t="s">
        <v>21</v>
      </c>
      <c r="D25" s="2" t="s">
        <v>14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</row>
    <row r="26" customFormat="false" ht="12.75" hidden="false" customHeight="false" outlineLevel="0" collapsed="false">
      <c r="A26" s="2" t="s">
        <v>11</v>
      </c>
      <c r="B26" s="2" t="s">
        <v>29</v>
      </c>
      <c r="C26" s="2" t="s">
        <v>21</v>
      </c>
      <c r="D26" s="2" t="s">
        <v>18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</row>
    <row r="27" customFormat="false" ht="12.75" hidden="false" customHeight="false" outlineLevel="0" collapsed="false">
      <c r="A27" s="2" t="s">
        <v>11</v>
      </c>
      <c r="B27" s="2" t="s">
        <v>29</v>
      </c>
      <c r="C27" s="2" t="s">
        <v>22</v>
      </c>
      <c r="D27" s="2" t="s">
        <v>20</v>
      </c>
      <c r="E27" s="3" t="n">
        <v>0.0729975126262</v>
      </c>
      <c r="F27" s="3" t="n">
        <v>0.0508356053839</v>
      </c>
      <c r="G27" s="3" t="n">
        <v>0.0373314308447</v>
      </c>
      <c r="H27" s="3" t="n">
        <v>0.0275224095564</v>
      </c>
      <c r="I27" s="3" t="n">
        <v>0.0203964645557</v>
      </c>
      <c r="J27" s="3" t="n">
        <v>0.0070594207378</v>
      </c>
    </row>
    <row r="28" customFormat="false" ht="12.75" hidden="false" customHeight="false" outlineLevel="0" collapsed="false">
      <c r="A28" s="2" t="s">
        <v>11</v>
      </c>
      <c r="B28" s="2" t="s">
        <v>29</v>
      </c>
      <c r="C28" s="2" t="s">
        <v>22</v>
      </c>
      <c r="D28" s="2" t="s">
        <v>13</v>
      </c>
      <c r="E28" s="3" t="n">
        <v>0.496823508723</v>
      </c>
      <c r="F28" s="3" t="n">
        <v>0.6091698121742</v>
      </c>
      <c r="G28" s="3" t="n">
        <v>0.6759322853715</v>
      </c>
      <c r="H28" s="3" t="n">
        <v>0.7056717707401</v>
      </c>
      <c r="I28" s="3" t="n">
        <v>0.7273263471405</v>
      </c>
      <c r="J28" s="3" t="n">
        <v>0.7003929602238</v>
      </c>
    </row>
    <row r="29" customFormat="false" ht="12.75" hidden="false" customHeight="false" outlineLevel="0" collapsed="false">
      <c r="A29" s="2" t="s">
        <v>11</v>
      </c>
      <c r="B29" s="2" t="s">
        <v>29</v>
      </c>
      <c r="C29" s="2" t="s">
        <v>22</v>
      </c>
      <c r="D29" s="2" t="s">
        <v>16</v>
      </c>
      <c r="E29" s="3" t="n">
        <v>0.017743697172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</row>
    <row r="30" customFormat="false" ht="12.75" hidden="false" customHeight="false" outlineLevel="0" collapsed="false">
      <c r="A30" s="2" t="s">
        <v>11</v>
      </c>
      <c r="B30" s="2" t="s">
        <v>29</v>
      </c>
      <c r="C30" s="2" t="s">
        <v>22</v>
      </c>
      <c r="D30" s="2" t="s">
        <v>14</v>
      </c>
      <c r="E30" s="3" t="n">
        <v>0.2777014350164</v>
      </c>
      <c r="F30" s="3" t="n">
        <v>0.2264010344524</v>
      </c>
      <c r="G30" s="3" t="n">
        <v>0.1880746333545</v>
      </c>
      <c r="H30" s="3" t="n">
        <v>0.154364392484</v>
      </c>
      <c r="I30" s="3" t="n">
        <v>0.1270844190704</v>
      </c>
      <c r="J30" s="3" t="n">
        <v>0.0591583164475</v>
      </c>
    </row>
    <row r="31" customFormat="false" ht="12.75" hidden="false" customHeight="false" outlineLevel="0" collapsed="false">
      <c r="A31" s="2" t="s">
        <v>11</v>
      </c>
      <c r="B31" s="2" t="s">
        <v>29</v>
      </c>
      <c r="C31" s="2" t="s">
        <v>22</v>
      </c>
      <c r="D31" s="2" t="s">
        <v>18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</row>
    <row r="32" customFormat="false" ht="12.75" hidden="false" customHeight="false" outlineLevel="0" collapsed="false">
      <c r="A32" s="2" t="s">
        <v>11</v>
      </c>
      <c r="B32" s="2" t="s">
        <v>29</v>
      </c>
      <c r="C32" s="2" t="s">
        <v>23</v>
      </c>
      <c r="D32" s="2" t="s">
        <v>20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</row>
    <row r="33" customFormat="false" ht="12.75" hidden="false" customHeight="false" outlineLevel="0" collapsed="false">
      <c r="A33" s="2" t="s">
        <v>11</v>
      </c>
      <c r="B33" s="2" t="s">
        <v>29</v>
      </c>
      <c r="C33" s="2" t="s">
        <v>23</v>
      </c>
      <c r="D33" s="2" t="s">
        <v>13</v>
      </c>
      <c r="E33" s="3" t="n">
        <v>4.199692135318</v>
      </c>
      <c r="F33" s="3" t="n">
        <v>4.3625898830129</v>
      </c>
      <c r="G33" s="3" t="n">
        <v>4.1052564749503</v>
      </c>
      <c r="H33" s="3" t="n">
        <v>3.4232421197469</v>
      </c>
      <c r="I33" s="3" t="n">
        <v>2.6999480219198</v>
      </c>
      <c r="J33" s="3" t="n">
        <v>1.791768086989</v>
      </c>
    </row>
    <row r="34" customFormat="false" ht="12.75" hidden="false" customHeight="false" outlineLevel="0" collapsed="false">
      <c r="A34" s="2" t="s">
        <v>11</v>
      </c>
      <c r="B34" s="2" t="s">
        <v>29</v>
      </c>
      <c r="C34" s="2" t="s">
        <v>23</v>
      </c>
      <c r="D34" s="2" t="s">
        <v>16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</row>
    <row r="35" customFormat="false" ht="12.75" hidden="false" customHeight="false" outlineLevel="0" collapsed="false">
      <c r="A35" s="2" t="s">
        <v>11</v>
      </c>
      <c r="B35" s="2" t="s">
        <v>29</v>
      </c>
      <c r="C35" s="2" t="s">
        <v>23</v>
      </c>
      <c r="D35" s="2" t="s">
        <v>14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</row>
    <row r="36" customFormat="false" ht="12.75" hidden="false" customHeight="false" outlineLevel="0" collapsed="false">
      <c r="A36" s="2" t="s">
        <v>11</v>
      </c>
      <c r="B36" s="2" t="s">
        <v>29</v>
      </c>
      <c r="C36" s="2" t="s">
        <v>23</v>
      </c>
      <c r="D36" s="2" t="s">
        <v>18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</row>
    <row r="37" customFormat="false" ht="12.75" hidden="false" customHeight="false" outlineLevel="0" collapsed="false">
      <c r="A37" s="2" t="s">
        <v>11</v>
      </c>
      <c r="B37" s="2" t="s">
        <v>29</v>
      </c>
      <c r="C37" s="2" t="s">
        <v>24</v>
      </c>
      <c r="D37" s="2" t="s">
        <v>20</v>
      </c>
      <c r="E37" s="3" t="n">
        <v>0.0324689188127</v>
      </c>
      <c r="F37" s="3" t="n">
        <v>0.1059643443533</v>
      </c>
      <c r="G37" s="3" t="n">
        <v>0.1572848669631</v>
      </c>
      <c r="H37" s="3" t="n">
        <v>0.1925577936823</v>
      </c>
      <c r="I37" s="3" t="n">
        <v>0.1948219719605</v>
      </c>
      <c r="J37" s="3" t="n">
        <v>0.161595643086</v>
      </c>
    </row>
    <row r="38" customFormat="false" ht="12.75" hidden="false" customHeight="false" outlineLevel="0" collapsed="false">
      <c r="A38" s="2" t="s">
        <v>11</v>
      </c>
      <c r="B38" s="2" t="s">
        <v>29</v>
      </c>
      <c r="C38" s="2" t="s">
        <v>24</v>
      </c>
      <c r="D38" s="2" t="s">
        <v>13</v>
      </c>
      <c r="E38" s="3" t="n">
        <v>0.5954285999849</v>
      </c>
      <c r="F38" s="3" t="n">
        <v>0.7226104846989</v>
      </c>
      <c r="G38" s="3" t="n">
        <v>0.7518660569869</v>
      </c>
      <c r="H38" s="3" t="n">
        <v>0.7071063782482</v>
      </c>
      <c r="I38" s="3" t="n">
        <v>0.6570998987161</v>
      </c>
      <c r="J38" s="3" t="n">
        <v>0.3725084116173</v>
      </c>
    </row>
    <row r="39" customFormat="false" ht="12.75" hidden="false" customHeight="false" outlineLevel="0" collapsed="false">
      <c r="A39" s="2" t="s">
        <v>11</v>
      </c>
      <c r="B39" s="2" t="s">
        <v>29</v>
      </c>
      <c r="C39" s="2" t="s">
        <v>24</v>
      </c>
      <c r="D39" s="2" t="s">
        <v>16</v>
      </c>
      <c r="E39" s="3" t="n">
        <v>0.238136801886</v>
      </c>
      <c r="F39" s="3" t="n">
        <v>0.1521933165107</v>
      </c>
      <c r="G39" s="3" t="n">
        <v>0.0763597448323</v>
      </c>
      <c r="H39" s="3" t="n">
        <v>0.0190089009544</v>
      </c>
      <c r="I39" s="3" t="n">
        <v>0.0116008221026</v>
      </c>
      <c r="J39" s="3" t="n">
        <v>0.000305130545</v>
      </c>
    </row>
    <row r="40" customFormat="false" ht="12.75" hidden="false" customHeight="false" outlineLevel="0" collapsed="false">
      <c r="A40" s="2" t="s">
        <v>11</v>
      </c>
      <c r="B40" s="2" t="s">
        <v>29</v>
      </c>
      <c r="C40" s="2" t="s">
        <v>24</v>
      </c>
      <c r="D40" s="2" t="s">
        <v>14</v>
      </c>
      <c r="E40" s="3" t="n">
        <v>0.5395217728971</v>
      </c>
      <c r="F40" s="3" t="n">
        <v>0.4529275969839</v>
      </c>
      <c r="G40" s="3" t="n">
        <v>0.3554361407775</v>
      </c>
      <c r="H40" s="3" t="n">
        <v>0.2710048752051</v>
      </c>
      <c r="I40" s="3" t="n">
        <v>0.2198073248379</v>
      </c>
      <c r="J40" s="3" t="n">
        <v>0.1254052738665</v>
      </c>
    </row>
    <row r="41" customFormat="false" ht="12.75" hidden="false" customHeight="false" outlineLevel="0" collapsed="false">
      <c r="A41" s="2" t="s">
        <v>11</v>
      </c>
      <c r="B41" s="2" t="s">
        <v>29</v>
      </c>
      <c r="C41" s="2" t="s">
        <v>24</v>
      </c>
      <c r="D41" s="2" t="s">
        <v>18</v>
      </c>
      <c r="E41" s="3" t="n">
        <v>0.1205084795549</v>
      </c>
      <c r="F41" s="3" t="n">
        <v>0.1293459771996</v>
      </c>
      <c r="G41" s="3" t="n">
        <v>0.1280871441171</v>
      </c>
      <c r="H41" s="3" t="n">
        <v>0.1236871218841</v>
      </c>
      <c r="I41" s="3" t="n">
        <v>0.1171281408317</v>
      </c>
      <c r="J41" s="3" t="n">
        <v>0.0924352955654</v>
      </c>
    </row>
    <row r="42" customFormat="false" ht="12.75" hidden="false" customHeight="false" outlineLevel="0" collapsed="false">
      <c r="A42" s="2" t="s">
        <v>11</v>
      </c>
      <c r="B42" s="2" t="s">
        <v>29</v>
      </c>
      <c r="C42" s="2" t="s">
        <v>25</v>
      </c>
      <c r="D42" s="2" t="s">
        <v>20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</row>
    <row r="43" customFormat="false" ht="12.75" hidden="false" customHeight="false" outlineLevel="0" collapsed="false">
      <c r="A43" s="2" t="s">
        <v>11</v>
      </c>
      <c r="B43" s="2" t="s">
        <v>29</v>
      </c>
      <c r="C43" s="2" t="s">
        <v>25</v>
      </c>
      <c r="D43" s="2" t="s">
        <v>13</v>
      </c>
      <c r="E43" s="3" t="n">
        <v>0.1331074749559</v>
      </c>
      <c r="F43" s="3" t="n">
        <v>0.1361684656147</v>
      </c>
      <c r="G43" s="3" t="n">
        <v>0.134420672335</v>
      </c>
      <c r="H43" s="3" t="n">
        <v>0.1323314042474</v>
      </c>
      <c r="I43" s="3" t="n">
        <v>0.1304040103803</v>
      </c>
      <c r="J43" s="3" t="n">
        <v>0.1194657500007</v>
      </c>
    </row>
    <row r="44" customFormat="false" ht="12.75" hidden="false" customHeight="false" outlineLevel="0" collapsed="false">
      <c r="A44" s="2" t="s">
        <v>11</v>
      </c>
      <c r="B44" s="2" t="s">
        <v>29</v>
      </c>
      <c r="C44" s="2" t="s">
        <v>25</v>
      </c>
      <c r="D44" s="2" t="s">
        <v>16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</row>
    <row r="45" customFormat="false" ht="12.75" hidden="false" customHeight="false" outlineLevel="0" collapsed="false">
      <c r="A45" s="2" t="s">
        <v>11</v>
      </c>
      <c r="B45" s="2" t="s">
        <v>29</v>
      </c>
      <c r="C45" s="2" t="s">
        <v>25</v>
      </c>
      <c r="D45" s="2" t="s">
        <v>14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</row>
    <row r="46" customFormat="false" ht="12.75" hidden="false" customHeight="false" outlineLevel="0" collapsed="false">
      <c r="A46" s="2" t="s">
        <v>11</v>
      </c>
      <c r="B46" s="2" t="s">
        <v>29</v>
      </c>
      <c r="C46" s="2" t="s">
        <v>25</v>
      </c>
      <c r="D46" s="2" t="s">
        <v>18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</row>
    <row r="47" customFormat="false" ht="12.75" hidden="false" customHeight="false" outlineLevel="0" collapsed="false">
      <c r="A47" s="2" t="s">
        <v>11</v>
      </c>
      <c r="B47" s="2" t="s">
        <v>29</v>
      </c>
      <c r="C47" s="2" t="s">
        <v>26</v>
      </c>
      <c r="D47" s="2" t="s">
        <v>20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</row>
    <row r="48" customFormat="false" ht="12.75" hidden="false" customHeight="false" outlineLevel="0" collapsed="false">
      <c r="A48" s="2" t="s">
        <v>11</v>
      </c>
      <c r="B48" s="2" t="s">
        <v>29</v>
      </c>
      <c r="C48" s="2" t="s">
        <v>26</v>
      </c>
      <c r="D48" s="2" t="s">
        <v>13</v>
      </c>
      <c r="E48" s="3" t="n">
        <v>0.1068893276492</v>
      </c>
      <c r="F48" s="3" t="n">
        <v>0.1159114105843</v>
      </c>
      <c r="G48" s="3" t="n">
        <v>0.1201049581417</v>
      </c>
      <c r="H48" s="3" t="n">
        <v>0.1197054839885</v>
      </c>
      <c r="I48" s="3" t="n">
        <v>0.1194160479701</v>
      </c>
      <c r="J48" s="3" t="n">
        <v>0.1131109635047</v>
      </c>
    </row>
    <row r="49" customFormat="false" ht="12.75" hidden="false" customHeight="false" outlineLevel="0" collapsed="false">
      <c r="A49" s="2" t="s">
        <v>11</v>
      </c>
      <c r="B49" s="2" t="s">
        <v>29</v>
      </c>
      <c r="C49" s="2" t="s">
        <v>26</v>
      </c>
      <c r="D49" s="2" t="s">
        <v>16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</row>
    <row r="50" customFormat="false" ht="12.75" hidden="false" customHeight="false" outlineLevel="0" collapsed="false">
      <c r="A50" s="2" t="s">
        <v>11</v>
      </c>
      <c r="B50" s="2" t="s">
        <v>29</v>
      </c>
      <c r="C50" s="2" t="s">
        <v>26</v>
      </c>
      <c r="D50" s="2" t="s">
        <v>14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</row>
    <row r="51" customFormat="false" ht="12.75" hidden="false" customHeight="false" outlineLevel="0" collapsed="false">
      <c r="A51" s="2" t="s">
        <v>11</v>
      </c>
      <c r="B51" s="2" t="s">
        <v>29</v>
      </c>
      <c r="C51" s="2" t="s">
        <v>26</v>
      </c>
      <c r="D51" s="2" t="s">
        <v>18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</row>
    <row r="52" customFormat="false" ht="12.75" hidden="false" customHeight="false" outlineLevel="0" collapsed="false">
      <c r="A52" s="2" t="s">
        <v>11</v>
      </c>
      <c r="B52" s="2" t="s">
        <v>29</v>
      </c>
      <c r="C52" s="2" t="s">
        <v>27</v>
      </c>
      <c r="D52" s="2" t="s">
        <v>20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</row>
    <row r="53" customFormat="false" ht="12.75" hidden="false" customHeight="false" outlineLevel="0" collapsed="false">
      <c r="A53" s="2" t="s">
        <v>11</v>
      </c>
      <c r="B53" s="2" t="s">
        <v>29</v>
      </c>
      <c r="C53" s="2" t="s">
        <v>27</v>
      </c>
      <c r="D53" s="2" t="s">
        <v>13</v>
      </c>
      <c r="E53" s="3" t="n">
        <v>0.8106169291563</v>
      </c>
      <c r="F53" s="3" t="n">
        <v>0.8914559157792</v>
      </c>
      <c r="G53" s="3" t="n">
        <v>0.9316671206146</v>
      </c>
      <c r="H53" s="3" t="n">
        <v>0.9687038692573</v>
      </c>
      <c r="I53" s="3" t="n">
        <v>1.0104363866781</v>
      </c>
      <c r="J53" s="3" t="n">
        <v>1.0943908297598</v>
      </c>
    </row>
    <row r="54" customFormat="false" ht="12.75" hidden="false" customHeight="false" outlineLevel="0" collapsed="false">
      <c r="A54" s="2" t="s">
        <v>11</v>
      </c>
      <c r="B54" s="2" t="s">
        <v>29</v>
      </c>
      <c r="C54" s="2" t="s">
        <v>27</v>
      </c>
      <c r="D54" s="2" t="s">
        <v>16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</row>
    <row r="55" customFormat="false" ht="12.75" hidden="false" customHeight="false" outlineLevel="0" collapsed="false">
      <c r="A55" s="2" t="s">
        <v>11</v>
      </c>
      <c r="B55" s="2" t="s">
        <v>29</v>
      </c>
      <c r="C55" s="2" t="s">
        <v>27</v>
      </c>
      <c r="D55" s="2" t="s">
        <v>14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</row>
    <row r="56" customFormat="false" ht="12.75" hidden="false" customHeight="false" outlineLevel="0" collapsed="false">
      <c r="A56" s="2" t="s">
        <v>11</v>
      </c>
      <c r="B56" s="2" t="s">
        <v>29</v>
      </c>
      <c r="C56" s="2" t="s">
        <v>27</v>
      </c>
      <c r="D56" s="2" t="s">
        <v>18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</row>
    <row r="57" customFormat="false" ht="12.75" hidden="false" customHeight="false" outlineLevel="0" collapsed="false">
      <c r="A57" s="2" t="s">
        <v>11</v>
      </c>
      <c r="B57" s="2" t="s">
        <v>30</v>
      </c>
      <c r="C57" s="2" t="s">
        <v>12</v>
      </c>
      <c r="D57" s="2" t="s">
        <v>20</v>
      </c>
      <c r="E57" s="3" t="n">
        <v>0.0600366820512</v>
      </c>
      <c r="F57" s="3" t="n">
        <v>0.0511279058915</v>
      </c>
      <c r="G57" s="3" t="n">
        <v>0.0453005003065</v>
      </c>
      <c r="H57" s="3" t="n">
        <v>0.0385055332601</v>
      </c>
      <c r="I57" s="3" t="n">
        <v>0.0327942642511</v>
      </c>
      <c r="J57" s="3" t="n">
        <v>0.0183053434024</v>
      </c>
    </row>
    <row r="58" customFormat="false" ht="12.75" hidden="false" customHeight="false" outlineLevel="0" collapsed="false">
      <c r="A58" s="2" t="s">
        <v>11</v>
      </c>
      <c r="B58" s="2" t="s">
        <v>30</v>
      </c>
      <c r="C58" s="2" t="s">
        <v>12</v>
      </c>
      <c r="D58" s="2" t="s">
        <v>13</v>
      </c>
      <c r="E58" s="3" t="n">
        <v>0.0637322835495</v>
      </c>
      <c r="F58" s="3" t="n">
        <v>0.1627104034634</v>
      </c>
      <c r="G58" s="3" t="n">
        <v>0.2288837674426</v>
      </c>
      <c r="H58" s="3" t="n">
        <v>0.2678999833175</v>
      </c>
      <c r="I58" s="3" t="n">
        <v>0.2977602326424</v>
      </c>
      <c r="J58" s="3" t="n">
        <v>0.3493009417357</v>
      </c>
    </row>
    <row r="59" customFormat="false" ht="12.75" hidden="false" customHeight="false" outlineLevel="0" collapsed="false">
      <c r="A59" s="2" t="s">
        <v>11</v>
      </c>
      <c r="B59" s="2" t="s">
        <v>30</v>
      </c>
      <c r="C59" s="2" t="s">
        <v>12</v>
      </c>
      <c r="D59" s="2" t="s">
        <v>16</v>
      </c>
      <c r="E59" s="3" t="n">
        <v>0.1417118962855</v>
      </c>
      <c r="F59" s="3" t="n">
        <v>0.1023980838795</v>
      </c>
      <c r="G59" s="3" t="n">
        <v>0.0800942947992</v>
      </c>
      <c r="H59" s="3" t="n">
        <v>0.06092749331</v>
      </c>
      <c r="I59" s="3" t="n">
        <v>0.0465192259421</v>
      </c>
      <c r="J59" s="3" t="n">
        <v>0.0189348122641</v>
      </c>
    </row>
    <row r="60" customFormat="false" ht="12.75" hidden="false" customHeight="false" outlineLevel="0" collapsed="false">
      <c r="A60" s="2" t="s">
        <v>11</v>
      </c>
      <c r="B60" s="2" t="s">
        <v>30</v>
      </c>
      <c r="C60" s="2" t="s">
        <v>12</v>
      </c>
      <c r="D60" s="2" t="s">
        <v>14</v>
      </c>
      <c r="E60" s="3" t="n">
        <v>0.2140091147197</v>
      </c>
      <c r="F60" s="3" t="n">
        <v>0.1822514064638</v>
      </c>
      <c r="G60" s="3" t="n">
        <v>0.1614779173043</v>
      </c>
      <c r="H60" s="3" t="n">
        <v>0.1372565012593</v>
      </c>
      <c r="I60" s="3" t="n">
        <v>0.1168982716233</v>
      </c>
      <c r="J60" s="3" t="n">
        <v>0.0652366518652</v>
      </c>
    </row>
    <row r="61" customFormat="false" ht="12.75" hidden="false" customHeight="false" outlineLevel="0" collapsed="false">
      <c r="A61" s="2" t="s">
        <v>11</v>
      </c>
      <c r="B61" s="2" t="s">
        <v>30</v>
      </c>
      <c r="C61" s="2" t="s">
        <v>12</v>
      </c>
      <c r="D61" s="2" t="s">
        <v>18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</row>
    <row r="62" customFormat="false" ht="12.75" hidden="false" customHeight="false" outlineLevel="0" collapsed="false">
      <c r="A62" s="2" t="s">
        <v>11</v>
      </c>
      <c r="B62" s="2" t="s">
        <v>30</v>
      </c>
      <c r="C62" s="2" t="s">
        <v>15</v>
      </c>
      <c r="D62" s="2" t="s">
        <v>20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</row>
    <row r="63" customFormat="false" ht="12.75" hidden="false" customHeight="false" outlineLevel="0" collapsed="false">
      <c r="A63" s="2" t="s">
        <v>11</v>
      </c>
      <c r="B63" s="2" t="s">
        <v>30</v>
      </c>
      <c r="C63" s="2" t="s">
        <v>15</v>
      </c>
      <c r="D63" s="2" t="s">
        <v>13</v>
      </c>
      <c r="E63" s="3" t="n">
        <v>0.5133213970354</v>
      </c>
      <c r="F63" s="3" t="n">
        <v>0.8106153327654</v>
      </c>
      <c r="G63" s="3" t="n">
        <v>0.9826970183011</v>
      </c>
      <c r="H63" s="3" t="n">
        <v>1.1309502173778</v>
      </c>
      <c r="I63" s="3" t="n">
        <v>1.2492064978425</v>
      </c>
      <c r="J63" s="3" t="n">
        <v>1.0966831440149</v>
      </c>
    </row>
    <row r="64" customFormat="false" ht="12.75" hidden="false" customHeight="false" outlineLevel="0" collapsed="false">
      <c r="A64" s="2" t="s">
        <v>11</v>
      </c>
      <c r="B64" s="2" t="s">
        <v>30</v>
      </c>
      <c r="C64" s="2" t="s">
        <v>15</v>
      </c>
      <c r="D64" s="2" t="s">
        <v>16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</row>
    <row r="65" customFormat="false" ht="12.75" hidden="false" customHeight="false" outlineLevel="0" collapsed="false">
      <c r="A65" s="2" t="s">
        <v>11</v>
      </c>
      <c r="B65" s="2" t="s">
        <v>30</v>
      </c>
      <c r="C65" s="2" t="s">
        <v>15</v>
      </c>
      <c r="D65" s="2" t="s">
        <v>14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</row>
    <row r="66" customFormat="false" ht="12.75" hidden="false" customHeight="false" outlineLevel="0" collapsed="false">
      <c r="A66" s="2" t="s">
        <v>11</v>
      </c>
      <c r="B66" s="2" t="s">
        <v>30</v>
      </c>
      <c r="C66" s="2" t="s">
        <v>15</v>
      </c>
      <c r="D66" s="2" t="s">
        <v>18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</row>
    <row r="67" customFormat="false" ht="12.75" hidden="false" customHeight="false" outlineLevel="0" collapsed="false">
      <c r="A67" s="2" t="s">
        <v>11</v>
      </c>
      <c r="B67" s="2" t="s">
        <v>30</v>
      </c>
      <c r="C67" s="2" t="s">
        <v>17</v>
      </c>
      <c r="D67" s="2" t="s">
        <v>20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</row>
    <row r="68" customFormat="false" ht="12.75" hidden="false" customHeight="false" outlineLevel="0" collapsed="false">
      <c r="A68" s="2" t="s">
        <v>11</v>
      </c>
      <c r="B68" s="2" t="s">
        <v>30</v>
      </c>
      <c r="C68" s="2" t="s">
        <v>17</v>
      </c>
      <c r="D68" s="2" t="s">
        <v>13</v>
      </c>
      <c r="E68" s="3" t="n">
        <v>0.1911968519089</v>
      </c>
      <c r="F68" s="3" t="n">
        <v>0.2118973656152</v>
      </c>
      <c r="G68" s="3" t="n">
        <v>0.2306656519457</v>
      </c>
      <c r="H68" s="3" t="n">
        <v>0.2110165705499</v>
      </c>
      <c r="I68" s="3" t="n">
        <v>0.193249069892</v>
      </c>
      <c r="J68" s="3" t="n">
        <v>0.1524836495225</v>
      </c>
    </row>
    <row r="69" customFormat="false" ht="12.75" hidden="false" customHeight="false" outlineLevel="0" collapsed="false">
      <c r="A69" s="2" t="s">
        <v>11</v>
      </c>
      <c r="B69" s="2" t="s">
        <v>30</v>
      </c>
      <c r="C69" s="2" t="s">
        <v>17</v>
      </c>
      <c r="D69" s="2" t="s">
        <v>16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</row>
    <row r="70" customFormat="false" ht="12.75" hidden="false" customHeight="false" outlineLevel="0" collapsed="false">
      <c r="A70" s="2" t="s">
        <v>11</v>
      </c>
      <c r="B70" s="2" t="s">
        <v>30</v>
      </c>
      <c r="C70" s="2" t="s">
        <v>17</v>
      </c>
      <c r="D70" s="2" t="s">
        <v>14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</row>
    <row r="71" customFormat="false" ht="12.75" hidden="false" customHeight="false" outlineLevel="0" collapsed="false">
      <c r="A71" s="2" t="s">
        <v>11</v>
      </c>
      <c r="B71" s="2" t="s">
        <v>30</v>
      </c>
      <c r="C71" s="2" t="s">
        <v>17</v>
      </c>
      <c r="D71" s="2" t="s">
        <v>18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</row>
    <row r="72" customFormat="false" ht="12.75" hidden="false" customHeight="false" outlineLevel="0" collapsed="false">
      <c r="A72" s="2" t="s">
        <v>11</v>
      </c>
      <c r="B72" s="2" t="s">
        <v>30</v>
      </c>
      <c r="C72" s="2" t="s">
        <v>19</v>
      </c>
      <c r="D72" s="2" t="s">
        <v>20</v>
      </c>
      <c r="E72" s="3" t="n">
        <v>0.29208012805</v>
      </c>
      <c r="F72" s="3" t="n">
        <v>0.2205003239602</v>
      </c>
      <c r="G72" s="3" t="n">
        <v>0.1605975861512</v>
      </c>
      <c r="H72" s="3" t="n">
        <v>0.1075754451861</v>
      </c>
      <c r="I72" s="3" t="n">
        <v>0.0600630789417</v>
      </c>
      <c r="J72" s="3" t="n">
        <v>0.0281092584763</v>
      </c>
    </row>
    <row r="73" customFormat="false" ht="12.75" hidden="false" customHeight="false" outlineLevel="0" collapsed="false">
      <c r="A73" s="2" t="s">
        <v>11</v>
      </c>
      <c r="B73" s="2" t="s">
        <v>30</v>
      </c>
      <c r="C73" s="2" t="s">
        <v>19</v>
      </c>
      <c r="D73" s="2" t="s">
        <v>13</v>
      </c>
      <c r="E73" s="3" t="n">
        <v>1.757253822136</v>
      </c>
      <c r="F73" s="3" t="n">
        <v>2.091852448294</v>
      </c>
      <c r="G73" s="3" t="n">
        <v>2.2288780713929</v>
      </c>
      <c r="H73" s="3" t="n">
        <v>2.3584113537154</v>
      </c>
      <c r="I73" s="3" t="n">
        <v>2.4789017369362</v>
      </c>
      <c r="J73" s="3" t="n">
        <v>2.1543185038522</v>
      </c>
    </row>
    <row r="74" customFormat="false" ht="12.75" hidden="false" customHeight="false" outlineLevel="0" collapsed="false">
      <c r="A74" s="2" t="s">
        <v>11</v>
      </c>
      <c r="B74" s="2" t="s">
        <v>30</v>
      </c>
      <c r="C74" s="2" t="s">
        <v>19</v>
      </c>
      <c r="D74" s="2" t="s">
        <v>16</v>
      </c>
      <c r="E74" s="3" t="n">
        <v>2.57952133524</v>
      </c>
      <c r="F74" s="3" t="n">
        <v>1.9228857675161</v>
      </c>
      <c r="G74" s="3" t="n">
        <v>1.3139471014387</v>
      </c>
      <c r="H74" s="3" t="n">
        <v>0.8044556139744</v>
      </c>
      <c r="I74" s="3" t="n">
        <v>0.3388679054065</v>
      </c>
      <c r="J74" s="3" t="n">
        <v>1.180757E-007</v>
      </c>
    </row>
    <row r="75" customFormat="false" ht="12.75" hidden="false" customHeight="false" outlineLevel="0" collapsed="false">
      <c r="A75" s="2" t="s">
        <v>11</v>
      </c>
      <c r="B75" s="2" t="s">
        <v>30</v>
      </c>
      <c r="C75" s="2" t="s">
        <v>19</v>
      </c>
      <c r="D75" s="2" t="s">
        <v>14</v>
      </c>
      <c r="E75" s="3" t="n">
        <v>4.00066497451</v>
      </c>
      <c r="F75" s="3" t="n">
        <v>2.9590841737859</v>
      </c>
      <c r="G75" s="3" t="n">
        <v>2.0079251442343</v>
      </c>
      <c r="H75" s="3" t="n">
        <v>1.2229884706928</v>
      </c>
      <c r="I75" s="3" t="n">
        <v>0.5328994759979</v>
      </c>
      <c r="J75" s="3" t="n">
        <v>0.0009939353152</v>
      </c>
    </row>
    <row r="76" customFormat="false" ht="12.75" hidden="false" customHeight="false" outlineLevel="0" collapsed="false">
      <c r="A76" s="2" t="s">
        <v>11</v>
      </c>
      <c r="B76" s="2" t="s">
        <v>30</v>
      </c>
      <c r="C76" s="2" t="s">
        <v>19</v>
      </c>
      <c r="D76" s="2" t="s">
        <v>18</v>
      </c>
      <c r="E76" s="3" t="n">
        <v>0.72655714559</v>
      </c>
      <c r="F76" s="3" t="n">
        <v>0.5420557261297</v>
      </c>
      <c r="G76" s="3" t="n">
        <v>0.3828571961372</v>
      </c>
      <c r="H76" s="3" t="n">
        <v>0.2414000344783</v>
      </c>
      <c r="I76" s="3" t="n">
        <v>0.1093863099144</v>
      </c>
      <c r="J76" s="3" t="n">
        <v>0.0146896516108</v>
      </c>
    </row>
    <row r="77" customFormat="false" ht="12.75" hidden="false" customHeight="false" outlineLevel="0" collapsed="false">
      <c r="A77" s="2" t="s">
        <v>11</v>
      </c>
      <c r="B77" s="2" t="s">
        <v>30</v>
      </c>
      <c r="C77" s="2" t="s">
        <v>21</v>
      </c>
      <c r="D77" s="2" t="s">
        <v>20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</row>
    <row r="78" customFormat="false" ht="12.75" hidden="false" customHeight="false" outlineLevel="0" collapsed="false">
      <c r="A78" s="2" t="s">
        <v>11</v>
      </c>
      <c r="B78" s="2" t="s">
        <v>30</v>
      </c>
      <c r="C78" s="2" t="s">
        <v>21</v>
      </c>
      <c r="D78" s="2" t="s">
        <v>13</v>
      </c>
      <c r="E78" s="3" t="n">
        <v>0.539782183582</v>
      </c>
      <c r="F78" s="3" t="n">
        <v>0.5815396680197</v>
      </c>
      <c r="G78" s="3" t="n">
        <v>0.6056850181574</v>
      </c>
      <c r="H78" s="3" t="n">
        <v>0.5817319407181</v>
      </c>
      <c r="I78" s="3" t="n">
        <v>0.5792694951598</v>
      </c>
      <c r="J78" s="3" t="n">
        <v>0.5989681721498</v>
      </c>
    </row>
    <row r="79" customFormat="false" ht="12.75" hidden="false" customHeight="false" outlineLevel="0" collapsed="false">
      <c r="A79" s="2" t="s">
        <v>11</v>
      </c>
      <c r="B79" s="2" t="s">
        <v>30</v>
      </c>
      <c r="C79" s="2" t="s">
        <v>21</v>
      </c>
      <c r="D79" s="2" t="s">
        <v>16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</row>
    <row r="80" customFormat="false" ht="12.75" hidden="false" customHeight="false" outlineLevel="0" collapsed="false">
      <c r="A80" s="2" t="s">
        <v>11</v>
      </c>
      <c r="B80" s="2" t="s">
        <v>30</v>
      </c>
      <c r="C80" s="2" t="s">
        <v>21</v>
      </c>
      <c r="D80" s="2" t="s">
        <v>14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</row>
    <row r="81" customFormat="false" ht="12.75" hidden="false" customHeight="false" outlineLevel="0" collapsed="false">
      <c r="A81" s="2" t="s">
        <v>11</v>
      </c>
      <c r="B81" s="2" t="s">
        <v>30</v>
      </c>
      <c r="C81" s="2" t="s">
        <v>21</v>
      </c>
      <c r="D81" s="2" t="s">
        <v>18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</row>
    <row r="82" customFormat="false" ht="12.75" hidden="false" customHeight="false" outlineLevel="0" collapsed="false">
      <c r="A82" s="2" t="s">
        <v>11</v>
      </c>
      <c r="B82" s="2" t="s">
        <v>30</v>
      </c>
      <c r="C82" s="2" t="s">
        <v>22</v>
      </c>
      <c r="D82" s="2" t="s">
        <v>20</v>
      </c>
      <c r="E82" s="3" t="n">
        <v>1.0322847997265</v>
      </c>
      <c r="F82" s="3" t="n">
        <v>0.6972940615058</v>
      </c>
      <c r="G82" s="3" t="n">
        <v>0.5107622645062</v>
      </c>
      <c r="H82" s="3" t="n">
        <v>0.3669886679161</v>
      </c>
      <c r="I82" s="3" t="n">
        <v>0.2646267575396</v>
      </c>
      <c r="J82" s="3" t="n">
        <v>0.0844822477444</v>
      </c>
    </row>
    <row r="83" customFormat="false" ht="12.75" hidden="false" customHeight="false" outlineLevel="0" collapsed="false">
      <c r="A83" s="2" t="s">
        <v>11</v>
      </c>
      <c r="B83" s="2" t="s">
        <v>30</v>
      </c>
      <c r="C83" s="2" t="s">
        <v>22</v>
      </c>
      <c r="D83" s="2" t="s">
        <v>13</v>
      </c>
      <c r="E83" s="3" t="n">
        <v>3.2405986834982</v>
      </c>
      <c r="F83" s="3" t="n">
        <v>4.1488545788118</v>
      </c>
      <c r="G83" s="3" t="n">
        <v>4.7229089285222</v>
      </c>
      <c r="H83" s="3" t="n">
        <v>4.9595356915431</v>
      </c>
      <c r="I83" s="3" t="n">
        <v>5.1068530583694</v>
      </c>
      <c r="J83" s="3" t="n">
        <v>4.8663565743588</v>
      </c>
    </row>
    <row r="84" customFormat="false" ht="12.75" hidden="false" customHeight="false" outlineLevel="0" collapsed="false">
      <c r="A84" s="2" t="s">
        <v>11</v>
      </c>
      <c r="B84" s="2" t="s">
        <v>30</v>
      </c>
      <c r="C84" s="2" t="s">
        <v>22</v>
      </c>
      <c r="D84" s="2" t="s">
        <v>16</v>
      </c>
      <c r="E84" s="3" t="n">
        <v>0.0562680246503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</row>
    <row r="85" customFormat="false" ht="12.75" hidden="false" customHeight="false" outlineLevel="0" collapsed="false">
      <c r="A85" s="2" t="s">
        <v>11</v>
      </c>
      <c r="B85" s="2" t="s">
        <v>30</v>
      </c>
      <c r="C85" s="2" t="s">
        <v>22</v>
      </c>
      <c r="D85" s="2" t="s">
        <v>14</v>
      </c>
      <c r="E85" s="3" t="n">
        <v>2.186427108742</v>
      </c>
      <c r="F85" s="3" t="n">
        <v>1.7294214568023</v>
      </c>
      <c r="G85" s="3" t="n">
        <v>1.4327433786654</v>
      </c>
      <c r="H85" s="3" t="n">
        <v>1.1531328454979</v>
      </c>
      <c r="I85" s="3" t="n">
        <v>0.9299152540412</v>
      </c>
      <c r="J85" s="3" t="n">
        <v>0.4098172784566</v>
      </c>
    </row>
    <row r="86" customFormat="false" ht="12.75" hidden="false" customHeight="false" outlineLevel="0" collapsed="false">
      <c r="A86" s="2" t="s">
        <v>11</v>
      </c>
      <c r="B86" s="2" t="s">
        <v>30</v>
      </c>
      <c r="C86" s="2" t="s">
        <v>22</v>
      </c>
      <c r="D86" s="2" t="s">
        <v>18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</row>
    <row r="87" customFormat="false" ht="12.75" hidden="false" customHeight="false" outlineLevel="0" collapsed="false">
      <c r="A87" s="2" t="s">
        <v>11</v>
      </c>
      <c r="B87" s="2" t="s">
        <v>30</v>
      </c>
      <c r="C87" s="2" t="s">
        <v>23</v>
      </c>
      <c r="D87" s="2" t="s">
        <v>20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</row>
    <row r="88" customFormat="false" ht="12.75" hidden="false" customHeight="false" outlineLevel="0" collapsed="false">
      <c r="A88" s="2" t="s">
        <v>11</v>
      </c>
      <c r="B88" s="2" t="s">
        <v>30</v>
      </c>
      <c r="C88" s="2" t="s">
        <v>23</v>
      </c>
      <c r="D88" s="2" t="s">
        <v>13</v>
      </c>
      <c r="E88" s="3" t="n">
        <v>1.557335672609</v>
      </c>
      <c r="F88" s="3" t="n">
        <v>1.5701270015129</v>
      </c>
      <c r="G88" s="3" t="n">
        <v>1.4833762751177</v>
      </c>
      <c r="H88" s="3" t="n">
        <v>1.2314138258773</v>
      </c>
      <c r="I88" s="3" t="n">
        <v>0.9756503301372</v>
      </c>
      <c r="J88" s="3" t="n">
        <v>0.6246998541741</v>
      </c>
    </row>
    <row r="89" customFormat="false" ht="12.75" hidden="false" customHeight="false" outlineLevel="0" collapsed="false">
      <c r="A89" s="2" t="s">
        <v>11</v>
      </c>
      <c r="B89" s="2" t="s">
        <v>30</v>
      </c>
      <c r="C89" s="2" t="s">
        <v>23</v>
      </c>
      <c r="D89" s="2" t="s">
        <v>16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</row>
    <row r="90" customFormat="false" ht="12.75" hidden="false" customHeight="false" outlineLevel="0" collapsed="false">
      <c r="A90" s="2" t="s">
        <v>11</v>
      </c>
      <c r="B90" s="2" t="s">
        <v>30</v>
      </c>
      <c r="C90" s="2" t="s">
        <v>23</v>
      </c>
      <c r="D90" s="2" t="s">
        <v>14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</row>
    <row r="91" customFormat="false" ht="12.75" hidden="false" customHeight="false" outlineLevel="0" collapsed="false">
      <c r="A91" s="2" t="s">
        <v>11</v>
      </c>
      <c r="B91" s="2" t="s">
        <v>30</v>
      </c>
      <c r="C91" s="2" t="s">
        <v>23</v>
      </c>
      <c r="D91" s="2" t="s">
        <v>18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</row>
    <row r="92" customFormat="false" ht="12.75" hidden="false" customHeight="false" outlineLevel="0" collapsed="false">
      <c r="A92" s="2" t="s">
        <v>11</v>
      </c>
      <c r="B92" s="2" t="s">
        <v>30</v>
      </c>
      <c r="C92" s="2" t="s">
        <v>24</v>
      </c>
      <c r="D92" s="2" t="s">
        <v>20</v>
      </c>
      <c r="E92" s="3" t="n">
        <v>0.2076796638602</v>
      </c>
      <c r="F92" s="3" t="n">
        <v>0.3744927777372</v>
      </c>
      <c r="G92" s="3" t="n">
        <v>0.491358727334</v>
      </c>
      <c r="H92" s="3" t="n">
        <v>0.5720679682669</v>
      </c>
      <c r="I92" s="3" t="n">
        <v>0.5732794535819</v>
      </c>
      <c r="J92" s="3" t="n">
        <v>0.4979977856258</v>
      </c>
    </row>
    <row r="93" customFormat="false" ht="12.75" hidden="false" customHeight="false" outlineLevel="0" collapsed="false">
      <c r="A93" s="2" t="s">
        <v>11</v>
      </c>
      <c r="B93" s="2" t="s">
        <v>30</v>
      </c>
      <c r="C93" s="2" t="s">
        <v>24</v>
      </c>
      <c r="D93" s="2" t="s">
        <v>13</v>
      </c>
      <c r="E93" s="3" t="n">
        <v>0.8040362068342</v>
      </c>
      <c r="F93" s="3" t="n">
        <v>1.03893060559</v>
      </c>
      <c r="G93" s="3" t="n">
        <v>1.151367224915</v>
      </c>
      <c r="H93" s="3" t="n">
        <v>1.1226940751929</v>
      </c>
      <c r="I93" s="3" t="n">
        <v>1.055703680736</v>
      </c>
      <c r="J93" s="3" t="n">
        <v>0.5967328816364</v>
      </c>
    </row>
    <row r="94" customFormat="false" ht="12.75" hidden="false" customHeight="false" outlineLevel="0" collapsed="false">
      <c r="A94" s="2" t="s">
        <v>11</v>
      </c>
      <c r="B94" s="2" t="s">
        <v>30</v>
      </c>
      <c r="C94" s="2" t="s">
        <v>24</v>
      </c>
      <c r="D94" s="2" t="s">
        <v>16</v>
      </c>
      <c r="E94" s="3" t="n">
        <v>0.536630206538</v>
      </c>
      <c r="F94" s="3" t="n">
        <v>0.3430389377931</v>
      </c>
      <c r="G94" s="3" t="n">
        <v>0.1748999731891</v>
      </c>
      <c r="H94" s="3" t="n">
        <v>0.0445797941274</v>
      </c>
      <c r="I94" s="3" t="n">
        <v>0.0283633695087</v>
      </c>
      <c r="J94" s="3" t="n">
        <v>0.0009610107961</v>
      </c>
    </row>
    <row r="95" customFormat="false" ht="12.75" hidden="false" customHeight="false" outlineLevel="0" collapsed="false">
      <c r="A95" s="2" t="s">
        <v>11</v>
      </c>
      <c r="B95" s="2" t="s">
        <v>30</v>
      </c>
      <c r="C95" s="2" t="s">
        <v>24</v>
      </c>
      <c r="D95" s="2" t="s">
        <v>14</v>
      </c>
      <c r="E95" s="3" t="n">
        <v>1.208884719786</v>
      </c>
      <c r="F95" s="3" t="n">
        <v>0.9652354587747</v>
      </c>
      <c r="G95" s="3" t="n">
        <v>0.7453989335721</v>
      </c>
      <c r="H95" s="3" t="n">
        <v>0.5355147466887</v>
      </c>
      <c r="I95" s="3" t="n">
        <v>0.4123112278867</v>
      </c>
      <c r="J95" s="3" t="n">
        <v>0.1280121441231</v>
      </c>
    </row>
    <row r="96" customFormat="false" ht="12.75" hidden="false" customHeight="false" outlineLevel="0" collapsed="false">
      <c r="A96" s="2" t="s">
        <v>11</v>
      </c>
      <c r="B96" s="2" t="s">
        <v>30</v>
      </c>
      <c r="C96" s="2" t="s">
        <v>24</v>
      </c>
      <c r="D96" s="2" t="s">
        <v>18</v>
      </c>
      <c r="E96" s="3" t="n">
        <v>0.21096660354</v>
      </c>
      <c r="F96" s="3" t="n">
        <v>0.2183035782326</v>
      </c>
      <c r="G96" s="3" t="n">
        <v>0.2167900371852</v>
      </c>
      <c r="H96" s="3" t="n">
        <v>0.208744091199</v>
      </c>
      <c r="I96" s="3" t="n">
        <v>0.1971482091433</v>
      </c>
      <c r="J96" s="3" t="n">
        <v>0.1508716597237</v>
      </c>
    </row>
    <row r="97" customFormat="false" ht="12.75" hidden="false" customHeight="false" outlineLevel="0" collapsed="false">
      <c r="A97" s="2" t="s">
        <v>11</v>
      </c>
      <c r="B97" s="2" t="s">
        <v>30</v>
      </c>
      <c r="C97" s="2" t="s">
        <v>25</v>
      </c>
      <c r="D97" s="2" t="s">
        <v>20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</row>
    <row r="98" customFormat="false" ht="12.75" hidden="false" customHeight="false" outlineLevel="0" collapsed="false">
      <c r="A98" s="2" t="s">
        <v>11</v>
      </c>
      <c r="B98" s="2" t="s">
        <v>30</v>
      </c>
      <c r="C98" s="2" t="s">
        <v>25</v>
      </c>
      <c r="D98" s="2" t="s">
        <v>13</v>
      </c>
      <c r="E98" s="3" t="n">
        <v>0.955984259906</v>
      </c>
      <c r="F98" s="3" t="n">
        <v>0.944874298382</v>
      </c>
      <c r="G98" s="3" t="n">
        <v>0.9304478801891</v>
      </c>
      <c r="H98" s="3" t="n">
        <v>0.9030510095521</v>
      </c>
      <c r="I98" s="3" t="n">
        <v>0.8769641682331</v>
      </c>
      <c r="J98" s="3" t="n">
        <v>0.7792540415602</v>
      </c>
    </row>
    <row r="99" customFormat="false" ht="12.75" hidden="false" customHeight="false" outlineLevel="0" collapsed="false">
      <c r="A99" s="2" t="s">
        <v>11</v>
      </c>
      <c r="B99" s="2" t="s">
        <v>30</v>
      </c>
      <c r="C99" s="2" t="s">
        <v>25</v>
      </c>
      <c r="D99" s="2" t="s">
        <v>16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</row>
    <row r="100" customFormat="false" ht="12.75" hidden="false" customHeight="false" outlineLevel="0" collapsed="false">
      <c r="A100" s="2" t="s">
        <v>11</v>
      </c>
      <c r="B100" s="2" t="s">
        <v>30</v>
      </c>
      <c r="C100" s="2" t="s">
        <v>25</v>
      </c>
      <c r="D100" s="2" t="s">
        <v>14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</row>
    <row r="101" customFormat="false" ht="12.75" hidden="false" customHeight="false" outlineLevel="0" collapsed="false">
      <c r="A101" s="2" t="s">
        <v>11</v>
      </c>
      <c r="B101" s="2" t="s">
        <v>30</v>
      </c>
      <c r="C101" s="2" t="s">
        <v>25</v>
      </c>
      <c r="D101" s="2" t="s">
        <v>18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</row>
    <row r="102" customFormat="false" ht="12.75" hidden="false" customHeight="false" outlineLevel="0" collapsed="false">
      <c r="A102" s="2" t="s">
        <v>11</v>
      </c>
      <c r="B102" s="2" t="s">
        <v>30</v>
      </c>
      <c r="C102" s="2" t="s">
        <v>26</v>
      </c>
      <c r="D102" s="2" t="s">
        <v>20</v>
      </c>
      <c r="E102" s="3" t="n">
        <v>0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0</v>
      </c>
    </row>
    <row r="103" customFormat="false" ht="12.75" hidden="false" customHeight="false" outlineLevel="0" collapsed="false">
      <c r="A103" s="2" t="s">
        <v>11</v>
      </c>
      <c r="B103" s="2" t="s">
        <v>30</v>
      </c>
      <c r="C103" s="2" t="s">
        <v>26</v>
      </c>
      <c r="D103" s="2" t="s">
        <v>13</v>
      </c>
      <c r="E103" s="3" t="n">
        <v>0.1274645675943</v>
      </c>
      <c r="F103" s="3" t="n">
        <v>0.1325148487028</v>
      </c>
      <c r="G103" s="3" t="n">
        <v>0.137105449839</v>
      </c>
      <c r="H103" s="3" t="n">
        <v>0.1341368917062</v>
      </c>
      <c r="I103" s="3" t="n">
        <v>0.1313144031131</v>
      </c>
      <c r="J103" s="3" t="n">
        <v>0.1200977352824</v>
      </c>
    </row>
    <row r="104" customFormat="false" ht="12.75" hidden="false" customHeight="false" outlineLevel="0" collapsed="false">
      <c r="A104" s="2" t="s">
        <v>11</v>
      </c>
      <c r="B104" s="2" t="s">
        <v>30</v>
      </c>
      <c r="C104" s="2" t="s">
        <v>26</v>
      </c>
      <c r="D104" s="2" t="s">
        <v>16</v>
      </c>
      <c r="E104" s="3" t="n">
        <v>0</v>
      </c>
      <c r="F104" s="3" t="n">
        <v>0</v>
      </c>
      <c r="G104" s="3" t="n">
        <v>0</v>
      </c>
      <c r="H104" s="3" t="n">
        <v>0</v>
      </c>
      <c r="I104" s="3" t="n">
        <v>0</v>
      </c>
      <c r="J104" s="3" t="n">
        <v>0</v>
      </c>
    </row>
    <row r="105" customFormat="false" ht="12.75" hidden="false" customHeight="false" outlineLevel="0" collapsed="false">
      <c r="A105" s="2" t="s">
        <v>11</v>
      </c>
      <c r="B105" s="2" t="s">
        <v>30</v>
      </c>
      <c r="C105" s="2" t="s">
        <v>26</v>
      </c>
      <c r="D105" s="2" t="s">
        <v>14</v>
      </c>
      <c r="E105" s="3" t="n">
        <v>0</v>
      </c>
      <c r="F105" s="3" t="n">
        <v>0</v>
      </c>
      <c r="G105" s="3" t="n">
        <v>0</v>
      </c>
      <c r="H105" s="3" t="n">
        <v>0</v>
      </c>
      <c r="I105" s="3" t="n">
        <v>0</v>
      </c>
      <c r="J105" s="3" t="n">
        <v>0</v>
      </c>
    </row>
    <row r="106" customFormat="false" ht="12.75" hidden="false" customHeight="false" outlineLevel="0" collapsed="false">
      <c r="A106" s="2" t="s">
        <v>11</v>
      </c>
      <c r="B106" s="2" t="s">
        <v>30</v>
      </c>
      <c r="C106" s="2" t="s">
        <v>26</v>
      </c>
      <c r="D106" s="2" t="s">
        <v>18</v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</row>
    <row r="107" customFormat="false" ht="12.75" hidden="false" customHeight="false" outlineLevel="0" collapsed="false">
      <c r="A107" s="2" t="s">
        <v>11</v>
      </c>
      <c r="B107" s="2" t="s">
        <v>30</v>
      </c>
      <c r="C107" s="2" t="s">
        <v>27</v>
      </c>
      <c r="D107" s="2" t="s">
        <v>20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</row>
    <row r="108" customFormat="false" ht="12.75" hidden="false" customHeight="false" outlineLevel="0" collapsed="false">
      <c r="A108" s="2" t="s">
        <v>11</v>
      </c>
      <c r="B108" s="2" t="s">
        <v>30</v>
      </c>
      <c r="C108" s="2" t="s">
        <v>27</v>
      </c>
      <c r="D108" s="2" t="s">
        <v>13</v>
      </c>
      <c r="E108" s="3" t="n">
        <v>0.6633882761077</v>
      </c>
      <c r="F108" s="3" t="n">
        <v>0.6938884215556</v>
      </c>
      <c r="G108" s="3" t="n">
        <v>0.7218708807554</v>
      </c>
      <c r="H108" s="3" t="n">
        <v>0.7321973318216</v>
      </c>
      <c r="I108" s="3" t="n">
        <v>0.7435707092023</v>
      </c>
      <c r="J108" s="3" t="n">
        <v>0.7774757681919</v>
      </c>
    </row>
    <row r="109" customFormat="false" ht="12.75" hidden="false" customHeight="false" outlineLevel="0" collapsed="false">
      <c r="A109" s="2" t="s">
        <v>11</v>
      </c>
      <c r="B109" s="2" t="s">
        <v>30</v>
      </c>
      <c r="C109" s="2" t="s">
        <v>27</v>
      </c>
      <c r="D109" s="2" t="s">
        <v>16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</row>
    <row r="110" customFormat="false" ht="12.75" hidden="false" customHeight="false" outlineLevel="0" collapsed="false">
      <c r="A110" s="2" t="s">
        <v>11</v>
      </c>
      <c r="B110" s="2" t="s">
        <v>30</v>
      </c>
      <c r="C110" s="2" t="s">
        <v>27</v>
      </c>
      <c r="D110" s="2" t="s">
        <v>14</v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</row>
    <row r="111" customFormat="false" ht="12.75" hidden="false" customHeight="false" outlineLevel="0" collapsed="false">
      <c r="A111" s="2" t="s">
        <v>11</v>
      </c>
      <c r="B111" s="2" t="s">
        <v>30</v>
      </c>
      <c r="C111" s="2" t="s">
        <v>27</v>
      </c>
      <c r="D111" s="2" t="s">
        <v>18</v>
      </c>
      <c r="E111" s="3" t="n">
        <v>0</v>
      </c>
      <c r="F111" s="3" t="n">
        <v>0</v>
      </c>
      <c r="G111" s="3" t="n">
        <v>0</v>
      </c>
      <c r="H111" s="3" t="n">
        <v>0</v>
      </c>
      <c r="I111" s="3" t="n">
        <v>0</v>
      </c>
      <c r="J111" s="3" t="n">
        <v>0</v>
      </c>
    </row>
    <row r="112" customFormat="false" ht="12.75" hidden="false" customHeight="false" outlineLevel="0" collapsed="false">
      <c r="A112" s="2" t="s">
        <v>11</v>
      </c>
      <c r="B112" s="2" t="s">
        <v>31</v>
      </c>
      <c r="C112" s="2" t="s">
        <v>12</v>
      </c>
      <c r="D112" s="2" t="s">
        <v>20</v>
      </c>
      <c r="E112" s="3" t="n">
        <v>0.81864345955</v>
      </c>
      <c r="F112" s="3" t="n">
        <v>0.6887452890355</v>
      </c>
      <c r="G112" s="3" t="n">
        <v>0.593630921098</v>
      </c>
      <c r="H112" s="3" t="n">
        <v>0.5013482391311</v>
      </c>
      <c r="I112" s="3" t="n">
        <v>0.4244527929422</v>
      </c>
      <c r="J112" s="3" t="n">
        <v>0.2297720414676</v>
      </c>
    </row>
    <row r="113" customFormat="false" ht="12.75" hidden="false" customHeight="false" outlineLevel="0" collapsed="false">
      <c r="A113" s="2" t="s">
        <v>11</v>
      </c>
      <c r="B113" s="2" t="s">
        <v>31</v>
      </c>
      <c r="C113" s="2" t="s">
        <v>12</v>
      </c>
      <c r="D113" s="2" t="s">
        <v>13</v>
      </c>
      <c r="E113" s="3" t="n">
        <v>0.1914704677394</v>
      </c>
      <c r="F113" s="3" t="n">
        <v>1.3855935699247</v>
      </c>
      <c r="G113" s="3" t="n">
        <v>2.1381215064857</v>
      </c>
      <c r="H113" s="3" t="n">
        <v>2.5822139824841</v>
      </c>
      <c r="I113" s="3" t="n">
        <v>2.9119159873773</v>
      </c>
      <c r="J113" s="3" t="n">
        <v>3.4156686573369</v>
      </c>
    </row>
    <row r="114" customFormat="false" ht="12.75" hidden="false" customHeight="false" outlineLevel="0" collapsed="false">
      <c r="A114" s="2" t="s">
        <v>11</v>
      </c>
      <c r="B114" s="2" t="s">
        <v>31</v>
      </c>
      <c r="C114" s="2" t="s">
        <v>12</v>
      </c>
      <c r="D114" s="2" t="s">
        <v>16</v>
      </c>
      <c r="E114" s="3" t="n">
        <v>2.08940795947</v>
      </c>
      <c r="F114" s="3" t="n">
        <v>1.4907334410462</v>
      </c>
      <c r="G114" s="3" t="n">
        <v>1.128917629522</v>
      </c>
      <c r="H114" s="3" t="n">
        <v>0.8541082375005</v>
      </c>
      <c r="I114" s="3" t="n">
        <v>0.649034093754</v>
      </c>
      <c r="J114" s="3" t="n">
        <v>0.2562942829634</v>
      </c>
    </row>
    <row r="115" customFormat="false" ht="12.75" hidden="false" customHeight="false" outlineLevel="0" collapsed="false">
      <c r="A115" s="2" t="s">
        <v>11</v>
      </c>
      <c r="B115" s="2" t="s">
        <v>31</v>
      </c>
      <c r="C115" s="2" t="s">
        <v>12</v>
      </c>
      <c r="D115" s="2" t="s">
        <v>14</v>
      </c>
      <c r="E115" s="3" t="n">
        <v>2.03733251352</v>
      </c>
      <c r="F115" s="3" t="n">
        <v>1.7140567537688</v>
      </c>
      <c r="G115" s="3" t="n">
        <v>1.4773463088674</v>
      </c>
      <c r="H115" s="3" t="n">
        <v>1.2476820829868</v>
      </c>
      <c r="I115" s="3" t="n">
        <v>1.0563105669026</v>
      </c>
      <c r="J115" s="3" t="n">
        <v>0.5717995871328</v>
      </c>
    </row>
    <row r="116" customFormat="false" ht="12.75" hidden="false" customHeight="false" outlineLevel="0" collapsed="false">
      <c r="A116" s="2" t="s">
        <v>11</v>
      </c>
      <c r="B116" s="2" t="s">
        <v>31</v>
      </c>
      <c r="C116" s="2" t="s">
        <v>12</v>
      </c>
      <c r="D116" s="2" t="s">
        <v>18</v>
      </c>
      <c r="E116" s="3" t="n">
        <v>0</v>
      </c>
      <c r="F116" s="3" t="n">
        <v>0</v>
      </c>
      <c r="G116" s="3" t="n">
        <v>0</v>
      </c>
      <c r="H116" s="3" t="n">
        <v>0</v>
      </c>
      <c r="I116" s="3" t="n">
        <v>0</v>
      </c>
      <c r="J116" s="3" t="n">
        <v>0</v>
      </c>
    </row>
    <row r="117" customFormat="false" ht="12.75" hidden="false" customHeight="false" outlineLevel="0" collapsed="false">
      <c r="A117" s="2" t="s">
        <v>11</v>
      </c>
      <c r="B117" s="2" t="s">
        <v>31</v>
      </c>
      <c r="C117" s="2" t="s">
        <v>15</v>
      </c>
      <c r="D117" s="2" t="s">
        <v>20</v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3" t="n">
        <v>0</v>
      </c>
    </row>
    <row r="118" customFormat="false" ht="12.75" hidden="false" customHeight="false" outlineLevel="0" collapsed="false">
      <c r="A118" s="2" t="s">
        <v>11</v>
      </c>
      <c r="B118" s="2" t="s">
        <v>31</v>
      </c>
      <c r="C118" s="2" t="s">
        <v>15</v>
      </c>
      <c r="D118" s="2" t="s">
        <v>13</v>
      </c>
      <c r="E118" s="3" t="n">
        <v>1.3745723504694</v>
      </c>
      <c r="F118" s="3" t="n">
        <v>1.6488119414225</v>
      </c>
      <c r="G118" s="3" t="n">
        <v>1.6760658623185</v>
      </c>
      <c r="H118" s="3" t="n">
        <v>1.6845377718952</v>
      </c>
      <c r="I118" s="3" t="n">
        <v>1.6976424620442</v>
      </c>
      <c r="J118" s="3" t="n">
        <v>1.5565799949089</v>
      </c>
    </row>
    <row r="119" customFormat="false" ht="12.75" hidden="false" customHeight="false" outlineLevel="0" collapsed="false">
      <c r="A119" s="2" t="s">
        <v>11</v>
      </c>
      <c r="B119" s="2" t="s">
        <v>31</v>
      </c>
      <c r="C119" s="2" t="s">
        <v>15</v>
      </c>
      <c r="D119" s="2" t="s">
        <v>16</v>
      </c>
      <c r="E119" s="3" t="n">
        <v>0</v>
      </c>
      <c r="F119" s="3" t="n">
        <v>0</v>
      </c>
      <c r="G119" s="3" t="n">
        <v>0</v>
      </c>
      <c r="H119" s="3" t="n">
        <v>0</v>
      </c>
      <c r="I119" s="3" t="n">
        <v>0</v>
      </c>
      <c r="J119" s="3" t="n">
        <v>0</v>
      </c>
    </row>
    <row r="120" customFormat="false" ht="12.75" hidden="false" customHeight="false" outlineLevel="0" collapsed="false">
      <c r="A120" s="2" t="s">
        <v>11</v>
      </c>
      <c r="B120" s="2" t="s">
        <v>31</v>
      </c>
      <c r="C120" s="2" t="s">
        <v>15</v>
      </c>
      <c r="D120" s="2" t="s">
        <v>14</v>
      </c>
      <c r="E120" s="3" t="n">
        <v>0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</row>
    <row r="121" customFormat="false" ht="12.75" hidden="false" customHeight="false" outlineLevel="0" collapsed="false">
      <c r="A121" s="2" t="s">
        <v>11</v>
      </c>
      <c r="B121" s="2" t="s">
        <v>31</v>
      </c>
      <c r="C121" s="2" t="s">
        <v>15</v>
      </c>
      <c r="D121" s="2" t="s">
        <v>18</v>
      </c>
      <c r="E121" s="3" t="n">
        <v>0</v>
      </c>
      <c r="F121" s="3" t="n">
        <v>0</v>
      </c>
      <c r="G121" s="3" t="n">
        <v>0</v>
      </c>
      <c r="H121" s="3" t="n">
        <v>0</v>
      </c>
      <c r="I121" s="3" t="n">
        <v>0</v>
      </c>
      <c r="J121" s="3" t="n">
        <v>0</v>
      </c>
    </row>
    <row r="122" customFormat="false" ht="12.75" hidden="false" customHeight="false" outlineLevel="0" collapsed="false">
      <c r="A122" s="2" t="s">
        <v>11</v>
      </c>
      <c r="B122" s="2" t="s">
        <v>31</v>
      </c>
      <c r="C122" s="2" t="s">
        <v>17</v>
      </c>
      <c r="D122" s="2" t="s">
        <v>20</v>
      </c>
      <c r="E122" s="3" t="n">
        <v>0</v>
      </c>
      <c r="F122" s="3" t="n">
        <v>0</v>
      </c>
      <c r="G122" s="3" t="n">
        <v>0</v>
      </c>
      <c r="H122" s="3" t="n">
        <v>0</v>
      </c>
      <c r="I122" s="3" t="n">
        <v>0</v>
      </c>
      <c r="J122" s="3" t="n">
        <v>0</v>
      </c>
    </row>
    <row r="123" customFormat="false" ht="12.75" hidden="false" customHeight="false" outlineLevel="0" collapsed="false">
      <c r="A123" s="2" t="s">
        <v>11</v>
      </c>
      <c r="B123" s="2" t="s">
        <v>31</v>
      </c>
      <c r="C123" s="2" t="s">
        <v>17</v>
      </c>
      <c r="D123" s="2" t="s">
        <v>13</v>
      </c>
      <c r="E123" s="3" t="n">
        <v>0.6115911013563</v>
      </c>
      <c r="F123" s="3" t="n">
        <v>0.6704472195934</v>
      </c>
      <c r="G123" s="3" t="n">
        <v>0.7136035806615</v>
      </c>
      <c r="H123" s="3" t="n">
        <v>0.64847005957</v>
      </c>
      <c r="I123" s="3" t="n">
        <v>0.5901223498207</v>
      </c>
      <c r="J123" s="3" t="n">
        <v>0.4522946818118</v>
      </c>
    </row>
    <row r="124" customFormat="false" ht="12.75" hidden="false" customHeight="false" outlineLevel="0" collapsed="false">
      <c r="A124" s="2" t="s">
        <v>11</v>
      </c>
      <c r="B124" s="2" t="s">
        <v>31</v>
      </c>
      <c r="C124" s="2" t="s">
        <v>17</v>
      </c>
      <c r="D124" s="2" t="s">
        <v>16</v>
      </c>
      <c r="E124" s="3" t="n">
        <v>0</v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0</v>
      </c>
    </row>
    <row r="125" customFormat="false" ht="12.75" hidden="false" customHeight="false" outlineLevel="0" collapsed="false">
      <c r="A125" s="2" t="s">
        <v>11</v>
      </c>
      <c r="B125" s="2" t="s">
        <v>31</v>
      </c>
      <c r="C125" s="2" t="s">
        <v>17</v>
      </c>
      <c r="D125" s="2" t="s">
        <v>14</v>
      </c>
      <c r="E125" s="3" t="n">
        <v>0</v>
      </c>
      <c r="F125" s="3" t="n">
        <v>0</v>
      </c>
      <c r="G125" s="3" t="n">
        <v>0</v>
      </c>
      <c r="H125" s="3" t="n">
        <v>0</v>
      </c>
      <c r="I125" s="3" t="n">
        <v>0</v>
      </c>
      <c r="J125" s="3" t="n">
        <v>0</v>
      </c>
    </row>
    <row r="126" customFormat="false" ht="12.75" hidden="false" customHeight="false" outlineLevel="0" collapsed="false">
      <c r="A126" s="2" t="s">
        <v>11</v>
      </c>
      <c r="B126" s="2" t="s">
        <v>31</v>
      </c>
      <c r="C126" s="2" t="s">
        <v>17</v>
      </c>
      <c r="D126" s="2" t="s">
        <v>18</v>
      </c>
      <c r="E126" s="3" t="n">
        <v>0</v>
      </c>
      <c r="F126" s="3" t="n">
        <v>0</v>
      </c>
      <c r="G126" s="3" t="n">
        <v>0</v>
      </c>
      <c r="H126" s="3" t="n">
        <v>0</v>
      </c>
      <c r="I126" s="3" t="n">
        <v>0</v>
      </c>
      <c r="J126" s="3" t="n">
        <v>0</v>
      </c>
    </row>
    <row r="127" customFormat="false" ht="12.75" hidden="false" customHeight="false" outlineLevel="0" collapsed="false">
      <c r="A127" s="2" t="s">
        <v>11</v>
      </c>
      <c r="B127" s="2" t="s">
        <v>31</v>
      </c>
      <c r="C127" s="2" t="s">
        <v>19</v>
      </c>
      <c r="D127" s="2" t="s">
        <v>20</v>
      </c>
      <c r="E127" s="3" t="n">
        <v>0.45894095027</v>
      </c>
      <c r="F127" s="3" t="n">
        <v>1.6218039904879</v>
      </c>
      <c r="G127" s="3" t="n">
        <v>2.7318602507851</v>
      </c>
      <c r="H127" s="3" t="n">
        <v>3.5795887471168</v>
      </c>
      <c r="I127" s="3" t="n">
        <v>4.2440353770449</v>
      </c>
      <c r="J127" s="3" t="n">
        <v>2.415202898693</v>
      </c>
    </row>
    <row r="128" customFormat="false" ht="12.75" hidden="false" customHeight="false" outlineLevel="0" collapsed="false">
      <c r="A128" s="2" t="s">
        <v>11</v>
      </c>
      <c r="B128" s="2" t="s">
        <v>31</v>
      </c>
      <c r="C128" s="2" t="s">
        <v>19</v>
      </c>
      <c r="D128" s="2" t="s">
        <v>13</v>
      </c>
      <c r="E128" s="3" t="n">
        <v>4.597512088672</v>
      </c>
      <c r="F128" s="3" t="n">
        <v>4.255278848</v>
      </c>
      <c r="G128" s="3" t="n">
        <v>3.5237570808028</v>
      </c>
      <c r="H128" s="3" t="n">
        <v>2.911415742804</v>
      </c>
      <c r="I128" s="3" t="n">
        <v>2.3942626621245</v>
      </c>
      <c r="J128" s="3" t="n">
        <v>1.9471221494269</v>
      </c>
    </row>
    <row r="129" customFormat="false" ht="12.75" hidden="false" customHeight="false" outlineLevel="0" collapsed="false">
      <c r="A129" s="2" t="s">
        <v>11</v>
      </c>
      <c r="B129" s="2" t="s">
        <v>31</v>
      </c>
      <c r="C129" s="2" t="s">
        <v>19</v>
      </c>
      <c r="D129" s="2" t="s">
        <v>16</v>
      </c>
      <c r="E129" s="3" t="n">
        <v>6.37366961051</v>
      </c>
      <c r="F129" s="3" t="n">
        <v>4.7355996540352</v>
      </c>
      <c r="G129" s="3" t="n">
        <v>3.2192469396349</v>
      </c>
      <c r="H129" s="3" t="n">
        <v>1.9613298013104</v>
      </c>
      <c r="I129" s="3" t="n">
        <v>0.8235587766165</v>
      </c>
      <c r="J129" s="3" t="n">
        <v>0</v>
      </c>
    </row>
    <row r="130" customFormat="false" ht="14.9" hidden="false" customHeight="false" outlineLevel="0" collapsed="false">
      <c r="A130" s="2" t="s">
        <v>11</v>
      </c>
      <c r="B130" s="2" t="s">
        <v>31</v>
      </c>
      <c r="C130" s="2" t="s">
        <v>19</v>
      </c>
      <c r="D130" s="2" t="s">
        <v>14</v>
      </c>
      <c r="E130" s="3" t="n">
        <v>9.41036736702</v>
      </c>
      <c r="F130" s="3" t="n">
        <v>8.0898920802783</v>
      </c>
      <c r="G130" s="3" t="n">
        <v>5.898679394063</v>
      </c>
      <c r="H130" s="3" t="n">
        <v>3.9573769136539</v>
      </c>
      <c r="I130" s="3" t="n">
        <v>2.2507434460314</v>
      </c>
      <c r="J130" s="3" t="n">
        <v>0.0113594338711</v>
      </c>
    </row>
    <row r="131" customFormat="false" ht="12.75" hidden="false" customHeight="false" outlineLevel="0" collapsed="false">
      <c r="A131" s="2" t="s">
        <v>11</v>
      </c>
      <c r="B131" s="2" t="s">
        <v>31</v>
      </c>
      <c r="C131" s="2" t="s">
        <v>19</v>
      </c>
      <c r="D131" s="2" t="s">
        <v>18</v>
      </c>
      <c r="E131" s="3" t="n">
        <v>0.418131279261</v>
      </c>
      <c r="F131" s="3" t="n">
        <v>0.3674510273475</v>
      </c>
      <c r="G131" s="3" t="n">
        <v>0.5362627780951</v>
      </c>
      <c r="H131" s="3" t="n">
        <v>0.8311156764612</v>
      </c>
      <c r="I131" s="3" t="n">
        <v>1.1468160353</v>
      </c>
      <c r="J131" s="3" t="n">
        <v>2.9539691129426</v>
      </c>
    </row>
    <row r="132" customFormat="false" ht="12.75" hidden="false" customHeight="false" outlineLevel="0" collapsed="false">
      <c r="A132" s="2" t="s">
        <v>11</v>
      </c>
      <c r="B132" s="2" t="s">
        <v>31</v>
      </c>
      <c r="C132" s="2" t="s">
        <v>21</v>
      </c>
      <c r="D132" s="2" t="s">
        <v>20</v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0</v>
      </c>
      <c r="J132" s="3" t="n">
        <v>0</v>
      </c>
    </row>
    <row r="133" customFormat="false" ht="12.75" hidden="false" customHeight="false" outlineLevel="0" collapsed="false">
      <c r="A133" s="2" t="s">
        <v>11</v>
      </c>
      <c r="B133" s="2" t="s">
        <v>31</v>
      </c>
      <c r="C133" s="2" t="s">
        <v>21</v>
      </c>
      <c r="D133" s="2" t="s">
        <v>13</v>
      </c>
      <c r="E133" s="3" t="n">
        <v>0.825453929398</v>
      </c>
      <c r="F133" s="3" t="n">
        <v>0.9324418667154</v>
      </c>
      <c r="G133" s="3" t="n">
        <v>0.981621085616</v>
      </c>
      <c r="H133" s="3" t="n">
        <v>0.9556553056378</v>
      </c>
      <c r="I133" s="3" t="n">
        <v>0.9642841014846</v>
      </c>
      <c r="J133" s="3" t="n">
        <v>0.9953580453937</v>
      </c>
    </row>
    <row r="134" customFormat="false" ht="12.75" hidden="false" customHeight="false" outlineLevel="0" collapsed="false">
      <c r="A134" s="2" t="s">
        <v>11</v>
      </c>
      <c r="B134" s="2" t="s">
        <v>31</v>
      </c>
      <c r="C134" s="2" t="s">
        <v>21</v>
      </c>
      <c r="D134" s="2" t="s">
        <v>16</v>
      </c>
      <c r="E134" s="3" t="n">
        <v>0</v>
      </c>
      <c r="F134" s="3" t="n">
        <v>0</v>
      </c>
      <c r="G134" s="3" t="n">
        <v>0</v>
      </c>
      <c r="H134" s="3" t="n">
        <v>0</v>
      </c>
      <c r="I134" s="3" t="n">
        <v>0</v>
      </c>
      <c r="J134" s="3" t="n">
        <v>0</v>
      </c>
    </row>
    <row r="135" customFormat="false" ht="12.75" hidden="false" customHeight="false" outlineLevel="0" collapsed="false">
      <c r="A135" s="2" t="s">
        <v>11</v>
      </c>
      <c r="B135" s="2" t="s">
        <v>31</v>
      </c>
      <c r="C135" s="2" t="s">
        <v>21</v>
      </c>
      <c r="D135" s="2" t="s">
        <v>14</v>
      </c>
      <c r="E135" s="3" t="n">
        <v>0</v>
      </c>
      <c r="F135" s="3" t="n">
        <v>0</v>
      </c>
      <c r="G135" s="3" t="n">
        <v>0</v>
      </c>
      <c r="H135" s="3" t="n">
        <v>0</v>
      </c>
      <c r="I135" s="3" t="n">
        <v>0</v>
      </c>
      <c r="J135" s="3" t="n">
        <v>0</v>
      </c>
    </row>
    <row r="136" customFormat="false" ht="12.75" hidden="false" customHeight="false" outlineLevel="0" collapsed="false">
      <c r="A136" s="2" t="s">
        <v>11</v>
      </c>
      <c r="B136" s="2" t="s">
        <v>31</v>
      </c>
      <c r="C136" s="2" t="s">
        <v>21</v>
      </c>
      <c r="D136" s="2" t="s">
        <v>18</v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</row>
    <row r="137" customFormat="false" ht="12.75" hidden="false" customHeight="false" outlineLevel="0" collapsed="false">
      <c r="A137" s="2" t="s">
        <v>11</v>
      </c>
      <c r="B137" s="2" t="s">
        <v>31</v>
      </c>
      <c r="C137" s="2" t="s">
        <v>22</v>
      </c>
      <c r="D137" s="2" t="s">
        <v>20</v>
      </c>
      <c r="E137" s="3" t="n">
        <v>0.1431000269048</v>
      </c>
      <c r="F137" s="3" t="n">
        <v>0.0956751669574</v>
      </c>
      <c r="G137" s="3" t="n">
        <v>0.0684471318054</v>
      </c>
      <c r="H137" s="3" t="n">
        <v>0.04884401846</v>
      </c>
      <c r="I137" s="3" t="n">
        <v>0.035000754779</v>
      </c>
      <c r="J137" s="3" t="n">
        <v>0.0108293085052</v>
      </c>
    </row>
    <row r="138" customFormat="false" ht="12.75" hidden="false" customHeight="false" outlineLevel="0" collapsed="false">
      <c r="A138" s="2" t="s">
        <v>11</v>
      </c>
      <c r="B138" s="2" t="s">
        <v>31</v>
      </c>
      <c r="C138" s="2" t="s">
        <v>22</v>
      </c>
      <c r="D138" s="2" t="s">
        <v>13</v>
      </c>
      <c r="E138" s="3" t="n">
        <v>0.7389265572821</v>
      </c>
      <c r="F138" s="3" t="n">
        <v>0.8508716605098</v>
      </c>
      <c r="G138" s="3" t="n">
        <v>0.9117374452364</v>
      </c>
      <c r="H138" s="3" t="n">
        <v>0.9230631809235</v>
      </c>
      <c r="I138" s="3" t="n">
        <v>0.924101455025</v>
      </c>
      <c r="J138" s="3" t="n">
        <v>0.8207137558943</v>
      </c>
    </row>
    <row r="139" customFormat="false" ht="12.75" hidden="false" customHeight="false" outlineLevel="0" collapsed="false">
      <c r="A139" s="2" t="s">
        <v>11</v>
      </c>
      <c r="B139" s="2" t="s">
        <v>31</v>
      </c>
      <c r="C139" s="2" t="s">
        <v>22</v>
      </c>
      <c r="D139" s="2" t="s">
        <v>16</v>
      </c>
      <c r="E139" s="3" t="n">
        <v>0.0150128845364</v>
      </c>
      <c r="F139" s="3" t="n">
        <v>0</v>
      </c>
      <c r="G139" s="3" t="n">
        <v>0</v>
      </c>
      <c r="H139" s="3" t="n">
        <v>0</v>
      </c>
      <c r="I139" s="3" t="n">
        <v>0</v>
      </c>
      <c r="J139" s="3" t="n">
        <v>0</v>
      </c>
    </row>
    <row r="140" customFormat="false" ht="12.75" hidden="false" customHeight="false" outlineLevel="0" collapsed="false">
      <c r="A140" s="2" t="s">
        <v>11</v>
      </c>
      <c r="B140" s="2" t="s">
        <v>31</v>
      </c>
      <c r="C140" s="2" t="s">
        <v>22</v>
      </c>
      <c r="D140" s="2" t="s">
        <v>14</v>
      </c>
      <c r="E140" s="3" t="n">
        <v>0.2523161163072</v>
      </c>
      <c r="F140" s="3" t="n">
        <v>0.1978950468007</v>
      </c>
      <c r="G140" s="3" t="n">
        <v>0.1605929321673</v>
      </c>
      <c r="H140" s="3" t="n">
        <v>0.128295428116</v>
      </c>
      <c r="I140" s="3" t="n">
        <v>0.1027367842501</v>
      </c>
      <c r="J140" s="3" t="n">
        <v>0.043842378176</v>
      </c>
    </row>
    <row r="141" customFormat="false" ht="12.75" hidden="false" customHeight="false" outlineLevel="0" collapsed="false">
      <c r="A141" s="2" t="s">
        <v>11</v>
      </c>
      <c r="B141" s="2" t="s">
        <v>31</v>
      </c>
      <c r="C141" s="2" t="s">
        <v>22</v>
      </c>
      <c r="D141" s="2" t="s">
        <v>18</v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</row>
    <row r="142" customFormat="false" ht="12.75" hidden="false" customHeight="false" outlineLevel="0" collapsed="false">
      <c r="A142" s="2" t="s">
        <v>11</v>
      </c>
      <c r="B142" s="2" t="s">
        <v>31</v>
      </c>
      <c r="C142" s="2" t="s">
        <v>23</v>
      </c>
      <c r="D142" s="2" t="s">
        <v>20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</row>
    <row r="143" customFormat="false" ht="12.75" hidden="false" customHeight="false" outlineLevel="0" collapsed="false">
      <c r="A143" s="2" t="s">
        <v>11</v>
      </c>
      <c r="B143" s="2" t="s">
        <v>31</v>
      </c>
      <c r="C143" s="2" t="s">
        <v>23</v>
      </c>
      <c r="D143" s="2" t="s">
        <v>13</v>
      </c>
      <c r="E143" s="3" t="n">
        <v>10.055471949903</v>
      </c>
      <c r="F143" s="3" t="n">
        <v>10.0384025428719</v>
      </c>
      <c r="G143" s="3" t="n">
        <v>9.3338185674199</v>
      </c>
      <c r="H143" s="3" t="n">
        <v>7.6811684529385</v>
      </c>
      <c r="I143" s="3" t="n">
        <v>6.0383112236597</v>
      </c>
      <c r="J143" s="3" t="n">
        <v>3.7687431841212</v>
      </c>
    </row>
    <row r="144" customFormat="false" ht="12.75" hidden="false" customHeight="false" outlineLevel="0" collapsed="false">
      <c r="A144" s="2" t="s">
        <v>11</v>
      </c>
      <c r="B144" s="2" t="s">
        <v>31</v>
      </c>
      <c r="C144" s="2" t="s">
        <v>23</v>
      </c>
      <c r="D144" s="2" t="s">
        <v>16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</row>
    <row r="145" customFormat="false" ht="12.75" hidden="false" customHeight="false" outlineLevel="0" collapsed="false">
      <c r="A145" s="2" t="s">
        <v>11</v>
      </c>
      <c r="B145" s="2" t="s">
        <v>31</v>
      </c>
      <c r="C145" s="2" t="s">
        <v>23</v>
      </c>
      <c r="D145" s="2" t="s">
        <v>14</v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</row>
    <row r="146" customFormat="false" ht="12.75" hidden="false" customHeight="false" outlineLevel="0" collapsed="false">
      <c r="A146" s="2" t="s">
        <v>11</v>
      </c>
      <c r="B146" s="2" t="s">
        <v>31</v>
      </c>
      <c r="C146" s="2" t="s">
        <v>23</v>
      </c>
      <c r="D146" s="2" t="s">
        <v>18</v>
      </c>
      <c r="E146" s="3" t="n">
        <v>0</v>
      </c>
      <c r="F146" s="3" t="n">
        <v>0</v>
      </c>
      <c r="G146" s="3" t="n">
        <v>0</v>
      </c>
      <c r="H146" s="3" t="n">
        <v>0</v>
      </c>
      <c r="I146" s="3" t="n">
        <v>0</v>
      </c>
      <c r="J146" s="3" t="n">
        <v>0</v>
      </c>
    </row>
    <row r="147" customFormat="false" ht="12.75" hidden="false" customHeight="false" outlineLevel="0" collapsed="false">
      <c r="A147" s="2" t="s">
        <v>11</v>
      </c>
      <c r="B147" s="2" t="s">
        <v>31</v>
      </c>
      <c r="C147" s="2" t="s">
        <v>24</v>
      </c>
      <c r="D147" s="2" t="s">
        <v>20</v>
      </c>
      <c r="E147" s="3" t="n">
        <v>0.125626161892</v>
      </c>
      <c r="F147" s="3" t="n">
        <v>0.2346139066217</v>
      </c>
      <c r="G147" s="3" t="n">
        <v>0.3124748887229</v>
      </c>
      <c r="H147" s="3" t="n">
        <v>0.3701218895734</v>
      </c>
      <c r="I147" s="3" t="n">
        <v>0.3766690570903</v>
      </c>
      <c r="J147" s="3" t="n">
        <v>0.3328631908617</v>
      </c>
    </row>
    <row r="148" customFormat="false" ht="12.75" hidden="false" customHeight="false" outlineLevel="0" collapsed="false">
      <c r="A148" s="2" t="s">
        <v>11</v>
      </c>
      <c r="B148" s="2" t="s">
        <v>31</v>
      </c>
      <c r="C148" s="2" t="s">
        <v>24</v>
      </c>
      <c r="D148" s="2" t="s">
        <v>13</v>
      </c>
      <c r="E148" s="3" t="n">
        <v>1.5612554418513</v>
      </c>
      <c r="F148" s="3" t="n">
        <v>1.7196668431995</v>
      </c>
      <c r="G148" s="3" t="n">
        <v>1.7226603753486</v>
      </c>
      <c r="H148" s="3" t="n">
        <v>1.5963214594012</v>
      </c>
      <c r="I148" s="3" t="n">
        <v>1.471313727662</v>
      </c>
      <c r="J148" s="3" t="n">
        <v>0.8159699938766</v>
      </c>
    </row>
    <row r="149" customFormat="false" ht="12.75" hidden="false" customHeight="false" outlineLevel="0" collapsed="false">
      <c r="A149" s="2" t="s">
        <v>11</v>
      </c>
      <c r="B149" s="2" t="s">
        <v>31</v>
      </c>
      <c r="C149" s="2" t="s">
        <v>24</v>
      </c>
      <c r="D149" s="2" t="s">
        <v>16</v>
      </c>
      <c r="E149" s="3" t="n">
        <v>0.5049374555582</v>
      </c>
      <c r="F149" s="3" t="n">
        <v>0.3228454725074</v>
      </c>
      <c r="G149" s="3" t="n">
        <v>0.1649470746401</v>
      </c>
      <c r="H149" s="3" t="n">
        <v>0.0427242769198</v>
      </c>
      <c r="I149" s="3" t="n">
        <v>0.0274582460381</v>
      </c>
      <c r="J149" s="3" t="n">
        <v>0.0009462613744</v>
      </c>
    </row>
    <row r="150" customFormat="false" ht="12.75" hidden="false" customHeight="false" outlineLevel="0" collapsed="false">
      <c r="A150" s="2" t="s">
        <v>11</v>
      </c>
      <c r="B150" s="2" t="s">
        <v>31</v>
      </c>
      <c r="C150" s="2" t="s">
        <v>24</v>
      </c>
      <c r="D150" s="2" t="s">
        <v>14</v>
      </c>
      <c r="E150" s="3" t="n">
        <v>0.676172943364</v>
      </c>
      <c r="F150" s="3" t="n">
        <v>0.5589916762258</v>
      </c>
      <c r="G150" s="3" t="n">
        <v>0.4461938158127</v>
      </c>
      <c r="H150" s="3" t="n">
        <v>0.3425007858256</v>
      </c>
      <c r="I150" s="3" t="n">
        <v>0.266612724248</v>
      </c>
      <c r="J150" s="3" t="n">
        <v>0.0910492509057</v>
      </c>
    </row>
    <row r="151" customFormat="false" ht="12.75" hidden="false" customHeight="false" outlineLevel="0" collapsed="false">
      <c r="A151" s="2" t="s">
        <v>11</v>
      </c>
      <c r="B151" s="2" t="s">
        <v>31</v>
      </c>
      <c r="C151" s="2" t="s">
        <v>24</v>
      </c>
      <c r="D151" s="2" t="s">
        <v>18</v>
      </c>
      <c r="E151" s="3" t="n">
        <v>0.113358871513</v>
      </c>
      <c r="F151" s="3" t="n">
        <v>0.117609920944</v>
      </c>
      <c r="G151" s="3" t="n">
        <v>0.1167316764963</v>
      </c>
      <c r="H151" s="3" t="n">
        <v>0.114035855498</v>
      </c>
      <c r="I151" s="3" t="n">
        <v>0.1093146035533</v>
      </c>
      <c r="J151" s="3" t="n">
        <v>0.0866359820029</v>
      </c>
    </row>
    <row r="152" customFormat="false" ht="12.75" hidden="false" customHeight="false" outlineLevel="0" collapsed="false">
      <c r="A152" s="2" t="s">
        <v>11</v>
      </c>
      <c r="B152" s="2" t="s">
        <v>31</v>
      </c>
      <c r="C152" s="2" t="s">
        <v>25</v>
      </c>
      <c r="D152" s="2" t="s">
        <v>20</v>
      </c>
      <c r="E152" s="3" t="n">
        <v>0</v>
      </c>
      <c r="F152" s="3" t="n">
        <v>0</v>
      </c>
      <c r="G152" s="3" t="n">
        <v>0</v>
      </c>
      <c r="H152" s="3" t="n">
        <v>0</v>
      </c>
      <c r="I152" s="3" t="n">
        <v>0</v>
      </c>
      <c r="J152" s="3" t="n">
        <v>0</v>
      </c>
    </row>
    <row r="153" customFormat="false" ht="12.75" hidden="false" customHeight="false" outlineLevel="0" collapsed="false">
      <c r="A153" s="2" t="s">
        <v>11</v>
      </c>
      <c r="B153" s="2" t="s">
        <v>31</v>
      </c>
      <c r="C153" s="2" t="s">
        <v>25</v>
      </c>
      <c r="D153" s="2" t="s">
        <v>13</v>
      </c>
      <c r="E153" s="3" t="n">
        <v>5.0052022625704</v>
      </c>
      <c r="F153" s="3" t="n">
        <v>4.782690203532</v>
      </c>
      <c r="G153" s="3" t="n">
        <v>4.537539441642</v>
      </c>
      <c r="H153" s="3" t="n">
        <v>4.2059240871445</v>
      </c>
      <c r="I153" s="3" t="n">
        <v>3.9042758935506</v>
      </c>
      <c r="J153" s="3" t="n">
        <v>3.0104662775303</v>
      </c>
    </row>
    <row r="154" customFormat="false" ht="12.75" hidden="false" customHeight="false" outlineLevel="0" collapsed="false">
      <c r="A154" s="2" t="s">
        <v>11</v>
      </c>
      <c r="B154" s="2" t="s">
        <v>31</v>
      </c>
      <c r="C154" s="2" t="s">
        <v>25</v>
      </c>
      <c r="D154" s="2" t="s">
        <v>16</v>
      </c>
      <c r="E154" s="3" t="n">
        <v>0</v>
      </c>
      <c r="F154" s="3" t="n">
        <v>0</v>
      </c>
      <c r="G154" s="3" t="n">
        <v>0</v>
      </c>
      <c r="H154" s="3" t="n">
        <v>0</v>
      </c>
      <c r="I154" s="3" t="n">
        <v>0</v>
      </c>
      <c r="J154" s="3" t="n">
        <v>0</v>
      </c>
    </row>
    <row r="155" customFormat="false" ht="12.75" hidden="false" customHeight="false" outlineLevel="0" collapsed="false">
      <c r="A155" s="2" t="s">
        <v>11</v>
      </c>
      <c r="B155" s="2" t="s">
        <v>31</v>
      </c>
      <c r="C155" s="2" t="s">
        <v>25</v>
      </c>
      <c r="D155" s="2" t="s">
        <v>14</v>
      </c>
      <c r="E155" s="3" t="n">
        <v>0</v>
      </c>
      <c r="F155" s="3" t="n">
        <v>0</v>
      </c>
      <c r="G155" s="3" t="n">
        <v>0</v>
      </c>
      <c r="H155" s="3" t="n">
        <v>0</v>
      </c>
      <c r="I155" s="3" t="n">
        <v>0</v>
      </c>
      <c r="J155" s="3" t="n">
        <v>0</v>
      </c>
    </row>
    <row r="156" customFormat="false" ht="12.75" hidden="false" customHeight="false" outlineLevel="0" collapsed="false">
      <c r="A156" s="2" t="s">
        <v>11</v>
      </c>
      <c r="B156" s="2" t="s">
        <v>31</v>
      </c>
      <c r="C156" s="2" t="s">
        <v>25</v>
      </c>
      <c r="D156" s="2" t="s">
        <v>18</v>
      </c>
      <c r="E156" s="3" t="n">
        <v>0</v>
      </c>
      <c r="F156" s="3" t="n">
        <v>0</v>
      </c>
      <c r="G156" s="3" t="n">
        <v>0</v>
      </c>
      <c r="H156" s="3" t="n">
        <v>0</v>
      </c>
      <c r="I156" s="3" t="n">
        <v>0</v>
      </c>
      <c r="J156" s="3" t="n">
        <v>0</v>
      </c>
    </row>
    <row r="157" customFormat="false" ht="12.75" hidden="false" customHeight="false" outlineLevel="0" collapsed="false">
      <c r="A157" s="2" t="s">
        <v>11</v>
      </c>
      <c r="B157" s="2" t="s">
        <v>31</v>
      </c>
      <c r="C157" s="2" t="s">
        <v>26</v>
      </c>
      <c r="D157" s="2" t="s">
        <v>20</v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</row>
    <row r="158" customFormat="false" ht="12.75" hidden="false" customHeight="false" outlineLevel="0" collapsed="false">
      <c r="A158" s="2" t="s">
        <v>11</v>
      </c>
      <c r="B158" s="2" t="s">
        <v>31</v>
      </c>
      <c r="C158" s="2" t="s">
        <v>26</v>
      </c>
      <c r="D158" s="2" t="s">
        <v>13</v>
      </c>
      <c r="E158" s="3" t="n">
        <v>1.6311169299248</v>
      </c>
      <c r="F158" s="3" t="n">
        <v>1.677703651166</v>
      </c>
      <c r="G158" s="3" t="n">
        <v>1.697447632548</v>
      </c>
      <c r="H158" s="3" t="n">
        <v>1.6496946354954</v>
      </c>
      <c r="I158" s="3" t="n">
        <v>1.6047794727107</v>
      </c>
      <c r="J158" s="3" t="n">
        <v>1.4255484602626</v>
      </c>
    </row>
    <row r="159" customFormat="false" ht="12.75" hidden="false" customHeight="false" outlineLevel="0" collapsed="false">
      <c r="A159" s="2" t="s">
        <v>11</v>
      </c>
      <c r="B159" s="2" t="s">
        <v>31</v>
      </c>
      <c r="C159" s="2" t="s">
        <v>26</v>
      </c>
      <c r="D159" s="2" t="s">
        <v>16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</row>
    <row r="160" customFormat="false" ht="12.75" hidden="false" customHeight="false" outlineLevel="0" collapsed="false">
      <c r="A160" s="2" t="s">
        <v>11</v>
      </c>
      <c r="B160" s="2" t="s">
        <v>31</v>
      </c>
      <c r="C160" s="2" t="s">
        <v>26</v>
      </c>
      <c r="D160" s="2" t="s">
        <v>14</v>
      </c>
      <c r="E160" s="3" t="n">
        <v>0</v>
      </c>
      <c r="F160" s="3" t="n">
        <v>0</v>
      </c>
      <c r="G160" s="3" t="n">
        <v>0</v>
      </c>
      <c r="H160" s="3" t="n">
        <v>0</v>
      </c>
      <c r="I160" s="3" t="n">
        <v>0</v>
      </c>
      <c r="J160" s="3" t="n">
        <v>0</v>
      </c>
    </row>
    <row r="161" customFormat="false" ht="12.75" hidden="false" customHeight="false" outlineLevel="0" collapsed="false">
      <c r="A161" s="2" t="s">
        <v>11</v>
      </c>
      <c r="B161" s="2" t="s">
        <v>31</v>
      </c>
      <c r="C161" s="2" t="s">
        <v>26</v>
      </c>
      <c r="D161" s="2" t="s">
        <v>18</v>
      </c>
      <c r="E161" s="3" t="n">
        <v>0</v>
      </c>
      <c r="F161" s="3" t="n">
        <v>0</v>
      </c>
      <c r="G161" s="3" t="n">
        <v>0</v>
      </c>
      <c r="H161" s="3" t="n">
        <v>0</v>
      </c>
      <c r="I161" s="3" t="n">
        <v>0</v>
      </c>
      <c r="J161" s="3" t="n">
        <v>0</v>
      </c>
    </row>
    <row r="162" customFormat="false" ht="12.75" hidden="false" customHeight="false" outlineLevel="0" collapsed="false">
      <c r="A162" s="2" t="s">
        <v>11</v>
      </c>
      <c r="B162" s="2" t="s">
        <v>31</v>
      </c>
      <c r="C162" s="2" t="s">
        <v>27</v>
      </c>
      <c r="D162" s="2" t="s">
        <v>20</v>
      </c>
      <c r="E162" s="3" t="n">
        <v>0</v>
      </c>
      <c r="F162" s="3" t="n">
        <v>0</v>
      </c>
      <c r="G162" s="3" t="n">
        <v>0</v>
      </c>
      <c r="H162" s="3" t="n">
        <v>0</v>
      </c>
      <c r="I162" s="3" t="n">
        <v>0</v>
      </c>
      <c r="J162" s="3" t="n">
        <v>0</v>
      </c>
    </row>
    <row r="163" customFormat="false" ht="12.75" hidden="false" customHeight="false" outlineLevel="0" collapsed="false">
      <c r="A163" s="2" t="s">
        <v>11</v>
      </c>
      <c r="B163" s="2" t="s">
        <v>31</v>
      </c>
      <c r="C163" s="2" t="s">
        <v>27</v>
      </c>
      <c r="D163" s="2" t="s">
        <v>13</v>
      </c>
      <c r="E163" s="3" t="n">
        <v>0.6351073271435</v>
      </c>
      <c r="F163" s="3" t="n">
        <v>0.6559803969044</v>
      </c>
      <c r="G163" s="3" t="n">
        <v>0.6656488596129</v>
      </c>
      <c r="H163" s="3" t="n">
        <v>0.6702822032321</v>
      </c>
      <c r="I163" s="3" t="n">
        <v>0.6753711373049</v>
      </c>
      <c r="J163" s="3" t="n">
        <v>0.6840950359693</v>
      </c>
    </row>
    <row r="164" customFormat="false" ht="12.75" hidden="false" customHeight="false" outlineLevel="0" collapsed="false">
      <c r="A164" s="2" t="s">
        <v>11</v>
      </c>
      <c r="B164" s="2" t="s">
        <v>31</v>
      </c>
      <c r="C164" s="2" t="s">
        <v>27</v>
      </c>
      <c r="D164" s="2" t="s">
        <v>16</v>
      </c>
      <c r="E164" s="3" t="n">
        <v>0</v>
      </c>
      <c r="F164" s="3" t="n">
        <v>0</v>
      </c>
      <c r="G164" s="3" t="n">
        <v>0</v>
      </c>
      <c r="H164" s="3" t="n">
        <v>0</v>
      </c>
      <c r="I164" s="3" t="n">
        <v>0</v>
      </c>
      <c r="J164" s="3" t="n">
        <v>0</v>
      </c>
    </row>
    <row r="165" customFormat="false" ht="12.75" hidden="false" customHeight="false" outlineLevel="0" collapsed="false">
      <c r="A165" s="2" t="s">
        <v>11</v>
      </c>
      <c r="B165" s="2" t="s">
        <v>31</v>
      </c>
      <c r="C165" s="2" t="s">
        <v>27</v>
      </c>
      <c r="D165" s="2" t="s">
        <v>14</v>
      </c>
      <c r="E165" s="3" t="n">
        <v>0</v>
      </c>
      <c r="F165" s="3" t="n">
        <v>0</v>
      </c>
      <c r="G165" s="3" t="n">
        <v>0</v>
      </c>
      <c r="H165" s="3" t="n">
        <v>0</v>
      </c>
      <c r="I165" s="3" t="n">
        <v>0</v>
      </c>
      <c r="J165" s="3" t="n">
        <v>0</v>
      </c>
    </row>
    <row r="166" customFormat="false" ht="12.75" hidden="false" customHeight="false" outlineLevel="0" collapsed="false">
      <c r="A166" s="2" t="s">
        <v>11</v>
      </c>
      <c r="B166" s="2" t="s">
        <v>31</v>
      </c>
      <c r="C166" s="2" t="s">
        <v>27</v>
      </c>
      <c r="D166" s="2" t="s">
        <v>18</v>
      </c>
      <c r="E166" s="3" t="n">
        <v>0</v>
      </c>
      <c r="F166" s="3" t="n">
        <v>0</v>
      </c>
      <c r="G166" s="3" t="n">
        <v>0</v>
      </c>
      <c r="H166" s="3" t="n">
        <v>0</v>
      </c>
      <c r="I166" s="3" t="n">
        <v>0</v>
      </c>
      <c r="J166" s="3" t="n">
        <v>0</v>
      </c>
    </row>
    <row r="167" customFormat="false" ht="12.75" hidden="false" customHeight="false" outlineLevel="0" collapsed="false">
      <c r="A167" s="2" t="s">
        <v>11</v>
      </c>
      <c r="B167" s="2" t="s">
        <v>32</v>
      </c>
      <c r="C167" s="2" t="s">
        <v>12</v>
      </c>
      <c r="D167" s="2" t="s">
        <v>20</v>
      </c>
      <c r="E167" s="3" t="n">
        <v>0.1233641636942</v>
      </c>
      <c r="F167" s="3" t="n">
        <v>0.1050126654495</v>
      </c>
      <c r="G167" s="3" t="n">
        <v>0.0930497258445</v>
      </c>
      <c r="H167" s="3" t="n">
        <v>0.0790974567182</v>
      </c>
      <c r="I167" s="3" t="n">
        <v>0.0673497477507</v>
      </c>
      <c r="J167" s="3" t="n">
        <v>0.0372357740052</v>
      </c>
    </row>
    <row r="168" customFormat="false" ht="12.75" hidden="false" customHeight="false" outlineLevel="0" collapsed="false">
      <c r="A168" s="2" t="s">
        <v>11</v>
      </c>
      <c r="B168" s="2" t="s">
        <v>32</v>
      </c>
      <c r="C168" s="2" t="s">
        <v>12</v>
      </c>
      <c r="D168" s="2" t="s">
        <v>13</v>
      </c>
      <c r="E168" s="3" t="n">
        <v>0.719391214678</v>
      </c>
      <c r="F168" s="3" t="n">
        <v>0.771985314623</v>
      </c>
      <c r="G168" s="3" t="n">
        <v>0.8158681557723</v>
      </c>
      <c r="H168" s="3" t="n">
        <v>0.8118613632461</v>
      </c>
      <c r="I168" s="3" t="n">
        <v>0.8063337853953</v>
      </c>
      <c r="J168" s="3" t="n">
        <v>0.7653206611918</v>
      </c>
    </row>
    <row r="169" customFormat="false" ht="12.75" hidden="false" customHeight="false" outlineLevel="0" collapsed="false">
      <c r="A169" s="2" t="s">
        <v>11</v>
      </c>
      <c r="B169" s="2" t="s">
        <v>32</v>
      </c>
      <c r="C169" s="2" t="s">
        <v>12</v>
      </c>
      <c r="D169" s="2" t="s">
        <v>16</v>
      </c>
      <c r="E169" s="3" t="n">
        <v>0</v>
      </c>
      <c r="F169" s="3" t="n">
        <v>0</v>
      </c>
      <c r="G169" s="3" t="n">
        <v>0</v>
      </c>
      <c r="H169" s="3" t="n">
        <v>0</v>
      </c>
      <c r="I169" s="3" t="n">
        <v>0</v>
      </c>
      <c r="J169" s="3" t="n">
        <v>0</v>
      </c>
    </row>
    <row r="170" customFormat="false" ht="12.75" hidden="false" customHeight="false" outlineLevel="0" collapsed="false">
      <c r="A170" s="2" t="s">
        <v>11</v>
      </c>
      <c r="B170" s="2" t="s">
        <v>32</v>
      </c>
      <c r="C170" s="2" t="s">
        <v>12</v>
      </c>
      <c r="D170" s="2" t="s">
        <v>14</v>
      </c>
      <c r="E170" s="3" t="n">
        <v>0.005615352182</v>
      </c>
      <c r="F170" s="3" t="n">
        <v>0.0047800181977</v>
      </c>
      <c r="G170" s="3" t="n">
        <v>0.0042354827916</v>
      </c>
      <c r="H170" s="3" t="n">
        <v>0.0036003961572</v>
      </c>
      <c r="I170" s="3" t="n">
        <v>0.0030656566055</v>
      </c>
      <c r="J170" s="3" t="n">
        <v>0.0016949000295</v>
      </c>
    </row>
    <row r="171" customFormat="false" ht="12.75" hidden="false" customHeight="false" outlineLevel="0" collapsed="false">
      <c r="A171" s="2" t="s">
        <v>11</v>
      </c>
      <c r="B171" s="2" t="s">
        <v>32</v>
      </c>
      <c r="C171" s="2" t="s">
        <v>12</v>
      </c>
      <c r="D171" s="2" t="s">
        <v>18</v>
      </c>
      <c r="E171" s="3" t="n">
        <v>0</v>
      </c>
      <c r="F171" s="3" t="n">
        <v>0</v>
      </c>
      <c r="G171" s="3" t="n">
        <v>0</v>
      </c>
      <c r="H171" s="3" t="n">
        <v>0</v>
      </c>
      <c r="I171" s="3" t="n">
        <v>0</v>
      </c>
      <c r="J171" s="3" t="n">
        <v>0</v>
      </c>
    </row>
    <row r="172" customFormat="false" ht="12.75" hidden="false" customHeight="false" outlineLevel="0" collapsed="false">
      <c r="A172" s="2" t="s">
        <v>11</v>
      </c>
      <c r="B172" s="2" t="s">
        <v>32</v>
      </c>
      <c r="C172" s="2" t="s">
        <v>15</v>
      </c>
      <c r="D172" s="2" t="s">
        <v>20</v>
      </c>
      <c r="E172" s="3" t="n">
        <v>0</v>
      </c>
      <c r="F172" s="3" t="n">
        <v>0</v>
      </c>
      <c r="G172" s="3" t="n">
        <v>0</v>
      </c>
      <c r="H172" s="3" t="n">
        <v>0</v>
      </c>
      <c r="I172" s="3" t="n">
        <v>0</v>
      </c>
      <c r="J172" s="3" t="n">
        <v>0</v>
      </c>
    </row>
    <row r="173" customFormat="false" ht="12.75" hidden="false" customHeight="false" outlineLevel="0" collapsed="false">
      <c r="A173" s="2" t="s">
        <v>11</v>
      </c>
      <c r="B173" s="2" t="s">
        <v>32</v>
      </c>
      <c r="C173" s="2" t="s">
        <v>15</v>
      </c>
      <c r="D173" s="2" t="s">
        <v>13</v>
      </c>
      <c r="E173" s="3" t="n">
        <v>0.8349441812792</v>
      </c>
      <c r="F173" s="3" t="n">
        <v>0.8014943231395</v>
      </c>
      <c r="G173" s="3" t="n">
        <v>0.7036896879919</v>
      </c>
      <c r="H173" s="3" t="n">
        <v>0.5853493080564</v>
      </c>
      <c r="I173" s="3" t="n">
        <v>0.4711204481522</v>
      </c>
      <c r="J173" s="3" t="n">
        <v>0.2260627531248</v>
      </c>
    </row>
    <row r="174" customFormat="false" ht="12.75" hidden="false" customHeight="false" outlineLevel="0" collapsed="false">
      <c r="A174" s="2" t="s">
        <v>11</v>
      </c>
      <c r="B174" s="2" t="s">
        <v>32</v>
      </c>
      <c r="C174" s="2" t="s">
        <v>15</v>
      </c>
      <c r="D174" s="2" t="s">
        <v>16</v>
      </c>
      <c r="E174" s="3" t="n">
        <v>0</v>
      </c>
      <c r="F174" s="3" t="n">
        <v>0</v>
      </c>
      <c r="G174" s="3" t="n">
        <v>0</v>
      </c>
      <c r="H174" s="3" t="n">
        <v>0</v>
      </c>
      <c r="I174" s="3" t="n">
        <v>0</v>
      </c>
      <c r="J174" s="3" t="n">
        <v>0</v>
      </c>
    </row>
    <row r="175" customFormat="false" ht="12.75" hidden="false" customHeight="false" outlineLevel="0" collapsed="false">
      <c r="A175" s="2" t="s">
        <v>11</v>
      </c>
      <c r="B175" s="2" t="s">
        <v>32</v>
      </c>
      <c r="C175" s="2" t="s">
        <v>15</v>
      </c>
      <c r="D175" s="2" t="s">
        <v>14</v>
      </c>
      <c r="E175" s="3" t="n">
        <v>0</v>
      </c>
      <c r="F175" s="3" t="n">
        <v>0</v>
      </c>
      <c r="G175" s="3" t="n">
        <v>0</v>
      </c>
      <c r="H175" s="3" t="n">
        <v>0</v>
      </c>
      <c r="I175" s="3" t="n">
        <v>0</v>
      </c>
      <c r="J175" s="3" t="n">
        <v>0</v>
      </c>
    </row>
    <row r="176" customFormat="false" ht="12.75" hidden="false" customHeight="false" outlineLevel="0" collapsed="false">
      <c r="A176" s="2" t="s">
        <v>11</v>
      </c>
      <c r="B176" s="2" t="s">
        <v>32</v>
      </c>
      <c r="C176" s="2" t="s">
        <v>15</v>
      </c>
      <c r="D176" s="2" t="s">
        <v>18</v>
      </c>
      <c r="E176" s="3" t="n">
        <v>0</v>
      </c>
      <c r="F176" s="3" t="n">
        <v>0</v>
      </c>
      <c r="G176" s="3" t="n">
        <v>0</v>
      </c>
      <c r="H176" s="3" t="n">
        <v>0</v>
      </c>
      <c r="I176" s="3" t="n">
        <v>0</v>
      </c>
      <c r="J176" s="3" t="n">
        <v>0</v>
      </c>
    </row>
    <row r="177" customFormat="false" ht="12.75" hidden="false" customHeight="false" outlineLevel="0" collapsed="false">
      <c r="A177" s="2" t="s">
        <v>11</v>
      </c>
      <c r="B177" s="2" t="s">
        <v>32</v>
      </c>
      <c r="C177" s="2" t="s">
        <v>17</v>
      </c>
      <c r="D177" s="2" t="s">
        <v>20</v>
      </c>
      <c r="E177" s="3" t="n">
        <v>0</v>
      </c>
      <c r="F177" s="3" t="n">
        <v>0</v>
      </c>
      <c r="G177" s="3" t="n">
        <v>0</v>
      </c>
      <c r="H177" s="3" t="n">
        <v>0</v>
      </c>
      <c r="I177" s="3" t="n">
        <v>0</v>
      </c>
      <c r="J177" s="3" t="n">
        <v>0</v>
      </c>
    </row>
    <row r="178" customFormat="false" ht="12.75" hidden="false" customHeight="false" outlineLevel="0" collapsed="false">
      <c r="A178" s="2" t="s">
        <v>11</v>
      </c>
      <c r="B178" s="2" t="s">
        <v>32</v>
      </c>
      <c r="C178" s="2" t="s">
        <v>17</v>
      </c>
      <c r="D178" s="2" t="s">
        <v>13</v>
      </c>
      <c r="E178" s="3" t="n">
        <v>0.4631659709887</v>
      </c>
      <c r="F178" s="3" t="n">
        <v>0.5130231428793</v>
      </c>
      <c r="G178" s="3" t="n">
        <v>0.5589142038535</v>
      </c>
      <c r="H178" s="3" t="n">
        <v>0.5119686599145</v>
      </c>
      <c r="I178" s="3" t="n">
        <v>0.4693726547868</v>
      </c>
      <c r="J178" s="3" t="n">
        <v>0.3706056726707</v>
      </c>
    </row>
    <row r="179" customFormat="false" ht="12.75" hidden="false" customHeight="false" outlineLevel="0" collapsed="false">
      <c r="A179" s="2" t="s">
        <v>11</v>
      </c>
      <c r="B179" s="2" t="s">
        <v>32</v>
      </c>
      <c r="C179" s="2" t="s">
        <v>17</v>
      </c>
      <c r="D179" s="2" t="s">
        <v>16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</row>
    <row r="180" customFormat="false" ht="12.75" hidden="false" customHeight="false" outlineLevel="0" collapsed="false">
      <c r="A180" s="2" t="s">
        <v>11</v>
      </c>
      <c r="B180" s="2" t="s">
        <v>32</v>
      </c>
      <c r="C180" s="2" t="s">
        <v>17</v>
      </c>
      <c r="D180" s="2" t="s">
        <v>14</v>
      </c>
      <c r="E180" s="3" t="n">
        <v>0</v>
      </c>
      <c r="F180" s="3" t="n">
        <v>0</v>
      </c>
      <c r="G180" s="3" t="n">
        <v>0</v>
      </c>
      <c r="H180" s="3" t="n">
        <v>0</v>
      </c>
      <c r="I180" s="3" t="n">
        <v>0</v>
      </c>
      <c r="J180" s="3" t="n">
        <v>0</v>
      </c>
    </row>
    <row r="181" customFormat="false" ht="12.75" hidden="false" customHeight="false" outlineLevel="0" collapsed="false">
      <c r="A181" s="2" t="s">
        <v>11</v>
      </c>
      <c r="B181" s="2" t="s">
        <v>32</v>
      </c>
      <c r="C181" s="2" t="s">
        <v>17</v>
      </c>
      <c r="D181" s="2" t="s">
        <v>18</v>
      </c>
      <c r="E181" s="3" t="n">
        <v>0</v>
      </c>
      <c r="F181" s="3" t="n">
        <v>0</v>
      </c>
      <c r="G181" s="3" t="n">
        <v>0</v>
      </c>
      <c r="H181" s="3" t="n">
        <v>0</v>
      </c>
      <c r="I181" s="3" t="n">
        <v>0</v>
      </c>
      <c r="J181" s="3" t="n">
        <v>0</v>
      </c>
    </row>
    <row r="182" customFormat="false" ht="12.75" hidden="false" customHeight="false" outlineLevel="0" collapsed="false">
      <c r="A182" s="2" t="s">
        <v>11</v>
      </c>
      <c r="B182" s="2" t="s">
        <v>32</v>
      </c>
      <c r="C182" s="2" t="s">
        <v>19</v>
      </c>
      <c r="D182" s="2" t="s">
        <v>20</v>
      </c>
      <c r="E182" s="3" t="n">
        <v>0.82992223117</v>
      </c>
      <c r="F182" s="3" t="n">
        <v>0.6114272870607</v>
      </c>
      <c r="G182" s="3" t="n">
        <v>0.4660717044681</v>
      </c>
      <c r="H182" s="3" t="n">
        <v>0.6001923786895</v>
      </c>
      <c r="I182" s="3" t="n">
        <v>0.8896156258474</v>
      </c>
      <c r="J182" s="3" t="n">
        <v>1.074995123472</v>
      </c>
    </row>
    <row r="183" customFormat="false" ht="12.75" hidden="false" customHeight="false" outlineLevel="0" collapsed="false">
      <c r="A183" s="2" t="s">
        <v>11</v>
      </c>
      <c r="B183" s="2" t="s">
        <v>32</v>
      </c>
      <c r="C183" s="2" t="s">
        <v>19</v>
      </c>
      <c r="D183" s="2" t="s">
        <v>13</v>
      </c>
      <c r="E183" s="3" t="n">
        <v>1.117560061047</v>
      </c>
      <c r="F183" s="3" t="n">
        <v>1.1245111627862</v>
      </c>
      <c r="G183" s="3" t="n">
        <v>1.1703285851804</v>
      </c>
      <c r="H183" s="3" t="n">
        <v>1.5214622033081</v>
      </c>
      <c r="I183" s="3" t="n">
        <v>1.986034965412</v>
      </c>
      <c r="J183" s="3" t="n">
        <v>2.8509693000186</v>
      </c>
    </row>
    <row r="184" customFormat="false" ht="12.75" hidden="false" customHeight="false" outlineLevel="0" collapsed="false">
      <c r="A184" s="2" t="s">
        <v>11</v>
      </c>
      <c r="B184" s="2" t="s">
        <v>32</v>
      </c>
      <c r="C184" s="2" t="s">
        <v>19</v>
      </c>
      <c r="D184" s="2" t="s">
        <v>16</v>
      </c>
      <c r="E184" s="3" t="n">
        <v>5.03309133264</v>
      </c>
      <c r="F184" s="3" t="n">
        <v>3.7059205619995</v>
      </c>
      <c r="G184" s="3" t="n">
        <v>2.612143785342</v>
      </c>
      <c r="H184" s="3" t="n">
        <v>1.7722359028371</v>
      </c>
      <c r="I184" s="3" t="n">
        <v>0.9286666410944</v>
      </c>
      <c r="J184" s="3" t="n">
        <v>0.0017683097783</v>
      </c>
    </row>
    <row r="185" customFormat="false" ht="12.75" hidden="false" customHeight="false" outlineLevel="0" collapsed="false">
      <c r="A185" s="2" t="s">
        <v>11</v>
      </c>
      <c r="B185" s="2" t="s">
        <v>32</v>
      </c>
      <c r="C185" s="2" t="s">
        <v>19</v>
      </c>
      <c r="D185" s="2" t="s">
        <v>14</v>
      </c>
      <c r="E185" s="3" t="n">
        <v>9.5218338024</v>
      </c>
      <c r="F185" s="3" t="n">
        <v>10.6017668432134</v>
      </c>
      <c r="G185" s="3" t="n">
        <v>9.9165359104883</v>
      </c>
      <c r="H185" s="3" t="n">
        <v>8.1053125042909</v>
      </c>
      <c r="I185" s="3" t="n">
        <v>6.0288322914876</v>
      </c>
      <c r="J185" s="3" t="n">
        <v>0.2077555254827</v>
      </c>
    </row>
    <row r="186" customFormat="false" ht="12.75" hidden="false" customHeight="false" outlineLevel="0" collapsed="false">
      <c r="A186" s="2" t="s">
        <v>11</v>
      </c>
      <c r="B186" s="2" t="s">
        <v>32</v>
      </c>
      <c r="C186" s="2" t="s">
        <v>19</v>
      </c>
      <c r="D186" s="2" t="s">
        <v>18</v>
      </c>
      <c r="E186" s="3" t="n">
        <v>1.62271861921</v>
      </c>
      <c r="F186" s="3" t="n">
        <v>1.1800313145276</v>
      </c>
      <c r="G186" s="3" t="n">
        <v>0.833307956844</v>
      </c>
      <c r="H186" s="3" t="n">
        <v>0.6408307667456</v>
      </c>
      <c r="I186" s="3" t="n">
        <v>0.681201410889</v>
      </c>
      <c r="J186" s="3" t="n">
        <v>2.0570358194343</v>
      </c>
    </row>
    <row r="187" customFormat="false" ht="12.75" hidden="false" customHeight="false" outlineLevel="0" collapsed="false">
      <c r="A187" s="2" t="s">
        <v>11</v>
      </c>
      <c r="B187" s="2" t="s">
        <v>32</v>
      </c>
      <c r="C187" s="2" t="s">
        <v>21</v>
      </c>
      <c r="D187" s="2" t="s">
        <v>20</v>
      </c>
      <c r="E187" s="3" t="n">
        <v>0</v>
      </c>
      <c r="F187" s="3" t="n">
        <v>0</v>
      </c>
      <c r="G187" s="3" t="n">
        <v>0</v>
      </c>
      <c r="H187" s="3" t="n">
        <v>0</v>
      </c>
      <c r="I187" s="3" t="n">
        <v>0</v>
      </c>
      <c r="J187" s="3" t="n">
        <v>0</v>
      </c>
    </row>
    <row r="188" customFormat="false" ht="12.75" hidden="false" customHeight="false" outlineLevel="0" collapsed="false">
      <c r="A188" s="2" t="s">
        <v>11</v>
      </c>
      <c r="B188" s="2" t="s">
        <v>32</v>
      </c>
      <c r="C188" s="2" t="s">
        <v>21</v>
      </c>
      <c r="D188" s="2" t="s">
        <v>13</v>
      </c>
      <c r="E188" s="3" t="n">
        <v>0.07437364588</v>
      </c>
      <c r="F188" s="3" t="n">
        <v>0.078203701428</v>
      </c>
      <c r="G188" s="3" t="n">
        <v>0.0810643607787</v>
      </c>
      <c r="H188" s="3" t="n">
        <v>0.0793432827623</v>
      </c>
      <c r="I188" s="3" t="n">
        <v>0.0807819223669</v>
      </c>
      <c r="J188" s="3" t="n">
        <v>0.0895885983234</v>
      </c>
    </row>
    <row r="189" customFormat="false" ht="12.75" hidden="false" customHeight="false" outlineLevel="0" collapsed="false">
      <c r="A189" s="2" t="s">
        <v>11</v>
      </c>
      <c r="B189" s="2" t="s">
        <v>32</v>
      </c>
      <c r="C189" s="2" t="s">
        <v>21</v>
      </c>
      <c r="D189" s="2" t="s">
        <v>16</v>
      </c>
      <c r="E189" s="3" t="n">
        <v>0</v>
      </c>
      <c r="F189" s="3" t="n">
        <v>0</v>
      </c>
      <c r="G189" s="3" t="n">
        <v>0</v>
      </c>
      <c r="H189" s="3" t="n">
        <v>0</v>
      </c>
      <c r="I189" s="3" t="n">
        <v>0</v>
      </c>
      <c r="J189" s="3" t="n">
        <v>0</v>
      </c>
    </row>
    <row r="190" customFormat="false" ht="12.75" hidden="false" customHeight="false" outlineLevel="0" collapsed="false">
      <c r="A190" s="2" t="s">
        <v>11</v>
      </c>
      <c r="B190" s="2" t="s">
        <v>32</v>
      </c>
      <c r="C190" s="2" t="s">
        <v>21</v>
      </c>
      <c r="D190" s="2" t="s">
        <v>14</v>
      </c>
      <c r="E190" s="3" t="n">
        <v>0</v>
      </c>
      <c r="F190" s="3" t="n">
        <v>0</v>
      </c>
      <c r="G190" s="3" t="n">
        <v>0</v>
      </c>
      <c r="H190" s="3" t="n">
        <v>0</v>
      </c>
      <c r="I190" s="3" t="n">
        <v>0</v>
      </c>
      <c r="J190" s="3" t="n">
        <v>0</v>
      </c>
    </row>
    <row r="191" customFormat="false" ht="12.75" hidden="false" customHeight="false" outlineLevel="0" collapsed="false">
      <c r="A191" s="2" t="s">
        <v>11</v>
      </c>
      <c r="B191" s="2" t="s">
        <v>32</v>
      </c>
      <c r="C191" s="2" t="s">
        <v>21</v>
      </c>
      <c r="D191" s="2" t="s">
        <v>18</v>
      </c>
      <c r="E191" s="3" t="n">
        <v>0</v>
      </c>
      <c r="F191" s="3" t="n">
        <v>0</v>
      </c>
      <c r="G191" s="3" t="n">
        <v>0</v>
      </c>
      <c r="H191" s="3" t="n">
        <v>0</v>
      </c>
      <c r="I191" s="3" t="n">
        <v>0</v>
      </c>
      <c r="J191" s="3" t="n">
        <v>0</v>
      </c>
    </row>
    <row r="192" customFormat="false" ht="12.75" hidden="false" customHeight="false" outlineLevel="0" collapsed="false">
      <c r="A192" s="2" t="s">
        <v>11</v>
      </c>
      <c r="B192" s="2" t="s">
        <v>32</v>
      </c>
      <c r="C192" s="2" t="s">
        <v>22</v>
      </c>
      <c r="D192" s="2" t="s">
        <v>20</v>
      </c>
      <c r="E192" s="3" t="n">
        <v>0.1756374572519</v>
      </c>
      <c r="F192" s="3" t="n">
        <v>0.1619977393167</v>
      </c>
      <c r="G192" s="3" t="n">
        <v>0.1630058467133</v>
      </c>
      <c r="H192" s="3" t="n">
        <v>0.1386313403205</v>
      </c>
      <c r="I192" s="3" t="n">
        <v>0.1163632705053</v>
      </c>
      <c r="J192" s="3" t="n">
        <v>0.0731439249416</v>
      </c>
    </row>
    <row r="193" customFormat="false" ht="12.75" hidden="false" customHeight="false" outlineLevel="0" collapsed="false">
      <c r="A193" s="2" t="s">
        <v>11</v>
      </c>
      <c r="B193" s="2" t="s">
        <v>32</v>
      </c>
      <c r="C193" s="2" t="s">
        <v>22</v>
      </c>
      <c r="D193" s="2" t="s">
        <v>13</v>
      </c>
      <c r="E193" s="3" t="n">
        <v>0.857677343664</v>
      </c>
      <c r="F193" s="3" t="n">
        <v>1.4135322501929</v>
      </c>
      <c r="G193" s="3" t="n">
        <v>1.9228932891627</v>
      </c>
      <c r="H193" s="3" t="n">
        <v>2.2049705418088</v>
      </c>
      <c r="I193" s="3" t="n">
        <v>2.4793765066141</v>
      </c>
      <c r="J193" s="3" t="n">
        <v>3.0702646463575</v>
      </c>
    </row>
    <row r="194" customFormat="false" ht="12.75" hidden="false" customHeight="false" outlineLevel="0" collapsed="false">
      <c r="A194" s="2" t="s">
        <v>11</v>
      </c>
      <c r="B194" s="2" t="s">
        <v>32</v>
      </c>
      <c r="C194" s="2" t="s">
        <v>22</v>
      </c>
      <c r="D194" s="2" t="s">
        <v>16</v>
      </c>
      <c r="E194" s="3" t="n">
        <v>0.0201399073007</v>
      </c>
      <c r="F194" s="3" t="n">
        <v>0</v>
      </c>
      <c r="G194" s="3" t="n">
        <v>0</v>
      </c>
      <c r="H194" s="3" t="n">
        <v>0</v>
      </c>
      <c r="I194" s="3" t="n">
        <v>0</v>
      </c>
      <c r="J194" s="3" t="n">
        <v>0</v>
      </c>
    </row>
    <row r="195" customFormat="false" ht="12.75" hidden="false" customHeight="false" outlineLevel="0" collapsed="false">
      <c r="A195" s="2" t="s">
        <v>11</v>
      </c>
      <c r="B195" s="2" t="s">
        <v>32</v>
      </c>
      <c r="C195" s="2" t="s">
        <v>22</v>
      </c>
      <c r="D195" s="2" t="s">
        <v>14</v>
      </c>
      <c r="E195" s="3" t="n">
        <v>0.731109586133</v>
      </c>
      <c r="F195" s="3" t="n">
        <v>0.7763012052364</v>
      </c>
      <c r="G195" s="3" t="n">
        <v>0.8422169822804</v>
      </c>
      <c r="H195" s="3" t="n">
        <v>0.7756732592036</v>
      </c>
      <c r="I195" s="3" t="n">
        <v>0.7080591809872</v>
      </c>
      <c r="J195" s="3" t="n">
        <v>0.5162826840489</v>
      </c>
    </row>
    <row r="196" customFormat="false" ht="12.75" hidden="false" customHeight="false" outlineLevel="0" collapsed="false">
      <c r="A196" s="2" t="s">
        <v>11</v>
      </c>
      <c r="B196" s="2" t="s">
        <v>32</v>
      </c>
      <c r="C196" s="2" t="s">
        <v>22</v>
      </c>
      <c r="D196" s="2" t="s">
        <v>18</v>
      </c>
      <c r="E196" s="3" t="n">
        <v>0</v>
      </c>
      <c r="F196" s="3" t="n">
        <v>0</v>
      </c>
      <c r="G196" s="3" t="n">
        <v>0</v>
      </c>
      <c r="H196" s="3" t="n">
        <v>0</v>
      </c>
      <c r="I196" s="3" t="n">
        <v>0</v>
      </c>
      <c r="J196" s="3" t="n">
        <v>0</v>
      </c>
    </row>
    <row r="197" customFormat="false" ht="12.75" hidden="false" customHeight="false" outlineLevel="0" collapsed="false">
      <c r="A197" s="2" t="s">
        <v>11</v>
      </c>
      <c r="B197" s="2" t="s">
        <v>32</v>
      </c>
      <c r="C197" s="2" t="s">
        <v>23</v>
      </c>
      <c r="D197" s="2" t="s">
        <v>20</v>
      </c>
      <c r="E197" s="3" t="n">
        <v>0</v>
      </c>
      <c r="F197" s="3" t="n">
        <v>0</v>
      </c>
      <c r="G197" s="3" t="n">
        <v>0</v>
      </c>
      <c r="H197" s="3" t="n">
        <v>0</v>
      </c>
      <c r="I197" s="3" t="n">
        <v>0</v>
      </c>
      <c r="J197" s="3" t="n">
        <v>0</v>
      </c>
    </row>
    <row r="198" customFormat="false" ht="12.75" hidden="false" customHeight="false" outlineLevel="0" collapsed="false">
      <c r="A198" s="2" t="s">
        <v>11</v>
      </c>
      <c r="B198" s="2" t="s">
        <v>32</v>
      </c>
      <c r="C198" s="2" t="s">
        <v>23</v>
      </c>
      <c r="D198" s="2" t="s">
        <v>13</v>
      </c>
      <c r="E198" s="3" t="n">
        <v>2.1103539219105</v>
      </c>
      <c r="F198" s="3" t="n">
        <v>2.1273657902212</v>
      </c>
      <c r="G198" s="3" t="n">
        <v>2.0025049523862</v>
      </c>
      <c r="H198" s="3" t="n">
        <v>1.6557359171957</v>
      </c>
      <c r="I198" s="3" t="n">
        <v>1.3063944195585</v>
      </c>
      <c r="J198" s="3" t="n">
        <v>0.8299279730506</v>
      </c>
    </row>
    <row r="199" customFormat="false" ht="12.75" hidden="false" customHeight="false" outlineLevel="0" collapsed="false">
      <c r="A199" s="2" t="s">
        <v>11</v>
      </c>
      <c r="B199" s="2" t="s">
        <v>32</v>
      </c>
      <c r="C199" s="2" t="s">
        <v>23</v>
      </c>
      <c r="D199" s="2" t="s">
        <v>16</v>
      </c>
      <c r="E199" s="3" t="n">
        <v>0</v>
      </c>
      <c r="F199" s="3" t="n">
        <v>0</v>
      </c>
      <c r="G199" s="3" t="n">
        <v>0</v>
      </c>
      <c r="H199" s="3" t="n">
        <v>0</v>
      </c>
      <c r="I199" s="3" t="n">
        <v>0</v>
      </c>
      <c r="J199" s="3" t="n">
        <v>0</v>
      </c>
    </row>
    <row r="200" customFormat="false" ht="12.75" hidden="false" customHeight="false" outlineLevel="0" collapsed="false">
      <c r="A200" s="2" t="s">
        <v>11</v>
      </c>
      <c r="B200" s="2" t="s">
        <v>32</v>
      </c>
      <c r="C200" s="2" t="s">
        <v>23</v>
      </c>
      <c r="D200" s="2" t="s">
        <v>14</v>
      </c>
      <c r="E200" s="3" t="n">
        <v>0</v>
      </c>
      <c r="F200" s="3" t="n">
        <v>0</v>
      </c>
      <c r="G200" s="3" t="n">
        <v>0</v>
      </c>
      <c r="H200" s="3" t="n">
        <v>0</v>
      </c>
      <c r="I200" s="3" t="n">
        <v>0</v>
      </c>
      <c r="J200" s="3" t="n">
        <v>0</v>
      </c>
    </row>
    <row r="201" customFormat="false" ht="12.75" hidden="false" customHeight="false" outlineLevel="0" collapsed="false">
      <c r="A201" s="2" t="s">
        <v>11</v>
      </c>
      <c r="B201" s="2" t="s">
        <v>32</v>
      </c>
      <c r="C201" s="2" t="s">
        <v>23</v>
      </c>
      <c r="D201" s="2" t="s">
        <v>18</v>
      </c>
      <c r="E201" s="3" t="n">
        <v>0</v>
      </c>
      <c r="F201" s="3" t="n">
        <v>0</v>
      </c>
      <c r="G201" s="3" t="n">
        <v>0</v>
      </c>
      <c r="H201" s="3" t="n">
        <v>0</v>
      </c>
      <c r="I201" s="3" t="n">
        <v>0</v>
      </c>
      <c r="J201" s="3" t="n">
        <v>0</v>
      </c>
    </row>
    <row r="202" customFormat="false" ht="12.75" hidden="false" customHeight="false" outlineLevel="0" collapsed="false">
      <c r="A202" s="2" t="s">
        <v>11</v>
      </c>
      <c r="B202" s="2" t="s">
        <v>32</v>
      </c>
      <c r="C202" s="2" t="s">
        <v>24</v>
      </c>
      <c r="D202" s="2" t="s">
        <v>20</v>
      </c>
      <c r="E202" s="3" t="n">
        <v>0.120123199297</v>
      </c>
      <c r="F202" s="3" t="n">
        <v>0.2737882572629</v>
      </c>
      <c r="G202" s="3" t="n">
        <v>0.3813524925089</v>
      </c>
      <c r="H202" s="3" t="n">
        <v>0.454771468311</v>
      </c>
      <c r="I202" s="3" t="n">
        <v>0.4547254101885</v>
      </c>
      <c r="J202" s="3" t="n">
        <v>0.3784662716231</v>
      </c>
    </row>
    <row r="203" customFormat="false" ht="12.75" hidden="false" customHeight="false" outlineLevel="0" collapsed="false">
      <c r="A203" s="2" t="s">
        <v>11</v>
      </c>
      <c r="B203" s="2" t="s">
        <v>32</v>
      </c>
      <c r="C203" s="2" t="s">
        <v>24</v>
      </c>
      <c r="D203" s="2" t="s">
        <v>13</v>
      </c>
      <c r="E203" s="3" t="n">
        <v>0.6120908130131</v>
      </c>
      <c r="F203" s="3" t="n">
        <v>0.8305297753978</v>
      </c>
      <c r="G203" s="3" t="n">
        <v>0.9366160119186</v>
      </c>
      <c r="H203" s="3" t="n">
        <v>0.9189433187586</v>
      </c>
      <c r="I203" s="3" t="n">
        <v>0.862082377621</v>
      </c>
      <c r="J203" s="3" t="n">
        <v>0.4699789152876</v>
      </c>
    </row>
    <row r="204" customFormat="false" ht="12.75" hidden="false" customHeight="false" outlineLevel="0" collapsed="false">
      <c r="A204" s="2" t="s">
        <v>11</v>
      </c>
      <c r="B204" s="2" t="s">
        <v>32</v>
      </c>
      <c r="C204" s="2" t="s">
        <v>24</v>
      </c>
      <c r="D204" s="2" t="s">
        <v>16</v>
      </c>
      <c r="E204" s="3" t="n">
        <v>0.388258635536</v>
      </c>
      <c r="F204" s="3" t="n">
        <v>0.2477256162892</v>
      </c>
      <c r="G204" s="3" t="n">
        <v>0.1246735481279</v>
      </c>
      <c r="H204" s="3" t="n">
        <v>0.0313710211657</v>
      </c>
      <c r="I204" s="3" t="n">
        <v>0.0195920020274</v>
      </c>
      <c r="J204" s="3" t="n">
        <v>0.0006042236389</v>
      </c>
    </row>
    <row r="205" customFormat="false" ht="12.75" hidden="false" customHeight="false" outlineLevel="0" collapsed="false">
      <c r="A205" s="2" t="s">
        <v>11</v>
      </c>
      <c r="B205" s="2" t="s">
        <v>32</v>
      </c>
      <c r="C205" s="2" t="s">
        <v>24</v>
      </c>
      <c r="D205" s="2" t="s">
        <v>14</v>
      </c>
      <c r="E205" s="3" t="n">
        <v>1.218078548959</v>
      </c>
      <c r="F205" s="3" t="n">
        <v>0.9567302015531</v>
      </c>
      <c r="G205" s="3" t="n">
        <v>0.7172167725851</v>
      </c>
      <c r="H205" s="3" t="n">
        <v>0.4998867515049</v>
      </c>
      <c r="I205" s="3" t="n">
        <v>0.38760230977</v>
      </c>
      <c r="J205" s="3" t="n">
        <v>0.1437265138688</v>
      </c>
    </row>
    <row r="206" customFormat="false" ht="12.75" hidden="false" customHeight="false" outlineLevel="0" collapsed="false">
      <c r="A206" s="2" t="s">
        <v>11</v>
      </c>
      <c r="B206" s="2" t="s">
        <v>32</v>
      </c>
      <c r="C206" s="2" t="s">
        <v>24</v>
      </c>
      <c r="D206" s="2" t="s">
        <v>18</v>
      </c>
      <c r="E206" s="3" t="n">
        <v>0.20101303818</v>
      </c>
      <c r="F206" s="3" t="n">
        <v>0.2075657534776</v>
      </c>
      <c r="G206" s="3" t="n">
        <v>0.2048573954835</v>
      </c>
      <c r="H206" s="3" t="n">
        <v>0.1962934926032</v>
      </c>
      <c r="I206" s="3" t="n">
        <v>0.1846604904687</v>
      </c>
      <c r="J206" s="3" t="n">
        <v>0.137776791522</v>
      </c>
    </row>
    <row r="207" customFormat="false" ht="12.75" hidden="false" customHeight="false" outlineLevel="0" collapsed="false">
      <c r="A207" s="2" t="s">
        <v>11</v>
      </c>
      <c r="B207" s="2" t="s">
        <v>32</v>
      </c>
      <c r="C207" s="2" t="s">
        <v>25</v>
      </c>
      <c r="D207" s="2" t="s">
        <v>20</v>
      </c>
      <c r="E207" s="3" t="n">
        <v>0</v>
      </c>
      <c r="F207" s="3" t="n">
        <v>0</v>
      </c>
      <c r="G207" s="3" t="n">
        <v>0</v>
      </c>
      <c r="H207" s="3" t="n">
        <v>0</v>
      </c>
      <c r="I207" s="3" t="n">
        <v>0</v>
      </c>
      <c r="J207" s="3" t="n">
        <v>0</v>
      </c>
    </row>
    <row r="208" customFormat="false" ht="12.75" hidden="false" customHeight="false" outlineLevel="0" collapsed="false">
      <c r="A208" s="2" t="s">
        <v>11</v>
      </c>
      <c r="B208" s="2" t="s">
        <v>32</v>
      </c>
      <c r="C208" s="2" t="s">
        <v>25</v>
      </c>
      <c r="D208" s="2" t="s">
        <v>13</v>
      </c>
      <c r="E208" s="3" t="n">
        <v>0.2478253075248</v>
      </c>
      <c r="F208" s="3" t="n">
        <v>0.2450763177403</v>
      </c>
      <c r="G208" s="3" t="n">
        <v>0.2418169024924</v>
      </c>
      <c r="H208" s="3" t="n">
        <v>0.2352134923536</v>
      </c>
      <c r="I208" s="3" t="n">
        <v>0.228888852376</v>
      </c>
      <c r="J208" s="3" t="n">
        <v>0.2047198771293</v>
      </c>
    </row>
    <row r="209" customFormat="false" ht="12.75" hidden="false" customHeight="false" outlineLevel="0" collapsed="false">
      <c r="A209" s="2" t="s">
        <v>11</v>
      </c>
      <c r="B209" s="2" t="s">
        <v>32</v>
      </c>
      <c r="C209" s="2" t="s">
        <v>25</v>
      </c>
      <c r="D209" s="2" t="s">
        <v>16</v>
      </c>
      <c r="E209" s="3" t="n">
        <v>0</v>
      </c>
      <c r="F209" s="3" t="n">
        <v>0</v>
      </c>
      <c r="G209" s="3" t="n">
        <v>0</v>
      </c>
      <c r="H209" s="3" t="n">
        <v>0</v>
      </c>
      <c r="I209" s="3" t="n">
        <v>0</v>
      </c>
      <c r="J209" s="3" t="n">
        <v>0</v>
      </c>
    </row>
    <row r="210" customFormat="false" ht="12.75" hidden="false" customHeight="false" outlineLevel="0" collapsed="false">
      <c r="A210" s="2" t="s">
        <v>11</v>
      </c>
      <c r="B210" s="2" t="s">
        <v>32</v>
      </c>
      <c r="C210" s="2" t="s">
        <v>25</v>
      </c>
      <c r="D210" s="2" t="s">
        <v>14</v>
      </c>
      <c r="E210" s="3" t="n">
        <v>0</v>
      </c>
      <c r="F210" s="3" t="n">
        <v>0</v>
      </c>
      <c r="G210" s="3" t="n">
        <v>0</v>
      </c>
      <c r="H210" s="3" t="n">
        <v>0</v>
      </c>
      <c r="I210" s="3" t="n">
        <v>0</v>
      </c>
      <c r="J210" s="3" t="n">
        <v>0</v>
      </c>
    </row>
    <row r="211" customFormat="false" ht="12.75" hidden="false" customHeight="false" outlineLevel="0" collapsed="false">
      <c r="A211" s="2" t="s">
        <v>11</v>
      </c>
      <c r="B211" s="2" t="s">
        <v>32</v>
      </c>
      <c r="C211" s="2" t="s">
        <v>25</v>
      </c>
      <c r="D211" s="2" t="s">
        <v>18</v>
      </c>
      <c r="E211" s="3" t="n">
        <v>0</v>
      </c>
      <c r="F211" s="3" t="n">
        <v>0</v>
      </c>
      <c r="G211" s="3" t="n">
        <v>0</v>
      </c>
      <c r="H211" s="3" t="n">
        <v>0</v>
      </c>
      <c r="I211" s="3" t="n">
        <v>0</v>
      </c>
      <c r="J211" s="3" t="n">
        <v>0</v>
      </c>
    </row>
    <row r="212" customFormat="false" ht="12.75" hidden="false" customHeight="false" outlineLevel="0" collapsed="false">
      <c r="A212" s="2" t="s">
        <v>11</v>
      </c>
      <c r="B212" s="2" t="s">
        <v>32</v>
      </c>
      <c r="C212" s="2" t="s">
        <v>26</v>
      </c>
      <c r="D212" s="2" t="s">
        <v>20</v>
      </c>
      <c r="E212" s="3" t="n">
        <v>0</v>
      </c>
      <c r="F212" s="3" t="n">
        <v>0</v>
      </c>
      <c r="G212" s="3" t="n">
        <v>0</v>
      </c>
      <c r="H212" s="3" t="n">
        <v>0</v>
      </c>
      <c r="I212" s="3" t="n">
        <v>0</v>
      </c>
      <c r="J212" s="3" t="n">
        <v>0</v>
      </c>
    </row>
    <row r="213" customFormat="false" ht="12.75" hidden="false" customHeight="false" outlineLevel="0" collapsed="false">
      <c r="A213" s="2" t="s">
        <v>11</v>
      </c>
      <c r="B213" s="2" t="s">
        <v>32</v>
      </c>
      <c r="C213" s="2" t="s">
        <v>26</v>
      </c>
      <c r="D213" s="2" t="s">
        <v>13</v>
      </c>
      <c r="E213" s="3" t="n">
        <v>0.1976177589352</v>
      </c>
      <c r="F213" s="3" t="n">
        <v>0.2053997152894</v>
      </c>
      <c r="G213" s="3" t="n">
        <v>0.212708379335</v>
      </c>
      <c r="H213" s="3" t="n">
        <v>0.208377200871</v>
      </c>
      <c r="I213" s="3" t="n">
        <v>0.204228637342</v>
      </c>
      <c r="J213" s="3" t="n">
        <v>0.1873412523694</v>
      </c>
    </row>
    <row r="214" customFormat="false" ht="12.75" hidden="false" customHeight="false" outlineLevel="0" collapsed="false">
      <c r="A214" s="2" t="s">
        <v>11</v>
      </c>
      <c r="B214" s="2" t="s">
        <v>32</v>
      </c>
      <c r="C214" s="2" t="s">
        <v>26</v>
      </c>
      <c r="D214" s="2" t="s">
        <v>16</v>
      </c>
      <c r="E214" s="3" t="n">
        <v>0</v>
      </c>
      <c r="F214" s="3" t="n">
        <v>0</v>
      </c>
      <c r="G214" s="3" t="n">
        <v>0</v>
      </c>
      <c r="H214" s="3" t="n">
        <v>0</v>
      </c>
      <c r="I214" s="3" t="n">
        <v>0</v>
      </c>
      <c r="J214" s="3" t="n">
        <v>0</v>
      </c>
    </row>
    <row r="215" customFormat="false" ht="12.75" hidden="false" customHeight="false" outlineLevel="0" collapsed="false">
      <c r="A215" s="2" t="s">
        <v>11</v>
      </c>
      <c r="B215" s="2" t="s">
        <v>32</v>
      </c>
      <c r="C215" s="2" t="s">
        <v>26</v>
      </c>
      <c r="D215" s="2" t="s">
        <v>14</v>
      </c>
      <c r="E215" s="3" t="n">
        <v>0</v>
      </c>
      <c r="F215" s="3" t="n">
        <v>0</v>
      </c>
      <c r="G215" s="3" t="n">
        <v>0</v>
      </c>
      <c r="H215" s="3" t="n">
        <v>0</v>
      </c>
      <c r="I215" s="3" t="n">
        <v>0</v>
      </c>
      <c r="J215" s="3" t="n">
        <v>0</v>
      </c>
    </row>
    <row r="216" customFormat="false" ht="12.75" hidden="false" customHeight="false" outlineLevel="0" collapsed="false">
      <c r="A216" s="2" t="s">
        <v>11</v>
      </c>
      <c r="B216" s="2" t="s">
        <v>32</v>
      </c>
      <c r="C216" s="2" t="s">
        <v>26</v>
      </c>
      <c r="D216" s="2" t="s">
        <v>18</v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</row>
    <row r="217" customFormat="false" ht="12.75" hidden="false" customHeight="false" outlineLevel="0" collapsed="false">
      <c r="A217" s="2" t="s">
        <v>11</v>
      </c>
      <c r="B217" s="2" t="s">
        <v>32</v>
      </c>
      <c r="C217" s="2" t="s">
        <v>27</v>
      </c>
      <c r="D217" s="2" t="s">
        <v>20</v>
      </c>
      <c r="E217" s="3" t="n">
        <v>0</v>
      </c>
      <c r="F217" s="3" t="n">
        <v>0</v>
      </c>
      <c r="G217" s="3" t="n">
        <v>0</v>
      </c>
      <c r="H217" s="3" t="n">
        <v>0</v>
      </c>
      <c r="I217" s="3" t="n">
        <v>0</v>
      </c>
      <c r="J217" s="3" t="n">
        <v>0</v>
      </c>
    </row>
    <row r="218" customFormat="false" ht="12.75" hidden="false" customHeight="false" outlineLevel="0" collapsed="false">
      <c r="A218" s="2" t="s">
        <v>11</v>
      </c>
      <c r="B218" s="2" t="s">
        <v>32</v>
      </c>
      <c r="C218" s="2" t="s">
        <v>27</v>
      </c>
      <c r="D218" s="2" t="s">
        <v>13</v>
      </c>
      <c r="E218" s="3" t="n">
        <v>0.2186715608822</v>
      </c>
      <c r="F218" s="3" t="n">
        <v>0.2282224162375</v>
      </c>
      <c r="G218" s="3" t="n">
        <v>0.2377385311191</v>
      </c>
      <c r="H218" s="3" t="n">
        <v>0.242747581649</v>
      </c>
      <c r="I218" s="3" t="n">
        <v>0.2498183609977</v>
      </c>
      <c r="J218" s="3" t="n">
        <v>0.2649744593589</v>
      </c>
    </row>
    <row r="219" customFormat="false" ht="12.75" hidden="false" customHeight="false" outlineLevel="0" collapsed="false">
      <c r="A219" s="2" t="s">
        <v>11</v>
      </c>
      <c r="B219" s="2" t="s">
        <v>32</v>
      </c>
      <c r="C219" s="2" t="s">
        <v>27</v>
      </c>
      <c r="D219" s="2" t="s">
        <v>16</v>
      </c>
      <c r="E219" s="3" t="n">
        <v>0</v>
      </c>
      <c r="F219" s="3" t="n">
        <v>0</v>
      </c>
      <c r="G219" s="3" t="n">
        <v>0</v>
      </c>
      <c r="H219" s="3" t="n">
        <v>0</v>
      </c>
      <c r="I219" s="3" t="n">
        <v>0</v>
      </c>
      <c r="J219" s="3" t="n">
        <v>0</v>
      </c>
    </row>
    <row r="220" customFormat="false" ht="12.75" hidden="false" customHeight="false" outlineLevel="0" collapsed="false">
      <c r="A220" s="2" t="s">
        <v>11</v>
      </c>
      <c r="B220" s="2" t="s">
        <v>32</v>
      </c>
      <c r="C220" s="2" t="s">
        <v>27</v>
      </c>
      <c r="D220" s="2" t="s">
        <v>14</v>
      </c>
      <c r="E220" s="3" t="n">
        <v>0</v>
      </c>
      <c r="F220" s="3" t="n">
        <v>0</v>
      </c>
      <c r="G220" s="3" t="n">
        <v>0</v>
      </c>
      <c r="H220" s="3" t="n">
        <v>0</v>
      </c>
      <c r="I220" s="3" t="n">
        <v>0</v>
      </c>
      <c r="J220" s="3" t="n">
        <v>0</v>
      </c>
    </row>
    <row r="221" customFormat="false" ht="12.75" hidden="false" customHeight="false" outlineLevel="0" collapsed="false">
      <c r="A221" s="2" t="s">
        <v>11</v>
      </c>
      <c r="B221" s="2" t="s">
        <v>32</v>
      </c>
      <c r="C221" s="2" t="s">
        <v>27</v>
      </c>
      <c r="D221" s="2" t="s">
        <v>18</v>
      </c>
      <c r="E221" s="3" t="n">
        <v>0</v>
      </c>
      <c r="F221" s="3" t="n">
        <v>0</v>
      </c>
      <c r="G221" s="3" t="n">
        <v>0</v>
      </c>
      <c r="H221" s="3" t="n">
        <v>0</v>
      </c>
      <c r="I221" s="3" t="n">
        <v>0</v>
      </c>
      <c r="J221" s="3" t="n">
        <v>0</v>
      </c>
    </row>
    <row r="222" customFormat="false" ht="12.75" hidden="false" customHeight="false" outlineLevel="0" collapsed="false">
      <c r="A222" s="2" t="s">
        <v>11</v>
      </c>
      <c r="B222" s="2" t="s">
        <v>33</v>
      </c>
      <c r="C222" s="2" t="s">
        <v>12</v>
      </c>
      <c r="D222" s="2" t="s">
        <v>20</v>
      </c>
      <c r="E222" s="3" t="n">
        <v>0.0414094034996</v>
      </c>
      <c r="F222" s="3" t="n">
        <v>0.0352354626943</v>
      </c>
      <c r="G222" s="3" t="n">
        <v>0.0311915869253</v>
      </c>
      <c r="H222" s="3" t="n">
        <v>0.0264991523906</v>
      </c>
      <c r="I222" s="3" t="n">
        <v>0.0225567983476</v>
      </c>
      <c r="J222" s="3" t="n">
        <v>0.0125701312899</v>
      </c>
    </row>
    <row r="223" customFormat="false" ht="12.75" hidden="false" customHeight="false" outlineLevel="0" collapsed="false">
      <c r="A223" s="2" t="s">
        <v>11</v>
      </c>
      <c r="B223" s="2" t="s">
        <v>33</v>
      </c>
      <c r="C223" s="2" t="s">
        <v>12</v>
      </c>
      <c r="D223" s="2" t="s">
        <v>13</v>
      </c>
      <c r="E223" s="3" t="n">
        <v>0.0649235906415</v>
      </c>
      <c r="F223" s="3" t="n">
        <v>0.2120442942198</v>
      </c>
      <c r="G223" s="3" t="n">
        <v>0.3065557279262</v>
      </c>
      <c r="H223" s="3" t="n">
        <v>0.3612143475666</v>
      </c>
      <c r="I223" s="3" t="n">
        <v>0.4016322126196</v>
      </c>
      <c r="J223" s="3" t="n">
        <v>0.4647110025251</v>
      </c>
    </row>
    <row r="224" customFormat="false" ht="12.75" hidden="false" customHeight="false" outlineLevel="0" collapsed="false">
      <c r="A224" s="2" t="s">
        <v>11</v>
      </c>
      <c r="B224" s="2" t="s">
        <v>33</v>
      </c>
      <c r="C224" s="2" t="s">
        <v>12</v>
      </c>
      <c r="D224" s="2" t="s">
        <v>16</v>
      </c>
      <c r="E224" s="3" t="n">
        <v>0.324664981006</v>
      </c>
      <c r="F224" s="3" t="n">
        <v>0.2343881887484</v>
      </c>
      <c r="G224" s="3" t="n">
        <v>0.1831291000309</v>
      </c>
      <c r="H224" s="3" t="n">
        <v>0.1391998946177</v>
      </c>
      <c r="I224" s="3" t="n">
        <v>0.1061991060927</v>
      </c>
      <c r="J224" s="3" t="n">
        <v>0.0430649209471</v>
      </c>
    </row>
    <row r="225" customFormat="false" ht="12.75" hidden="false" customHeight="false" outlineLevel="0" collapsed="false">
      <c r="A225" s="2" t="s">
        <v>11</v>
      </c>
      <c r="B225" s="2" t="s">
        <v>33</v>
      </c>
      <c r="C225" s="2" t="s">
        <v>12</v>
      </c>
      <c r="D225" s="2" t="s">
        <v>14</v>
      </c>
      <c r="E225" s="3" t="n">
        <v>0.1805554224893</v>
      </c>
      <c r="F225" s="3" t="n">
        <v>0.1536354810423</v>
      </c>
      <c r="G225" s="3" t="n">
        <v>0.1360031648905</v>
      </c>
      <c r="H225" s="3" t="n">
        <v>0.1155424670249</v>
      </c>
      <c r="I225" s="3" t="n">
        <v>0.0983523675781</v>
      </c>
      <c r="J225" s="3" t="n">
        <v>0.0548032222143</v>
      </c>
    </row>
    <row r="226" customFormat="false" ht="12.75" hidden="false" customHeight="false" outlineLevel="0" collapsed="false">
      <c r="A226" s="2" t="s">
        <v>11</v>
      </c>
      <c r="B226" s="2" t="s">
        <v>33</v>
      </c>
      <c r="C226" s="2" t="s">
        <v>12</v>
      </c>
      <c r="D226" s="2" t="s">
        <v>18</v>
      </c>
      <c r="E226" s="3" t="n">
        <v>0</v>
      </c>
      <c r="F226" s="3" t="n">
        <v>0</v>
      </c>
      <c r="G226" s="3" t="n">
        <v>0</v>
      </c>
      <c r="H226" s="3" t="n">
        <v>0</v>
      </c>
      <c r="I226" s="3" t="n">
        <v>0</v>
      </c>
      <c r="J226" s="3" t="n">
        <v>0</v>
      </c>
    </row>
    <row r="227" customFormat="false" ht="12.75" hidden="false" customHeight="false" outlineLevel="0" collapsed="false">
      <c r="A227" s="2" t="s">
        <v>11</v>
      </c>
      <c r="B227" s="2" t="s">
        <v>33</v>
      </c>
      <c r="C227" s="2" t="s">
        <v>15</v>
      </c>
      <c r="D227" s="2" t="s">
        <v>20</v>
      </c>
      <c r="E227" s="3" t="n">
        <v>0</v>
      </c>
      <c r="F227" s="3" t="n">
        <v>0</v>
      </c>
      <c r="G227" s="3" t="n">
        <v>0</v>
      </c>
      <c r="H227" s="3" t="n">
        <v>0</v>
      </c>
      <c r="I227" s="3" t="n">
        <v>0</v>
      </c>
      <c r="J227" s="3" t="n">
        <v>0</v>
      </c>
    </row>
    <row r="228" customFormat="false" ht="12.75" hidden="false" customHeight="false" outlineLevel="0" collapsed="false">
      <c r="A228" s="2" t="s">
        <v>11</v>
      </c>
      <c r="B228" s="2" t="s">
        <v>33</v>
      </c>
      <c r="C228" s="2" t="s">
        <v>15</v>
      </c>
      <c r="D228" s="2" t="s">
        <v>13</v>
      </c>
      <c r="E228" s="3" t="n">
        <v>0.3111841273977</v>
      </c>
      <c r="F228" s="3" t="n">
        <v>0.3046462659093</v>
      </c>
      <c r="G228" s="3" t="n">
        <v>0.2800734374298</v>
      </c>
      <c r="H228" s="3" t="n">
        <v>0.2575226477503</v>
      </c>
      <c r="I228" s="3" t="n">
        <v>0.234936128243</v>
      </c>
      <c r="J228" s="3" t="n">
        <v>0.1690887180139</v>
      </c>
    </row>
    <row r="229" customFormat="false" ht="12.75" hidden="false" customHeight="false" outlineLevel="0" collapsed="false">
      <c r="A229" s="2" t="s">
        <v>11</v>
      </c>
      <c r="B229" s="2" t="s">
        <v>33</v>
      </c>
      <c r="C229" s="2" t="s">
        <v>15</v>
      </c>
      <c r="D229" s="2" t="s">
        <v>16</v>
      </c>
      <c r="E229" s="3" t="n">
        <v>0</v>
      </c>
      <c r="F229" s="3" t="n">
        <v>0</v>
      </c>
      <c r="G229" s="3" t="n">
        <v>0</v>
      </c>
      <c r="H229" s="3" t="n">
        <v>0</v>
      </c>
      <c r="I229" s="3" t="n">
        <v>0</v>
      </c>
      <c r="J229" s="3" t="n">
        <v>0</v>
      </c>
    </row>
    <row r="230" customFormat="false" ht="12.75" hidden="false" customHeight="false" outlineLevel="0" collapsed="false">
      <c r="A230" s="2" t="s">
        <v>11</v>
      </c>
      <c r="B230" s="2" t="s">
        <v>33</v>
      </c>
      <c r="C230" s="2" t="s">
        <v>15</v>
      </c>
      <c r="D230" s="2" t="s">
        <v>14</v>
      </c>
      <c r="E230" s="3" t="n">
        <v>0</v>
      </c>
      <c r="F230" s="3" t="n">
        <v>0</v>
      </c>
      <c r="G230" s="3" t="n">
        <v>0</v>
      </c>
      <c r="H230" s="3" t="n">
        <v>0</v>
      </c>
      <c r="I230" s="3" t="n">
        <v>0</v>
      </c>
      <c r="J230" s="3" t="n">
        <v>0</v>
      </c>
    </row>
    <row r="231" customFormat="false" ht="12.75" hidden="false" customHeight="false" outlineLevel="0" collapsed="false">
      <c r="A231" s="2" t="s">
        <v>11</v>
      </c>
      <c r="B231" s="2" t="s">
        <v>33</v>
      </c>
      <c r="C231" s="2" t="s">
        <v>15</v>
      </c>
      <c r="D231" s="2" t="s">
        <v>18</v>
      </c>
      <c r="E231" s="3" t="n">
        <v>0</v>
      </c>
      <c r="F231" s="3" t="n">
        <v>0</v>
      </c>
      <c r="G231" s="3" t="n">
        <v>0</v>
      </c>
      <c r="H231" s="3" t="n">
        <v>0</v>
      </c>
      <c r="I231" s="3" t="n">
        <v>0</v>
      </c>
      <c r="J231" s="3" t="n">
        <v>0</v>
      </c>
    </row>
    <row r="232" customFormat="false" ht="12.75" hidden="false" customHeight="false" outlineLevel="0" collapsed="false">
      <c r="A232" s="2" t="s">
        <v>11</v>
      </c>
      <c r="B232" s="2" t="s">
        <v>33</v>
      </c>
      <c r="C232" s="2" t="s">
        <v>17</v>
      </c>
      <c r="D232" s="2" t="s">
        <v>20</v>
      </c>
      <c r="E232" s="3" t="n">
        <v>0</v>
      </c>
      <c r="F232" s="3" t="n">
        <v>0</v>
      </c>
      <c r="G232" s="3" t="n">
        <v>0</v>
      </c>
      <c r="H232" s="3" t="n">
        <v>0</v>
      </c>
      <c r="I232" s="3" t="n">
        <v>0</v>
      </c>
      <c r="J232" s="3" t="n">
        <v>0</v>
      </c>
    </row>
    <row r="233" customFormat="false" ht="12.75" hidden="false" customHeight="false" outlineLevel="0" collapsed="false">
      <c r="A233" s="2" t="s">
        <v>11</v>
      </c>
      <c r="B233" s="2" t="s">
        <v>33</v>
      </c>
      <c r="C233" s="2" t="s">
        <v>17</v>
      </c>
      <c r="D233" s="2" t="s">
        <v>13</v>
      </c>
      <c r="E233" s="3" t="n">
        <v>0.0649235906415</v>
      </c>
      <c r="F233" s="3" t="n">
        <v>0.0718932622313</v>
      </c>
      <c r="G233" s="3" t="n">
        <v>0.0782085598727</v>
      </c>
      <c r="H233" s="3" t="n">
        <v>0.0715235156127</v>
      </c>
      <c r="I233" s="3" t="n">
        <v>0.0654798079891</v>
      </c>
      <c r="J233" s="3" t="n">
        <v>0.05165996898</v>
      </c>
    </row>
    <row r="234" customFormat="false" ht="12.75" hidden="false" customHeight="false" outlineLevel="0" collapsed="false">
      <c r="A234" s="2" t="s">
        <v>11</v>
      </c>
      <c r="B234" s="2" t="s">
        <v>33</v>
      </c>
      <c r="C234" s="2" t="s">
        <v>17</v>
      </c>
      <c r="D234" s="2" t="s">
        <v>16</v>
      </c>
      <c r="E234" s="3" t="n">
        <v>0</v>
      </c>
      <c r="F234" s="3" t="n">
        <v>0</v>
      </c>
      <c r="G234" s="3" t="n">
        <v>0</v>
      </c>
      <c r="H234" s="3" t="n">
        <v>0</v>
      </c>
      <c r="I234" s="3" t="n">
        <v>0</v>
      </c>
      <c r="J234" s="3" t="n">
        <v>0</v>
      </c>
    </row>
    <row r="235" customFormat="false" ht="12.75" hidden="false" customHeight="false" outlineLevel="0" collapsed="false">
      <c r="A235" s="2" t="s">
        <v>11</v>
      </c>
      <c r="B235" s="2" t="s">
        <v>33</v>
      </c>
      <c r="C235" s="2" t="s">
        <v>17</v>
      </c>
      <c r="D235" s="2" t="s">
        <v>14</v>
      </c>
      <c r="E235" s="3" t="n">
        <v>0</v>
      </c>
      <c r="F235" s="3" t="n">
        <v>0</v>
      </c>
      <c r="G235" s="3" t="n">
        <v>0</v>
      </c>
      <c r="H235" s="3" t="n">
        <v>0</v>
      </c>
      <c r="I235" s="3" t="n">
        <v>0</v>
      </c>
      <c r="J235" s="3" t="n">
        <v>0</v>
      </c>
    </row>
    <row r="236" customFormat="false" ht="12.75" hidden="false" customHeight="false" outlineLevel="0" collapsed="false">
      <c r="A236" s="2" t="s">
        <v>11</v>
      </c>
      <c r="B236" s="2" t="s">
        <v>33</v>
      </c>
      <c r="C236" s="2" t="s">
        <v>17</v>
      </c>
      <c r="D236" s="2" t="s">
        <v>18</v>
      </c>
      <c r="E236" s="3" t="n">
        <v>0</v>
      </c>
      <c r="F236" s="3" t="n">
        <v>0</v>
      </c>
      <c r="G236" s="3" t="n">
        <v>0</v>
      </c>
      <c r="H236" s="3" t="n">
        <v>0</v>
      </c>
      <c r="I236" s="3" t="n">
        <v>0</v>
      </c>
      <c r="J236" s="3" t="n">
        <v>0</v>
      </c>
    </row>
    <row r="237" customFormat="false" ht="12.75" hidden="false" customHeight="false" outlineLevel="0" collapsed="false">
      <c r="A237" s="2" t="s">
        <v>11</v>
      </c>
      <c r="B237" s="2" t="s">
        <v>33</v>
      </c>
      <c r="C237" s="2" t="s">
        <v>19</v>
      </c>
      <c r="D237" s="2" t="s">
        <v>20</v>
      </c>
      <c r="E237" s="3" t="n">
        <v>0.100346456054</v>
      </c>
      <c r="F237" s="3" t="n">
        <v>0.8796838645271</v>
      </c>
      <c r="G237" s="3" t="n">
        <v>1.1111424479164</v>
      </c>
      <c r="H237" s="3" t="n">
        <v>1.2465104025152</v>
      </c>
      <c r="I237" s="3" t="n">
        <v>1.3293184998301</v>
      </c>
      <c r="J237" s="3" t="n">
        <v>0.3799178715819</v>
      </c>
    </row>
    <row r="238" customFormat="false" ht="12.75" hidden="false" customHeight="false" outlineLevel="0" collapsed="false">
      <c r="A238" s="2" t="s">
        <v>11</v>
      </c>
      <c r="B238" s="2" t="s">
        <v>33</v>
      </c>
      <c r="C238" s="2" t="s">
        <v>19</v>
      </c>
      <c r="D238" s="2" t="s">
        <v>13</v>
      </c>
      <c r="E238" s="3" t="n">
        <v>0.996168369077</v>
      </c>
      <c r="F238" s="3" t="n">
        <v>0.7788670721486</v>
      </c>
      <c r="G238" s="3" t="n">
        <v>0.5191845183638</v>
      </c>
      <c r="H238" s="3" t="n">
        <v>0.3755058680635</v>
      </c>
      <c r="I238" s="3" t="n">
        <v>0.2644494338032</v>
      </c>
      <c r="J238" s="3" t="n">
        <v>0.1225285997465</v>
      </c>
    </row>
    <row r="239" customFormat="false" ht="12.75" hidden="false" customHeight="false" outlineLevel="0" collapsed="false">
      <c r="A239" s="2" t="s">
        <v>11</v>
      </c>
      <c r="B239" s="2" t="s">
        <v>33</v>
      </c>
      <c r="C239" s="2" t="s">
        <v>19</v>
      </c>
      <c r="D239" s="2" t="s">
        <v>16</v>
      </c>
      <c r="E239" s="3" t="n">
        <v>2.74490326023</v>
      </c>
      <c r="F239" s="3" t="n">
        <v>1.9747492688444</v>
      </c>
      <c r="G239" s="3" t="n">
        <v>1.354474312624</v>
      </c>
      <c r="H239" s="3" t="n">
        <v>0.8451797890519</v>
      </c>
      <c r="I239" s="3" t="n">
        <v>0.3674126771844</v>
      </c>
      <c r="J239" s="3" t="n">
        <v>8.195E-010</v>
      </c>
    </row>
    <row r="240" customFormat="false" ht="12.75" hidden="false" customHeight="false" outlineLevel="0" collapsed="false">
      <c r="A240" s="2" t="s">
        <v>11</v>
      </c>
      <c r="B240" s="2" t="s">
        <v>33</v>
      </c>
      <c r="C240" s="2" t="s">
        <v>19</v>
      </c>
      <c r="D240" s="2" t="s">
        <v>14</v>
      </c>
      <c r="E240" s="3" t="n">
        <v>3.393867954935</v>
      </c>
      <c r="F240" s="3" t="n">
        <v>2.5507703170028</v>
      </c>
      <c r="G240" s="3" t="n">
        <v>1.7248410558159</v>
      </c>
      <c r="H240" s="3" t="n">
        <v>1.0492817500187</v>
      </c>
      <c r="I240" s="3" t="n">
        <v>0.4625541933727</v>
      </c>
      <c r="J240" s="3" t="n">
        <v>0.0039225988589</v>
      </c>
    </row>
    <row r="241" customFormat="false" ht="12.75" hidden="false" customHeight="false" outlineLevel="0" collapsed="false">
      <c r="A241" s="2" t="s">
        <v>11</v>
      </c>
      <c r="B241" s="2" t="s">
        <v>33</v>
      </c>
      <c r="C241" s="2" t="s">
        <v>19</v>
      </c>
      <c r="D241" s="2" t="s">
        <v>18</v>
      </c>
      <c r="E241" s="3" t="n">
        <v>0.17038151414</v>
      </c>
      <c r="F241" s="3" t="n">
        <v>0.1610583372731</v>
      </c>
      <c r="G241" s="3" t="n">
        <v>0.3791088469699</v>
      </c>
      <c r="H241" s="3" t="n">
        <v>0.569426277505</v>
      </c>
      <c r="I241" s="3" t="n">
        <v>0.7478237546315</v>
      </c>
      <c r="J241" s="3" t="n">
        <v>1.2999741759997</v>
      </c>
    </row>
    <row r="242" customFormat="false" ht="12.75" hidden="false" customHeight="false" outlineLevel="0" collapsed="false">
      <c r="A242" s="2" t="s">
        <v>11</v>
      </c>
      <c r="B242" s="2" t="s">
        <v>33</v>
      </c>
      <c r="C242" s="2" t="s">
        <v>21</v>
      </c>
      <c r="D242" s="2" t="s">
        <v>20</v>
      </c>
      <c r="E242" s="3" t="n">
        <v>0</v>
      </c>
      <c r="F242" s="3" t="n">
        <v>0</v>
      </c>
      <c r="G242" s="3" t="n">
        <v>0</v>
      </c>
      <c r="H242" s="3" t="n">
        <v>0</v>
      </c>
      <c r="I242" s="3" t="n">
        <v>0</v>
      </c>
      <c r="J242" s="3" t="n">
        <v>0</v>
      </c>
    </row>
    <row r="243" customFormat="false" ht="12.75" hidden="false" customHeight="false" outlineLevel="0" collapsed="false">
      <c r="A243" s="2" t="s">
        <v>11</v>
      </c>
      <c r="B243" s="2" t="s">
        <v>33</v>
      </c>
      <c r="C243" s="2" t="s">
        <v>21</v>
      </c>
      <c r="D243" s="2" t="s">
        <v>13</v>
      </c>
      <c r="E243" s="3" t="n">
        <v>0.135226950917</v>
      </c>
      <c r="F243" s="3" t="n">
        <v>0.1704069491478</v>
      </c>
      <c r="G243" s="3" t="n">
        <v>0.1953772037497</v>
      </c>
      <c r="H243" s="3" t="n">
        <v>0.1975754888964</v>
      </c>
      <c r="I243" s="3" t="n">
        <v>0.2054269741506</v>
      </c>
      <c r="J243" s="3" t="n">
        <v>0.2112676049326</v>
      </c>
    </row>
    <row r="244" customFormat="false" ht="12.75" hidden="false" customHeight="false" outlineLevel="0" collapsed="false">
      <c r="A244" s="2" t="s">
        <v>11</v>
      </c>
      <c r="B244" s="2" t="s">
        <v>33</v>
      </c>
      <c r="C244" s="2" t="s">
        <v>21</v>
      </c>
      <c r="D244" s="2" t="s">
        <v>16</v>
      </c>
      <c r="E244" s="3" t="n">
        <v>0</v>
      </c>
      <c r="F244" s="3" t="n">
        <v>0</v>
      </c>
      <c r="G244" s="3" t="n">
        <v>0</v>
      </c>
      <c r="H244" s="3" t="n">
        <v>0</v>
      </c>
      <c r="I244" s="3" t="n">
        <v>0</v>
      </c>
      <c r="J244" s="3" t="n">
        <v>0</v>
      </c>
    </row>
    <row r="245" customFormat="false" ht="12.75" hidden="false" customHeight="false" outlineLevel="0" collapsed="false">
      <c r="A245" s="2" t="s">
        <v>11</v>
      </c>
      <c r="B245" s="2" t="s">
        <v>33</v>
      </c>
      <c r="C245" s="2" t="s">
        <v>21</v>
      </c>
      <c r="D245" s="2" t="s">
        <v>14</v>
      </c>
      <c r="E245" s="3" t="n">
        <v>0</v>
      </c>
      <c r="F245" s="3" t="n">
        <v>0</v>
      </c>
      <c r="G245" s="3" t="n">
        <v>0</v>
      </c>
      <c r="H245" s="3" t="n">
        <v>0</v>
      </c>
      <c r="I245" s="3" t="n">
        <v>0</v>
      </c>
      <c r="J245" s="3" t="n">
        <v>0</v>
      </c>
    </row>
    <row r="246" customFormat="false" ht="12.75" hidden="false" customHeight="false" outlineLevel="0" collapsed="false">
      <c r="A246" s="2" t="s">
        <v>11</v>
      </c>
      <c r="B246" s="2" t="s">
        <v>33</v>
      </c>
      <c r="C246" s="2" t="s">
        <v>21</v>
      </c>
      <c r="D246" s="2" t="s">
        <v>18</v>
      </c>
      <c r="E246" s="3" t="n">
        <v>0</v>
      </c>
      <c r="F246" s="3" t="n">
        <v>0</v>
      </c>
      <c r="G246" s="3" t="n">
        <v>0</v>
      </c>
      <c r="H246" s="3" t="n">
        <v>0</v>
      </c>
      <c r="I246" s="3" t="n">
        <v>0</v>
      </c>
      <c r="J246" s="3" t="n">
        <v>0</v>
      </c>
    </row>
    <row r="247" customFormat="false" ht="12.75" hidden="false" customHeight="false" outlineLevel="0" collapsed="false">
      <c r="A247" s="2" t="s">
        <v>11</v>
      </c>
      <c r="B247" s="2" t="s">
        <v>33</v>
      </c>
      <c r="C247" s="2" t="s">
        <v>22</v>
      </c>
      <c r="D247" s="2" t="s">
        <v>20</v>
      </c>
      <c r="E247" s="3" t="n">
        <v>0.356016591333</v>
      </c>
      <c r="F247" s="3" t="n">
        <v>0.2403036841878</v>
      </c>
      <c r="G247" s="3" t="n">
        <v>0.175833273344</v>
      </c>
      <c r="H247" s="3" t="n">
        <v>0.1262422954715</v>
      </c>
      <c r="I247" s="3" t="n">
        <v>0.0909557880643</v>
      </c>
      <c r="J247" s="3" t="n">
        <v>0.0288865350833</v>
      </c>
    </row>
    <row r="248" customFormat="false" ht="12.75" hidden="false" customHeight="false" outlineLevel="0" collapsed="false">
      <c r="A248" s="2" t="s">
        <v>11</v>
      </c>
      <c r="B248" s="2" t="s">
        <v>33</v>
      </c>
      <c r="C248" s="2" t="s">
        <v>22</v>
      </c>
      <c r="D248" s="2" t="s">
        <v>13</v>
      </c>
      <c r="E248" s="3" t="n">
        <v>0.58979589195</v>
      </c>
      <c r="F248" s="3" t="n">
        <v>0.868760635675</v>
      </c>
      <c r="G248" s="3" t="n">
        <v>1.042893076183</v>
      </c>
      <c r="H248" s="3" t="n">
        <v>1.1289467682582</v>
      </c>
      <c r="I248" s="3" t="n">
        <v>1.186058807894</v>
      </c>
      <c r="J248" s="3" t="n">
        <v>1.171100506483</v>
      </c>
    </row>
    <row r="249" customFormat="false" ht="12.75" hidden="false" customHeight="false" outlineLevel="0" collapsed="false">
      <c r="A249" s="2" t="s">
        <v>11</v>
      </c>
      <c r="B249" s="2" t="s">
        <v>33</v>
      </c>
      <c r="C249" s="2" t="s">
        <v>22</v>
      </c>
      <c r="D249" s="2" t="s">
        <v>16</v>
      </c>
      <c r="E249" s="3" t="n">
        <v>0.0065776490727</v>
      </c>
      <c r="F249" s="3" t="n">
        <v>0</v>
      </c>
      <c r="G249" s="3" t="n">
        <v>0</v>
      </c>
      <c r="H249" s="3" t="n">
        <v>0</v>
      </c>
      <c r="I249" s="3" t="n">
        <v>0</v>
      </c>
      <c r="J249" s="3" t="n">
        <v>0</v>
      </c>
    </row>
    <row r="250" customFormat="false" ht="12.75" hidden="false" customHeight="false" outlineLevel="0" collapsed="false">
      <c r="A250" s="2" t="s">
        <v>11</v>
      </c>
      <c r="B250" s="2" t="s">
        <v>33</v>
      </c>
      <c r="C250" s="2" t="s">
        <v>22</v>
      </c>
      <c r="D250" s="2" t="s">
        <v>14</v>
      </c>
      <c r="E250" s="3" t="n">
        <v>0.648171175776</v>
      </c>
      <c r="F250" s="3" t="n">
        <v>0.5119973690163</v>
      </c>
      <c r="G250" s="3" t="n">
        <v>0.4238209703823</v>
      </c>
      <c r="H250" s="3" t="n">
        <v>0.3409370293894</v>
      </c>
      <c r="I250" s="3" t="n">
        <v>0.2747918143688</v>
      </c>
      <c r="J250" s="3" t="n">
        <v>0.1208463824645</v>
      </c>
    </row>
    <row r="251" customFormat="false" ht="12.75" hidden="false" customHeight="false" outlineLevel="0" collapsed="false">
      <c r="A251" s="2" t="s">
        <v>11</v>
      </c>
      <c r="B251" s="2" t="s">
        <v>33</v>
      </c>
      <c r="C251" s="2" t="s">
        <v>22</v>
      </c>
      <c r="D251" s="2" t="s">
        <v>18</v>
      </c>
      <c r="E251" s="3" t="n">
        <v>0</v>
      </c>
      <c r="F251" s="3" t="n">
        <v>0</v>
      </c>
      <c r="G251" s="3" t="n">
        <v>0</v>
      </c>
      <c r="H251" s="3" t="n">
        <v>0</v>
      </c>
      <c r="I251" s="3" t="n">
        <v>0</v>
      </c>
      <c r="J251" s="3" t="n">
        <v>0</v>
      </c>
    </row>
    <row r="252" customFormat="false" ht="12.75" hidden="false" customHeight="false" outlineLevel="0" collapsed="false">
      <c r="A252" s="2" t="s">
        <v>11</v>
      </c>
      <c r="B252" s="2" t="s">
        <v>33</v>
      </c>
      <c r="C252" s="2" t="s">
        <v>23</v>
      </c>
      <c r="D252" s="2" t="s">
        <v>20</v>
      </c>
      <c r="E252" s="3" t="n">
        <v>0</v>
      </c>
      <c r="F252" s="3" t="n">
        <v>0</v>
      </c>
      <c r="G252" s="3" t="n">
        <v>0</v>
      </c>
      <c r="H252" s="3" t="n">
        <v>0</v>
      </c>
      <c r="I252" s="3" t="n">
        <v>0</v>
      </c>
      <c r="J252" s="3" t="n">
        <v>0</v>
      </c>
    </row>
    <row r="253" customFormat="false" ht="12.75" hidden="false" customHeight="false" outlineLevel="0" collapsed="false">
      <c r="A253" s="2" t="s">
        <v>11</v>
      </c>
      <c r="B253" s="2" t="s">
        <v>33</v>
      </c>
      <c r="C253" s="2" t="s">
        <v>23</v>
      </c>
      <c r="D253" s="2" t="s">
        <v>13</v>
      </c>
      <c r="E253" s="3" t="n">
        <v>1.089781544146</v>
      </c>
      <c r="F253" s="3" t="n">
        <v>1.0942110320733</v>
      </c>
      <c r="G253" s="3" t="n">
        <v>1.0252794201866</v>
      </c>
      <c r="H253" s="3" t="n">
        <v>0.8485338143435</v>
      </c>
      <c r="I253" s="3" t="n">
        <v>0.6688811815567</v>
      </c>
      <c r="J253" s="3" t="n">
        <v>0.4273083578327</v>
      </c>
    </row>
    <row r="254" customFormat="false" ht="12.75" hidden="false" customHeight="false" outlineLevel="0" collapsed="false">
      <c r="A254" s="2" t="s">
        <v>11</v>
      </c>
      <c r="B254" s="2" t="s">
        <v>33</v>
      </c>
      <c r="C254" s="2" t="s">
        <v>23</v>
      </c>
      <c r="D254" s="2" t="s">
        <v>16</v>
      </c>
      <c r="E254" s="3" t="n">
        <v>0</v>
      </c>
      <c r="F254" s="3" t="n">
        <v>0</v>
      </c>
      <c r="G254" s="3" t="n">
        <v>0</v>
      </c>
      <c r="H254" s="3" t="n">
        <v>0</v>
      </c>
      <c r="I254" s="3" t="n">
        <v>0</v>
      </c>
      <c r="J254" s="3" t="n">
        <v>0</v>
      </c>
    </row>
    <row r="255" customFormat="false" ht="12.75" hidden="false" customHeight="false" outlineLevel="0" collapsed="false">
      <c r="A255" s="2" t="s">
        <v>11</v>
      </c>
      <c r="B255" s="2" t="s">
        <v>33</v>
      </c>
      <c r="C255" s="2" t="s">
        <v>23</v>
      </c>
      <c r="D255" s="2" t="s">
        <v>14</v>
      </c>
      <c r="E255" s="3" t="n">
        <v>0</v>
      </c>
      <c r="F255" s="3" t="n">
        <v>0</v>
      </c>
      <c r="G255" s="3" t="n">
        <v>0</v>
      </c>
      <c r="H255" s="3" t="n">
        <v>0</v>
      </c>
      <c r="I255" s="3" t="n">
        <v>0</v>
      </c>
      <c r="J255" s="3" t="n">
        <v>0</v>
      </c>
    </row>
    <row r="256" customFormat="false" ht="12.75" hidden="false" customHeight="false" outlineLevel="0" collapsed="false">
      <c r="A256" s="2" t="s">
        <v>11</v>
      </c>
      <c r="B256" s="2" t="s">
        <v>33</v>
      </c>
      <c r="C256" s="2" t="s">
        <v>23</v>
      </c>
      <c r="D256" s="2" t="s">
        <v>18</v>
      </c>
      <c r="E256" s="3" t="n">
        <v>0</v>
      </c>
      <c r="F256" s="3" t="n">
        <v>0</v>
      </c>
      <c r="G256" s="3" t="n">
        <v>0</v>
      </c>
      <c r="H256" s="3" t="n">
        <v>0</v>
      </c>
      <c r="I256" s="3" t="n">
        <v>0</v>
      </c>
      <c r="J256" s="3" t="n">
        <v>0</v>
      </c>
    </row>
    <row r="257" customFormat="false" ht="12.75" hidden="false" customHeight="false" outlineLevel="0" collapsed="false">
      <c r="A257" s="2" t="s">
        <v>11</v>
      </c>
      <c r="B257" s="2" t="s">
        <v>33</v>
      </c>
      <c r="C257" s="2" t="s">
        <v>24</v>
      </c>
      <c r="D257" s="2" t="s">
        <v>20</v>
      </c>
      <c r="E257" s="3" t="n">
        <v>0.066831657475</v>
      </c>
      <c r="F257" s="3" t="n">
        <v>0.2527559146567</v>
      </c>
      <c r="G257" s="3" t="n">
        <v>0.3835568785535</v>
      </c>
      <c r="H257" s="3" t="n">
        <v>0.4764327805187</v>
      </c>
      <c r="I257" s="3" t="n">
        <v>0.4849405479316</v>
      </c>
      <c r="J257" s="3" t="n">
        <v>0.4034484263626</v>
      </c>
    </row>
    <row r="258" customFormat="false" ht="12.75" hidden="false" customHeight="false" outlineLevel="0" collapsed="false">
      <c r="A258" s="2" t="s">
        <v>11</v>
      </c>
      <c r="B258" s="2" t="s">
        <v>33</v>
      </c>
      <c r="C258" s="2" t="s">
        <v>24</v>
      </c>
      <c r="D258" s="2" t="s">
        <v>13</v>
      </c>
      <c r="E258" s="3" t="n">
        <v>0.409149762482</v>
      </c>
      <c r="F258" s="3" t="n">
        <v>0.6782765545126</v>
      </c>
      <c r="G258" s="3" t="n">
        <v>0.8319077931802</v>
      </c>
      <c r="H258" s="3" t="n">
        <v>0.8521195168715</v>
      </c>
      <c r="I258" s="3" t="n">
        <v>0.8213807697352</v>
      </c>
      <c r="J258" s="3" t="n">
        <v>0.4699395992313</v>
      </c>
    </row>
    <row r="259" customFormat="false" ht="12.75" hidden="false" customHeight="false" outlineLevel="0" collapsed="false">
      <c r="A259" s="2" t="s">
        <v>11</v>
      </c>
      <c r="B259" s="2" t="s">
        <v>33</v>
      </c>
      <c r="C259" s="2" t="s">
        <v>24</v>
      </c>
      <c r="D259" s="2" t="s">
        <v>16</v>
      </c>
      <c r="E259" s="3" t="n">
        <v>0.77952433184</v>
      </c>
      <c r="F259" s="3" t="n">
        <v>0.495779930556</v>
      </c>
      <c r="G259" s="3" t="n">
        <v>0.2479700732591</v>
      </c>
      <c r="H259" s="3" t="n">
        <v>0.0625930867174</v>
      </c>
      <c r="I259" s="3" t="n">
        <v>0.0393368215526</v>
      </c>
      <c r="J259" s="3" t="n">
        <v>0.0011852096033</v>
      </c>
    </row>
    <row r="260" customFormat="false" ht="12.75" hidden="false" customHeight="false" outlineLevel="0" collapsed="false">
      <c r="A260" s="2" t="s">
        <v>11</v>
      </c>
      <c r="B260" s="2" t="s">
        <v>33</v>
      </c>
      <c r="C260" s="2" t="s">
        <v>24</v>
      </c>
      <c r="D260" s="2" t="s">
        <v>14</v>
      </c>
      <c r="E260" s="3" t="n">
        <v>1.283245917582</v>
      </c>
      <c r="F260" s="3" t="n">
        <v>1.044246793348</v>
      </c>
      <c r="G260" s="3" t="n">
        <v>0.8253077059318</v>
      </c>
      <c r="H260" s="3" t="n">
        <v>0.6151935207834</v>
      </c>
      <c r="I260" s="3" t="n">
        <v>0.4760290301584</v>
      </c>
      <c r="J260" s="3" t="n">
        <v>0.2074198663251</v>
      </c>
    </row>
    <row r="261" customFormat="false" ht="12.75" hidden="false" customHeight="false" outlineLevel="0" collapsed="false">
      <c r="A261" s="2" t="s">
        <v>11</v>
      </c>
      <c r="B261" s="2" t="s">
        <v>33</v>
      </c>
      <c r="C261" s="2" t="s">
        <v>24</v>
      </c>
      <c r="D261" s="2" t="s">
        <v>18</v>
      </c>
      <c r="E261" s="3" t="n">
        <v>0.069402444537</v>
      </c>
      <c r="F261" s="3" t="n">
        <v>0.0717714640571</v>
      </c>
      <c r="G261" s="3" t="n">
        <v>0.071017060776</v>
      </c>
      <c r="H261" s="3" t="n">
        <v>0.068232848569</v>
      </c>
      <c r="I261" s="3" t="n">
        <v>0.0644413684965</v>
      </c>
      <c r="J261" s="3" t="n">
        <v>0.0493084260138</v>
      </c>
    </row>
    <row r="262" customFormat="false" ht="12.75" hidden="false" customHeight="false" outlineLevel="0" collapsed="false">
      <c r="A262" s="2" t="s">
        <v>11</v>
      </c>
      <c r="B262" s="2" t="s">
        <v>33</v>
      </c>
      <c r="C262" s="2" t="s">
        <v>25</v>
      </c>
      <c r="D262" s="2" t="s">
        <v>20</v>
      </c>
      <c r="E262" s="3" t="n">
        <v>0</v>
      </c>
      <c r="F262" s="3" t="n">
        <v>0</v>
      </c>
      <c r="G262" s="3" t="n">
        <v>0</v>
      </c>
      <c r="H262" s="3" t="n">
        <v>0</v>
      </c>
      <c r="I262" s="3" t="n">
        <v>0</v>
      </c>
      <c r="J262" s="3" t="n">
        <v>0</v>
      </c>
    </row>
    <row r="263" customFormat="false" ht="12.75" hidden="false" customHeight="false" outlineLevel="0" collapsed="false">
      <c r="A263" s="2" t="s">
        <v>11</v>
      </c>
      <c r="B263" s="2" t="s">
        <v>33</v>
      </c>
      <c r="C263" s="2" t="s">
        <v>25</v>
      </c>
      <c r="D263" s="2" t="s">
        <v>13</v>
      </c>
      <c r="E263" s="3" t="n">
        <v>0.259694350176</v>
      </c>
      <c r="F263" s="3" t="n">
        <v>0.2565277210316</v>
      </c>
      <c r="G263" s="3" t="n">
        <v>0.2525090807626</v>
      </c>
      <c r="H263" s="3" t="n">
        <v>0.245029675098</v>
      </c>
      <c r="I263" s="3" t="n">
        <v>0.2379074805731</v>
      </c>
      <c r="J263" s="3" t="n">
        <v>0.2115507415769</v>
      </c>
    </row>
    <row r="264" customFormat="false" ht="12.75" hidden="false" customHeight="false" outlineLevel="0" collapsed="false">
      <c r="A264" s="2" t="s">
        <v>11</v>
      </c>
      <c r="B264" s="2" t="s">
        <v>33</v>
      </c>
      <c r="C264" s="2" t="s">
        <v>25</v>
      </c>
      <c r="D264" s="2" t="s">
        <v>16</v>
      </c>
      <c r="E264" s="3" t="n">
        <v>0</v>
      </c>
      <c r="F264" s="3" t="n">
        <v>0</v>
      </c>
      <c r="G264" s="3" t="n">
        <v>0</v>
      </c>
      <c r="H264" s="3" t="n">
        <v>0</v>
      </c>
      <c r="I264" s="3" t="n">
        <v>0</v>
      </c>
      <c r="J264" s="3" t="n">
        <v>0</v>
      </c>
    </row>
    <row r="265" customFormat="false" ht="12.75" hidden="false" customHeight="false" outlineLevel="0" collapsed="false">
      <c r="A265" s="2" t="s">
        <v>11</v>
      </c>
      <c r="B265" s="2" t="s">
        <v>33</v>
      </c>
      <c r="C265" s="2" t="s">
        <v>25</v>
      </c>
      <c r="D265" s="2" t="s">
        <v>14</v>
      </c>
      <c r="E265" s="3" t="n">
        <v>0</v>
      </c>
      <c r="F265" s="3" t="n">
        <v>0</v>
      </c>
      <c r="G265" s="3" t="n">
        <v>0</v>
      </c>
      <c r="H265" s="3" t="n">
        <v>0</v>
      </c>
      <c r="I265" s="3" t="n">
        <v>0</v>
      </c>
      <c r="J265" s="3" t="n">
        <v>0</v>
      </c>
    </row>
    <row r="266" customFormat="false" ht="12.75" hidden="false" customHeight="false" outlineLevel="0" collapsed="false">
      <c r="A266" s="2" t="s">
        <v>11</v>
      </c>
      <c r="B266" s="2" t="s">
        <v>33</v>
      </c>
      <c r="C266" s="2" t="s">
        <v>25</v>
      </c>
      <c r="D266" s="2" t="s">
        <v>18</v>
      </c>
      <c r="E266" s="3" t="n">
        <v>0</v>
      </c>
      <c r="F266" s="3" t="n">
        <v>0</v>
      </c>
      <c r="G266" s="3" t="n">
        <v>0</v>
      </c>
      <c r="H266" s="3" t="n">
        <v>0</v>
      </c>
      <c r="I266" s="3" t="n">
        <v>0</v>
      </c>
      <c r="J266" s="3" t="n">
        <v>0</v>
      </c>
    </row>
    <row r="267" customFormat="false" ht="12.75" hidden="false" customHeight="false" outlineLevel="0" collapsed="false">
      <c r="A267" s="2" t="s">
        <v>11</v>
      </c>
      <c r="B267" s="2" t="s">
        <v>33</v>
      </c>
      <c r="C267" s="2" t="s">
        <v>26</v>
      </c>
      <c r="D267" s="2" t="s">
        <v>20</v>
      </c>
      <c r="E267" s="3" t="n">
        <v>0</v>
      </c>
      <c r="F267" s="3" t="n">
        <v>0</v>
      </c>
      <c r="G267" s="3" t="n">
        <v>0</v>
      </c>
      <c r="H267" s="3" t="n">
        <v>0</v>
      </c>
      <c r="I267" s="3" t="n">
        <v>0</v>
      </c>
      <c r="J267" s="3" t="n">
        <v>0</v>
      </c>
    </row>
    <row r="268" customFormat="false" ht="12.75" hidden="false" customHeight="false" outlineLevel="0" collapsed="false">
      <c r="A268" s="2" t="s">
        <v>11</v>
      </c>
      <c r="B268" s="2" t="s">
        <v>33</v>
      </c>
      <c r="C268" s="2" t="s">
        <v>26</v>
      </c>
      <c r="D268" s="2" t="s">
        <v>13</v>
      </c>
      <c r="E268" s="3" t="n">
        <v>0.389541554197</v>
      </c>
      <c r="F268" s="3" t="n">
        <v>0.404669583166</v>
      </c>
      <c r="G268" s="3" t="n">
        <v>0.418412924167</v>
      </c>
      <c r="H268" s="3" t="n">
        <v>0.4092254501284</v>
      </c>
      <c r="I268" s="3" t="n">
        <v>0.400489142056</v>
      </c>
      <c r="J268" s="3" t="n">
        <v>0.366353099986</v>
      </c>
    </row>
    <row r="269" customFormat="false" ht="12.75" hidden="false" customHeight="false" outlineLevel="0" collapsed="false">
      <c r="A269" s="2" t="s">
        <v>11</v>
      </c>
      <c r="B269" s="2" t="s">
        <v>33</v>
      </c>
      <c r="C269" s="2" t="s">
        <v>26</v>
      </c>
      <c r="D269" s="2" t="s">
        <v>16</v>
      </c>
      <c r="E269" s="3" t="n">
        <v>0</v>
      </c>
      <c r="F269" s="3" t="n">
        <v>0</v>
      </c>
      <c r="G269" s="3" t="n">
        <v>0</v>
      </c>
      <c r="H269" s="3" t="n">
        <v>0</v>
      </c>
      <c r="I269" s="3" t="n">
        <v>0</v>
      </c>
      <c r="J269" s="3" t="n">
        <v>0</v>
      </c>
    </row>
    <row r="270" customFormat="false" ht="12.75" hidden="false" customHeight="false" outlineLevel="0" collapsed="false">
      <c r="A270" s="2" t="s">
        <v>11</v>
      </c>
      <c r="B270" s="2" t="s">
        <v>33</v>
      </c>
      <c r="C270" s="2" t="s">
        <v>26</v>
      </c>
      <c r="D270" s="2" t="s">
        <v>14</v>
      </c>
      <c r="E270" s="3" t="n">
        <v>0</v>
      </c>
      <c r="F270" s="3" t="n">
        <v>0</v>
      </c>
      <c r="G270" s="3" t="n">
        <v>0</v>
      </c>
      <c r="H270" s="3" t="n">
        <v>0</v>
      </c>
      <c r="I270" s="3" t="n">
        <v>0</v>
      </c>
      <c r="J270" s="3" t="n">
        <v>0</v>
      </c>
    </row>
    <row r="271" customFormat="false" ht="12.75" hidden="false" customHeight="false" outlineLevel="0" collapsed="false">
      <c r="A271" s="2" t="s">
        <v>11</v>
      </c>
      <c r="B271" s="2" t="s">
        <v>33</v>
      </c>
      <c r="C271" s="2" t="s">
        <v>26</v>
      </c>
      <c r="D271" s="2" t="s">
        <v>18</v>
      </c>
      <c r="E271" s="3" t="n">
        <v>0</v>
      </c>
      <c r="F271" s="3" t="n">
        <v>0</v>
      </c>
      <c r="G271" s="3" t="n">
        <v>0</v>
      </c>
      <c r="H271" s="3" t="n">
        <v>0</v>
      </c>
      <c r="I271" s="3" t="n">
        <v>0</v>
      </c>
      <c r="J271" s="3" t="n">
        <v>0</v>
      </c>
    </row>
    <row r="272" customFormat="false" ht="12.75" hidden="false" customHeight="false" outlineLevel="0" collapsed="false">
      <c r="A272" s="2" t="s">
        <v>11</v>
      </c>
      <c r="B272" s="2" t="s">
        <v>33</v>
      </c>
      <c r="C272" s="2" t="s">
        <v>27</v>
      </c>
      <c r="D272" s="2" t="s">
        <v>20</v>
      </c>
      <c r="E272" s="3" t="n">
        <v>0</v>
      </c>
      <c r="F272" s="3" t="n">
        <v>0</v>
      </c>
      <c r="G272" s="3" t="n">
        <v>0</v>
      </c>
      <c r="H272" s="3" t="n">
        <v>0</v>
      </c>
      <c r="I272" s="3" t="n">
        <v>0</v>
      </c>
      <c r="J272" s="3" t="n">
        <v>0</v>
      </c>
    </row>
    <row r="273" customFormat="false" ht="12.75" hidden="false" customHeight="false" outlineLevel="0" collapsed="false">
      <c r="A273" s="2" t="s">
        <v>11</v>
      </c>
      <c r="B273" s="2" t="s">
        <v>33</v>
      </c>
      <c r="C273" s="2" t="s">
        <v>27</v>
      </c>
      <c r="D273" s="2" t="s">
        <v>13</v>
      </c>
      <c r="E273" s="3" t="n">
        <v>0.4275178034619</v>
      </c>
      <c r="F273" s="3" t="n">
        <v>0.4468016774929</v>
      </c>
      <c r="G273" s="3" t="n">
        <v>0.465356324115</v>
      </c>
      <c r="H273" s="3" t="n">
        <v>0.4736669719805</v>
      </c>
      <c r="I273" s="3" t="n">
        <v>0.4832040431045</v>
      </c>
      <c r="J273" s="3" t="n">
        <v>0.5071186245892</v>
      </c>
    </row>
    <row r="274" customFormat="false" ht="12.75" hidden="false" customHeight="false" outlineLevel="0" collapsed="false">
      <c r="A274" s="2" t="s">
        <v>11</v>
      </c>
      <c r="B274" s="2" t="s">
        <v>33</v>
      </c>
      <c r="C274" s="2" t="s">
        <v>27</v>
      </c>
      <c r="D274" s="2" t="s">
        <v>16</v>
      </c>
      <c r="E274" s="3" t="n">
        <v>0</v>
      </c>
      <c r="F274" s="3" t="n">
        <v>0</v>
      </c>
      <c r="G274" s="3" t="n">
        <v>0</v>
      </c>
      <c r="H274" s="3" t="n">
        <v>0</v>
      </c>
      <c r="I274" s="3" t="n">
        <v>0</v>
      </c>
      <c r="J274" s="3" t="n">
        <v>0</v>
      </c>
    </row>
    <row r="275" customFormat="false" ht="12.75" hidden="false" customHeight="false" outlineLevel="0" collapsed="false">
      <c r="A275" s="2" t="s">
        <v>11</v>
      </c>
      <c r="B275" s="2" t="s">
        <v>33</v>
      </c>
      <c r="C275" s="2" t="s">
        <v>27</v>
      </c>
      <c r="D275" s="2" t="s">
        <v>14</v>
      </c>
      <c r="E275" s="3" t="n">
        <v>0</v>
      </c>
      <c r="F275" s="3" t="n">
        <v>0</v>
      </c>
      <c r="G275" s="3" t="n">
        <v>0</v>
      </c>
      <c r="H275" s="3" t="n">
        <v>0</v>
      </c>
      <c r="I275" s="3" t="n">
        <v>0</v>
      </c>
      <c r="J275" s="3" t="n">
        <v>0</v>
      </c>
    </row>
    <row r="276" customFormat="false" ht="12.75" hidden="false" customHeight="false" outlineLevel="0" collapsed="false">
      <c r="A276" s="2" t="s">
        <v>11</v>
      </c>
      <c r="B276" s="2" t="s">
        <v>33</v>
      </c>
      <c r="C276" s="2" t="s">
        <v>27</v>
      </c>
      <c r="D276" s="2" t="s">
        <v>18</v>
      </c>
      <c r="E276" s="3" t="n">
        <v>0</v>
      </c>
      <c r="F276" s="3" t="n">
        <v>0</v>
      </c>
      <c r="G276" s="3" t="n">
        <v>0</v>
      </c>
      <c r="H276" s="3" t="n">
        <v>0</v>
      </c>
      <c r="I276" s="3" t="n">
        <v>0</v>
      </c>
      <c r="J276" s="3" t="n">
        <v>0</v>
      </c>
    </row>
    <row r="277" customFormat="false" ht="12.75" hidden="false" customHeight="false" outlineLevel="0" collapsed="false">
      <c r="A277" s="2" t="s">
        <v>11</v>
      </c>
      <c r="B277" s="2" t="s">
        <v>34</v>
      </c>
      <c r="C277" s="2" t="s">
        <v>12</v>
      </c>
      <c r="D277" s="2" t="s">
        <v>20</v>
      </c>
      <c r="E277" s="3" t="n">
        <v>0.0786299268654</v>
      </c>
      <c r="F277" s="3" t="n">
        <v>0.0692164161368</v>
      </c>
      <c r="G277" s="3" t="n">
        <v>0.063022807594</v>
      </c>
      <c r="H277" s="3" t="n">
        <v>0.0562202538318</v>
      </c>
      <c r="I277" s="3" t="n">
        <v>0.0503144810013</v>
      </c>
      <c r="J277" s="3" t="n">
        <v>0.0358805744717</v>
      </c>
    </row>
    <row r="278" customFormat="false" ht="12.75" hidden="false" customHeight="false" outlineLevel="0" collapsed="false">
      <c r="A278" s="2" t="s">
        <v>11</v>
      </c>
      <c r="B278" s="2" t="s">
        <v>34</v>
      </c>
      <c r="C278" s="2" t="s">
        <v>12</v>
      </c>
      <c r="D278" s="2" t="s">
        <v>13</v>
      </c>
      <c r="E278" s="3" t="n">
        <v>0.106012564536</v>
      </c>
      <c r="F278" s="3" t="n">
        <v>0.5456274643038</v>
      </c>
      <c r="G278" s="3" t="n">
        <v>0.8373702906179</v>
      </c>
      <c r="H278" s="3" t="n">
        <v>1.0235063347427</v>
      </c>
      <c r="I278" s="3" t="n">
        <v>1.1834048438933</v>
      </c>
      <c r="J278" s="3" t="n">
        <v>1.543746368342</v>
      </c>
    </row>
    <row r="279" customFormat="false" ht="12.75" hidden="false" customHeight="false" outlineLevel="0" collapsed="false">
      <c r="A279" s="2" t="s">
        <v>11</v>
      </c>
      <c r="B279" s="2" t="s">
        <v>34</v>
      </c>
      <c r="C279" s="2" t="s">
        <v>12</v>
      </c>
      <c r="D279" s="2" t="s">
        <v>16</v>
      </c>
      <c r="E279" s="3" t="n">
        <v>0.958190304414</v>
      </c>
      <c r="F279" s="3" t="n">
        <v>0.7172704777463</v>
      </c>
      <c r="G279" s="3" t="n">
        <v>0.5799281303704</v>
      </c>
      <c r="H279" s="3" t="n">
        <v>0.4708754510928</v>
      </c>
      <c r="I279" s="3" t="n">
        <v>0.3840500684929</v>
      </c>
      <c r="J279" s="3" t="n">
        <v>0.2257457115021</v>
      </c>
    </row>
    <row r="280" customFormat="false" ht="12.75" hidden="false" customHeight="false" outlineLevel="0" collapsed="false">
      <c r="A280" s="2" t="s">
        <v>11</v>
      </c>
      <c r="B280" s="2" t="s">
        <v>34</v>
      </c>
      <c r="C280" s="2" t="s">
        <v>12</v>
      </c>
      <c r="D280" s="2" t="s">
        <v>14</v>
      </c>
      <c r="E280" s="3" t="n">
        <v>0.558464682769</v>
      </c>
      <c r="F280" s="3" t="n">
        <v>0.4916057357107</v>
      </c>
      <c r="G280" s="3" t="n">
        <v>0.4476159510367</v>
      </c>
      <c r="H280" s="3" t="n">
        <v>0.3993009315786</v>
      </c>
      <c r="I280" s="3" t="n">
        <v>0.3573552565178</v>
      </c>
      <c r="J280" s="3" t="n">
        <v>0.2547716465658</v>
      </c>
    </row>
    <row r="281" customFormat="false" ht="12.75" hidden="false" customHeight="false" outlineLevel="0" collapsed="false">
      <c r="A281" s="2" t="s">
        <v>11</v>
      </c>
      <c r="B281" s="2" t="s">
        <v>34</v>
      </c>
      <c r="C281" s="2" t="s">
        <v>12</v>
      </c>
      <c r="D281" s="2" t="s">
        <v>18</v>
      </c>
      <c r="E281" s="3" t="n">
        <v>0</v>
      </c>
      <c r="F281" s="3" t="n">
        <v>0</v>
      </c>
      <c r="G281" s="3" t="n">
        <v>0</v>
      </c>
      <c r="H281" s="3" t="n">
        <v>0</v>
      </c>
      <c r="I281" s="3" t="n">
        <v>0</v>
      </c>
      <c r="J281" s="3" t="n">
        <v>0</v>
      </c>
    </row>
    <row r="282" customFormat="false" ht="12.75" hidden="false" customHeight="false" outlineLevel="0" collapsed="false">
      <c r="A282" s="2" t="s">
        <v>11</v>
      </c>
      <c r="B282" s="2" t="s">
        <v>34</v>
      </c>
      <c r="C282" s="2" t="s">
        <v>15</v>
      </c>
      <c r="D282" s="2" t="s">
        <v>20</v>
      </c>
      <c r="E282" s="3" t="n">
        <v>0</v>
      </c>
      <c r="F282" s="3" t="n">
        <v>0</v>
      </c>
      <c r="G282" s="3" t="n">
        <v>0</v>
      </c>
      <c r="H282" s="3" t="n">
        <v>0</v>
      </c>
      <c r="I282" s="3" t="n">
        <v>0</v>
      </c>
      <c r="J282" s="3" t="n">
        <v>0</v>
      </c>
    </row>
    <row r="283" customFormat="false" ht="12.75" hidden="false" customHeight="false" outlineLevel="0" collapsed="false">
      <c r="A283" s="2" t="s">
        <v>11</v>
      </c>
      <c r="B283" s="2" t="s">
        <v>34</v>
      </c>
      <c r="C283" s="2" t="s">
        <v>15</v>
      </c>
      <c r="D283" s="2" t="s">
        <v>13</v>
      </c>
      <c r="E283" s="3" t="n">
        <v>0.6250705406416</v>
      </c>
      <c r="F283" s="3" t="n">
        <v>0.6360033283963</v>
      </c>
      <c r="G283" s="3" t="n">
        <v>0.5713122076474</v>
      </c>
      <c r="H283" s="3" t="n">
        <v>0.4865199163785</v>
      </c>
      <c r="I283" s="3" t="n">
        <v>0.3808896316242</v>
      </c>
      <c r="J283" s="3" t="n">
        <v>0.1678365524779</v>
      </c>
    </row>
    <row r="284" customFormat="false" ht="12.75" hidden="false" customHeight="false" outlineLevel="0" collapsed="false">
      <c r="A284" s="2" t="s">
        <v>11</v>
      </c>
      <c r="B284" s="2" t="s">
        <v>34</v>
      </c>
      <c r="C284" s="2" t="s">
        <v>15</v>
      </c>
      <c r="D284" s="2" t="s">
        <v>16</v>
      </c>
      <c r="E284" s="3" t="n">
        <v>0</v>
      </c>
      <c r="F284" s="3" t="n">
        <v>0</v>
      </c>
      <c r="G284" s="3" t="n">
        <v>0</v>
      </c>
      <c r="H284" s="3" t="n">
        <v>0</v>
      </c>
      <c r="I284" s="3" t="n">
        <v>0</v>
      </c>
      <c r="J284" s="3" t="n">
        <v>0</v>
      </c>
    </row>
    <row r="285" customFormat="false" ht="12.75" hidden="false" customHeight="false" outlineLevel="0" collapsed="false">
      <c r="A285" s="2" t="s">
        <v>11</v>
      </c>
      <c r="B285" s="2" t="s">
        <v>34</v>
      </c>
      <c r="C285" s="2" t="s">
        <v>15</v>
      </c>
      <c r="D285" s="2" t="s">
        <v>14</v>
      </c>
      <c r="E285" s="3" t="n">
        <v>0</v>
      </c>
      <c r="F285" s="3" t="n">
        <v>0</v>
      </c>
      <c r="G285" s="3" t="n">
        <v>0</v>
      </c>
      <c r="H285" s="3" t="n">
        <v>0</v>
      </c>
      <c r="I285" s="3" t="n">
        <v>0</v>
      </c>
      <c r="J285" s="3" t="n">
        <v>0</v>
      </c>
    </row>
    <row r="286" customFormat="false" ht="12.75" hidden="false" customHeight="false" outlineLevel="0" collapsed="false">
      <c r="A286" s="2" t="s">
        <v>11</v>
      </c>
      <c r="B286" s="2" t="s">
        <v>34</v>
      </c>
      <c r="C286" s="2" t="s">
        <v>15</v>
      </c>
      <c r="D286" s="2" t="s">
        <v>18</v>
      </c>
      <c r="E286" s="3" t="n">
        <v>0</v>
      </c>
      <c r="F286" s="3" t="n">
        <v>0</v>
      </c>
      <c r="G286" s="3" t="n">
        <v>0</v>
      </c>
      <c r="H286" s="3" t="n">
        <v>0</v>
      </c>
      <c r="I286" s="3" t="n">
        <v>0</v>
      </c>
      <c r="J286" s="3" t="n">
        <v>0</v>
      </c>
    </row>
    <row r="287" customFormat="false" ht="12.75" hidden="false" customHeight="false" outlineLevel="0" collapsed="false">
      <c r="A287" s="2" t="s">
        <v>11</v>
      </c>
      <c r="B287" s="2" t="s">
        <v>34</v>
      </c>
      <c r="C287" s="2" t="s">
        <v>17</v>
      </c>
      <c r="D287" s="2" t="s">
        <v>20</v>
      </c>
      <c r="E287" s="3" t="n">
        <v>0</v>
      </c>
      <c r="F287" s="3" t="n">
        <v>0</v>
      </c>
      <c r="G287" s="3" t="n">
        <v>0</v>
      </c>
      <c r="H287" s="3" t="n">
        <v>0</v>
      </c>
      <c r="I287" s="3" t="n">
        <v>0</v>
      </c>
      <c r="J287" s="3" t="n">
        <v>0</v>
      </c>
    </row>
    <row r="288" customFormat="false" ht="12.75" hidden="false" customHeight="false" outlineLevel="0" collapsed="false">
      <c r="A288" s="2" t="s">
        <v>11</v>
      </c>
      <c r="B288" s="2" t="s">
        <v>34</v>
      </c>
      <c r="C288" s="2" t="s">
        <v>17</v>
      </c>
      <c r="D288" s="2" t="s">
        <v>13</v>
      </c>
      <c r="E288" s="3" t="n">
        <v>0.106012564536</v>
      </c>
      <c r="F288" s="3" t="n">
        <v>0.1214226957977</v>
      </c>
      <c r="G288" s="3" t="n">
        <v>0.135078269537</v>
      </c>
      <c r="H288" s="3" t="n">
        <v>0.1278188451562</v>
      </c>
      <c r="I288" s="3" t="n">
        <v>0.1212524127822</v>
      </c>
      <c r="J288" s="3" t="n">
        <v>0.1117874193194</v>
      </c>
    </row>
    <row r="289" customFormat="false" ht="12.75" hidden="false" customHeight="false" outlineLevel="0" collapsed="false">
      <c r="A289" s="2" t="s">
        <v>11</v>
      </c>
      <c r="B289" s="2" t="s">
        <v>34</v>
      </c>
      <c r="C289" s="2" t="s">
        <v>17</v>
      </c>
      <c r="D289" s="2" t="s">
        <v>16</v>
      </c>
      <c r="E289" s="3" t="n">
        <v>0</v>
      </c>
      <c r="F289" s="3" t="n">
        <v>0</v>
      </c>
      <c r="G289" s="3" t="n">
        <v>0</v>
      </c>
      <c r="H289" s="3" t="n">
        <v>0</v>
      </c>
      <c r="I289" s="3" t="n">
        <v>0</v>
      </c>
      <c r="J289" s="3" t="n">
        <v>0</v>
      </c>
    </row>
    <row r="290" customFormat="false" ht="12.75" hidden="false" customHeight="false" outlineLevel="0" collapsed="false">
      <c r="A290" s="2" t="s">
        <v>11</v>
      </c>
      <c r="B290" s="2" t="s">
        <v>34</v>
      </c>
      <c r="C290" s="2" t="s">
        <v>17</v>
      </c>
      <c r="D290" s="2" t="s">
        <v>14</v>
      </c>
      <c r="E290" s="3" t="n">
        <v>0</v>
      </c>
      <c r="F290" s="3" t="n">
        <v>0</v>
      </c>
      <c r="G290" s="3" t="n">
        <v>0</v>
      </c>
      <c r="H290" s="3" t="n">
        <v>0</v>
      </c>
      <c r="I290" s="3" t="n">
        <v>0</v>
      </c>
      <c r="J290" s="3" t="n">
        <v>0</v>
      </c>
    </row>
    <row r="291" customFormat="false" ht="12.75" hidden="false" customHeight="false" outlineLevel="0" collapsed="false">
      <c r="A291" s="2" t="s">
        <v>11</v>
      </c>
      <c r="B291" s="2" t="s">
        <v>34</v>
      </c>
      <c r="C291" s="2" t="s">
        <v>17</v>
      </c>
      <c r="D291" s="2" t="s">
        <v>18</v>
      </c>
      <c r="E291" s="3" t="n">
        <v>0</v>
      </c>
      <c r="F291" s="3" t="n">
        <v>0</v>
      </c>
      <c r="G291" s="3" t="n">
        <v>0</v>
      </c>
      <c r="H291" s="3" t="n">
        <v>0</v>
      </c>
      <c r="I291" s="3" t="n">
        <v>0</v>
      </c>
      <c r="J291" s="3" t="n">
        <v>0</v>
      </c>
    </row>
    <row r="292" customFormat="false" ht="12.75" hidden="false" customHeight="false" outlineLevel="0" collapsed="false">
      <c r="A292" s="2" t="s">
        <v>11</v>
      </c>
      <c r="B292" s="2" t="s">
        <v>34</v>
      </c>
      <c r="C292" s="2" t="s">
        <v>19</v>
      </c>
      <c r="D292" s="2" t="s">
        <v>20</v>
      </c>
      <c r="E292" s="3" t="n">
        <v>0.37702978761</v>
      </c>
      <c r="F292" s="3" t="n">
        <v>0.2902088311111</v>
      </c>
      <c r="G292" s="3" t="n">
        <v>0.2135035625081</v>
      </c>
      <c r="H292" s="3" t="n">
        <v>0.1743326431184</v>
      </c>
      <c r="I292" s="3" t="n">
        <v>0.2685674210033</v>
      </c>
      <c r="J292" s="3" t="n">
        <v>0.4323965372929</v>
      </c>
    </row>
    <row r="293" customFormat="false" ht="12.75" hidden="false" customHeight="false" outlineLevel="0" collapsed="false">
      <c r="A293" s="2" t="s">
        <v>11</v>
      </c>
      <c r="B293" s="2" t="s">
        <v>34</v>
      </c>
      <c r="C293" s="2" t="s">
        <v>19</v>
      </c>
      <c r="D293" s="2" t="s">
        <v>13</v>
      </c>
      <c r="E293" s="3" t="n">
        <v>1.3384734208</v>
      </c>
      <c r="F293" s="3" t="n">
        <v>1.2702526007549</v>
      </c>
      <c r="G293" s="3" t="n">
        <v>1.1584948476447</v>
      </c>
      <c r="H293" s="3" t="n">
        <v>1.3147735432151</v>
      </c>
      <c r="I293" s="3" t="n">
        <v>1.6331639538553</v>
      </c>
      <c r="J293" s="3" t="n">
        <v>2.0225156488052</v>
      </c>
    </row>
    <row r="294" customFormat="false" ht="12.75" hidden="false" customHeight="false" outlineLevel="0" collapsed="false">
      <c r="A294" s="2" t="s">
        <v>11</v>
      </c>
      <c r="B294" s="2" t="s">
        <v>34</v>
      </c>
      <c r="C294" s="2" t="s">
        <v>19</v>
      </c>
      <c r="D294" s="2" t="s">
        <v>16</v>
      </c>
      <c r="E294" s="3" t="n">
        <v>3.8438929081</v>
      </c>
      <c r="F294" s="3" t="n">
        <v>2.8857025066213</v>
      </c>
      <c r="G294" s="3" t="n">
        <v>1.9661977359184</v>
      </c>
      <c r="H294" s="3" t="n">
        <v>1.1874478697005</v>
      </c>
      <c r="I294" s="3" t="n">
        <v>0.5014769125434</v>
      </c>
      <c r="J294" s="3" t="n">
        <v>0</v>
      </c>
    </row>
    <row r="295" customFormat="false" ht="12.75" hidden="false" customHeight="false" outlineLevel="0" collapsed="false">
      <c r="A295" s="2" t="s">
        <v>11</v>
      </c>
      <c r="B295" s="2" t="s">
        <v>34</v>
      </c>
      <c r="C295" s="2" t="s">
        <v>19</v>
      </c>
      <c r="D295" s="2" t="s">
        <v>14</v>
      </c>
      <c r="E295" s="3" t="n">
        <v>6.88114265974</v>
      </c>
      <c r="F295" s="3" t="n">
        <v>8.2648998634856</v>
      </c>
      <c r="G295" s="3" t="n">
        <v>8.0914421918413</v>
      </c>
      <c r="H295" s="3" t="n">
        <v>7.1968559317763</v>
      </c>
      <c r="I295" s="3" t="n">
        <v>5.5439099322278</v>
      </c>
      <c r="J295" s="3" t="n">
        <v>0.3795262467183</v>
      </c>
    </row>
    <row r="296" customFormat="false" ht="12.75" hidden="false" customHeight="false" outlineLevel="0" collapsed="false">
      <c r="A296" s="2" t="s">
        <v>11</v>
      </c>
      <c r="B296" s="2" t="s">
        <v>34</v>
      </c>
      <c r="C296" s="2" t="s">
        <v>19</v>
      </c>
      <c r="D296" s="2" t="s">
        <v>18</v>
      </c>
      <c r="E296" s="3" t="n">
        <v>1.3881201903</v>
      </c>
      <c r="F296" s="3" t="n">
        <v>1.0461433792211</v>
      </c>
      <c r="G296" s="3" t="n">
        <v>0.7231931310398</v>
      </c>
      <c r="H296" s="3" t="n">
        <v>0.4636775843473</v>
      </c>
      <c r="I296" s="3" t="n">
        <v>0.3244338601801</v>
      </c>
      <c r="J296" s="3" t="n">
        <v>1.5669574167949</v>
      </c>
    </row>
    <row r="297" customFormat="false" ht="12.75" hidden="false" customHeight="false" outlineLevel="0" collapsed="false">
      <c r="A297" s="2" t="s">
        <v>11</v>
      </c>
      <c r="B297" s="2" t="s">
        <v>34</v>
      </c>
      <c r="C297" s="2" t="s">
        <v>21</v>
      </c>
      <c r="D297" s="2" t="s">
        <v>20</v>
      </c>
      <c r="E297" s="3" t="n">
        <v>0</v>
      </c>
      <c r="F297" s="3" t="n">
        <v>0</v>
      </c>
      <c r="G297" s="3" t="n">
        <v>0</v>
      </c>
      <c r="H297" s="3" t="n">
        <v>0</v>
      </c>
      <c r="I297" s="3" t="n">
        <v>0</v>
      </c>
      <c r="J297" s="3" t="n">
        <v>0</v>
      </c>
    </row>
    <row r="298" customFormat="false" ht="12.75" hidden="false" customHeight="false" outlineLevel="0" collapsed="false">
      <c r="A298" s="2" t="s">
        <v>11</v>
      </c>
      <c r="B298" s="2" t="s">
        <v>34</v>
      </c>
      <c r="C298" s="2" t="s">
        <v>21</v>
      </c>
      <c r="D298" s="2" t="s">
        <v>13</v>
      </c>
      <c r="E298" s="3" t="n">
        <v>0.427188244518</v>
      </c>
      <c r="F298" s="3" t="n">
        <v>0.4602227730622</v>
      </c>
      <c r="G298" s="3" t="n">
        <v>0.4831505831387</v>
      </c>
      <c r="H298" s="3" t="n">
        <v>0.4705942252403</v>
      </c>
      <c r="I298" s="3" t="n">
        <v>0.4774021666959</v>
      </c>
      <c r="J298" s="3" t="n">
        <v>0.5216959106574</v>
      </c>
    </row>
    <row r="299" customFormat="false" ht="12.75" hidden="false" customHeight="false" outlineLevel="0" collapsed="false">
      <c r="A299" s="2" t="s">
        <v>11</v>
      </c>
      <c r="B299" s="2" t="s">
        <v>34</v>
      </c>
      <c r="C299" s="2" t="s">
        <v>21</v>
      </c>
      <c r="D299" s="2" t="s">
        <v>16</v>
      </c>
      <c r="E299" s="3" t="n">
        <v>0</v>
      </c>
      <c r="F299" s="3" t="n">
        <v>0</v>
      </c>
      <c r="G299" s="3" t="n">
        <v>0</v>
      </c>
      <c r="H299" s="3" t="n">
        <v>0</v>
      </c>
      <c r="I299" s="3" t="n">
        <v>0</v>
      </c>
      <c r="J299" s="3" t="n">
        <v>0</v>
      </c>
    </row>
    <row r="300" customFormat="false" ht="12.75" hidden="false" customHeight="false" outlineLevel="0" collapsed="false">
      <c r="A300" s="2" t="s">
        <v>11</v>
      </c>
      <c r="B300" s="2" t="s">
        <v>34</v>
      </c>
      <c r="C300" s="2" t="s">
        <v>21</v>
      </c>
      <c r="D300" s="2" t="s">
        <v>14</v>
      </c>
      <c r="E300" s="3" t="n">
        <v>0</v>
      </c>
      <c r="F300" s="3" t="n">
        <v>0</v>
      </c>
      <c r="G300" s="3" t="n">
        <v>0</v>
      </c>
      <c r="H300" s="3" t="n">
        <v>0</v>
      </c>
      <c r="I300" s="3" t="n">
        <v>0</v>
      </c>
      <c r="J300" s="3" t="n">
        <v>0</v>
      </c>
    </row>
    <row r="301" customFormat="false" ht="12.75" hidden="false" customHeight="false" outlineLevel="0" collapsed="false">
      <c r="A301" s="2" t="s">
        <v>11</v>
      </c>
      <c r="B301" s="2" t="s">
        <v>34</v>
      </c>
      <c r="C301" s="2" t="s">
        <v>21</v>
      </c>
      <c r="D301" s="2" t="s">
        <v>18</v>
      </c>
      <c r="E301" s="3" t="n">
        <v>0</v>
      </c>
      <c r="F301" s="3" t="n">
        <v>0</v>
      </c>
      <c r="G301" s="3" t="n">
        <v>0</v>
      </c>
      <c r="H301" s="3" t="n">
        <v>0</v>
      </c>
      <c r="I301" s="3" t="n">
        <v>0</v>
      </c>
      <c r="J301" s="3" t="n">
        <v>0</v>
      </c>
    </row>
    <row r="302" customFormat="false" ht="12.75" hidden="false" customHeight="false" outlineLevel="0" collapsed="false">
      <c r="A302" s="2" t="s">
        <v>11</v>
      </c>
      <c r="B302" s="2" t="s">
        <v>34</v>
      </c>
      <c r="C302" s="2" t="s">
        <v>22</v>
      </c>
      <c r="D302" s="2" t="s">
        <v>20</v>
      </c>
      <c r="E302" s="3" t="n">
        <v>0.1836236625592</v>
      </c>
      <c r="F302" s="3" t="n">
        <v>0.1267158187472</v>
      </c>
      <c r="G302" s="3" t="n">
        <v>0.0949282185898</v>
      </c>
      <c r="H302" s="3" t="n">
        <v>0.0714381442383</v>
      </c>
      <c r="I302" s="3" t="n">
        <v>0.0541413670031</v>
      </c>
      <c r="J302" s="3" t="n">
        <v>0.0244695127487</v>
      </c>
    </row>
    <row r="303" customFormat="false" ht="12.75" hidden="false" customHeight="false" outlineLevel="0" collapsed="false">
      <c r="A303" s="2" t="s">
        <v>11</v>
      </c>
      <c r="B303" s="2" t="s">
        <v>34</v>
      </c>
      <c r="C303" s="2" t="s">
        <v>22</v>
      </c>
      <c r="D303" s="2" t="s">
        <v>13</v>
      </c>
      <c r="E303" s="3" t="n">
        <v>0.486281990554</v>
      </c>
      <c r="F303" s="3" t="n">
        <v>0.7065688655498</v>
      </c>
      <c r="G303" s="3" t="n">
        <v>0.850983847677</v>
      </c>
      <c r="H303" s="3" t="n">
        <v>0.9331145273398</v>
      </c>
      <c r="I303" s="3" t="n">
        <v>0.998648543944</v>
      </c>
      <c r="J303" s="3" t="n">
        <v>1.0673362094091</v>
      </c>
    </row>
    <row r="304" customFormat="false" ht="12.75" hidden="false" customHeight="false" outlineLevel="0" collapsed="false">
      <c r="A304" s="2" t="s">
        <v>11</v>
      </c>
      <c r="B304" s="2" t="s">
        <v>34</v>
      </c>
      <c r="C304" s="2" t="s">
        <v>22</v>
      </c>
      <c r="D304" s="2" t="s">
        <v>16</v>
      </c>
      <c r="E304" s="3" t="n">
        <v>0.0154212046506</v>
      </c>
      <c r="F304" s="3" t="n">
        <v>0</v>
      </c>
      <c r="G304" s="3" t="n">
        <v>0</v>
      </c>
      <c r="H304" s="3" t="n">
        <v>0</v>
      </c>
      <c r="I304" s="3" t="n">
        <v>0</v>
      </c>
      <c r="J304" s="3" t="n">
        <v>0</v>
      </c>
    </row>
    <row r="305" customFormat="false" ht="12.75" hidden="false" customHeight="false" outlineLevel="0" collapsed="false">
      <c r="A305" s="2" t="s">
        <v>11</v>
      </c>
      <c r="B305" s="2" t="s">
        <v>34</v>
      </c>
      <c r="C305" s="2" t="s">
        <v>22</v>
      </c>
      <c r="D305" s="2" t="s">
        <v>14</v>
      </c>
      <c r="E305" s="3" t="n">
        <v>0.602857809734</v>
      </c>
      <c r="F305" s="3" t="n">
        <v>0.4865127509766</v>
      </c>
      <c r="G305" s="3" t="n">
        <v>0.4106158471329</v>
      </c>
      <c r="H305" s="3" t="n">
        <v>0.3419990464168</v>
      </c>
      <c r="I305" s="3" t="n">
        <v>0.2861441958459</v>
      </c>
      <c r="J305" s="3" t="n">
        <v>0.1574484801565</v>
      </c>
    </row>
    <row r="306" customFormat="false" ht="12.75" hidden="false" customHeight="false" outlineLevel="0" collapsed="false">
      <c r="A306" s="2" t="s">
        <v>11</v>
      </c>
      <c r="B306" s="2" t="s">
        <v>34</v>
      </c>
      <c r="C306" s="2" t="s">
        <v>22</v>
      </c>
      <c r="D306" s="2" t="s">
        <v>18</v>
      </c>
      <c r="E306" s="3" t="n">
        <v>0</v>
      </c>
      <c r="F306" s="3" t="n">
        <v>0</v>
      </c>
      <c r="G306" s="3" t="n">
        <v>0</v>
      </c>
      <c r="H306" s="3" t="n">
        <v>0</v>
      </c>
      <c r="I306" s="3" t="n">
        <v>0</v>
      </c>
      <c r="J306" s="3" t="n">
        <v>0</v>
      </c>
    </row>
    <row r="307" customFormat="false" ht="12.75" hidden="false" customHeight="false" outlineLevel="0" collapsed="false">
      <c r="A307" s="2" t="s">
        <v>11</v>
      </c>
      <c r="B307" s="2" t="s">
        <v>34</v>
      </c>
      <c r="C307" s="2" t="s">
        <v>23</v>
      </c>
      <c r="D307" s="2" t="s">
        <v>20</v>
      </c>
      <c r="E307" s="3" t="n">
        <v>0</v>
      </c>
      <c r="F307" s="3" t="n">
        <v>0</v>
      </c>
      <c r="G307" s="3" t="n">
        <v>0</v>
      </c>
      <c r="H307" s="3" t="n">
        <v>0</v>
      </c>
      <c r="I307" s="3" t="n">
        <v>0</v>
      </c>
      <c r="J307" s="3" t="n">
        <v>0</v>
      </c>
    </row>
    <row r="308" customFormat="false" ht="12.75" hidden="false" customHeight="false" outlineLevel="0" collapsed="false">
      <c r="A308" s="2" t="s">
        <v>11</v>
      </c>
      <c r="B308" s="2" t="s">
        <v>34</v>
      </c>
      <c r="C308" s="2" t="s">
        <v>23</v>
      </c>
      <c r="D308" s="2" t="s">
        <v>13</v>
      </c>
      <c r="E308" s="3" t="n">
        <v>2.13903204976</v>
      </c>
      <c r="F308" s="3" t="n">
        <v>2.1960606987682</v>
      </c>
      <c r="G308" s="3" t="n">
        <v>2.0884810216745</v>
      </c>
      <c r="H308" s="3" t="n">
        <v>1.7580204114047</v>
      </c>
      <c r="I308" s="3" t="n">
        <v>1.3988200236423</v>
      </c>
      <c r="J308" s="3" t="n">
        <v>0.9903315278233</v>
      </c>
    </row>
    <row r="309" customFormat="false" ht="12.75" hidden="false" customHeight="false" outlineLevel="0" collapsed="false">
      <c r="A309" s="2" t="s">
        <v>11</v>
      </c>
      <c r="B309" s="2" t="s">
        <v>34</v>
      </c>
      <c r="C309" s="2" t="s">
        <v>23</v>
      </c>
      <c r="D309" s="2" t="s">
        <v>16</v>
      </c>
      <c r="E309" s="3" t="n">
        <v>0</v>
      </c>
      <c r="F309" s="3" t="n">
        <v>0</v>
      </c>
      <c r="G309" s="3" t="n">
        <v>0</v>
      </c>
      <c r="H309" s="3" t="n">
        <v>0</v>
      </c>
      <c r="I309" s="3" t="n">
        <v>0</v>
      </c>
      <c r="J309" s="3" t="n">
        <v>0</v>
      </c>
    </row>
    <row r="310" customFormat="false" ht="12.75" hidden="false" customHeight="false" outlineLevel="0" collapsed="false">
      <c r="A310" s="2" t="s">
        <v>11</v>
      </c>
      <c r="B310" s="2" t="s">
        <v>34</v>
      </c>
      <c r="C310" s="2" t="s">
        <v>23</v>
      </c>
      <c r="D310" s="2" t="s">
        <v>14</v>
      </c>
      <c r="E310" s="3" t="n">
        <v>0</v>
      </c>
      <c r="F310" s="3" t="n">
        <v>0</v>
      </c>
      <c r="G310" s="3" t="n">
        <v>0</v>
      </c>
      <c r="H310" s="3" t="n">
        <v>0</v>
      </c>
      <c r="I310" s="3" t="n">
        <v>0</v>
      </c>
      <c r="J310" s="3" t="n">
        <v>0</v>
      </c>
    </row>
    <row r="311" customFormat="false" ht="12.75" hidden="false" customHeight="false" outlineLevel="0" collapsed="false">
      <c r="A311" s="2" t="s">
        <v>11</v>
      </c>
      <c r="B311" s="2" t="s">
        <v>34</v>
      </c>
      <c r="C311" s="2" t="s">
        <v>23</v>
      </c>
      <c r="D311" s="2" t="s">
        <v>18</v>
      </c>
      <c r="E311" s="3" t="n">
        <v>0</v>
      </c>
      <c r="F311" s="3" t="n">
        <v>0</v>
      </c>
      <c r="G311" s="3" t="n">
        <v>0</v>
      </c>
      <c r="H311" s="3" t="n">
        <v>0</v>
      </c>
      <c r="I311" s="3" t="n">
        <v>0</v>
      </c>
      <c r="J311" s="3" t="n">
        <v>0</v>
      </c>
    </row>
    <row r="312" customFormat="false" ht="12.75" hidden="false" customHeight="false" outlineLevel="0" collapsed="false">
      <c r="A312" s="2" t="s">
        <v>11</v>
      </c>
      <c r="B312" s="2" t="s">
        <v>34</v>
      </c>
      <c r="C312" s="2" t="s">
        <v>24</v>
      </c>
      <c r="D312" s="2" t="s">
        <v>20</v>
      </c>
      <c r="E312" s="3" t="n">
        <v>0.09093138489</v>
      </c>
      <c r="F312" s="3" t="n">
        <v>0.3684128552713</v>
      </c>
      <c r="G312" s="3" t="n">
        <v>0.5701418703087</v>
      </c>
      <c r="H312" s="3" t="n">
        <v>0.7157813015034</v>
      </c>
      <c r="I312" s="3" t="n">
        <v>0.7253175275194</v>
      </c>
      <c r="J312" s="3" t="n">
        <v>0.6528693710074</v>
      </c>
    </row>
    <row r="313" customFormat="false" ht="12.75" hidden="false" customHeight="false" outlineLevel="0" collapsed="false">
      <c r="A313" s="2" t="s">
        <v>11</v>
      </c>
      <c r="B313" s="2" t="s">
        <v>34</v>
      </c>
      <c r="C313" s="2" t="s">
        <v>24</v>
      </c>
      <c r="D313" s="2" t="s">
        <v>13</v>
      </c>
      <c r="E313" s="3" t="n">
        <v>0.820185005898</v>
      </c>
      <c r="F313" s="3" t="n">
        <v>1.2457832938842</v>
      </c>
      <c r="G313" s="3" t="n">
        <v>1.4826943021525</v>
      </c>
      <c r="H313" s="3" t="n">
        <v>1.5088235979523</v>
      </c>
      <c r="I313" s="3" t="n">
        <v>1.4504762965344</v>
      </c>
      <c r="J313" s="3" t="n">
        <v>0.9420888847508</v>
      </c>
    </row>
    <row r="314" customFormat="false" ht="12.75" hidden="false" customHeight="false" outlineLevel="0" collapsed="false">
      <c r="A314" s="2" t="s">
        <v>11</v>
      </c>
      <c r="B314" s="2" t="s">
        <v>34</v>
      </c>
      <c r="C314" s="2" t="s">
        <v>24</v>
      </c>
      <c r="D314" s="2" t="s">
        <v>16</v>
      </c>
      <c r="E314" s="3" t="n">
        <v>0.68682328386</v>
      </c>
      <c r="F314" s="3" t="n">
        <v>0.439049356576</v>
      </c>
      <c r="G314" s="3" t="n">
        <v>0.2228998804997</v>
      </c>
      <c r="H314" s="3" t="n">
        <v>0.0562934623846</v>
      </c>
      <c r="I314" s="3" t="n">
        <v>0.0345744389247</v>
      </c>
      <c r="J314" s="3" t="n">
        <v>0.0009582084403</v>
      </c>
    </row>
    <row r="315" customFormat="false" ht="12.75" hidden="false" customHeight="false" outlineLevel="0" collapsed="false">
      <c r="A315" s="2" t="s">
        <v>11</v>
      </c>
      <c r="B315" s="2" t="s">
        <v>34</v>
      </c>
      <c r="C315" s="2" t="s">
        <v>24</v>
      </c>
      <c r="D315" s="2" t="s">
        <v>14</v>
      </c>
      <c r="E315" s="3" t="n">
        <v>2.219746453817</v>
      </c>
      <c r="F315" s="3" t="n">
        <v>1.8167402950545</v>
      </c>
      <c r="G315" s="3" t="n">
        <v>1.4341785552908</v>
      </c>
      <c r="H315" s="3" t="n">
        <v>1.1005462458541</v>
      </c>
      <c r="I315" s="3" t="n">
        <v>0.9464638836834</v>
      </c>
      <c r="J315" s="3" t="n">
        <v>0.6600504820374</v>
      </c>
    </row>
    <row r="316" customFormat="false" ht="12.75" hidden="false" customHeight="false" outlineLevel="0" collapsed="false">
      <c r="A316" s="2" t="s">
        <v>11</v>
      </c>
      <c r="B316" s="2" t="s">
        <v>34</v>
      </c>
      <c r="C316" s="2" t="s">
        <v>24</v>
      </c>
      <c r="D316" s="2" t="s">
        <v>18</v>
      </c>
      <c r="E316" s="3" t="n">
        <v>0.34340077223</v>
      </c>
      <c r="F316" s="3" t="n">
        <v>0.3653701014559</v>
      </c>
      <c r="G316" s="3" t="n">
        <v>0.3677273548167</v>
      </c>
      <c r="H316" s="3" t="n">
        <v>0.3612658515125</v>
      </c>
      <c r="I316" s="3" t="n">
        <v>0.3453197756528</v>
      </c>
      <c r="J316" s="3" t="n">
        <v>0.2837323891375</v>
      </c>
    </row>
    <row r="317" customFormat="false" ht="12.75" hidden="false" customHeight="false" outlineLevel="0" collapsed="false">
      <c r="A317" s="2" t="s">
        <v>11</v>
      </c>
      <c r="B317" s="2" t="s">
        <v>34</v>
      </c>
      <c r="C317" s="2" t="s">
        <v>25</v>
      </c>
      <c r="D317" s="2" t="s">
        <v>20</v>
      </c>
      <c r="E317" s="3" t="n">
        <v>0</v>
      </c>
      <c r="F317" s="3" t="n">
        <v>0</v>
      </c>
      <c r="G317" s="3" t="n">
        <v>0</v>
      </c>
      <c r="H317" s="3" t="n">
        <v>0</v>
      </c>
      <c r="I317" s="3" t="n">
        <v>0</v>
      </c>
      <c r="J317" s="3" t="n">
        <v>0</v>
      </c>
    </row>
    <row r="318" customFormat="false" ht="12.75" hidden="false" customHeight="false" outlineLevel="0" collapsed="false">
      <c r="A318" s="2" t="s">
        <v>11</v>
      </c>
      <c r="B318" s="2" t="s">
        <v>34</v>
      </c>
      <c r="C318" s="2" t="s">
        <v>25</v>
      </c>
      <c r="D318" s="2" t="s">
        <v>13</v>
      </c>
      <c r="E318" s="3" t="n">
        <v>0.848100485397</v>
      </c>
      <c r="F318" s="3" t="n">
        <v>0.8592856206013</v>
      </c>
      <c r="G318" s="3" t="n">
        <v>0.8592708061353</v>
      </c>
      <c r="H318" s="3" t="n">
        <v>0.8543074480965</v>
      </c>
      <c r="I318" s="3" t="n">
        <v>0.8508868152443</v>
      </c>
      <c r="J318" s="3" t="n">
        <v>0.8376629380305</v>
      </c>
    </row>
    <row r="319" customFormat="false" ht="12.75" hidden="false" customHeight="false" outlineLevel="0" collapsed="false">
      <c r="A319" s="2" t="s">
        <v>11</v>
      </c>
      <c r="B319" s="2" t="s">
        <v>34</v>
      </c>
      <c r="C319" s="2" t="s">
        <v>25</v>
      </c>
      <c r="D319" s="2" t="s">
        <v>16</v>
      </c>
      <c r="E319" s="3" t="n">
        <v>0</v>
      </c>
      <c r="F319" s="3" t="n">
        <v>0</v>
      </c>
      <c r="G319" s="3" t="n">
        <v>0</v>
      </c>
      <c r="H319" s="3" t="n">
        <v>0</v>
      </c>
      <c r="I319" s="3" t="n">
        <v>0</v>
      </c>
      <c r="J319" s="3" t="n">
        <v>0</v>
      </c>
    </row>
    <row r="320" customFormat="false" ht="12.75" hidden="false" customHeight="false" outlineLevel="0" collapsed="false">
      <c r="A320" s="2" t="s">
        <v>11</v>
      </c>
      <c r="B320" s="2" t="s">
        <v>34</v>
      </c>
      <c r="C320" s="2" t="s">
        <v>25</v>
      </c>
      <c r="D320" s="2" t="s">
        <v>14</v>
      </c>
      <c r="E320" s="3" t="n">
        <v>0</v>
      </c>
      <c r="F320" s="3" t="n">
        <v>0</v>
      </c>
      <c r="G320" s="3" t="n">
        <v>0</v>
      </c>
      <c r="H320" s="3" t="n">
        <v>0</v>
      </c>
      <c r="I320" s="3" t="n">
        <v>0</v>
      </c>
      <c r="J320" s="3" t="n">
        <v>0</v>
      </c>
    </row>
    <row r="321" customFormat="false" ht="12.75" hidden="false" customHeight="false" outlineLevel="0" collapsed="false">
      <c r="A321" s="2" t="s">
        <v>11</v>
      </c>
      <c r="B321" s="2" t="s">
        <v>34</v>
      </c>
      <c r="C321" s="2" t="s">
        <v>25</v>
      </c>
      <c r="D321" s="2" t="s">
        <v>18</v>
      </c>
      <c r="E321" s="3" t="n">
        <v>0</v>
      </c>
      <c r="F321" s="3" t="n">
        <v>0</v>
      </c>
      <c r="G321" s="3" t="n">
        <v>0</v>
      </c>
      <c r="H321" s="3" t="n">
        <v>0</v>
      </c>
      <c r="I321" s="3" t="n">
        <v>0</v>
      </c>
      <c r="J321" s="3" t="n">
        <v>0</v>
      </c>
    </row>
    <row r="322" customFormat="false" ht="12.75" hidden="false" customHeight="false" outlineLevel="0" collapsed="false">
      <c r="A322" s="2" t="s">
        <v>11</v>
      </c>
      <c r="B322" s="2" t="s">
        <v>34</v>
      </c>
      <c r="C322" s="2" t="s">
        <v>26</v>
      </c>
      <c r="D322" s="2" t="s">
        <v>20</v>
      </c>
      <c r="E322" s="3" t="n">
        <v>0</v>
      </c>
      <c r="F322" s="3" t="n">
        <v>0</v>
      </c>
      <c r="G322" s="3" t="n">
        <v>0</v>
      </c>
      <c r="H322" s="3" t="n">
        <v>0</v>
      </c>
      <c r="I322" s="3" t="n">
        <v>0</v>
      </c>
      <c r="J322" s="3" t="n">
        <v>0</v>
      </c>
    </row>
    <row r="323" customFormat="false" ht="12.75" hidden="false" customHeight="false" outlineLevel="0" collapsed="false">
      <c r="A323" s="2" t="s">
        <v>11</v>
      </c>
      <c r="B323" s="2" t="s">
        <v>34</v>
      </c>
      <c r="C323" s="2" t="s">
        <v>26</v>
      </c>
      <c r="D323" s="2" t="s">
        <v>13</v>
      </c>
      <c r="E323" s="3" t="n">
        <v>0.42405024614</v>
      </c>
      <c r="F323" s="3" t="n">
        <v>0.4545642099326</v>
      </c>
      <c r="G323" s="3" t="n">
        <v>0.480540374931</v>
      </c>
      <c r="H323" s="3" t="n">
        <v>0.486015362244</v>
      </c>
      <c r="I323" s="3" t="n">
        <v>0.4923018674068</v>
      </c>
      <c r="J323" s="3" t="n">
        <v>0.5134930451533</v>
      </c>
    </row>
    <row r="324" customFormat="false" ht="12.75" hidden="false" customHeight="false" outlineLevel="0" collapsed="false">
      <c r="A324" s="2" t="s">
        <v>11</v>
      </c>
      <c r="B324" s="2" t="s">
        <v>34</v>
      </c>
      <c r="C324" s="2" t="s">
        <v>26</v>
      </c>
      <c r="D324" s="2" t="s">
        <v>16</v>
      </c>
      <c r="E324" s="3" t="n">
        <v>0</v>
      </c>
      <c r="F324" s="3" t="n">
        <v>0</v>
      </c>
      <c r="G324" s="3" t="n">
        <v>0</v>
      </c>
      <c r="H324" s="3" t="n">
        <v>0</v>
      </c>
      <c r="I324" s="3" t="n">
        <v>0</v>
      </c>
      <c r="J324" s="3" t="n">
        <v>0</v>
      </c>
    </row>
    <row r="325" customFormat="false" ht="12.75" hidden="false" customHeight="false" outlineLevel="0" collapsed="false">
      <c r="A325" s="2" t="s">
        <v>11</v>
      </c>
      <c r="B325" s="2" t="s">
        <v>34</v>
      </c>
      <c r="C325" s="2" t="s">
        <v>26</v>
      </c>
      <c r="D325" s="2" t="s">
        <v>14</v>
      </c>
      <c r="E325" s="3" t="n">
        <v>0</v>
      </c>
      <c r="F325" s="3" t="n">
        <v>0</v>
      </c>
      <c r="G325" s="3" t="n">
        <v>0</v>
      </c>
      <c r="H325" s="3" t="n">
        <v>0</v>
      </c>
      <c r="I325" s="3" t="n">
        <v>0</v>
      </c>
      <c r="J325" s="3" t="n">
        <v>0</v>
      </c>
    </row>
    <row r="326" customFormat="false" ht="12.75" hidden="false" customHeight="false" outlineLevel="0" collapsed="false">
      <c r="A326" s="2" t="s">
        <v>11</v>
      </c>
      <c r="B326" s="2" t="s">
        <v>34</v>
      </c>
      <c r="C326" s="2" t="s">
        <v>26</v>
      </c>
      <c r="D326" s="2" t="s">
        <v>18</v>
      </c>
      <c r="E326" s="3" t="n">
        <v>0</v>
      </c>
      <c r="F326" s="3" t="n">
        <v>0</v>
      </c>
      <c r="G326" s="3" t="n">
        <v>0</v>
      </c>
      <c r="H326" s="3" t="n">
        <v>0</v>
      </c>
      <c r="I326" s="3" t="n">
        <v>0</v>
      </c>
      <c r="J326" s="3" t="n">
        <v>0</v>
      </c>
    </row>
    <row r="327" customFormat="false" ht="12.75" hidden="false" customHeight="false" outlineLevel="0" collapsed="false">
      <c r="A327" s="2" t="s">
        <v>11</v>
      </c>
      <c r="B327" s="2" t="s">
        <v>34</v>
      </c>
      <c r="C327" s="2" t="s">
        <v>27</v>
      </c>
      <c r="D327" s="2" t="s">
        <v>20</v>
      </c>
      <c r="E327" s="3" t="n">
        <v>0</v>
      </c>
      <c r="F327" s="3" t="n">
        <v>0</v>
      </c>
      <c r="G327" s="3" t="n">
        <v>0</v>
      </c>
      <c r="H327" s="3" t="n">
        <v>0</v>
      </c>
      <c r="I327" s="3" t="n">
        <v>0</v>
      </c>
      <c r="J327" s="3" t="n">
        <v>0</v>
      </c>
    </row>
    <row r="328" customFormat="false" ht="12.75" hidden="false" customHeight="false" outlineLevel="0" collapsed="false">
      <c r="A328" s="2" t="s">
        <v>11</v>
      </c>
      <c r="B328" s="2" t="s">
        <v>34</v>
      </c>
      <c r="C328" s="2" t="s">
        <v>27</v>
      </c>
      <c r="D328" s="2" t="s">
        <v>13</v>
      </c>
      <c r="E328" s="3" t="n">
        <v>3.188637921603</v>
      </c>
      <c r="F328" s="3" t="n">
        <v>3.3595304339207</v>
      </c>
      <c r="G328" s="3" t="n">
        <v>3.5043033310807</v>
      </c>
      <c r="H328" s="3" t="n">
        <v>3.6322538492285</v>
      </c>
      <c r="I328" s="3" t="n">
        <v>3.798529008127</v>
      </c>
      <c r="J328" s="3" t="n">
        <v>4.2762681183254</v>
      </c>
    </row>
    <row r="329" customFormat="false" ht="12.75" hidden="false" customHeight="false" outlineLevel="0" collapsed="false">
      <c r="A329" s="2" t="s">
        <v>11</v>
      </c>
      <c r="B329" s="2" t="s">
        <v>34</v>
      </c>
      <c r="C329" s="2" t="s">
        <v>27</v>
      </c>
      <c r="D329" s="2" t="s">
        <v>16</v>
      </c>
      <c r="E329" s="3" t="n">
        <v>0</v>
      </c>
      <c r="F329" s="3" t="n">
        <v>0</v>
      </c>
      <c r="G329" s="3" t="n">
        <v>0</v>
      </c>
      <c r="H329" s="3" t="n">
        <v>0</v>
      </c>
      <c r="I329" s="3" t="n">
        <v>0</v>
      </c>
      <c r="J329" s="3" t="n">
        <v>0</v>
      </c>
    </row>
    <row r="330" customFormat="false" ht="12.75" hidden="false" customHeight="false" outlineLevel="0" collapsed="false">
      <c r="A330" s="2" t="s">
        <v>11</v>
      </c>
      <c r="B330" s="2" t="s">
        <v>34</v>
      </c>
      <c r="C330" s="2" t="s">
        <v>27</v>
      </c>
      <c r="D330" s="2" t="s">
        <v>14</v>
      </c>
      <c r="E330" s="3" t="n">
        <v>0</v>
      </c>
      <c r="F330" s="3" t="n">
        <v>0</v>
      </c>
      <c r="G330" s="3" t="n">
        <v>0</v>
      </c>
      <c r="H330" s="3" t="n">
        <v>0</v>
      </c>
      <c r="I330" s="3" t="n">
        <v>0</v>
      </c>
      <c r="J330" s="3" t="n">
        <v>0</v>
      </c>
    </row>
    <row r="331" customFormat="false" ht="12.75" hidden="false" customHeight="false" outlineLevel="0" collapsed="false">
      <c r="A331" s="2" t="s">
        <v>11</v>
      </c>
      <c r="B331" s="2" t="s">
        <v>34</v>
      </c>
      <c r="C331" s="2" t="s">
        <v>27</v>
      </c>
      <c r="D331" s="2" t="s">
        <v>18</v>
      </c>
      <c r="E331" s="3" t="n">
        <v>0</v>
      </c>
      <c r="F331" s="3" t="n">
        <v>0</v>
      </c>
      <c r="G331" s="3" t="n">
        <v>0</v>
      </c>
      <c r="H331" s="3" t="n">
        <v>0</v>
      </c>
      <c r="I331" s="3" t="n">
        <v>0</v>
      </c>
      <c r="J331" s="3" t="n">
        <v>0</v>
      </c>
    </row>
    <row r="332" customFormat="false" ht="12.75" hidden="false" customHeight="false" outlineLevel="0" collapsed="false">
      <c r="A332" s="2" t="s">
        <v>11</v>
      </c>
      <c r="B332" s="2" t="s">
        <v>35</v>
      </c>
      <c r="C332" s="2" t="s">
        <v>12</v>
      </c>
      <c r="D332" s="2" t="s">
        <v>20</v>
      </c>
      <c r="E332" s="3" t="n">
        <v>0</v>
      </c>
      <c r="F332" s="3" t="n">
        <v>0</v>
      </c>
      <c r="G332" s="3" t="n">
        <v>0</v>
      </c>
      <c r="H332" s="3" t="n">
        <v>0</v>
      </c>
      <c r="I332" s="3" t="n">
        <v>0</v>
      </c>
      <c r="J332" s="3" t="n">
        <v>0</v>
      </c>
    </row>
    <row r="333" customFormat="false" ht="12.75" hidden="false" customHeight="false" outlineLevel="0" collapsed="false">
      <c r="A333" s="2" t="s">
        <v>11</v>
      </c>
      <c r="B333" s="2" t="s">
        <v>35</v>
      </c>
      <c r="C333" s="2" t="s">
        <v>12</v>
      </c>
      <c r="D333" s="2" t="s">
        <v>13</v>
      </c>
      <c r="E333" s="3" t="n">
        <v>0.068338179367</v>
      </c>
      <c r="F333" s="3" t="n">
        <v>0.0719356879602</v>
      </c>
      <c r="G333" s="3" t="n">
        <v>0.0753587542138</v>
      </c>
      <c r="H333" s="3" t="n">
        <v>0.0742398072759</v>
      </c>
      <c r="I333" s="3" t="n">
        <v>0.0731660260704</v>
      </c>
      <c r="J333" s="3" t="n">
        <v>0.0684187836476</v>
      </c>
    </row>
    <row r="334" customFormat="false" ht="12.75" hidden="false" customHeight="false" outlineLevel="0" collapsed="false">
      <c r="A334" s="2" t="s">
        <v>11</v>
      </c>
      <c r="B334" s="2" t="s">
        <v>35</v>
      </c>
      <c r="C334" s="2" t="s">
        <v>12</v>
      </c>
      <c r="D334" s="2" t="s">
        <v>16</v>
      </c>
      <c r="E334" s="3" t="n">
        <v>0</v>
      </c>
      <c r="F334" s="3" t="n">
        <v>0</v>
      </c>
      <c r="G334" s="3" t="n">
        <v>0</v>
      </c>
      <c r="H334" s="3" t="n">
        <v>0</v>
      </c>
      <c r="I334" s="3" t="n">
        <v>0</v>
      </c>
      <c r="J334" s="3" t="n">
        <v>0</v>
      </c>
    </row>
    <row r="335" customFormat="false" ht="12.75" hidden="false" customHeight="false" outlineLevel="0" collapsed="false">
      <c r="A335" s="2" t="s">
        <v>11</v>
      </c>
      <c r="B335" s="2" t="s">
        <v>35</v>
      </c>
      <c r="C335" s="2" t="s">
        <v>12</v>
      </c>
      <c r="D335" s="2" t="s">
        <v>14</v>
      </c>
      <c r="E335" s="3" t="n">
        <v>0</v>
      </c>
      <c r="F335" s="3" t="n">
        <v>0</v>
      </c>
      <c r="G335" s="3" t="n">
        <v>0</v>
      </c>
      <c r="H335" s="3" t="n">
        <v>0</v>
      </c>
      <c r="I335" s="3" t="n">
        <v>0</v>
      </c>
      <c r="J335" s="3" t="n">
        <v>0</v>
      </c>
    </row>
    <row r="336" customFormat="false" ht="12.75" hidden="false" customHeight="false" outlineLevel="0" collapsed="false">
      <c r="A336" s="2" t="s">
        <v>11</v>
      </c>
      <c r="B336" s="2" t="s">
        <v>35</v>
      </c>
      <c r="C336" s="2" t="s">
        <v>12</v>
      </c>
      <c r="D336" s="2" t="s">
        <v>18</v>
      </c>
      <c r="E336" s="3" t="n">
        <v>0</v>
      </c>
      <c r="F336" s="3" t="n">
        <v>0</v>
      </c>
      <c r="G336" s="3" t="n">
        <v>0</v>
      </c>
      <c r="H336" s="3" t="n">
        <v>0</v>
      </c>
      <c r="I336" s="3" t="n">
        <v>0</v>
      </c>
      <c r="J336" s="3" t="n">
        <v>0</v>
      </c>
    </row>
    <row r="337" customFormat="false" ht="12.75" hidden="false" customHeight="false" outlineLevel="0" collapsed="false">
      <c r="A337" s="2" t="s">
        <v>11</v>
      </c>
      <c r="B337" s="2" t="s">
        <v>35</v>
      </c>
      <c r="C337" s="2" t="s">
        <v>15</v>
      </c>
      <c r="D337" s="2" t="s">
        <v>20</v>
      </c>
      <c r="E337" s="3" t="n">
        <v>0</v>
      </c>
      <c r="F337" s="3" t="n">
        <v>0</v>
      </c>
      <c r="G337" s="3" t="n">
        <v>0</v>
      </c>
      <c r="H337" s="3" t="n">
        <v>0</v>
      </c>
      <c r="I337" s="3" t="n">
        <v>0</v>
      </c>
      <c r="J337" s="3" t="n">
        <v>0</v>
      </c>
    </row>
    <row r="338" customFormat="false" ht="12.75" hidden="false" customHeight="false" outlineLevel="0" collapsed="false">
      <c r="A338" s="2" t="s">
        <v>11</v>
      </c>
      <c r="B338" s="2" t="s">
        <v>35</v>
      </c>
      <c r="C338" s="2" t="s">
        <v>15</v>
      </c>
      <c r="D338" s="2" t="s">
        <v>13</v>
      </c>
      <c r="E338" s="3" t="n">
        <v>0.2754405136199</v>
      </c>
      <c r="F338" s="3" t="n">
        <v>0.448821684837</v>
      </c>
      <c r="G338" s="3" t="n">
        <v>0.5532608000925</v>
      </c>
      <c r="H338" s="3" t="n">
        <v>0.6491331277233</v>
      </c>
      <c r="I338" s="3" t="n">
        <v>0.7318649244595</v>
      </c>
      <c r="J338" s="3" t="n">
        <v>0.6211561773639</v>
      </c>
    </row>
    <row r="339" customFormat="false" ht="12.75" hidden="false" customHeight="false" outlineLevel="0" collapsed="false">
      <c r="A339" s="2" t="s">
        <v>11</v>
      </c>
      <c r="B339" s="2" t="s">
        <v>35</v>
      </c>
      <c r="C339" s="2" t="s">
        <v>15</v>
      </c>
      <c r="D339" s="2" t="s">
        <v>16</v>
      </c>
      <c r="E339" s="3" t="n">
        <v>0</v>
      </c>
      <c r="F339" s="3" t="n">
        <v>0</v>
      </c>
      <c r="G339" s="3" t="n">
        <v>0</v>
      </c>
      <c r="H339" s="3" t="n">
        <v>0</v>
      </c>
      <c r="I339" s="3" t="n">
        <v>0</v>
      </c>
      <c r="J339" s="3" t="n">
        <v>0</v>
      </c>
    </row>
    <row r="340" customFormat="false" ht="12.75" hidden="false" customHeight="false" outlineLevel="0" collapsed="false">
      <c r="A340" s="2" t="s">
        <v>11</v>
      </c>
      <c r="B340" s="2" t="s">
        <v>35</v>
      </c>
      <c r="C340" s="2" t="s">
        <v>15</v>
      </c>
      <c r="D340" s="2" t="s">
        <v>14</v>
      </c>
      <c r="E340" s="3" t="n">
        <v>0</v>
      </c>
      <c r="F340" s="3" t="n">
        <v>0</v>
      </c>
      <c r="G340" s="3" t="n">
        <v>0</v>
      </c>
      <c r="H340" s="3" t="n">
        <v>0</v>
      </c>
      <c r="I340" s="3" t="n">
        <v>0</v>
      </c>
      <c r="J340" s="3" t="n">
        <v>0</v>
      </c>
    </row>
    <row r="341" customFormat="false" ht="12.75" hidden="false" customHeight="false" outlineLevel="0" collapsed="false">
      <c r="A341" s="2" t="s">
        <v>11</v>
      </c>
      <c r="B341" s="2" t="s">
        <v>35</v>
      </c>
      <c r="C341" s="2" t="s">
        <v>15</v>
      </c>
      <c r="D341" s="2" t="s">
        <v>18</v>
      </c>
      <c r="E341" s="3" t="n">
        <v>0</v>
      </c>
      <c r="F341" s="3" t="n">
        <v>0</v>
      </c>
      <c r="G341" s="3" t="n">
        <v>0</v>
      </c>
      <c r="H341" s="3" t="n">
        <v>0</v>
      </c>
      <c r="I341" s="3" t="n">
        <v>0</v>
      </c>
      <c r="J341" s="3" t="n">
        <v>0</v>
      </c>
    </row>
    <row r="342" customFormat="false" ht="12.75" hidden="false" customHeight="false" outlineLevel="0" collapsed="false">
      <c r="A342" s="2" t="s">
        <v>11</v>
      </c>
      <c r="B342" s="2" t="s">
        <v>35</v>
      </c>
      <c r="C342" s="2" t="s">
        <v>17</v>
      </c>
      <c r="D342" s="2" t="s">
        <v>20</v>
      </c>
      <c r="E342" s="3" t="n">
        <v>0</v>
      </c>
      <c r="F342" s="3" t="n">
        <v>0</v>
      </c>
      <c r="G342" s="3" t="n">
        <v>0</v>
      </c>
      <c r="H342" s="3" t="n">
        <v>0</v>
      </c>
      <c r="I342" s="3" t="n">
        <v>0</v>
      </c>
      <c r="J342" s="3" t="n">
        <v>0</v>
      </c>
    </row>
    <row r="343" customFormat="false" ht="12.75" hidden="false" customHeight="false" outlineLevel="0" collapsed="false">
      <c r="A343" s="2" t="s">
        <v>11</v>
      </c>
      <c r="B343" s="2" t="s">
        <v>35</v>
      </c>
      <c r="C343" s="2" t="s">
        <v>17</v>
      </c>
      <c r="D343" s="2" t="s">
        <v>13</v>
      </c>
      <c r="E343" s="3" t="n">
        <v>0.244415362121</v>
      </c>
      <c r="F343" s="3" t="n">
        <v>0.2718390117352</v>
      </c>
      <c r="G343" s="3" t="n">
        <v>0.2971970361419</v>
      </c>
      <c r="H343" s="3" t="n">
        <v>0.272694186122</v>
      </c>
      <c r="I343" s="3" t="n">
        <v>0.2504269216807</v>
      </c>
      <c r="J343" s="3" t="n">
        <v>0.1992609010487</v>
      </c>
    </row>
    <row r="344" customFormat="false" ht="12.75" hidden="false" customHeight="false" outlineLevel="0" collapsed="false">
      <c r="A344" s="2" t="s">
        <v>11</v>
      </c>
      <c r="B344" s="2" t="s">
        <v>35</v>
      </c>
      <c r="C344" s="2" t="s">
        <v>17</v>
      </c>
      <c r="D344" s="2" t="s">
        <v>16</v>
      </c>
      <c r="E344" s="3" t="n">
        <v>0</v>
      </c>
      <c r="F344" s="3" t="n">
        <v>0</v>
      </c>
      <c r="G344" s="3" t="n">
        <v>0</v>
      </c>
      <c r="H344" s="3" t="n">
        <v>0</v>
      </c>
      <c r="I344" s="3" t="n">
        <v>0</v>
      </c>
      <c r="J344" s="3" t="n">
        <v>0</v>
      </c>
    </row>
    <row r="345" customFormat="false" ht="12.75" hidden="false" customHeight="false" outlineLevel="0" collapsed="false">
      <c r="A345" s="2" t="s">
        <v>11</v>
      </c>
      <c r="B345" s="2" t="s">
        <v>35</v>
      </c>
      <c r="C345" s="2" t="s">
        <v>17</v>
      </c>
      <c r="D345" s="2" t="s">
        <v>14</v>
      </c>
      <c r="E345" s="3" t="n">
        <v>0</v>
      </c>
      <c r="F345" s="3" t="n">
        <v>0</v>
      </c>
      <c r="G345" s="3" t="n">
        <v>0</v>
      </c>
      <c r="H345" s="3" t="n">
        <v>0</v>
      </c>
      <c r="I345" s="3" t="n">
        <v>0</v>
      </c>
      <c r="J345" s="3" t="n">
        <v>0</v>
      </c>
    </row>
    <row r="346" customFormat="false" ht="12.75" hidden="false" customHeight="false" outlineLevel="0" collapsed="false">
      <c r="A346" s="2" t="s">
        <v>11</v>
      </c>
      <c r="B346" s="2" t="s">
        <v>35</v>
      </c>
      <c r="C346" s="2" t="s">
        <v>17</v>
      </c>
      <c r="D346" s="2" t="s">
        <v>18</v>
      </c>
      <c r="E346" s="3" t="n">
        <v>0</v>
      </c>
      <c r="F346" s="3" t="n">
        <v>0</v>
      </c>
      <c r="G346" s="3" t="n">
        <v>0</v>
      </c>
      <c r="H346" s="3" t="n">
        <v>0</v>
      </c>
      <c r="I346" s="3" t="n">
        <v>0</v>
      </c>
      <c r="J346" s="3" t="n">
        <v>0</v>
      </c>
    </row>
    <row r="347" customFormat="false" ht="12.75" hidden="false" customHeight="false" outlineLevel="0" collapsed="false">
      <c r="A347" s="2" t="s">
        <v>11</v>
      </c>
      <c r="B347" s="2" t="s">
        <v>35</v>
      </c>
      <c r="C347" s="2" t="s">
        <v>19</v>
      </c>
      <c r="D347" s="2" t="s">
        <v>20</v>
      </c>
      <c r="E347" s="3" t="n">
        <v>0.300445584315</v>
      </c>
      <c r="F347" s="3" t="n">
        <v>0.4324830839467</v>
      </c>
      <c r="G347" s="3" t="n">
        <v>0.4567984654589</v>
      </c>
      <c r="H347" s="3" t="n">
        <v>0.4612457074006</v>
      </c>
      <c r="I347" s="3" t="n">
        <v>0.4544722507792</v>
      </c>
      <c r="J347" s="3" t="n">
        <v>0.2566064765866</v>
      </c>
    </row>
    <row r="348" customFormat="false" ht="12.75" hidden="false" customHeight="false" outlineLevel="0" collapsed="false">
      <c r="A348" s="2" t="s">
        <v>11</v>
      </c>
      <c r="B348" s="2" t="s">
        <v>35</v>
      </c>
      <c r="C348" s="2" t="s">
        <v>19</v>
      </c>
      <c r="D348" s="2" t="s">
        <v>13</v>
      </c>
      <c r="E348" s="3" t="n">
        <v>1.2847706836634</v>
      </c>
      <c r="F348" s="3" t="n">
        <v>1.2803214721725</v>
      </c>
      <c r="G348" s="3" t="n">
        <v>1.2753661316388</v>
      </c>
      <c r="H348" s="3" t="n">
        <v>1.3247981680574</v>
      </c>
      <c r="I348" s="3" t="n">
        <v>1.4007349362858</v>
      </c>
      <c r="J348" s="3" t="n">
        <v>1.4075411594815</v>
      </c>
    </row>
    <row r="349" customFormat="false" ht="12.75" hidden="false" customHeight="false" outlineLevel="0" collapsed="false">
      <c r="A349" s="2" t="s">
        <v>11</v>
      </c>
      <c r="B349" s="2" t="s">
        <v>35</v>
      </c>
      <c r="C349" s="2" t="s">
        <v>19</v>
      </c>
      <c r="D349" s="2" t="s">
        <v>16</v>
      </c>
      <c r="E349" s="3" t="n">
        <v>1.50706590214</v>
      </c>
      <c r="F349" s="3" t="n">
        <v>1.0312246978586</v>
      </c>
      <c r="G349" s="3" t="n">
        <v>0.7065532705189</v>
      </c>
      <c r="H349" s="3" t="n">
        <v>0.4345202815873</v>
      </c>
      <c r="I349" s="3" t="n">
        <v>0.1844077267547</v>
      </c>
      <c r="J349" s="3" t="n">
        <v>2.36181835E-005</v>
      </c>
    </row>
    <row r="350" customFormat="false" ht="12.75" hidden="false" customHeight="false" outlineLevel="0" collapsed="false">
      <c r="A350" s="2" t="s">
        <v>11</v>
      </c>
      <c r="B350" s="2" t="s">
        <v>35</v>
      </c>
      <c r="C350" s="2" t="s">
        <v>19</v>
      </c>
      <c r="D350" s="2" t="s">
        <v>14</v>
      </c>
      <c r="E350" s="3" t="n">
        <v>5.072069728421</v>
      </c>
      <c r="F350" s="3" t="n">
        <v>4.2208011337518</v>
      </c>
      <c r="G350" s="3" t="n">
        <v>3.2587572645159</v>
      </c>
      <c r="H350" s="3" t="n">
        <v>2.3956681930162</v>
      </c>
      <c r="I350" s="3" t="n">
        <v>1.5226054268837</v>
      </c>
      <c r="J350" s="3" t="n">
        <v>0.0939819857181</v>
      </c>
    </row>
    <row r="351" customFormat="false" ht="12.75" hidden="false" customHeight="false" outlineLevel="0" collapsed="false">
      <c r="A351" s="2" t="s">
        <v>11</v>
      </c>
      <c r="B351" s="2" t="s">
        <v>35</v>
      </c>
      <c r="C351" s="2" t="s">
        <v>19</v>
      </c>
      <c r="D351" s="2" t="s">
        <v>18</v>
      </c>
      <c r="E351" s="3" t="n">
        <v>0.298527731877</v>
      </c>
      <c r="F351" s="3" t="n">
        <v>0.223836970472</v>
      </c>
      <c r="G351" s="3" t="n">
        <v>0.1600281612938</v>
      </c>
      <c r="H351" s="3" t="n">
        <v>0.1103280897075</v>
      </c>
      <c r="I351" s="3" t="n">
        <v>0.0738094068666</v>
      </c>
      <c r="J351" s="3" t="n">
        <v>0.1218434344218</v>
      </c>
    </row>
    <row r="352" customFormat="false" ht="12.75" hidden="false" customHeight="false" outlineLevel="0" collapsed="false">
      <c r="A352" s="2" t="s">
        <v>11</v>
      </c>
      <c r="B352" s="2" t="s">
        <v>35</v>
      </c>
      <c r="C352" s="2" t="s">
        <v>21</v>
      </c>
      <c r="D352" s="2" t="s">
        <v>20</v>
      </c>
      <c r="E352" s="3" t="n">
        <v>0</v>
      </c>
      <c r="F352" s="3" t="n">
        <v>0</v>
      </c>
      <c r="G352" s="3" t="n">
        <v>0</v>
      </c>
      <c r="H352" s="3" t="n">
        <v>0</v>
      </c>
      <c r="I352" s="3" t="n">
        <v>0</v>
      </c>
      <c r="J352" s="3" t="n">
        <v>0</v>
      </c>
    </row>
    <row r="353" customFormat="false" ht="12.75" hidden="false" customHeight="false" outlineLevel="0" collapsed="false">
      <c r="A353" s="2" t="s">
        <v>11</v>
      </c>
      <c r="B353" s="2" t="s">
        <v>35</v>
      </c>
      <c r="C353" s="2" t="s">
        <v>21</v>
      </c>
      <c r="D353" s="2" t="s">
        <v>13</v>
      </c>
      <c r="E353" s="3" t="n">
        <v>0.86216892251</v>
      </c>
      <c r="F353" s="3" t="n">
        <v>0.9907076270963</v>
      </c>
      <c r="G353" s="3" t="n">
        <v>1.0755606419273</v>
      </c>
      <c r="H353" s="3" t="n">
        <v>1.0712154020174</v>
      </c>
      <c r="I353" s="3" t="n">
        <v>1.10121472143</v>
      </c>
      <c r="J353" s="3" t="n">
        <v>1.1379744293477</v>
      </c>
    </row>
    <row r="354" customFormat="false" ht="12.75" hidden="false" customHeight="false" outlineLevel="0" collapsed="false">
      <c r="A354" s="2" t="s">
        <v>11</v>
      </c>
      <c r="B354" s="2" t="s">
        <v>35</v>
      </c>
      <c r="C354" s="2" t="s">
        <v>21</v>
      </c>
      <c r="D354" s="2" t="s">
        <v>16</v>
      </c>
      <c r="E354" s="3" t="n">
        <v>0</v>
      </c>
      <c r="F354" s="3" t="n">
        <v>0</v>
      </c>
      <c r="G354" s="3" t="n">
        <v>0</v>
      </c>
      <c r="H354" s="3" t="n">
        <v>0</v>
      </c>
      <c r="I354" s="3" t="n">
        <v>0</v>
      </c>
      <c r="J354" s="3" t="n">
        <v>0</v>
      </c>
    </row>
    <row r="355" customFormat="false" ht="12.75" hidden="false" customHeight="false" outlineLevel="0" collapsed="false">
      <c r="A355" s="2" t="s">
        <v>11</v>
      </c>
      <c r="B355" s="2" t="s">
        <v>35</v>
      </c>
      <c r="C355" s="2" t="s">
        <v>21</v>
      </c>
      <c r="D355" s="2" t="s">
        <v>14</v>
      </c>
      <c r="E355" s="3" t="n">
        <v>0</v>
      </c>
      <c r="F355" s="3" t="n">
        <v>0</v>
      </c>
      <c r="G355" s="3" t="n">
        <v>0</v>
      </c>
      <c r="H355" s="3" t="n">
        <v>0</v>
      </c>
      <c r="I355" s="3" t="n">
        <v>0</v>
      </c>
      <c r="J355" s="3" t="n">
        <v>0</v>
      </c>
    </row>
    <row r="356" customFormat="false" ht="12.75" hidden="false" customHeight="false" outlineLevel="0" collapsed="false">
      <c r="A356" s="2" t="s">
        <v>11</v>
      </c>
      <c r="B356" s="2" t="s">
        <v>35</v>
      </c>
      <c r="C356" s="2" t="s">
        <v>21</v>
      </c>
      <c r="D356" s="2" t="s">
        <v>18</v>
      </c>
      <c r="E356" s="3" t="n">
        <v>0</v>
      </c>
      <c r="F356" s="3" t="n">
        <v>0</v>
      </c>
      <c r="G356" s="3" t="n">
        <v>0</v>
      </c>
      <c r="H356" s="3" t="n">
        <v>0</v>
      </c>
      <c r="I356" s="3" t="n">
        <v>0</v>
      </c>
      <c r="J356" s="3" t="n">
        <v>0</v>
      </c>
    </row>
    <row r="357" customFormat="false" ht="12.75" hidden="false" customHeight="false" outlineLevel="0" collapsed="false">
      <c r="A357" s="2" t="s">
        <v>11</v>
      </c>
      <c r="B357" s="2" t="s">
        <v>35</v>
      </c>
      <c r="C357" s="2" t="s">
        <v>22</v>
      </c>
      <c r="D357" s="2" t="s">
        <v>20</v>
      </c>
      <c r="E357" s="3" t="n">
        <v>0.0870632440063</v>
      </c>
      <c r="F357" s="3" t="n">
        <v>0.0589885446626</v>
      </c>
      <c r="G357" s="3" t="n">
        <v>0.0433664992926</v>
      </c>
      <c r="H357" s="3" t="n">
        <v>0.0312263454778</v>
      </c>
      <c r="I357" s="3" t="n">
        <v>0.0225546579426</v>
      </c>
      <c r="J357" s="3" t="n">
        <v>0.007154973031</v>
      </c>
    </row>
    <row r="358" customFormat="false" ht="12.75" hidden="false" customHeight="false" outlineLevel="0" collapsed="false">
      <c r="A358" s="2" t="s">
        <v>11</v>
      </c>
      <c r="B358" s="2" t="s">
        <v>35</v>
      </c>
      <c r="C358" s="2" t="s">
        <v>22</v>
      </c>
      <c r="D358" s="2" t="s">
        <v>13</v>
      </c>
      <c r="E358" s="3" t="n">
        <v>0.1533350264507</v>
      </c>
      <c r="F358" s="3" t="n">
        <v>0.2179020772322</v>
      </c>
      <c r="G358" s="3" t="n">
        <v>0.2588771605249</v>
      </c>
      <c r="H358" s="3" t="n">
        <v>0.2788653973196</v>
      </c>
      <c r="I358" s="3" t="n">
        <v>0.292245592434</v>
      </c>
      <c r="J358" s="3" t="n">
        <v>0.2886792255511</v>
      </c>
    </row>
    <row r="359" customFormat="false" ht="12.75" hidden="false" customHeight="false" outlineLevel="0" collapsed="false">
      <c r="A359" s="2" t="s">
        <v>11</v>
      </c>
      <c r="B359" s="2" t="s">
        <v>35</v>
      </c>
      <c r="C359" s="2" t="s">
        <v>22</v>
      </c>
      <c r="D359" s="2" t="s">
        <v>16</v>
      </c>
      <c r="E359" s="3" t="n">
        <v>0</v>
      </c>
      <c r="F359" s="3" t="n">
        <v>0</v>
      </c>
      <c r="G359" s="3" t="n">
        <v>0</v>
      </c>
      <c r="H359" s="3" t="n">
        <v>0</v>
      </c>
      <c r="I359" s="3" t="n">
        <v>0</v>
      </c>
      <c r="J359" s="3" t="n">
        <v>0</v>
      </c>
    </row>
    <row r="360" customFormat="false" ht="12.75" hidden="false" customHeight="false" outlineLevel="0" collapsed="false">
      <c r="A360" s="2" t="s">
        <v>11</v>
      </c>
      <c r="B360" s="2" t="s">
        <v>35</v>
      </c>
      <c r="C360" s="2" t="s">
        <v>22</v>
      </c>
      <c r="D360" s="2" t="s">
        <v>14</v>
      </c>
      <c r="E360" s="3" t="n">
        <v>0.1388787528469</v>
      </c>
      <c r="F360" s="3" t="n">
        <v>0.1100584671</v>
      </c>
      <c r="G360" s="3" t="n">
        <v>0.0915196864953</v>
      </c>
      <c r="H360" s="3" t="n">
        <v>0.0738573193807</v>
      </c>
      <c r="I360" s="3" t="n">
        <v>0.0597014203653</v>
      </c>
      <c r="J360" s="3" t="n">
        <v>0.0263932455648</v>
      </c>
    </row>
    <row r="361" customFormat="false" ht="12.75" hidden="false" customHeight="false" outlineLevel="0" collapsed="false">
      <c r="A361" s="2" t="s">
        <v>11</v>
      </c>
      <c r="B361" s="2" t="s">
        <v>35</v>
      </c>
      <c r="C361" s="2" t="s">
        <v>22</v>
      </c>
      <c r="D361" s="2" t="s">
        <v>18</v>
      </c>
      <c r="E361" s="3" t="n">
        <v>0</v>
      </c>
      <c r="F361" s="3" t="n">
        <v>0</v>
      </c>
      <c r="G361" s="3" t="n">
        <v>0</v>
      </c>
      <c r="H361" s="3" t="n">
        <v>0</v>
      </c>
      <c r="I361" s="3" t="n">
        <v>0</v>
      </c>
      <c r="J361" s="3" t="n">
        <v>0</v>
      </c>
    </row>
    <row r="362" customFormat="false" ht="12.75" hidden="false" customHeight="false" outlineLevel="0" collapsed="false">
      <c r="A362" s="2" t="s">
        <v>11</v>
      </c>
      <c r="B362" s="2" t="s">
        <v>35</v>
      </c>
      <c r="C362" s="2" t="s">
        <v>23</v>
      </c>
      <c r="D362" s="2" t="s">
        <v>20</v>
      </c>
      <c r="E362" s="3" t="n">
        <v>0</v>
      </c>
      <c r="F362" s="3" t="n">
        <v>0</v>
      </c>
      <c r="G362" s="3" t="n">
        <v>0</v>
      </c>
      <c r="H362" s="3" t="n">
        <v>0</v>
      </c>
      <c r="I362" s="3" t="n">
        <v>0</v>
      </c>
      <c r="J362" s="3" t="n">
        <v>0</v>
      </c>
    </row>
    <row r="363" customFormat="false" ht="12.75" hidden="false" customHeight="false" outlineLevel="0" collapsed="false">
      <c r="A363" s="2" t="s">
        <v>11</v>
      </c>
      <c r="B363" s="2" t="s">
        <v>35</v>
      </c>
      <c r="C363" s="2" t="s">
        <v>23</v>
      </c>
      <c r="D363" s="2" t="s">
        <v>13</v>
      </c>
      <c r="E363" s="3" t="n">
        <v>1.919471809615</v>
      </c>
      <c r="F363" s="3" t="n">
        <v>1.9370876942453</v>
      </c>
      <c r="G363" s="3" t="n">
        <v>1.8257952693682</v>
      </c>
      <c r="H363" s="3" t="n">
        <v>1.5129769810608</v>
      </c>
      <c r="I363" s="3" t="n">
        <v>1.1956049599632</v>
      </c>
      <c r="J363" s="3" t="n">
        <v>0.77021064824</v>
      </c>
    </row>
    <row r="364" customFormat="false" ht="12.75" hidden="false" customHeight="false" outlineLevel="0" collapsed="false">
      <c r="A364" s="2" t="s">
        <v>11</v>
      </c>
      <c r="B364" s="2" t="s">
        <v>35</v>
      </c>
      <c r="C364" s="2" t="s">
        <v>23</v>
      </c>
      <c r="D364" s="2" t="s">
        <v>16</v>
      </c>
      <c r="E364" s="3" t="n">
        <v>0</v>
      </c>
      <c r="F364" s="3" t="n">
        <v>0</v>
      </c>
      <c r="G364" s="3" t="n">
        <v>0</v>
      </c>
      <c r="H364" s="3" t="n">
        <v>0</v>
      </c>
      <c r="I364" s="3" t="n">
        <v>0</v>
      </c>
      <c r="J364" s="3" t="n">
        <v>0</v>
      </c>
    </row>
    <row r="365" customFormat="false" ht="12.75" hidden="false" customHeight="false" outlineLevel="0" collapsed="false">
      <c r="A365" s="2" t="s">
        <v>11</v>
      </c>
      <c r="B365" s="2" t="s">
        <v>35</v>
      </c>
      <c r="C365" s="2" t="s">
        <v>23</v>
      </c>
      <c r="D365" s="2" t="s">
        <v>14</v>
      </c>
      <c r="E365" s="3" t="n">
        <v>0</v>
      </c>
      <c r="F365" s="3" t="n">
        <v>0</v>
      </c>
      <c r="G365" s="3" t="n">
        <v>0</v>
      </c>
      <c r="H365" s="3" t="n">
        <v>0</v>
      </c>
      <c r="I365" s="3" t="n">
        <v>0</v>
      </c>
      <c r="J365" s="3" t="n">
        <v>0</v>
      </c>
    </row>
    <row r="366" customFormat="false" ht="12.75" hidden="false" customHeight="false" outlineLevel="0" collapsed="false">
      <c r="A366" s="2" t="s">
        <v>11</v>
      </c>
      <c r="B366" s="2" t="s">
        <v>35</v>
      </c>
      <c r="C366" s="2" t="s">
        <v>23</v>
      </c>
      <c r="D366" s="2" t="s">
        <v>18</v>
      </c>
      <c r="E366" s="3" t="n">
        <v>0</v>
      </c>
      <c r="F366" s="3" t="n">
        <v>0</v>
      </c>
      <c r="G366" s="3" t="n">
        <v>0</v>
      </c>
      <c r="H366" s="3" t="n">
        <v>0</v>
      </c>
      <c r="I366" s="3" t="n">
        <v>0</v>
      </c>
      <c r="J366" s="3" t="n">
        <v>0</v>
      </c>
    </row>
    <row r="367" customFormat="false" ht="12.75" hidden="false" customHeight="false" outlineLevel="0" collapsed="false">
      <c r="A367" s="2" t="s">
        <v>11</v>
      </c>
      <c r="B367" s="2" t="s">
        <v>35</v>
      </c>
      <c r="C367" s="2" t="s">
        <v>24</v>
      </c>
      <c r="D367" s="2" t="s">
        <v>20</v>
      </c>
      <c r="E367" s="3" t="n">
        <v>0.1051996537197</v>
      </c>
      <c r="F367" s="3" t="n">
        <v>0.404651938113</v>
      </c>
      <c r="G367" s="3" t="n">
        <v>0.6310101764607</v>
      </c>
      <c r="H367" s="3" t="n">
        <v>0.8046271664837</v>
      </c>
      <c r="I367" s="3" t="n">
        <v>0.8420211382592</v>
      </c>
      <c r="J367" s="3" t="n">
        <v>0.8243641228492</v>
      </c>
    </row>
    <row r="368" customFormat="false" ht="12.75" hidden="false" customHeight="false" outlineLevel="0" collapsed="false">
      <c r="A368" s="2" t="s">
        <v>11</v>
      </c>
      <c r="B368" s="2" t="s">
        <v>35</v>
      </c>
      <c r="C368" s="2" t="s">
        <v>24</v>
      </c>
      <c r="D368" s="2" t="s">
        <v>13</v>
      </c>
      <c r="E368" s="3" t="n">
        <v>1.0896252423622</v>
      </c>
      <c r="F368" s="3" t="n">
        <v>1.57523515434</v>
      </c>
      <c r="G368" s="3" t="n">
        <v>1.8401324460697</v>
      </c>
      <c r="H368" s="3" t="n">
        <v>1.8531337833299</v>
      </c>
      <c r="I368" s="3" t="n">
        <v>1.7663214632052</v>
      </c>
      <c r="J368" s="3" t="n">
        <v>1.02460646227</v>
      </c>
    </row>
    <row r="369" customFormat="false" ht="12.75" hidden="false" customHeight="false" outlineLevel="0" collapsed="false">
      <c r="A369" s="2" t="s">
        <v>11</v>
      </c>
      <c r="B369" s="2" t="s">
        <v>35</v>
      </c>
      <c r="C369" s="2" t="s">
        <v>24</v>
      </c>
      <c r="D369" s="2" t="s">
        <v>16</v>
      </c>
      <c r="E369" s="3" t="n">
        <v>0.4246274886885</v>
      </c>
      <c r="F369" s="3" t="n">
        <v>0.270474242108</v>
      </c>
      <c r="G369" s="3" t="n">
        <v>0.1377389044829</v>
      </c>
      <c r="H369" s="3" t="n">
        <v>0.036103564997</v>
      </c>
      <c r="I369" s="3" t="n">
        <v>0.0233263621016</v>
      </c>
      <c r="J369" s="3" t="n">
        <v>0.0008646064318</v>
      </c>
    </row>
    <row r="370" customFormat="false" ht="12.75" hidden="false" customHeight="false" outlineLevel="0" collapsed="false">
      <c r="A370" s="2" t="s">
        <v>11</v>
      </c>
      <c r="B370" s="2" t="s">
        <v>35</v>
      </c>
      <c r="C370" s="2" t="s">
        <v>24</v>
      </c>
      <c r="D370" s="2" t="s">
        <v>14</v>
      </c>
      <c r="E370" s="3" t="n">
        <v>2.709090809506</v>
      </c>
      <c r="F370" s="3" t="n">
        <v>2.1155253188834</v>
      </c>
      <c r="G370" s="3" t="n">
        <v>1.5818444587626</v>
      </c>
      <c r="H370" s="3" t="n">
        <v>1.0995073808628</v>
      </c>
      <c r="I370" s="3" t="n">
        <v>0.8605757112937</v>
      </c>
      <c r="J370" s="3" t="n">
        <v>0.3094090288078</v>
      </c>
    </row>
    <row r="371" customFormat="false" ht="12.75" hidden="false" customHeight="false" outlineLevel="0" collapsed="false">
      <c r="A371" s="2" t="s">
        <v>11</v>
      </c>
      <c r="B371" s="2" t="s">
        <v>35</v>
      </c>
      <c r="C371" s="2" t="s">
        <v>24</v>
      </c>
      <c r="D371" s="2" t="s">
        <v>18</v>
      </c>
      <c r="E371" s="3" t="n">
        <v>0.099310709571</v>
      </c>
      <c r="F371" s="3" t="n">
        <v>0.1024711134171</v>
      </c>
      <c r="G371" s="3" t="n">
        <v>0.1025355767378</v>
      </c>
      <c r="H371" s="3" t="n">
        <v>0.1004449747882</v>
      </c>
      <c r="I371" s="3" t="n">
        <v>0.0965731714195</v>
      </c>
      <c r="J371" s="3" t="n">
        <v>0.0772787592364</v>
      </c>
    </row>
    <row r="372" customFormat="false" ht="12.75" hidden="false" customHeight="false" outlineLevel="0" collapsed="false">
      <c r="A372" s="2" t="s">
        <v>11</v>
      </c>
      <c r="B372" s="2" t="s">
        <v>35</v>
      </c>
      <c r="C372" s="2" t="s">
        <v>25</v>
      </c>
      <c r="D372" s="2" t="s">
        <v>20</v>
      </c>
      <c r="E372" s="3" t="n">
        <v>0</v>
      </c>
      <c r="F372" s="3" t="n">
        <v>0</v>
      </c>
      <c r="G372" s="3" t="n">
        <v>0</v>
      </c>
      <c r="H372" s="3" t="n">
        <v>0</v>
      </c>
      <c r="I372" s="3" t="n">
        <v>0</v>
      </c>
      <c r="J372" s="3" t="n">
        <v>0</v>
      </c>
    </row>
    <row r="373" customFormat="false" ht="12.75" hidden="false" customHeight="false" outlineLevel="0" collapsed="false">
      <c r="A373" s="2" t="s">
        <v>11</v>
      </c>
      <c r="B373" s="2" t="s">
        <v>35</v>
      </c>
      <c r="C373" s="2" t="s">
        <v>25</v>
      </c>
      <c r="D373" s="2" t="s">
        <v>13</v>
      </c>
      <c r="E373" s="3" t="n">
        <v>0.1369299175553</v>
      </c>
      <c r="F373" s="3" t="n">
        <v>0.1361112305078</v>
      </c>
      <c r="G373" s="3" t="n">
        <v>0.1348397891209</v>
      </c>
      <c r="H373" s="3" t="n">
        <v>0.1314207401653</v>
      </c>
      <c r="I373" s="3" t="n">
        <v>0.1281413554549</v>
      </c>
      <c r="J373" s="3" t="n">
        <v>0.1155358851918</v>
      </c>
    </row>
    <row r="374" customFormat="false" ht="12.75" hidden="false" customHeight="false" outlineLevel="0" collapsed="false">
      <c r="A374" s="2" t="s">
        <v>11</v>
      </c>
      <c r="B374" s="2" t="s">
        <v>35</v>
      </c>
      <c r="C374" s="2" t="s">
        <v>25</v>
      </c>
      <c r="D374" s="2" t="s">
        <v>16</v>
      </c>
      <c r="E374" s="3" t="n">
        <v>0</v>
      </c>
      <c r="F374" s="3" t="n">
        <v>0</v>
      </c>
      <c r="G374" s="3" t="n">
        <v>0</v>
      </c>
      <c r="H374" s="3" t="n">
        <v>0</v>
      </c>
      <c r="I374" s="3" t="n">
        <v>0</v>
      </c>
      <c r="J374" s="3" t="n">
        <v>0</v>
      </c>
    </row>
    <row r="375" customFormat="false" ht="12.75" hidden="false" customHeight="false" outlineLevel="0" collapsed="false">
      <c r="A375" s="2" t="s">
        <v>11</v>
      </c>
      <c r="B375" s="2" t="s">
        <v>35</v>
      </c>
      <c r="C375" s="2" t="s">
        <v>25</v>
      </c>
      <c r="D375" s="2" t="s">
        <v>14</v>
      </c>
      <c r="E375" s="3" t="n">
        <v>0</v>
      </c>
      <c r="F375" s="3" t="n">
        <v>0</v>
      </c>
      <c r="G375" s="3" t="n">
        <v>0</v>
      </c>
      <c r="H375" s="3" t="n">
        <v>0</v>
      </c>
      <c r="I375" s="3" t="n">
        <v>0</v>
      </c>
      <c r="J375" s="3" t="n">
        <v>0</v>
      </c>
    </row>
    <row r="376" customFormat="false" ht="12.75" hidden="false" customHeight="false" outlineLevel="0" collapsed="false">
      <c r="A376" s="2" t="s">
        <v>11</v>
      </c>
      <c r="B376" s="2" t="s">
        <v>35</v>
      </c>
      <c r="C376" s="2" t="s">
        <v>25</v>
      </c>
      <c r="D376" s="2" t="s">
        <v>18</v>
      </c>
      <c r="E376" s="3" t="n">
        <v>0</v>
      </c>
      <c r="F376" s="3" t="n">
        <v>0</v>
      </c>
      <c r="G376" s="3" t="n">
        <v>0</v>
      </c>
      <c r="H376" s="3" t="n">
        <v>0</v>
      </c>
      <c r="I376" s="3" t="n">
        <v>0</v>
      </c>
      <c r="J376" s="3" t="n">
        <v>0</v>
      </c>
    </row>
    <row r="377" customFormat="false" ht="12.75" hidden="false" customHeight="false" outlineLevel="0" collapsed="false">
      <c r="A377" s="2" t="s">
        <v>11</v>
      </c>
      <c r="B377" s="2" t="s">
        <v>35</v>
      </c>
      <c r="C377" s="2" t="s">
        <v>26</v>
      </c>
      <c r="D377" s="2" t="s">
        <v>20</v>
      </c>
      <c r="E377" s="3" t="n">
        <v>0</v>
      </c>
      <c r="F377" s="3" t="n">
        <v>0</v>
      </c>
      <c r="G377" s="3" t="n">
        <v>0</v>
      </c>
      <c r="H377" s="3" t="n">
        <v>0</v>
      </c>
      <c r="I377" s="3" t="n">
        <v>0</v>
      </c>
      <c r="J377" s="3" t="n">
        <v>0</v>
      </c>
    </row>
    <row r="378" customFormat="false" ht="12.75" hidden="false" customHeight="false" outlineLevel="0" collapsed="false">
      <c r="A378" s="2" t="s">
        <v>11</v>
      </c>
      <c r="B378" s="2" t="s">
        <v>35</v>
      </c>
      <c r="C378" s="2" t="s">
        <v>26</v>
      </c>
      <c r="D378" s="2" t="s">
        <v>13</v>
      </c>
      <c r="E378" s="3" t="n">
        <v>1.19329919458</v>
      </c>
      <c r="F378" s="3" t="n">
        <v>1.240522049526</v>
      </c>
      <c r="G378" s="3" t="n">
        <v>1.284889524569</v>
      </c>
      <c r="H378" s="3" t="n">
        <v>1.25884499965</v>
      </c>
      <c r="I378" s="3" t="n">
        <v>1.233901630722</v>
      </c>
      <c r="J378" s="3" t="n">
        <v>1.130663296977</v>
      </c>
    </row>
    <row r="379" customFormat="false" ht="12.75" hidden="false" customHeight="false" outlineLevel="0" collapsed="false">
      <c r="A379" s="2" t="s">
        <v>11</v>
      </c>
      <c r="B379" s="2" t="s">
        <v>35</v>
      </c>
      <c r="C379" s="2" t="s">
        <v>26</v>
      </c>
      <c r="D379" s="2" t="s">
        <v>16</v>
      </c>
      <c r="E379" s="3" t="n">
        <v>0</v>
      </c>
      <c r="F379" s="3" t="n">
        <v>0</v>
      </c>
      <c r="G379" s="3" t="n">
        <v>0</v>
      </c>
      <c r="H379" s="3" t="n">
        <v>0</v>
      </c>
      <c r="I379" s="3" t="n">
        <v>0</v>
      </c>
      <c r="J379" s="3" t="n">
        <v>0</v>
      </c>
    </row>
    <row r="380" customFormat="false" ht="12.75" hidden="false" customHeight="false" outlineLevel="0" collapsed="false">
      <c r="A380" s="2" t="s">
        <v>11</v>
      </c>
      <c r="B380" s="2" t="s">
        <v>35</v>
      </c>
      <c r="C380" s="2" t="s">
        <v>26</v>
      </c>
      <c r="D380" s="2" t="s">
        <v>14</v>
      </c>
      <c r="E380" s="3" t="n">
        <v>0</v>
      </c>
      <c r="F380" s="3" t="n">
        <v>0</v>
      </c>
      <c r="G380" s="3" t="n">
        <v>0</v>
      </c>
      <c r="H380" s="3" t="n">
        <v>0</v>
      </c>
      <c r="I380" s="3" t="n">
        <v>0</v>
      </c>
      <c r="J380" s="3" t="n">
        <v>0</v>
      </c>
    </row>
    <row r="381" customFormat="false" ht="12.75" hidden="false" customHeight="false" outlineLevel="0" collapsed="false">
      <c r="A381" s="2" t="s">
        <v>11</v>
      </c>
      <c r="B381" s="2" t="s">
        <v>35</v>
      </c>
      <c r="C381" s="2" t="s">
        <v>26</v>
      </c>
      <c r="D381" s="2" t="s">
        <v>18</v>
      </c>
      <c r="E381" s="3" t="n">
        <v>0</v>
      </c>
      <c r="F381" s="3" t="n">
        <v>0</v>
      </c>
      <c r="G381" s="3" t="n">
        <v>0</v>
      </c>
      <c r="H381" s="3" t="n">
        <v>0</v>
      </c>
      <c r="I381" s="3" t="n">
        <v>0</v>
      </c>
      <c r="J381" s="3" t="n">
        <v>0</v>
      </c>
    </row>
    <row r="382" customFormat="false" ht="12.75" hidden="false" customHeight="false" outlineLevel="0" collapsed="false">
      <c r="A382" s="2" t="s">
        <v>11</v>
      </c>
      <c r="B382" s="2" t="s">
        <v>35</v>
      </c>
      <c r="C382" s="2" t="s">
        <v>27</v>
      </c>
      <c r="D382" s="2" t="s">
        <v>20</v>
      </c>
      <c r="E382" s="3" t="n">
        <v>0</v>
      </c>
      <c r="F382" s="3" t="n">
        <v>0</v>
      </c>
      <c r="G382" s="3" t="n">
        <v>0</v>
      </c>
      <c r="H382" s="3" t="n">
        <v>0</v>
      </c>
      <c r="I382" s="3" t="n">
        <v>0</v>
      </c>
      <c r="J382" s="3" t="n">
        <v>0</v>
      </c>
    </row>
    <row r="383" customFormat="false" ht="12.75" hidden="false" customHeight="false" outlineLevel="0" collapsed="false">
      <c r="A383" s="2" t="s">
        <v>11</v>
      </c>
      <c r="B383" s="2" t="s">
        <v>35</v>
      </c>
      <c r="C383" s="2" t="s">
        <v>27</v>
      </c>
      <c r="D383" s="2" t="s">
        <v>13</v>
      </c>
      <c r="E383" s="3" t="n">
        <v>0.2799224409529</v>
      </c>
      <c r="F383" s="3" t="n">
        <v>0.2952833736567</v>
      </c>
      <c r="G383" s="3" t="n">
        <v>0.3093889919928</v>
      </c>
      <c r="H383" s="3" t="n">
        <v>0.3153070979333</v>
      </c>
      <c r="I383" s="3" t="n">
        <v>0.3215933521224</v>
      </c>
      <c r="J383" s="3" t="n">
        <v>0.3383713099962</v>
      </c>
    </row>
    <row r="384" customFormat="false" ht="12.75" hidden="false" customHeight="false" outlineLevel="0" collapsed="false">
      <c r="A384" s="2" t="s">
        <v>11</v>
      </c>
      <c r="B384" s="2" t="s">
        <v>35</v>
      </c>
      <c r="C384" s="2" t="s">
        <v>27</v>
      </c>
      <c r="D384" s="2" t="s">
        <v>16</v>
      </c>
      <c r="E384" s="3" t="n">
        <v>0</v>
      </c>
      <c r="F384" s="3" t="n">
        <v>0</v>
      </c>
      <c r="G384" s="3" t="n">
        <v>0</v>
      </c>
      <c r="H384" s="3" t="n">
        <v>0</v>
      </c>
      <c r="I384" s="3" t="n">
        <v>0</v>
      </c>
      <c r="J384" s="3" t="n">
        <v>0</v>
      </c>
    </row>
    <row r="385" customFormat="false" ht="12.75" hidden="false" customHeight="false" outlineLevel="0" collapsed="false">
      <c r="A385" s="2" t="s">
        <v>11</v>
      </c>
      <c r="B385" s="2" t="s">
        <v>35</v>
      </c>
      <c r="C385" s="2" t="s">
        <v>27</v>
      </c>
      <c r="D385" s="2" t="s">
        <v>14</v>
      </c>
      <c r="E385" s="3" t="n">
        <v>0</v>
      </c>
      <c r="F385" s="3" t="n">
        <v>0</v>
      </c>
      <c r="G385" s="3" t="n">
        <v>0</v>
      </c>
      <c r="H385" s="3" t="n">
        <v>0</v>
      </c>
      <c r="I385" s="3" t="n">
        <v>0</v>
      </c>
      <c r="J385" s="3" t="n">
        <v>0</v>
      </c>
    </row>
    <row r="386" customFormat="false" ht="12.75" hidden="false" customHeight="false" outlineLevel="0" collapsed="false">
      <c r="A386" s="2" t="s">
        <v>11</v>
      </c>
      <c r="B386" s="2" t="s">
        <v>35</v>
      </c>
      <c r="C386" s="2" t="s">
        <v>27</v>
      </c>
      <c r="D386" s="2" t="s">
        <v>18</v>
      </c>
      <c r="E386" s="3" t="n">
        <v>0</v>
      </c>
      <c r="F386" s="3" t="n">
        <v>0</v>
      </c>
      <c r="G386" s="3" t="n">
        <v>0</v>
      </c>
      <c r="H386" s="3" t="n">
        <v>0</v>
      </c>
      <c r="I386" s="3" t="n">
        <v>0</v>
      </c>
      <c r="J386" s="3" t="n">
        <v>0</v>
      </c>
    </row>
    <row r="387" customFormat="false" ht="12.75" hidden="false" customHeight="false" outlineLevel="0" collapsed="false">
      <c r="A387" s="2" t="s">
        <v>11</v>
      </c>
      <c r="B387" s="2" t="s">
        <v>36</v>
      </c>
      <c r="C387" s="2" t="s">
        <v>12</v>
      </c>
      <c r="D387" s="2" t="s">
        <v>20</v>
      </c>
      <c r="E387" s="3" t="n">
        <v>0.191692847162</v>
      </c>
      <c r="F387" s="3" t="n">
        <v>0.1631860475452</v>
      </c>
      <c r="G387" s="3" t="n">
        <v>0.1445470164936</v>
      </c>
      <c r="H387" s="3" t="n">
        <v>0.1228416118064</v>
      </c>
      <c r="I387" s="3" t="n">
        <v>0.1045885210341</v>
      </c>
      <c r="J387" s="3" t="n">
        <v>0.0580818142769</v>
      </c>
    </row>
    <row r="388" customFormat="false" ht="12.75" hidden="false" customHeight="false" outlineLevel="0" collapsed="false">
      <c r="A388" s="2" t="s">
        <v>11</v>
      </c>
      <c r="B388" s="2" t="s">
        <v>36</v>
      </c>
      <c r="C388" s="2" t="s">
        <v>12</v>
      </c>
      <c r="D388" s="2" t="s">
        <v>13</v>
      </c>
      <c r="E388" s="3" t="n">
        <v>0.0250171753583</v>
      </c>
      <c r="F388" s="3" t="n">
        <v>0.4403235599518</v>
      </c>
      <c r="G388" s="3" t="n">
        <v>0.6979322448274</v>
      </c>
      <c r="H388" s="3" t="n">
        <v>0.8487820039464</v>
      </c>
      <c r="I388" s="3" t="n">
        <v>0.957536734731</v>
      </c>
      <c r="J388" s="3" t="n">
        <v>1.1124006756652</v>
      </c>
    </row>
    <row r="389" customFormat="false" ht="12.75" hidden="false" customHeight="false" outlineLevel="0" collapsed="false">
      <c r="A389" s="2" t="s">
        <v>11</v>
      </c>
      <c r="B389" s="2" t="s">
        <v>36</v>
      </c>
      <c r="C389" s="2" t="s">
        <v>12</v>
      </c>
      <c r="D389" s="2" t="s">
        <v>16</v>
      </c>
      <c r="E389" s="3" t="n">
        <v>1.19253974737</v>
      </c>
      <c r="F389" s="3" t="n">
        <v>0.8613190196867</v>
      </c>
      <c r="G389" s="3" t="n">
        <v>0.673298168986</v>
      </c>
      <c r="H389" s="3" t="n">
        <v>0.511808458334</v>
      </c>
      <c r="I389" s="3" t="n">
        <v>0.390431585046</v>
      </c>
      <c r="J389" s="3" t="n">
        <v>0.157273012142</v>
      </c>
    </row>
    <row r="390" customFormat="false" ht="12.75" hidden="false" customHeight="false" outlineLevel="0" collapsed="false">
      <c r="A390" s="2" t="s">
        <v>11</v>
      </c>
      <c r="B390" s="2" t="s">
        <v>36</v>
      </c>
      <c r="C390" s="2" t="s">
        <v>12</v>
      </c>
      <c r="D390" s="2" t="s">
        <v>14</v>
      </c>
      <c r="E390" s="3" t="n">
        <v>0.0009098026654</v>
      </c>
      <c r="F390" s="3" t="n">
        <v>0.0007745052194</v>
      </c>
      <c r="G390" s="3" t="n">
        <v>0.0006860429235</v>
      </c>
      <c r="H390" s="3" t="n">
        <v>0.00058302721</v>
      </c>
      <c r="I390" s="3" t="n">
        <v>0.0004963958159</v>
      </c>
      <c r="J390" s="3" t="n">
        <v>0.0002756673811</v>
      </c>
    </row>
    <row r="391" customFormat="false" ht="12.75" hidden="false" customHeight="false" outlineLevel="0" collapsed="false">
      <c r="A391" s="2" t="s">
        <v>11</v>
      </c>
      <c r="B391" s="2" t="s">
        <v>36</v>
      </c>
      <c r="C391" s="2" t="s">
        <v>12</v>
      </c>
      <c r="D391" s="2" t="s">
        <v>18</v>
      </c>
      <c r="E391" s="3" t="n">
        <v>0</v>
      </c>
      <c r="F391" s="3" t="n">
        <v>0</v>
      </c>
      <c r="G391" s="3" t="n">
        <v>0</v>
      </c>
      <c r="H391" s="3" t="n">
        <v>0</v>
      </c>
      <c r="I391" s="3" t="n">
        <v>0</v>
      </c>
      <c r="J391" s="3" t="n">
        <v>0</v>
      </c>
    </row>
    <row r="392" customFormat="false" ht="12.75" hidden="false" customHeight="false" outlineLevel="0" collapsed="false">
      <c r="A392" s="2" t="s">
        <v>11</v>
      </c>
      <c r="B392" s="2" t="s">
        <v>36</v>
      </c>
      <c r="C392" s="2" t="s">
        <v>17</v>
      </c>
      <c r="D392" s="2" t="s">
        <v>20</v>
      </c>
      <c r="E392" s="3" t="n">
        <v>0</v>
      </c>
      <c r="F392" s="3" t="n">
        <v>0</v>
      </c>
      <c r="G392" s="3" t="n">
        <v>0</v>
      </c>
      <c r="H392" s="3" t="n">
        <v>0</v>
      </c>
      <c r="I392" s="3" t="n">
        <v>0</v>
      </c>
      <c r="J392" s="3" t="n">
        <v>0</v>
      </c>
    </row>
    <row r="393" customFormat="false" ht="12.75" hidden="false" customHeight="false" outlineLevel="0" collapsed="false">
      <c r="A393" s="2" t="s">
        <v>11</v>
      </c>
      <c r="B393" s="2" t="s">
        <v>36</v>
      </c>
      <c r="C393" s="2" t="s">
        <v>17</v>
      </c>
      <c r="D393" s="2" t="s">
        <v>13</v>
      </c>
      <c r="E393" s="3" t="n">
        <v>0.0250171753583</v>
      </c>
      <c r="F393" s="3" t="n">
        <v>0.0277142338412</v>
      </c>
      <c r="G393" s="3" t="n">
        <v>0.030169688697</v>
      </c>
      <c r="H393" s="3" t="n">
        <v>0.0276066293366</v>
      </c>
      <c r="I393" s="3" t="n">
        <v>0.0252861332216</v>
      </c>
      <c r="J393" s="3" t="n">
        <v>0.0199222992849</v>
      </c>
    </row>
    <row r="394" customFormat="false" ht="12.75" hidden="false" customHeight="false" outlineLevel="0" collapsed="false">
      <c r="A394" s="2" t="s">
        <v>11</v>
      </c>
      <c r="B394" s="2" t="s">
        <v>36</v>
      </c>
      <c r="C394" s="2" t="s">
        <v>17</v>
      </c>
      <c r="D394" s="2" t="s">
        <v>16</v>
      </c>
      <c r="E394" s="3" t="n">
        <v>0</v>
      </c>
      <c r="F394" s="3" t="n">
        <v>0</v>
      </c>
      <c r="G394" s="3" t="n">
        <v>0</v>
      </c>
      <c r="H394" s="3" t="n">
        <v>0</v>
      </c>
      <c r="I394" s="3" t="n">
        <v>0</v>
      </c>
      <c r="J394" s="3" t="n">
        <v>0</v>
      </c>
    </row>
    <row r="395" customFormat="false" ht="12.75" hidden="false" customHeight="false" outlineLevel="0" collapsed="false">
      <c r="A395" s="2" t="s">
        <v>11</v>
      </c>
      <c r="B395" s="2" t="s">
        <v>36</v>
      </c>
      <c r="C395" s="2" t="s">
        <v>17</v>
      </c>
      <c r="D395" s="2" t="s">
        <v>14</v>
      </c>
      <c r="E395" s="3" t="n">
        <v>0</v>
      </c>
      <c r="F395" s="3" t="n">
        <v>0</v>
      </c>
      <c r="G395" s="3" t="n">
        <v>0</v>
      </c>
      <c r="H395" s="3" t="n">
        <v>0</v>
      </c>
      <c r="I395" s="3" t="n">
        <v>0</v>
      </c>
      <c r="J395" s="3" t="n">
        <v>0</v>
      </c>
    </row>
    <row r="396" customFormat="false" ht="12.75" hidden="false" customHeight="false" outlineLevel="0" collapsed="false">
      <c r="A396" s="2" t="s">
        <v>11</v>
      </c>
      <c r="B396" s="2" t="s">
        <v>36</v>
      </c>
      <c r="C396" s="2" t="s">
        <v>17</v>
      </c>
      <c r="D396" s="2" t="s">
        <v>18</v>
      </c>
      <c r="E396" s="3" t="n">
        <v>0</v>
      </c>
      <c r="F396" s="3" t="n">
        <v>0</v>
      </c>
      <c r="G396" s="3" t="n">
        <v>0</v>
      </c>
      <c r="H396" s="3" t="n">
        <v>0</v>
      </c>
      <c r="I396" s="3" t="n">
        <v>0</v>
      </c>
      <c r="J396" s="3" t="n">
        <v>0</v>
      </c>
    </row>
    <row r="397" customFormat="false" ht="12.75" hidden="false" customHeight="false" outlineLevel="0" collapsed="false">
      <c r="A397" s="2" t="s">
        <v>11</v>
      </c>
      <c r="B397" s="2" t="s">
        <v>36</v>
      </c>
      <c r="C397" s="2" t="s">
        <v>19</v>
      </c>
      <c r="D397" s="2" t="s">
        <v>20</v>
      </c>
      <c r="E397" s="3" t="n">
        <v>0.17996171144</v>
      </c>
      <c r="F397" s="3" t="n">
        <v>0.1534518004752</v>
      </c>
      <c r="G397" s="3" t="n">
        <v>0.1910015966598</v>
      </c>
      <c r="H397" s="3" t="n">
        <v>0.3664905181882</v>
      </c>
      <c r="I397" s="3" t="n">
        <v>0.6167653777481</v>
      </c>
      <c r="J397" s="3" t="n">
        <v>1.0911485811571</v>
      </c>
    </row>
    <row r="398" customFormat="false" ht="12.75" hidden="false" customHeight="false" outlineLevel="0" collapsed="false">
      <c r="A398" s="2" t="s">
        <v>11</v>
      </c>
      <c r="B398" s="2" t="s">
        <v>36</v>
      </c>
      <c r="C398" s="2" t="s">
        <v>19</v>
      </c>
      <c r="D398" s="2" t="s">
        <v>13</v>
      </c>
      <c r="E398" s="3" t="n">
        <v>0.333775946952</v>
      </c>
      <c r="F398" s="3" t="n">
        <v>0.2522755999402</v>
      </c>
      <c r="G398" s="3" t="n">
        <v>0.1807670129321</v>
      </c>
      <c r="H398" s="3" t="n">
        <v>0.1182649287808</v>
      </c>
      <c r="I398" s="3" t="n">
        <v>0.0679395968441</v>
      </c>
      <c r="J398" s="3" t="n">
        <v>0.0667732121902</v>
      </c>
    </row>
    <row r="399" customFormat="false" ht="12.75" hidden="false" customHeight="false" outlineLevel="0" collapsed="false">
      <c r="A399" s="2" t="s">
        <v>11</v>
      </c>
      <c r="B399" s="2" t="s">
        <v>36</v>
      </c>
      <c r="C399" s="2" t="s">
        <v>19</v>
      </c>
      <c r="D399" s="2" t="s">
        <v>16</v>
      </c>
      <c r="E399" s="3" t="n">
        <v>1.16208350496</v>
      </c>
      <c r="F399" s="3" t="n">
        <v>0.869831632134</v>
      </c>
      <c r="G399" s="3" t="n">
        <v>0.5985880879945</v>
      </c>
      <c r="H399" s="3" t="n">
        <v>0.3641342882737</v>
      </c>
      <c r="I399" s="3" t="n">
        <v>0.1559950781569</v>
      </c>
      <c r="J399" s="3" t="n">
        <v>0.0003740250377</v>
      </c>
    </row>
    <row r="400" customFormat="false" ht="12.75" hidden="false" customHeight="false" outlineLevel="0" collapsed="false">
      <c r="A400" s="2" t="s">
        <v>11</v>
      </c>
      <c r="B400" s="2" t="s">
        <v>36</v>
      </c>
      <c r="C400" s="2" t="s">
        <v>19</v>
      </c>
      <c r="D400" s="2" t="s">
        <v>14</v>
      </c>
      <c r="E400" s="3" t="n">
        <v>1.66818313171</v>
      </c>
      <c r="F400" s="3" t="n">
        <v>2.1800449409436</v>
      </c>
      <c r="G400" s="3" t="n">
        <v>2.2961141925361</v>
      </c>
      <c r="H400" s="3" t="n">
        <v>2.1214684237514</v>
      </c>
      <c r="I400" s="3" t="n">
        <v>1.790195309553</v>
      </c>
      <c r="J400" s="3" t="n">
        <v>0.1249217224731</v>
      </c>
    </row>
    <row r="401" customFormat="false" ht="12.75" hidden="false" customHeight="false" outlineLevel="0" collapsed="false">
      <c r="A401" s="2" t="s">
        <v>11</v>
      </c>
      <c r="B401" s="2" t="s">
        <v>36</v>
      </c>
      <c r="C401" s="2" t="s">
        <v>19</v>
      </c>
      <c r="D401" s="2" t="s">
        <v>18</v>
      </c>
      <c r="E401" s="3" t="n">
        <v>0.19113531612</v>
      </c>
      <c r="F401" s="3" t="n">
        <v>0.1559575693311</v>
      </c>
      <c r="G401" s="3" t="n">
        <v>0.1265139690955</v>
      </c>
      <c r="H401" s="3" t="n">
        <v>0.1969127332026</v>
      </c>
      <c r="I401" s="3" t="n">
        <v>0.3301950441443</v>
      </c>
      <c r="J401" s="3" t="n">
        <v>1.112760285629</v>
      </c>
    </row>
    <row r="402" customFormat="false" ht="12.75" hidden="false" customHeight="false" outlineLevel="0" collapsed="false">
      <c r="A402" s="2" t="s">
        <v>11</v>
      </c>
      <c r="B402" s="2" t="s">
        <v>36</v>
      </c>
      <c r="C402" s="2" t="s">
        <v>21</v>
      </c>
      <c r="D402" s="2" t="s">
        <v>20</v>
      </c>
      <c r="E402" s="3" t="n">
        <v>0</v>
      </c>
      <c r="F402" s="3" t="n">
        <v>0</v>
      </c>
      <c r="G402" s="3" t="n">
        <v>0</v>
      </c>
      <c r="H402" s="3" t="n">
        <v>0</v>
      </c>
      <c r="I402" s="3" t="n">
        <v>0</v>
      </c>
      <c r="J402" s="3" t="n">
        <v>0</v>
      </c>
    </row>
    <row r="403" customFormat="false" ht="12.75" hidden="false" customHeight="false" outlineLevel="0" collapsed="false">
      <c r="A403" s="2" t="s">
        <v>11</v>
      </c>
      <c r="B403" s="2" t="s">
        <v>36</v>
      </c>
      <c r="C403" s="2" t="s">
        <v>21</v>
      </c>
      <c r="D403" s="2" t="s">
        <v>13</v>
      </c>
      <c r="E403" s="3" t="n">
        <v>0.1500985703121</v>
      </c>
      <c r="F403" s="3" t="n">
        <v>0.1455356873113</v>
      </c>
      <c r="G403" s="3" t="n">
        <v>0.1407025514032</v>
      </c>
      <c r="H403" s="3" t="n">
        <v>0.1314345811546</v>
      </c>
      <c r="I403" s="3" t="n">
        <v>0.1289856630356</v>
      </c>
      <c r="J403" s="3" t="n">
        <v>0.1290626939228</v>
      </c>
    </row>
    <row r="404" customFormat="false" ht="12.75" hidden="false" customHeight="false" outlineLevel="0" collapsed="false">
      <c r="A404" s="2" t="s">
        <v>11</v>
      </c>
      <c r="B404" s="2" t="s">
        <v>36</v>
      </c>
      <c r="C404" s="2" t="s">
        <v>21</v>
      </c>
      <c r="D404" s="2" t="s">
        <v>16</v>
      </c>
      <c r="E404" s="3" t="n">
        <v>0</v>
      </c>
      <c r="F404" s="3" t="n">
        <v>0</v>
      </c>
      <c r="G404" s="3" t="n">
        <v>0</v>
      </c>
      <c r="H404" s="3" t="n">
        <v>0</v>
      </c>
      <c r="I404" s="3" t="n">
        <v>0</v>
      </c>
      <c r="J404" s="3" t="n">
        <v>0</v>
      </c>
    </row>
    <row r="405" customFormat="false" ht="12.75" hidden="false" customHeight="false" outlineLevel="0" collapsed="false">
      <c r="A405" s="2" t="s">
        <v>11</v>
      </c>
      <c r="B405" s="2" t="s">
        <v>36</v>
      </c>
      <c r="C405" s="2" t="s">
        <v>21</v>
      </c>
      <c r="D405" s="2" t="s">
        <v>14</v>
      </c>
      <c r="E405" s="3" t="n">
        <v>0</v>
      </c>
      <c r="F405" s="3" t="n">
        <v>0</v>
      </c>
      <c r="G405" s="3" t="n">
        <v>0</v>
      </c>
      <c r="H405" s="3" t="n">
        <v>0</v>
      </c>
      <c r="I405" s="3" t="n">
        <v>0</v>
      </c>
      <c r="J405" s="3" t="n">
        <v>0</v>
      </c>
    </row>
    <row r="406" customFormat="false" ht="12.75" hidden="false" customHeight="false" outlineLevel="0" collapsed="false">
      <c r="A406" s="2" t="s">
        <v>11</v>
      </c>
      <c r="B406" s="2" t="s">
        <v>36</v>
      </c>
      <c r="C406" s="2" t="s">
        <v>21</v>
      </c>
      <c r="D406" s="2" t="s">
        <v>18</v>
      </c>
      <c r="E406" s="3" t="n">
        <v>0</v>
      </c>
      <c r="F406" s="3" t="n">
        <v>0</v>
      </c>
      <c r="G406" s="3" t="n">
        <v>0</v>
      </c>
      <c r="H406" s="3" t="n">
        <v>0</v>
      </c>
      <c r="I406" s="3" t="n">
        <v>0</v>
      </c>
      <c r="J406" s="3" t="n">
        <v>0</v>
      </c>
    </row>
    <row r="407" customFormat="false" ht="12.75" hidden="false" customHeight="false" outlineLevel="0" collapsed="false">
      <c r="A407" s="2" t="s">
        <v>11</v>
      </c>
      <c r="B407" s="2" t="s">
        <v>36</v>
      </c>
      <c r="C407" s="2" t="s">
        <v>22</v>
      </c>
      <c r="D407" s="2" t="s">
        <v>20</v>
      </c>
      <c r="E407" s="3" t="n">
        <v>0.0298014363624</v>
      </c>
      <c r="F407" s="3" t="n">
        <v>0.0201268643311</v>
      </c>
      <c r="G407" s="3" t="n">
        <v>0.0147360883685</v>
      </c>
      <c r="H407" s="3" t="n">
        <v>0.010583344449</v>
      </c>
      <c r="I407" s="3" t="n">
        <v>0.0076263642787</v>
      </c>
      <c r="J407" s="3" t="n">
        <v>0.0024061019381</v>
      </c>
    </row>
    <row r="408" customFormat="false" ht="12.75" hidden="false" customHeight="false" outlineLevel="0" collapsed="false">
      <c r="A408" s="2" t="s">
        <v>11</v>
      </c>
      <c r="B408" s="2" t="s">
        <v>36</v>
      </c>
      <c r="C408" s="2" t="s">
        <v>22</v>
      </c>
      <c r="D408" s="2" t="s">
        <v>13</v>
      </c>
      <c r="E408" s="3" t="n">
        <v>0.087650236307</v>
      </c>
      <c r="F408" s="3" t="n">
        <v>0.1201874862454</v>
      </c>
      <c r="G408" s="3" t="n">
        <v>0.1410101538968</v>
      </c>
      <c r="H408" s="3" t="n">
        <v>0.1509380327121</v>
      </c>
      <c r="I408" s="3" t="n">
        <v>0.1575677818367</v>
      </c>
      <c r="J408" s="3" t="n">
        <v>0.1542498443964</v>
      </c>
    </row>
    <row r="409" customFormat="false" ht="12.75" hidden="false" customHeight="false" outlineLevel="0" collapsed="false">
      <c r="A409" s="2" t="s">
        <v>11</v>
      </c>
      <c r="B409" s="2" t="s">
        <v>36</v>
      </c>
      <c r="C409" s="2" t="s">
        <v>22</v>
      </c>
      <c r="D409" s="2" t="s">
        <v>16</v>
      </c>
      <c r="E409" s="3" t="n">
        <v>0</v>
      </c>
      <c r="F409" s="3" t="n">
        <v>0</v>
      </c>
      <c r="G409" s="3" t="n">
        <v>0</v>
      </c>
      <c r="H409" s="3" t="n">
        <v>0</v>
      </c>
      <c r="I409" s="3" t="n">
        <v>0</v>
      </c>
      <c r="J409" s="3" t="n">
        <v>0</v>
      </c>
    </row>
    <row r="410" customFormat="false" ht="12.75" hidden="false" customHeight="false" outlineLevel="0" collapsed="false">
      <c r="A410" s="2" t="s">
        <v>11</v>
      </c>
      <c r="B410" s="2" t="s">
        <v>36</v>
      </c>
      <c r="C410" s="2" t="s">
        <v>22</v>
      </c>
      <c r="D410" s="2" t="s">
        <v>14</v>
      </c>
      <c r="E410" s="3" t="n">
        <v>0.0917136604793</v>
      </c>
      <c r="F410" s="3" t="n">
        <v>0.0724563933924</v>
      </c>
      <c r="G410" s="3" t="n">
        <v>0.0600215736049</v>
      </c>
      <c r="H410" s="3" t="n">
        <v>0.0483105058992</v>
      </c>
      <c r="I410" s="3" t="n">
        <v>0.038955048219</v>
      </c>
      <c r="J410" s="3" t="n">
        <v>0.0170793074212</v>
      </c>
    </row>
    <row r="411" customFormat="false" ht="12.75" hidden="false" customHeight="false" outlineLevel="0" collapsed="false">
      <c r="A411" s="2" t="s">
        <v>11</v>
      </c>
      <c r="B411" s="2" t="s">
        <v>36</v>
      </c>
      <c r="C411" s="2" t="s">
        <v>22</v>
      </c>
      <c r="D411" s="2" t="s">
        <v>18</v>
      </c>
      <c r="E411" s="3" t="n">
        <v>0</v>
      </c>
      <c r="F411" s="3" t="n">
        <v>0</v>
      </c>
      <c r="G411" s="3" t="n">
        <v>0</v>
      </c>
      <c r="H411" s="3" t="n">
        <v>0</v>
      </c>
      <c r="I411" s="3" t="n">
        <v>0</v>
      </c>
      <c r="J411" s="3" t="n">
        <v>0</v>
      </c>
    </row>
    <row r="412" customFormat="false" ht="12.75" hidden="false" customHeight="false" outlineLevel="0" collapsed="false">
      <c r="A412" s="2" t="s">
        <v>11</v>
      </c>
      <c r="B412" s="2" t="s">
        <v>36</v>
      </c>
      <c r="C412" s="2" t="s">
        <v>23</v>
      </c>
      <c r="D412" s="2" t="s">
        <v>20</v>
      </c>
      <c r="E412" s="3" t="n">
        <v>0</v>
      </c>
      <c r="F412" s="3" t="n">
        <v>0</v>
      </c>
      <c r="G412" s="3" t="n">
        <v>0</v>
      </c>
      <c r="H412" s="3" t="n">
        <v>0</v>
      </c>
      <c r="I412" s="3" t="n">
        <v>0</v>
      </c>
      <c r="J412" s="3" t="n">
        <v>0</v>
      </c>
    </row>
    <row r="413" customFormat="false" ht="12.75" hidden="false" customHeight="false" outlineLevel="0" collapsed="false">
      <c r="A413" s="2" t="s">
        <v>11</v>
      </c>
      <c r="B413" s="2" t="s">
        <v>36</v>
      </c>
      <c r="C413" s="2" t="s">
        <v>23</v>
      </c>
      <c r="D413" s="2" t="s">
        <v>13</v>
      </c>
      <c r="E413" s="3" t="n">
        <v>1.601051479647</v>
      </c>
      <c r="F413" s="3" t="n">
        <v>1.6143077179898</v>
      </c>
      <c r="G413" s="3" t="n">
        <v>1.5247231393473</v>
      </c>
      <c r="H413" s="3" t="n">
        <v>1.2642403829503</v>
      </c>
      <c r="I413" s="3" t="n">
        <v>1.0012213470859</v>
      </c>
      <c r="J413" s="3" t="n">
        <v>0.6422579752766</v>
      </c>
    </row>
    <row r="414" customFormat="false" ht="12.75" hidden="false" customHeight="false" outlineLevel="0" collapsed="false">
      <c r="A414" s="2" t="s">
        <v>11</v>
      </c>
      <c r="B414" s="2" t="s">
        <v>36</v>
      </c>
      <c r="C414" s="2" t="s">
        <v>23</v>
      </c>
      <c r="D414" s="2" t="s">
        <v>16</v>
      </c>
      <c r="E414" s="3" t="n">
        <v>0</v>
      </c>
      <c r="F414" s="3" t="n">
        <v>0</v>
      </c>
      <c r="G414" s="3" t="n">
        <v>0</v>
      </c>
      <c r="H414" s="3" t="n">
        <v>0</v>
      </c>
      <c r="I414" s="3" t="n">
        <v>0</v>
      </c>
      <c r="J414" s="3" t="n">
        <v>0</v>
      </c>
    </row>
    <row r="415" customFormat="false" ht="12.75" hidden="false" customHeight="false" outlineLevel="0" collapsed="false">
      <c r="A415" s="2" t="s">
        <v>11</v>
      </c>
      <c r="B415" s="2" t="s">
        <v>36</v>
      </c>
      <c r="C415" s="2" t="s">
        <v>23</v>
      </c>
      <c r="D415" s="2" t="s">
        <v>14</v>
      </c>
      <c r="E415" s="3" t="n">
        <v>0</v>
      </c>
      <c r="F415" s="3" t="n">
        <v>0</v>
      </c>
      <c r="G415" s="3" t="n">
        <v>0</v>
      </c>
      <c r="H415" s="3" t="n">
        <v>0</v>
      </c>
      <c r="I415" s="3" t="n">
        <v>0</v>
      </c>
      <c r="J415" s="3" t="n">
        <v>0</v>
      </c>
    </row>
    <row r="416" customFormat="false" ht="12.75" hidden="false" customHeight="false" outlineLevel="0" collapsed="false">
      <c r="A416" s="2" t="s">
        <v>11</v>
      </c>
      <c r="B416" s="2" t="s">
        <v>36</v>
      </c>
      <c r="C416" s="2" t="s">
        <v>23</v>
      </c>
      <c r="D416" s="2" t="s">
        <v>18</v>
      </c>
      <c r="E416" s="3" t="n">
        <v>0</v>
      </c>
      <c r="F416" s="3" t="n">
        <v>0</v>
      </c>
      <c r="G416" s="3" t="n">
        <v>0</v>
      </c>
      <c r="H416" s="3" t="n">
        <v>0</v>
      </c>
      <c r="I416" s="3" t="n">
        <v>0</v>
      </c>
      <c r="J416" s="3" t="n">
        <v>0</v>
      </c>
    </row>
    <row r="417" customFormat="false" ht="12.75" hidden="false" customHeight="false" outlineLevel="0" collapsed="false">
      <c r="A417" s="2" t="s">
        <v>11</v>
      </c>
      <c r="B417" s="2" t="s">
        <v>36</v>
      </c>
      <c r="C417" s="2" t="s">
        <v>24</v>
      </c>
      <c r="D417" s="2" t="s">
        <v>20</v>
      </c>
      <c r="E417" s="3" t="n">
        <v>0.0221307897886</v>
      </c>
      <c r="F417" s="3" t="n">
        <v>0.0509468384518</v>
      </c>
      <c r="G417" s="3" t="n">
        <v>0.0717265514428</v>
      </c>
      <c r="H417" s="3" t="n">
        <v>0.0864276882014</v>
      </c>
      <c r="I417" s="3" t="n">
        <v>0.0866728541912</v>
      </c>
      <c r="J417" s="3" t="n">
        <v>0.0714059397806</v>
      </c>
    </row>
    <row r="418" customFormat="false" ht="12.75" hidden="false" customHeight="false" outlineLevel="0" collapsed="false">
      <c r="A418" s="2" t="s">
        <v>11</v>
      </c>
      <c r="B418" s="2" t="s">
        <v>36</v>
      </c>
      <c r="C418" s="2" t="s">
        <v>24</v>
      </c>
      <c r="D418" s="2" t="s">
        <v>13</v>
      </c>
      <c r="E418" s="3" t="n">
        <v>0.1292097172634</v>
      </c>
      <c r="F418" s="3" t="n">
        <v>0.1701377661471</v>
      </c>
      <c r="G418" s="3" t="n">
        <v>0.1906343259355</v>
      </c>
      <c r="H418" s="3" t="n">
        <v>0.1868555979168</v>
      </c>
      <c r="I418" s="3" t="n">
        <v>0.1756562305276</v>
      </c>
      <c r="J418" s="3" t="n">
        <v>0.09895946403</v>
      </c>
    </row>
    <row r="419" customFormat="false" ht="12.75" hidden="false" customHeight="false" outlineLevel="0" collapsed="false">
      <c r="A419" s="2" t="s">
        <v>11</v>
      </c>
      <c r="B419" s="2" t="s">
        <v>36</v>
      </c>
      <c r="C419" s="2" t="s">
        <v>24</v>
      </c>
      <c r="D419" s="2" t="s">
        <v>16</v>
      </c>
      <c r="E419" s="3" t="n">
        <v>0.1767068899214</v>
      </c>
      <c r="F419" s="3" t="n">
        <v>0.1129592584183</v>
      </c>
      <c r="G419" s="3" t="n">
        <v>0.0575866183302</v>
      </c>
      <c r="H419" s="3" t="n">
        <v>0.0146365724156</v>
      </c>
      <c r="I419" s="3" t="n">
        <v>0.0091834872008</v>
      </c>
      <c r="J419" s="3" t="n">
        <v>0.0002829418432</v>
      </c>
    </row>
    <row r="420" customFormat="false" ht="12.75" hidden="false" customHeight="false" outlineLevel="0" collapsed="false">
      <c r="A420" s="2" t="s">
        <v>11</v>
      </c>
      <c r="B420" s="2" t="s">
        <v>36</v>
      </c>
      <c r="C420" s="2" t="s">
        <v>24</v>
      </c>
      <c r="D420" s="2" t="s">
        <v>14</v>
      </c>
      <c r="E420" s="3" t="n">
        <v>0.1531864809484</v>
      </c>
      <c r="F420" s="3" t="n">
        <v>0.131725267833</v>
      </c>
      <c r="G420" s="3" t="n">
        <v>0.1113838624088</v>
      </c>
      <c r="H420" s="3" t="n">
        <v>0.0893334344267</v>
      </c>
      <c r="I420" s="3" t="n">
        <v>0.0685607553333</v>
      </c>
      <c r="J420" s="3" t="n">
        <v>0.0244222726396</v>
      </c>
    </row>
    <row r="421" customFormat="false" ht="12.75" hidden="false" customHeight="false" outlineLevel="0" collapsed="false">
      <c r="A421" s="2" t="s">
        <v>11</v>
      </c>
      <c r="B421" s="2" t="s">
        <v>36</v>
      </c>
      <c r="C421" s="2" t="s">
        <v>24</v>
      </c>
      <c r="D421" s="2" t="s">
        <v>18</v>
      </c>
      <c r="E421" s="3" t="n">
        <v>0.0237255518203</v>
      </c>
      <c r="F421" s="3" t="n">
        <v>0.024594414907</v>
      </c>
      <c r="G421" s="3" t="n">
        <v>0.024485472099</v>
      </c>
      <c r="H421" s="3" t="n">
        <v>0.0236011743985</v>
      </c>
      <c r="I421" s="3" t="n">
        <v>0.022130087985</v>
      </c>
      <c r="J421" s="3" t="n">
        <v>0.016654142869</v>
      </c>
    </row>
    <row r="422" customFormat="false" ht="12.75" hidden="false" customHeight="false" outlineLevel="0" collapsed="false">
      <c r="A422" s="2" t="s">
        <v>11</v>
      </c>
      <c r="B422" s="2" t="s">
        <v>36</v>
      </c>
      <c r="C422" s="2" t="s">
        <v>25</v>
      </c>
      <c r="D422" s="2" t="s">
        <v>20</v>
      </c>
      <c r="E422" s="3" t="n">
        <v>0</v>
      </c>
      <c r="F422" s="3" t="n">
        <v>0</v>
      </c>
      <c r="G422" s="3" t="n">
        <v>0</v>
      </c>
      <c r="H422" s="3" t="n">
        <v>0</v>
      </c>
      <c r="I422" s="3" t="n">
        <v>0</v>
      </c>
      <c r="J422" s="3" t="n">
        <v>0</v>
      </c>
    </row>
    <row r="423" customFormat="false" ht="12.75" hidden="false" customHeight="false" outlineLevel="0" collapsed="false">
      <c r="A423" s="2" t="s">
        <v>11</v>
      </c>
      <c r="B423" s="2" t="s">
        <v>36</v>
      </c>
      <c r="C423" s="2" t="s">
        <v>25</v>
      </c>
      <c r="D423" s="2" t="s">
        <v>13</v>
      </c>
      <c r="E423" s="3" t="n">
        <v>0.250171753583</v>
      </c>
      <c r="F423" s="3" t="n">
        <v>0.2472638872352</v>
      </c>
      <c r="G423" s="3" t="n">
        <v>0.2436030974627</v>
      </c>
      <c r="H423" s="3" t="n">
        <v>0.2365656065</v>
      </c>
      <c r="I423" s="3" t="n">
        <v>0.2298462126099</v>
      </c>
      <c r="J423" s="3" t="n">
        <v>0.2043378677814</v>
      </c>
    </row>
    <row r="424" customFormat="false" ht="12.75" hidden="false" customHeight="false" outlineLevel="0" collapsed="false">
      <c r="A424" s="2" t="s">
        <v>11</v>
      </c>
      <c r="B424" s="2" t="s">
        <v>36</v>
      </c>
      <c r="C424" s="2" t="s">
        <v>25</v>
      </c>
      <c r="D424" s="2" t="s">
        <v>16</v>
      </c>
      <c r="E424" s="3" t="n">
        <v>0</v>
      </c>
      <c r="F424" s="3" t="n">
        <v>0</v>
      </c>
      <c r="G424" s="3" t="n">
        <v>0</v>
      </c>
      <c r="H424" s="3" t="n">
        <v>0</v>
      </c>
      <c r="I424" s="3" t="n">
        <v>0</v>
      </c>
      <c r="J424" s="3" t="n">
        <v>0</v>
      </c>
    </row>
    <row r="425" customFormat="false" ht="12.75" hidden="false" customHeight="false" outlineLevel="0" collapsed="false">
      <c r="A425" s="2" t="s">
        <v>11</v>
      </c>
      <c r="B425" s="2" t="s">
        <v>36</v>
      </c>
      <c r="C425" s="2" t="s">
        <v>25</v>
      </c>
      <c r="D425" s="2" t="s">
        <v>14</v>
      </c>
      <c r="E425" s="3" t="n">
        <v>0</v>
      </c>
      <c r="F425" s="3" t="n">
        <v>0</v>
      </c>
      <c r="G425" s="3" t="n">
        <v>0</v>
      </c>
      <c r="H425" s="3" t="n">
        <v>0</v>
      </c>
      <c r="I425" s="3" t="n">
        <v>0</v>
      </c>
      <c r="J425" s="3" t="n">
        <v>0</v>
      </c>
    </row>
    <row r="426" customFormat="false" ht="12.75" hidden="false" customHeight="false" outlineLevel="0" collapsed="false">
      <c r="A426" s="2" t="s">
        <v>11</v>
      </c>
      <c r="B426" s="2" t="s">
        <v>36</v>
      </c>
      <c r="C426" s="2" t="s">
        <v>25</v>
      </c>
      <c r="D426" s="2" t="s">
        <v>18</v>
      </c>
      <c r="E426" s="3" t="n">
        <v>0</v>
      </c>
      <c r="F426" s="3" t="n">
        <v>0</v>
      </c>
      <c r="G426" s="3" t="n">
        <v>0</v>
      </c>
      <c r="H426" s="3" t="n">
        <v>0</v>
      </c>
      <c r="I426" s="3" t="n">
        <v>0</v>
      </c>
      <c r="J426" s="3" t="n">
        <v>0</v>
      </c>
    </row>
    <row r="427" customFormat="false" ht="12.75" hidden="false" customHeight="false" outlineLevel="0" collapsed="false">
      <c r="A427" s="2" t="s">
        <v>11</v>
      </c>
      <c r="B427" s="2" t="s">
        <v>36</v>
      </c>
      <c r="C427" s="2" t="s">
        <v>27</v>
      </c>
      <c r="D427" s="2" t="s">
        <v>20</v>
      </c>
      <c r="E427" s="3" t="n">
        <v>0</v>
      </c>
      <c r="F427" s="3" t="n">
        <v>0</v>
      </c>
      <c r="G427" s="3" t="n">
        <v>0</v>
      </c>
      <c r="H427" s="3" t="n">
        <v>0</v>
      </c>
      <c r="I427" s="3" t="n">
        <v>0</v>
      </c>
      <c r="J427" s="3" t="n">
        <v>0</v>
      </c>
    </row>
    <row r="428" customFormat="false" ht="12.75" hidden="false" customHeight="false" outlineLevel="0" collapsed="false">
      <c r="A428" s="2" t="s">
        <v>11</v>
      </c>
      <c r="B428" s="2" t="s">
        <v>36</v>
      </c>
      <c r="C428" s="2" t="s">
        <v>27</v>
      </c>
      <c r="D428" s="2" t="s">
        <v>13</v>
      </c>
      <c r="E428" s="3" t="n">
        <v>0.375246455724</v>
      </c>
      <c r="F428" s="3" t="n">
        <v>0.3921131972168</v>
      </c>
      <c r="G428" s="3" t="n">
        <v>0.4078293801744</v>
      </c>
      <c r="H428" s="3" t="n">
        <v>0.4139105798796</v>
      </c>
      <c r="I428" s="3" t="n">
        <v>0.4203204466833</v>
      </c>
      <c r="J428" s="3" t="n">
        <v>0.4383694353095</v>
      </c>
    </row>
    <row r="429" customFormat="false" ht="12.75" hidden="false" customHeight="false" outlineLevel="0" collapsed="false">
      <c r="A429" s="2" t="s">
        <v>11</v>
      </c>
      <c r="B429" s="2" t="s">
        <v>36</v>
      </c>
      <c r="C429" s="2" t="s">
        <v>27</v>
      </c>
      <c r="D429" s="2" t="s">
        <v>16</v>
      </c>
      <c r="E429" s="3" t="n">
        <v>0</v>
      </c>
      <c r="F429" s="3" t="n">
        <v>0</v>
      </c>
      <c r="G429" s="3" t="n">
        <v>0</v>
      </c>
      <c r="H429" s="3" t="n">
        <v>0</v>
      </c>
      <c r="I429" s="3" t="n">
        <v>0</v>
      </c>
      <c r="J429" s="3" t="n">
        <v>0</v>
      </c>
    </row>
    <row r="430" customFormat="false" ht="12.75" hidden="false" customHeight="false" outlineLevel="0" collapsed="false">
      <c r="A430" s="2" t="s">
        <v>11</v>
      </c>
      <c r="B430" s="2" t="s">
        <v>36</v>
      </c>
      <c r="C430" s="2" t="s">
        <v>27</v>
      </c>
      <c r="D430" s="2" t="s">
        <v>14</v>
      </c>
      <c r="E430" s="3" t="n">
        <v>0</v>
      </c>
      <c r="F430" s="3" t="n">
        <v>0</v>
      </c>
      <c r="G430" s="3" t="n">
        <v>0</v>
      </c>
      <c r="H430" s="3" t="n">
        <v>0</v>
      </c>
      <c r="I430" s="3" t="n">
        <v>0</v>
      </c>
      <c r="J430" s="3" t="n">
        <v>0</v>
      </c>
    </row>
    <row r="431" customFormat="false" ht="12.75" hidden="false" customHeight="false" outlineLevel="0" collapsed="false">
      <c r="A431" s="2" t="s">
        <v>11</v>
      </c>
      <c r="B431" s="2" t="s">
        <v>36</v>
      </c>
      <c r="C431" s="2" t="s">
        <v>27</v>
      </c>
      <c r="D431" s="2" t="s">
        <v>18</v>
      </c>
      <c r="E431" s="3" t="n">
        <v>0</v>
      </c>
      <c r="F431" s="3" t="n">
        <v>0</v>
      </c>
      <c r="G431" s="3" t="n">
        <v>0</v>
      </c>
      <c r="H431" s="3" t="n">
        <v>0</v>
      </c>
      <c r="I431" s="3" t="n">
        <v>0</v>
      </c>
      <c r="J431" s="3" t="n">
        <v>0</v>
      </c>
    </row>
    <row r="449" customFormat="false" ht="12.75" hidden="false" customHeight="false" outlineLevel="0" collapsed="false">
      <c r="A449" s="0" t="s">
        <v>37</v>
      </c>
    </row>
    <row r="450" customFormat="false" ht="12.75" hidden="false" customHeight="false" outlineLevel="0" collapsed="false">
      <c r="A450" s="1" t="s">
        <v>0</v>
      </c>
      <c r="B450" s="1" t="s">
        <v>38</v>
      </c>
      <c r="C450" s="1" t="s">
        <v>39</v>
      </c>
      <c r="D450" s="1" t="s">
        <v>40</v>
      </c>
      <c r="E450" s="1" t="s">
        <v>41</v>
      </c>
      <c r="F450" s="1" t="s">
        <v>42</v>
      </c>
      <c r="G450" s="1" t="s">
        <v>43</v>
      </c>
      <c r="H450" s="1" t="s">
        <v>44</v>
      </c>
      <c r="I450" s="8"/>
      <c r="J450" s="8"/>
    </row>
    <row r="451" customFormat="false" ht="13.4" hidden="false" customHeight="false" outlineLevel="0" collapsed="false">
      <c r="A451" s="2" t="s">
        <v>11</v>
      </c>
      <c r="B451" s="2" t="s">
        <v>45</v>
      </c>
      <c r="C451" s="2" t="s">
        <v>19</v>
      </c>
      <c r="D451" s="3" t="n">
        <v>0.6906250364843</v>
      </c>
      <c r="E451" s="3" t="n">
        <v>6.7856104909371</v>
      </c>
      <c r="F451" s="3" t="n">
        <v>3.9803818114304</v>
      </c>
      <c r="G451" s="3" t="n">
        <v>16.3101477708169</v>
      </c>
      <c r="H451" s="3" t="n">
        <v>2.3675569808618</v>
      </c>
    </row>
    <row r="452" customFormat="false" ht="12.75" hidden="false" customHeight="false" outlineLevel="0" collapsed="false">
      <c r="A452" s="2" t="s">
        <v>11</v>
      </c>
      <c r="B452" s="2" t="s">
        <v>45</v>
      </c>
      <c r="C452" s="2" t="s">
        <v>46</v>
      </c>
      <c r="D452" s="3" t="n">
        <v>0.3309650845781</v>
      </c>
      <c r="E452" s="3" t="n">
        <v>6.6205481541641</v>
      </c>
      <c r="F452" s="3" t="n">
        <v>0.1521933165107</v>
      </c>
      <c r="G452" s="3" t="n">
        <v>0.6895168408181</v>
      </c>
      <c r="H452" s="3" t="n">
        <v>0.1293459771996</v>
      </c>
    </row>
    <row r="453" customFormat="false" ht="12.75" hidden="false" customHeight="false" outlineLevel="0" collapsed="false">
      <c r="A453" s="2" t="s">
        <v>11</v>
      </c>
      <c r="B453" s="2" t="s">
        <v>45</v>
      </c>
      <c r="C453" s="2" t="s">
        <v>47</v>
      </c>
      <c r="D453" s="3" t="n">
        <v>0</v>
      </c>
      <c r="E453" s="3" t="n">
        <v>15.1663993856879</v>
      </c>
      <c r="F453" s="3" t="n">
        <v>0</v>
      </c>
      <c r="G453" s="3" t="n">
        <v>0</v>
      </c>
      <c r="H453" s="3" t="n">
        <v>0</v>
      </c>
    </row>
    <row r="454" customFormat="false" ht="12.75" hidden="false" customHeight="false" outlineLevel="0" collapsed="false">
      <c r="A454" s="2" t="s">
        <v>11</v>
      </c>
      <c r="B454" s="2" t="s">
        <v>45</v>
      </c>
      <c r="C454" s="2" t="s">
        <v>21</v>
      </c>
      <c r="D454" s="3" t="n">
        <v>0</v>
      </c>
      <c r="E454" s="3" t="n">
        <v>2.5533827742506</v>
      </c>
      <c r="F454" s="3" t="n">
        <v>0</v>
      </c>
      <c r="G454" s="3" t="n">
        <v>0</v>
      </c>
      <c r="H454" s="3" t="n">
        <v>0</v>
      </c>
    </row>
    <row r="455" customFormat="false" ht="12.75" hidden="false" customHeight="false" outlineLevel="0" collapsed="false">
      <c r="A455" s="2" t="s">
        <v>11</v>
      </c>
      <c r="B455" s="2" t="s">
        <v>48</v>
      </c>
      <c r="C455" s="2" t="s">
        <v>19</v>
      </c>
      <c r="D455" s="3" t="n">
        <v>1.6218039904879</v>
      </c>
      <c r="E455" s="3" t="n">
        <v>4.255278848</v>
      </c>
      <c r="F455" s="3" t="n">
        <v>4.7355996540352</v>
      </c>
      <c r="G455" s="3" t="n">
        <v>8.0898920802783</v>
      </c>
      <c r="H455" s="3" t="n">
        <v>0.3674510273475</v>
      </c>
    </row>
    <row r="456" customFormat="false" ht="12.75" hidden="false" customHeight="false" outlineLevel="0" collapsed="false">
      <c r="A456" s="2" t="s">
        <v>11</v>
      </c>
      <c r="B456" s="2" t="s">
        <v>48</v>
      </c>
      <c r="C456" s="2" t="s">
        <v>46</v>
      </c>
      <c r="D456" s="3" t="n">
        <v>1.0190343626146</v>
      </c>
      <c r="E456" s="3" t="n">
        <v>3.956132073634</v>
      </c>
      <c r="F456" s="3" t="n">
        <v>1.8135789135536</v>
      </c>
      <c r="G456" s="3" t="n">
        <v>2.4709434767953</v>
      </c>
      <c r="H456" s="3" t="n">
        <v>0.117609920944</v>
      </c>
    </row>
    <row r="457" customFormat="false" ht="12.75" hidden="false" customHeight="false" outlineLevel="0" collapsed="false">
      <c r="A457" s="2" t="s">
        <v>11</v>
      </c>
      <c r="B457" s="2" t="s">
        <v>48</v>
      </c>
      <c r="C457" s="2" t="s">
        <v>47</v>
      </c>
      <c r="D457" s="3" t="n">
        <v>0</v>
      </c>
      <c r="E457" s="3" t="n">
        <v>19.4740359554902</v>
      </c>
      <c r="F457" s="3" t="n">
        <v>0</v>
      </c>
      <c r="G457" s="3" t="n">
        <v>0</v>
      </c>
      <c r="H457" s="3" t="n">
        <v>0</v>
      </c>
    </row>
    <row r="458" customFormat="false" ht="12.75" hidden="false" customHeight="false" outlineLevel="0" collapsed="false">
      <c r="A458" s="2" t="s">
        <v>11</v>
      </c>
      <c r="B458" s="2" t="s">
        <v>48</v>
      </c>
      <c r="C458" s="2" t="s">
        <v>21</v>
      </c>
      <c r="D458" s="3" t="n">
        <v>0</v>
      </c>
      <c r="E458" s="3" t="n">
        <v>0.9324418667154</v>
      </c>
      <c r="F458" s="3" t="n">
        <v>0</v>
      </c>
      <c r="G458" s="3" t="n">
        <v>0</v>
      </c>
      <c r="H458" s="3" t="n">
        <v>0</v>
      </c>
    </row>
    <row r="459" customFormat="false" ht="12.75" hidden="false" customHeight="false" outlineLevel="0" collapsed="false">
      <c r="A459" s="2" t="s">
        <v>11</v>
      </c>
      <c r="B459" s="2" t="s">
        <v>49</v>
      </c>
      <c r="C459" s="2" t="s">
        <v>19</v>
      </c>
      <c r="D459" s="3" t="n">
        <v>0.2902088311111</v>
      </c>
      <c r="E459" s="3" t="n">
        <v>1.2702526007549</v>
      </c>
      <c r="F459" s="3" t="n">
        <v>2.8857025066213</v>
      </c>
      <c r="G459" s="3" t="n">
        <v>8.2648998634856</v>
      </c>
      <c r="H459" s="3" t="n">
        <v>1.0461433792211</v>
      </c>
    </row>
    <row r="460" customFormat="false" ht="12.75" hidden="false" customHeight="false" outlineLevel="0" collapsed="false">
      <c r="A460" s="2" t="s">
        <v>11</v>
      </c>
      <c r="B460" s="2" t="s">
        <v>49</v>
      </c>
      <c r="C460" s="2" t="s">
        <v>46</v>
      </c>
      <c r="D460" s="3" t="n">
        <v>0.5643450901553</v>
      </c>
      <c r="E460" s="3" t="n">
        <v>2.4979796237378</v>
      </c>
      <c r="F460" s="3" t="n">
        <v>1.1563198343223</v>
      </c>
      <c r="G460" s="3" t="n">
        <v>2.7948587817418</v>
      </c>
      <c r="H460" s="3" t="n">
        <v>0.3653701014559</v>
      </c>
    </row>
    <row r="461" customFormat="false" ht="12.75" hidden="false" customHeight="false" outlineLevel="0" collapsed="false">
      <c r="A461" s="2" t="s">
        <v>11</v>
      </c>
      <c r="B461" s="2" t="s">
        <v>49</v>
      </c>
      <c r="C461" s="2" t="s">
        <v>47</v>
      </c>
      <c r="D461" s="3" t="n">
        <v>0</v>
      </c>
      <c r="E461" s="3" t="n">
        <v>7.6268669874168</v>
      </c>
      <c r="F461" s="3" t="n">
        <v>0</v>
      </c>
      <c r="G461" s="3" t="n">
        <v>0</v>
      </c>
      <c r="H461" s="3" t="n">
        <v>0</v>
      </c>
    </row>
    <row r="462" customFormat="false" ht="12.75" hidden="false" customHeight="false" outlineLevel="0" collapsed="false">
      <c r="A462" s="2" t="s">
        <v>11</v>
      </c>
      <c r="B462" s="2" t="s">
        <v>49</v>
      </c>
      <c r="C462" s="2" t="s">
        <v>21</v>
      </c>
      <c r="D462" s="3" t="n">
        <v>0</v>
      </c>
      <c r="E462" s="3" t="n">
        <v>0.4602227730622</v>
      </c>
      <c r="F462" s="3" t="n">
        <v>0</v>
      </c>
      <c r="G462" s="3" t="n">
        <v>0</v>
      </c>
      <c r="H462" s="3" t="n">
        <v>0</v>
      </c>
    </row>
    <row r="463" customFormat="false" ht="12.75" hidden="false" customHeight="false" outlineLevel="0" collapsed="false">
      <c r="A463" s="2" t="s">
        <v>11</v>
      </c>
      <c r="B463" s="2" t="s">
        <v>20</v>
      </c>
      <c r="C463" s="2" t="s">
        <v>19</v>
      </c>
      <c r="D463" s="3" t="n">
        <v>2.2975463599699</v>
      </c>
      <c r="E463" s="3" t="n">
        <v>5.5278277553415</v>
      </c>
      <c r="F463" s="3" t="n">
        <v>9.5046119283526</v>
      </c>
      <c r="G463" s="3" t="n">
        <v>22.5124674086975</v>
      </c>
      <c r="H463" s="3" t="n">
        <v>2.2629399177335</v>
      </c>
    </row>
    <row r="464" customFormat="false" ht="12.75" hidden="false" customHeight="false" outlineLevel="0" collapsed="false">
      <c r="A464" s="2" t="s">
        <v>11</v>
      </c>
      <c r="B464" s="2" t="s">
        <v>20</v>
      </c>
      <c r="C464" s="2" t="s">
        <v>46</v>
      </c>
      <c r="D464" s="3" t="n">
        <v>2.8899087018061</v>
      </c>
      <c r="E464" s="3" t="n">
        <v>12.721346144363</v>
      </c>
      <c r="F464" s="3" t="n">
        <v>2.6680832774792</v>
      </c>
      <c r="G464" s="3" t="n">
        <v>8.7551393428628</v>
      </c>
      <c r="H464" s="3" t="n">
        <v>0.6247063240914</v>
      </c>
    </row>
    <row r="465" customFormat="false" ht="12.75" hidden="false" customHeight="false" outlineLevel="0" collapsed="false">
      <c r="A465" s="2" t="s">
        <v>11</v>
      </c>
      <c r="B465" s="2" t="s">
        <v>20</v>
      </c>
      <c r="C465" s="2" t="s">
        <v>47</v>
      </c>
      <c r="D465" s="3" t="n">
        <v>0</v>
      </c>
      <c r="E465" s="3" t="n">
        <v>17.6743125967365</v>
      </c>
      <c r="F465" s="3" t="n">
        <v>0</v>
      </c>
      <c r="G465" s="3" t="n">
        <v>0</v>
      </c>
      <c r="H465" s="3" t="n">
        <v>0</v>
      </c>
    </row>
    <row r="466" customFormat="false" ht="12.75" hidden="false" customHeight="false" outlineLevel="0" collapsed="false">
      <c r="A466" s="2" t="s">
        <v>11</v>
      </c>
      <c r="B466" s="2" t="s">
        <v>20</v>
      </c>
      <c r="C466" s="2" t="s">
        <v>21</v>
      </c>
      <c r="D466" s="3" t="n">
        <v>0</v>
      </c>
      <c r="E466" s="3" t="n">
        <v>1.9663936330031</v>
      </c>
      <c r="F466" s="3" t="n">
        <v>0</v>
      </c>
      <c r="G466" s="3" t="n">
        <v>0</v>
      </c>
      <c r="H466" s="3" t="n">
        <v>0</v>
      </c>
    </row>
    <row r="467" customFormat="false" ht="12.8" hidden="false" customHeight="false" outlineLevel="0" collapsed="false">
      <c r="D467" s="0" t="n">
        <f aca="false">SUM($D451:$D466)</f>
        <v>9.7044374572073</v>
      </c>
      <c r="E467" s="0" t="n">
        <f aca="false">SUM($E451:$E466)</f>
        <v>109.489031663295</v>
      </c>
      <c r="F467" s="0" t="n">
        <f aca="false">SUM($F451:$F466)</f>
        <v>26.8964712423053</v>
      </c>
      <c r="G467" s="0" t="n">
        <f aca="false">SUM($G451:$G466)</f>
        <v>69.8878655654963</v>
      </c>
      <c r="H467" s="0" t="n">
        <f aca="false">SUM($H451:$H466)</f>
        <v>7.2811236288548</v>
      </c>
      <c r="I467" s="9" t="n">
        <f aca="false">SUM($D467:$H467)</f>
        <v>223.258929557159</v>
      </c>
    </row>
    <row r="469" customFormat="false" ht="12.8" hidden="false" customHeight="false" outlineLevel="0" collapsed="false">
      <c r="A469" s="0" t="s">
        <v>50</v>
      </c>
    </row>
    <row r="470" customFormat="false" ht="12.75" hidden="false" customHeight="false" outlineLevel="0" collapsed="false">
      <c r="A470" s="1" t="s">
        <v>0</v>
      </c>
      <c r="B470" s="1" t="s">
        <v>38</v>
      </c>
      <c r="C470" s="1" t="s">
        <v>39</v>
      </c>
      <c r="D470" s="1" t="s">
        <v>51</v>
      </c>
      <c r="E470" s="1" t="s">
        <v>52</v>
      </c>
      <c r="F470" s="1" t="s">
        <v>53</v>
      </c>
      <c r="G470" s="1" t="s">
        <v>54</v>
      </c>
      <c r="H470" s="1" t="s">
        <v>55</v>
      </c>
    </row>
    <row r="471" customFormat="false" ht="13.4" hidden="false" customHeight="false" outlineLevel="0" collapsed="false">
      <c r="A471" s="2" t="s">
        <v>11</v>
      </c>
      <c r="B471" s="2" t="s">
        <v>45</v>
      </c>
      <c r="C471" s="2" t="s">
        <v>19</v>
      </c>
      <c r="D471" s="3" t="n">
        <v>0.7132988583755</v>
      </c>
      <c r="E471" s="3" t="n">
        <v>6.83421882521</v>
      </c>
      <c r="F471" s="3" t="n">
        <v>4.4261162821883</v>
      </c>
      <c r="G471" s="3" t="n">
        <v>15.489677445803</v>
      </c>
      <c r="H471" s="3" t="n">
        <v>2.5999844707957</v>
      </c>
    </row>
    <row r="472" customFormat="false" ht="12.75" hidden="false" customHeight="false" outlineLevel="0" collapsed="false">
      <c r="A472" s="2" t="s">
        <v>11</v>
      </c>
      <c r="B472" s="2" t="s">
        <v>45</v>
      </c>
      <c r="C472" s="2" t="s">
        <v>46</v>
      </c>
      <c r="D472" s="3" t="n">
        <v>0.3195287342265</v>
      </c>
      <c r="E472" s="3" t="n">
        <v>6.3886345644741</v>
      </c>
      <c r="F472" s="3" t="n">
        <v>0.1808643758771</v>
      </c>
      <c r="G472" s="3" t="n">
        <v>0.7341875458847</v>
      </c>
      <c r="H472" s="3" t="n">
        <v>0.1262848284545</v>
      </c>
    </row>
    <row r="473" customFormat="false" ht="12.75" hidden="false" customHeight="false" outlineLevel="0" collapsed="false">
      <c r="A473" s="2" t="s">
        <v>11</v>
      </c>
      <c r="B473" s="2" t="s">
        <v>45</v>
      </c>
      <c r="C473" s="2" t="s">
        <v>47</v>
      </c>
      <c r="D473" s="3" t="n">
        <v>0</v>
      </c>
      <c r="E473" s="3" t="n">
        <v>14.6521214066625</v>
      </c>
      <c r="F473" s="3" t="n">
        <v>0</v>
      </c>
      <c r="G473" s="3" t="n">
        <v>0</v>
      </c>
      <c r="H473" s="3" t="n">
        <v>0</v>
      </c>
    </row>
    <row r="474" customFormat="false" ht="12.75" hidden="false" customHeight="false" outlineLevel="0" collapsed="false">
      <c r="A474" s="2" t="s">
        <v>11</v>
      </c>
      <c r="B474" s="2" t="s">
        <v>45</v>
      </c>
      <c r="C474" s="2" t="s">
        <v>21</v>
      </c>
      <c r="D474" s="3" t="n">
        <v>0</v>
      </c>
      <c r="E474" s="3" t="n">
        <v>2.5011223171736</v>
      </c>
      <c r="F474" s="3" t="n">
        <v>0</v>
      </c>
      <c r="G474" s="3" t="n">
        <v>0</v>
      </c>
      <c r="H474" s="3" t="n">
        <v>0</v>
      </c>
    </row>
    <row r="475" customFormat="false" ht="12.75" hidden="false" customHeight="false" outlineLevel="0" collapsed="false">
      <c r="A475" s="2" t="s">
        <v>11</v>
      </c>
      <c r="B475" s="2" t="s">
        <v>48</v>
      </c>
      <c r="C475" s="2" t="s">
        <v>19</v>
      </c>
      <c r="D475" s="3" t="n">
        <v>1.1581246876839</v>
      </c>
      <c r="E475" s="3" t="n">
        <v>4.4455652890062</v>
      </c>
      <c r="F475" s="3" t="n">
        <v>5.2749567169352</v>
      </c>
      <c r="G475" s="3" t="n">
        <v>8.5184314987292</v>
      </c>
      <c r="H475" s="3" t="n">
        <v>0.3773544240326</v>
      </c>
    </row>
    <row r="476" customFormat="false" ht="12.75" hidden="false" customHeight="false" outlineLevel="0" collapsed="false">
      <c r="A476" s="2" t="s">
        <v>11</v>
      </c>
      <c r="B476" s="2" t="s">
        <v>48</v>
      </c>
      <c r="C476" s="2" t="s">
        <v>46</v>
      </c>
      <c r="D476" s="3" t="n">
        <v>1.0368166250408</v>
      </c>
      <c r="E476" s="3" t="n">
        <v>3.5043206407912</v>
      </c>
      <c r="F476" s="3" t="n">
        <v>2.0503025973138</v>
      </c>
      <c r="G476" s="3" t="n">
        <v>2.627450069103</v>
      </c>
      <c r="H476" s="3" t="n">
        <v>0.1161945380634</v>
      </c>
    </row>
    <row r="477" customFormat="false" ht="12.75" hidden="false" customHeight="false" outlineLevel="0" collapsed="false">
      <c r="A477" s="2" t="s">
        <v>11</v>
      </c>
      <c r="B477" s="2" t="s">
        <v>48</v>
      </c>
      <c r="C477" s="2" t="s">
        <v>47</v>
      </c>
      <c r="D477" s="3" t="n">
        <v>0</v>
      </c>
      <c r="E477" s="3" t="n">
        <v>19.4353133326085</v>
      </c>
      <c r="F477" s="3" t="n">
        <v>0</v>
      </c>
      <c r="G477" s="3" t="n">
        <v>0</v>
      </c>
      <c r="H477" s="3" t="n">
        <v>0</v>
      </c>
    </row>
    <row r="478" customFormat="false" ht="12.75" hidden="false" customHeight="false" outlineLevel="0" collapsed="false">
      <c r="A478" s="2" t="s">
        <v>11</v>
      </c>
      <c r="B478" s="2" t="s">
        <v>48</v>
      </c>
      <c r="C478" s="2" t="s">
        <v>21</v>
      </c>
      <c r="D478" s="3" t="n">
        <v>0</v>
      </c>
      <c r="E478" s="3" t="n">
        <v>0.896887971684</v>
      </c>
      <c r="F478" s="3" t="n">
        <v>0</v>
      </c>
      <c r="G478" s="3" t="n">
        <v>0</v>
      </c>
      <c r="H478" s="3" t="n">
        <v>0</v>
      </c>
    </row>
    <row r="479" customFormat="false" ht="12.75" hidden="false" customHeight="false" outlineLevel="0" collapsed="false">
      <c r="A479" s="2" t="s">
        <v>11</v>
      </c>
      <c r="B479" s="2" t="s">
        <v>49</v>
      </c>
      <c r="C479" s="2" t="s">
        <v>19</v>
      </c>
      <c r="D479" s="3" t="n">
        <v>0.3191367876086</v>
      </c>
      <c r="E479" s="3" t="n">
        <v>1.314806611997</v>
      </c>
      <c r="F479" s="3" t="n">
        <v>3.2022658695326</v>
      </c>
      <c r="G479" s="3" t="n">
        <v>7.785459564098</v>
      </c>
      <c r="H479" s="3" t="n">
        <v>1.159116988445</v>
      </c>
    </row>
    <row r="480" customFormat="false" ht="12.75" hidden="false" customHeight="false" outlineLevel="0" collapsed="false">
      <c r="A480" s="2" t="s">
        <v>11</v>
      </c>
      <c r="B480" s="2" t="s">
        <v>49</v>
      </c>
      <c r="C480" s="2" t="s">
        <v>46</v>
      </c>
      <c r="D480" s="3" t="n">
        <v>0.4912341977703</v>
      </c>
      <c r="E480" s="3" t="n">
        <v>2.1499991862602</v>
      </c>
      <c r="F480" s="3" t="n">
        <v>1.3104255996138</v>
      </c>
      <c r="G480" s="3" t="n">
        <v>2.9842097439584</v>
      </c>
      <c r="H480" s="3" t="n">
        <v>0.3577947561399</v>
      </c>
    </row>
    <row r="481" customFormat="false" ht="12.75" hidden="false" customHeight="false" outlineLevel="0" collapsed="false">
      <c r="A481" s="2" t="s">
        <v>11</v>
      </c>
      <c r="B481" s="2" t="s">
        <v>49</v>
      </c>
      <c r="C481" s="2" t="s">
        <v>47</v>
      </c>
      <c r="D481" s="3" t="n">
        <v>0</v>
      </c>
      <c r="E481" s="3" t="n">
        <v>7.5247397443575</v>
      </c>
      <c r="F481" s="3" t="n">
        <v>0</v>
      </c>
      <c r="G481" s="3" t="n">
        <v>0</v>
      </c>
      <c r="H481" s="3" t="n">
        <v>0</v>
      </c>
    </row>
    <row r="482" customFormat="false" ht="12.75" hidden="false" customHeight="false" outlineLevel="0" collapsed="false">
      <c r="A482" s="2" t="s">
        <v>11</v>
      </c>
      <c r="B482" s="2" t="s">
        <v>49</v>
      </c>
      <c r="C482" s="2" t="s">
        <v>21</v>
      </c>
      <c r="D482" s="3" t="n">
        <v>0</v>
      </c>
      <c r="E482" s="3" t="n">
        <v>0.4486227447139</v>
      </c>
      <c r="F482" s="3" t="n">
        <v>0</v>
      </c>
      <c r="G482" s="3" t="n">
        <v>0</v>
      </c>
      <c r="H482" s="3" t="n">
        <v>0</v>
      </c>
    </row>
    <row r="483" customFormat="false" ht="12.75" hidden="false" customHeight="false" outlineLevel="0" collapsed="false">
      <c r="A483" s="2" t="s">
        <v>11</v>
      </c>
      <c r="B483" s="2" t="s">
        <v>20</v>
      </c>
      <c r="C483" s="2" t="s">
        <v>19</v>
      </c>
      <c r="D483" s="3" t="n">
        <v>2.1128322131018</v>
      </c>
      <c r="E483" s="3" t="n">
        <v>5.5459315075278</v>
      </c>
      <c r="F483" s="3" t="n">
        <v>10.5991172802336</v>
      </c>
      <c r="G483" s="3" t="n">
        <v>22.8480227735633</v>
      </c>
      <c r="H483" s="3" t="n">
        <v>2.4955755030616</v>
      </c>
    </row>
    <row r="484" customFormat="false" ht="12.75" hidden="false" customHeight="false" outlineLevel="0" collapsed="false">
      <c r="A484" s="2" t="s">
        <v>11</v>
      </c>
      <c r="B484" s="2" t="s">
        <v>20</v>
      </c>
      <c r="C484" s="2" t="s">
        <v>46</v>
      </c>
      <c r="D484" s="3" t="n">
        <v>2.7777757123076</v>
      </c>
      <c r="E484" s="3" t="n">
        <v>11.5038764416453</v>
      </c>
      <c r="F484" s="3" t="n">
        <v>3.0814286041341</v>
      </c>
      <c r="G484" s="3" t="n">
        <v>9.4128316735729</v>
      </c>
      <c r="H484" s="3" t="n">
        <v>0.6177817570699</v>
      </c>
    </row>
    <row r="485" customFormat="false" ht="12.75" hidden="false" customHeight="false" outlineLevel="0" collapsed="false">
      <c r="A485" s="2" t="s">
        <v>11</v>
      </c>
      <c r="B485" s="2" t="s">
        <v>20</v>
      </c>
      <c r="C485" s="2" t="s">
        <v>47</v>
      </c>
      <c r="D485" s="3" t="n">
        <v>0</v>
      </c>
      <c r="E485" s="3" t="n">
        <v>17.416856680178</v>
      </c>
      <c r="F485" s="3" t="n">
        <v>0</v>
      </c>
      <c r="G485" s="3" t="n">
        <v>0</v>
      </c>
      <c r="H485" s="3" t="n">
        <v>0</v>
      </c>
    </row>
    <row r="486" customFormat="false" ht="12.75" hidden="false" customHeight="false" outlineLevel="0" collapsed="false">
      <c r="A486" s="2" t="s">
        <v>11</v>
      </c>
      <c r="B486" s="2" t="s">
        <v>20</v>
      </c>
      <c r="C486" s="2" t="s">
        <v>21</v>
      </c>
      <c r="D486" s="3" t="n">
        <v>0</v>
      </c>
      <c r="E486" s="3" t="n">
        <v>1.8988725297849</v>
      </c>
      <c r="F486" s="3" t="n">
        <v>0</v>
      </c>
      <c r="G486" s="3" t="n">
        <v>0</v>
      </c>
      <c r="H486" s="3" t="n">
        <v>0</v>
      </c>
    </row>
    <row r="487" customFormat="false" ht="12.8" hidden="false" customHeight="false" outlineLevel="0" collapsed="false">
      <c r="D487" s="0" t="n">
        <f aca="false">SUM($D471:$D486)</f>
        <v>8.928747816115</v>
      </c>
      <c r="E487" s="0" t="n">
        <f aca="false">SUM($E471:$E486)</f>
        <v>106.461889794075</v>
      </c>
      <c r="F487" s="0" t="n">
        <f aca="false">SUM($F471:$F486)</f>
        <v>30.1254773258285</v>
      </c>
      <c r="G487" s="0" t="n">
        <f aca="false">SUM($G471:$G486)</f>
        <v>70.4002703147125</v>
      </c>
      <c r="H487" s="0" t="n">
        <f aca="false">SUM($H471:$H486)</f>
        <v>7.8500872660626</v>
      </c>
      <c r="I487" s="9" t="n">
        <f aca="false">SUM($D487:$H487)</f>
        <v>223.766472516793</v>
      </c>
    </row>
    <row r="49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1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80" zoomScaleNormal="80" zoomScalePageLayoutView="100" workbookViewId="0">
      <selection pane="topLeft" activeCell="U2" activeCellId="1" sqref="A63:K74 U2"/>
    </sheetView>
  </sheetViews>
  <sheetFormatPr defaultRowHeight="12.75"/>
  <cols>
    <col collapsed="false" hidden="false" max="1" min="1" style="0" width="11.5714285714286"/>
    <col collapsed="false" hidden="false" max="2" min="2" style="0" width="32.0102040816327"/>
    <col collapsed="false" hidden="false" max="3" min="3" style="0" width="15.2295918367347"/>
    <col collapsed="false" hidden="false" max="10" min="4" style="0" width="11.5714285714286"/>
    <col collapsed="false" hidden="false" max="11" min="11" style="0" width="17.0255102040816"/>
    <col collapsed="false" hidden="false" max="12" min="12" style="0" width="18.0102040816327"/>
    <col collapsed="false" hidden="false" max="21" min="13" style="0" width="11.5714285714286"/>
    <col collapsed="false" hidden="false" max="22" min="22" style="0" width="21.3112244897959"/>
    <col collapsed="false" hidden="false" max="1025" min="23" style="0" width="11.5714285714286"/>
  </cols>
  <sheetData>
    <row r="1" customFormat="false" ht="14.9" hidden="false" customHeight="false" outlineLevel="0" collapsed="false">
      <c r="A1" s="1" t="s">
        <v>0</v>
      </c>
      <c r="B1" s="1" t="s">
        <v>56</v>
      </c>
      <c r="C1" s="1" t="s">
        <v>57</v>
      </c>
      <c r="D1" s="1" t="s">
        <v>58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0</v>
      </c>
      <c r="K1" s="1" t="s">
        <v>0</v>
      </c>
      <c r="L1" s="1" t="s">
        <v>56</v>
      </c>
      <c r="M1" s="1" t="s">
        <v>57</v>
      </c>
      <c r="N1" s="1" t="s">
        <v>58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0" t="s">
        <v>59</v>
      </c>
      <c r="U1" s="11" t="s">
        <v>0</v>
      </c>
      <c r="V1" s="11" t="s">
        <v>56</v>
      </c>
      <c r="W1" s="11" t="s">
        <v>57</v>
      </c>
      <c r="X1" s="11" t="s">
        <v>58</v>
      </c>
      <c r="Y1" s="11" t="s">
        <v>4</v>
      </c>
      <c r="Z1" s="11" t="s">
        <v>5</v>
      </c>
      <c r="AA1" s="11" t="s">
        <v>6</v>
      </c>
      <c r="AB1" s="11" t="s">
        <v>7</v>
      </c>
      <c r="AC1" s="11" t="s">
        <v>8</v>
      </c>
    </row>
    <row r="2" customFormat="false" ht="25.35" hidden="false" customHeight="false" outlineLevel="0" collapsed="false">
      <c r="A2" s="2" t="s">
        <v>11</v>
      </c>
      <c r="B2" s="2" t="s">
        <v>60</v>
      </c>
      <c r="C2" s="2" t="s">
        <v>18</v>
      </c>
      <c r="D2" s="3" t="n">
        <v>7.3902532756643</v>
      </c>
      <c r="E2" s="3" t="n">
        <v>5.8535485765269</v>
      </c>
      <c r="F2" s="3" t="n">
        <v>4.6119861523571</v>
      </c>
      <c r="G2" s="3" t="n">
        <v>3.8325038838352</v>
      </c>
      <c r="H2" s="3" t="n">
        <v>3.6072498988959</v>
      </c>
      <c r="I2" s="3" t="n">
        <v>9.2491602505674</v>
      </c>
      <c r="J2" s="12" t="s">
        <v>11</v>
      </c>
      <c r="K2" s="2" t="s">
        <v>11</v>
      </c>
      <c r="L2" s="2" t="s">
        <v>60</v>
      </c>
      <c r="M2" s="2" t="s">
        <v>18</v>
      </c>
      <c r="N2" s="3" t="n">
        <v>6.2583508411843</v>
      </c>
      <c r="O2" s="3" t="n">
        <v>5.0078103176659</v>
      </c>
      <c r="P2" s="3" t="n">
        <v>4.4149740152467</v>
      </c>
      <c r="Q2" s="3" t="n">
        <v>4.287387266164</v>
      </c>
      <c r="R2" s="3" t="n">
        <v>4.5899266408866</v>
      </c>
      <c r="S2" s="3" t="n">
        <v>11.2016239822076</v>
      </c>
      <c r="U2" s="4" t="str">
        <f aca="false">J$2</f>
        <v>AMS3</v>
      </c>
      <c r="V2" s="4" t="s">
        <v>60</v>
      </c>
      <c r="W2" s="4" t="s">
        <v>18</v>
      </c>
      <c r="X2" s="0" t="n">
        <f aca="false">$N$2/$D$2</f>
        <v>0.846838478701766</v>
      </c>
      <c r="Y2" s="0" t="n">
        <f aca="false">$O$2/$E$2</f>
        <v>0.855517000020729</v>
      </c>
      <c r="Z2" s="0" t="n">
        <f aca="false">$P$2/$F$2</f>
        <v>0.95728258268735</v>
      </c>
      <c r="AA2" s="0" t="n">
        <f aca="false">$Q$2/$G$2</f>
        <v>1.11869091229037</v>
      </c>
      <c r="AB2" s="0" t="n">
        <f aca="false">$R$2/$H$2</f>
        <v>1.27241715144035</v>
      </c>
      <c r="AC2" s="0" t="n">
        <f aca="false">$S$2/$I$2</f>
        <v>1.21109632428743</v>
      </c>
    </row>
    <row r="3" customFormat="false" ht="25.35" hidden="false" customHeight="false" outlineLevel="0" collapsed="false">
      <c r="A3" s="2" t="s">
        <v>11</v>
      </c>
      <c r="B3" s="2" t="s">
        <v>60</v>
      </c>
      <c r="C3" s="2" t="s">
        <v>20</v>
      </c>
      <c r="D3" s="3" t="n">
        <v>3.2636026263352</v>
      </c>
      <c r="E3" s="3" t="n">
        <v>4.554865199676</v>
      </c>
      <c r="F3" s="3" t="n">
        <v>5.4378753031487</v>
      </c>
      <c r="G3" s="3" t="n">
        <v>6.4928213744423</v>
      </c>
      <c r="H3" s="3" t="n">
        <v>7.7719181920829</v>
      </c>
      <c r="I3" s="3" t="n">
        <v>5.4292069624354</v>
      </c>
      <c r="J3" s="12" t="s">
        <v>11</v>
      </c>
      <c r="K3" s="2" t="s">
        <v>11</v>
      </c>
      <c r="L3" s="2" t="s">
        <v>60</v>
      </c>
      <c r="M3" s="2" t="s">
        <v>20</v>
      </c>
      <c r="N3" s="3" t="n">
        <v>3.3641977648352</v>
      </c>
      <c r="O3" s="3" t="n">
        <v>5.8115039680125</v>
      </c>
      <c r="P3" s="3" t="n">
        <v>7.6844293390297</v>
      </c>
      <c r="Q3" s="3" t="n">
        <v>9.4151255035885</v>
      </c>
      <c r="R3" s="3" t="n">
        <v>11.0877782157656</v>
      </c>
      <c r="S3" s="3" t="n">
        <v>6.7810629606088</v>
      </c>
      <c r="U3" s="4" t="str">
        <f aca="false">J$3</f>
        <v>AMS3</v>
      </c>
      <c r="V3" s="4" t="s">
        <v>60</v>
      </c>
      <c r="W3" s="4" t="s">
        <v>20</v>
      </c>
      <c r="X3" s="0" t="n">
        <f aca="false">$N$3/$D$3</f>
        <v>1.03082334156991</v>
      </c>
      <c r="Y3" s="0" t="n">
        <f aca="false">$O$3/$E$3</f>
        <v>1.27588934320732</v>
      </c>
      <c r="Z3" s="0" t="n">
        <f aca="false">$P$3/$F$3</f>
        <v>1.41313084810536</v>
      </c>
      <c r="AA3" s="0" t="n">
        <f aca="false">$Q$3/$G$3</f>
        <v>1.45008232332546</v>
      </c>
      <c r="AB3" s="0" t="n">
        <f aca="false">$R$3/$H$3</f>
        <v>1.42664628496225</v>
      </c>
      <c r="AC3" s="0" t="n">
        <f aca="false">$S$3/$I$3</f>
        <v>1.24899695434837</v>
      </c>
    </row>
    <row r="4" customFormat="false" ht="37.3" hidden="false" customHeight="false" outlineLevel="0" collapsed="false">
      <c r="A4" s="2" t="s">
        <v>11</v>
      </c>
      <c r="B4" s="2" t="s">
        <v>61</v>
      </c>
      <c r="C4" s="2" t="s">
        <v>18</v>
      </c>
      <c r="D4" s="3" t="n">
        <v>0.0035332709121</v>
      </c>
      <c r="E4" s="3" t="n">
        <v>0.0345851593059</v>
      </c>
      <c r="F4" s="3" t="n">
        <v>0.0627380134165</v>
      </c>
      <c r="G4" s="3" t="n">
        <v>0.1154114297605</v>
      </c>
      <c r="H4" s="3" t="n">
        <v>0.2423268363141</v>
      </c>
      <c r="I4" s="3" t="n">
        <v>1.732141114745</v>
      </c>
      <c r="J4" s="12" t="s">
        <v>11</v>
      </c>
      <c r="K4" s="2" t="s">
        <v>11</v>
      </c>
      <c r="L4" s="2" t="s">
        <v>61</v>
      </c>
      <c r="M4" s="2" t="s">
        <v>18</v>
      </c>
      <c r="N4" s="3" t="n">
        <v>0.0037658440103</v>
      </c>
      <c r="O4" s="3" t="n">
        <v>0.0431386527611</v>
      </c>
      <c r="P4" s="3" t="n">
        <v>0.0895699069345</v>
      </c>
      <c r="Q4" s="3" t="n">
        <v>0.1782764710754</v>
      </c>
      <c r="R4" s="3" t="n">
        <v>0.3616898193536</v>
      </c>
      <c r="S4" s="3" t="n">
        <v>1.9079311725764</v>
      </c>
      <c r="U4" s="4" t="str">
        <f aca="false">J$4</f>
        <v>AMS3</v>
      </c>
      <c r="V4" s="4" t="s">
        <v>61</v>
      </c>
      <c r="W4" s="4" t="s">
        <v>18</v>
      </c>
      <c r="X4" s="0" t="n">
        <f aca="false">$N$4/$D$4</f>
        <v>1.06582373782988</v>
      </c>
      <c r="Y4" s="0" t="n">
        <f aca="false">$O$4/$E$4</f>
        <v>1.24731687309998</v>
      </c>
      <c r="Z4" s="0" t="n">
        <f aca="false">$P$4/$F$4</f>
        <v>1.42768159297411</v>
      </c>
      <c r="AA4" s="0" t="n">
        <f aca="false">$Q$4/$G$4</f>
        <v>1.54470377366745</v>
      </c>
      <c r="AB4" s="0" t="n">
        <f aca="false">$R$4/$H$4</f>
        <v>1.49257021985293</v>
      </c>
      <c r="AC4" s="0" t="n">
        <f aca="false">$S$4/$I$4</f>
        <v>1.10148714578447</v>
      </c>
    </row>
    <row r="5" customFormat="false" ht="37.3" hidden="false" customHeight="false" outlineLevel="0" collapsed="false">
      <c r="A5" s="2" t="s">
        <v>11</v>
      </c>
      <c r="B5" s="2" t="s">
        <v>61</v>
      </c>
      <c r="C5" s="2" t="s">
        <v>20</v>
      </c>
      <c r="D5" s="3" t="n">
        <v>0.0331635976088</v>
      </c>
      <c r="E5" s="3" t="n">
        <v>0.191867217902</v>
      </c>
      <c r="F5" s="3" t="n">
        <v>0.2720000333579</v>
      </c>
      <c r="G5" s="3" t="n">
        <v>0.3375345174476</v>
      </c>
      <c r="H5" s="3" t="n">
        <v>0.4285499845167</v>
      </c>
      <c r="I5" s="3" t="n">
        <v>0.6517685507926</v>
      </c>
      <c r="J5" s="12" t="s">
        <v>11</v>
      </c>
      <c r="K5" s="2" t="s">
        <v>11</v>
      </c>
      <c r="L5" s="2" t="s">
        <v>61</v>
      </c>
      <c r="M5" s="2" t="s">
        <v>20</v>
      </c>
      <c r="N5" s="3" t="n">
        <v>0.0432068098256</v>
      </c>
      <c r="O5" s="3" t="n">
        <v>0.2487064226736</v>
      </c>
      <c r="P5" s="3" t="n">
        <v>0.3555705533042</v>
      </c>
      <c r="Q5" s="3" t="n">
        <v>0.4444809519958</v>
      </c>
      <c r="R5" s="3" t="n">
        <v>0.5547830352485</v>
      </c>
      <c r="S5" s="3" t="n">
        <v>0.711540774294</v>
      </c>
      <c r="U5" s="4" t="str">
        <f aca="false">J$5</f>
        <v>AMS3</v>
      </c>
      <c r="V5" s="4" t="s">
        <v>61</v>
      </c>
      <c r="W5" s="4" t="s">
        <v>20</v>
      </c>
      <c r="X5" s="0" t="n">
        <f aca="false">$N$5/$D$5</f>
        <v>1.30283844157291</v>
      </c>
      <c r="Y5" s="0" t="n">
        <f aca="false">$O$5/$E$5</f>
        <v>1.29624239822267</v>
      </c>
      <c r="Z5" s="0" t="n">
        <f aca="false">$P$5/$F$5</f>
        <v>1.30724452094584</v>
      </c>
      <c r="AA5" s="0" t="n">
        <f aca="false">$Q$5/$G$5</f>
        <v>1.31684591951341</v>
      </c>
      <c r="AB5" s="0" t="n">
        <f aca="false">$R$5/$H$5</f>
        <v>1.29455852360877</v>
      </c>
      <c r="AC5" s="0" t="n">
        <f aca="false">$S$5/$I$5</f>
        <v>1.09170774415045</v>
      </c>
    </row>
    <row r="6" customFormat="false" ht="25.35" hidden="false" customHeight="false" outlineLevel="0" collapsed="false">
      <c r="A6" s="2" t="s">
        <v>11</v>
      </c>
      <c r="B6" s="2" t="s">
        <v>62</v>
      </c>
      <c r="C6" s="2" t="s">
        <v>13</v>
      </c>
      <c r="D6" s="3" t="n">
        <v>0.3708589979238</v>
      </c>
      <c r="E6" s="3" t="n">
        <v>0.2805119112154</v>
      </c>
      <c r="F6" s="3" t="n">
        <v>0.1928123025758</v>
      </c>
      <c r="G6" s="3" t="n">
        <v>0.1296341196617</v>
      </c>
      <c r="H6" s="3" t="n">
        <v>0.0704624940618001</v>
      </c>
      <c r="I6" s="3" t="n">
        <v>0.0299465768498</v>
      </c>
      <c r="J6" s="12" t="s">
        <v>11</v>
      </c>
      <c r="K6" s="2" t="s">
        <v>11</v>
      </c>
      <c r="L6" s="2" t="s">
        <v>62</v>
      </c>
      <c r="M6" s="2" t="s">
        <v>13</v>
      </c>
      <c r="N6" s="3" t="n">
        <v>0.3115215610075</v>
      </c>
      <c r="O6" s="3" t="n">
        <v>0.2356300048541</v>
      </c>
      <c r="P6" s="3" t="n">
        <v>0.1620775765328</v>
      </c>
      <c r="Q6" s="3" t="n">
        <v>0.1092058540661</v>
      </c>
      <c r="R6" s="3" t="n">
        <v>0.0597236174565</v>
      </c>
      <c r="S6" s="3" t="n">
        <v>0.0263415514003</v>
      </c>
      <c r="U6" s="4" t="str">
        <f aca="false">J$6</f>
        <v>AMS3</v>
      </c>
      <c r="V6" s="4" t="s">
        <v>62</v>
      </c>
      <c r="W6" s="4" t="s">
        <v>13</v>
      </c>
      <c r="X6" s="0" t="n">
        <f aca="false">$N$6/$D$6</f>
        <v>0.840000007419284</v>
      </c>
      <c r="Y6" s="0" t="n">
        <f aca="false">$O$6/$E$6</f>
        <v>0.83999999797928</v>
      </c>
      <c r="Z6" s="0" t="n">
        <f aca="false">$P$6/$F$6</f>
        <v>0.840597691991582</v>
      </c>
      <c r="AA6" s="0" t="n">
        <f aca="false">$Q$6/$G$6</f>
        <v>0.842415980847398</v>
      </c>
      <c r="AB6" s="0" t="n">
        <f aca="false">$R$6/$H$6</f>
        <v>0.84759442951478</v>
      </c>
      <c r="AC6" s="0" t="n">
        <f aca="false">$S$6/$I$6</f>
        <v>0.879618112361177</v>
      </c>
    </row>
    <row r="7" customFormat="false" ht="37.3" hidden="false" customHeight="false" outlineLevel="0" collapsed="false">
      <c r="A7" s="2" t="s">
        <v>11</v>
      </c>
      <c r="B7" s="2" t="s">
        <v>63</v>
      </c>
      <c r="C7" s="2" t="s">
        <v>13</v>
      </c>
      <c r="D7" s="3" t="n">
        <v>0.000118909144</v>
      </c>
      <c r="E7" s="3" t="n">
        <v>0.0005603749999</v>
      </c>
      <c r="F7" s="3" t="n">
        <v>0.0006453656732</v>
      </c>
      <c r="G7" s="3" t="n">
        <v>0.0007251728849</v>
      </c>
      <c r="H7" s="3" t="n">
        <v>0.0025486054753</v>
      </c>
      <c r="I7" s="3" t="n">
        <v>0.0133215746696</v>
      </c>
      <c r="J7" s="12" t="s">
        <v>11</v>
      </c>
      <c r="K7" s="2" t="s">
        <v>11</v>
      </c>
      <c r="L7" s="2" t="s">
        <v>63</v>
      </c>
      <c r="M7" s="2" t="s">
        <v>13</v>
      </c>
      <c r="N7" s="3" t="n">
        <v>0.0001189091399</v>
      </c>
      <c r="O7" s="3" t="n">
        <v>0.0005603749973</v>
      </c>
      <c r="P7" s="3" t="n">
        <v>0.0006453656906</v>
      </c>
      <c r="Q7" s="3" t="n">
        <v>0.0007251728784</v>
      </c>
      <c r="R7" s="3" t="n">
        <v>0.0025486053763</v>
      </c>
      <c r="S7" s="3" t="n">
        <v>0.01332157482</v>
      </c>
      <c r="U7" s="4" t="str">
        <f aca="false">J$7</f>
        <v>AMS3</v>
      </c>
      <c r="V7" s="4" t="s">
        <v>63</v>
      </c>
      <c r="W7" s="4" t="s">
        <v>13</v>
      </c>
      <c r="X7" s="0" t="n">
        <f aca="false">$N$7/$D$7</f>
        <v>0.999999965519893</v>
      </c>
      <c r="Y7" s="0" t="n">
        <f aca="false">$O$7/$E$7</f>
        <v>0.99999999536025</v>
      </c>
      <c r="Z7" s="0" t="n">
        <f aca="false">$P$7/$F$7</f>
        <v>1.00000002696146</v>
      </c>
      <c r="AA7" s="0" t="n">
        <f aca="false">$Q$7/$G$7</f>
        <v>0.99999999103662</v>
      </c>
      <c r="AB7" s="0" t="n">
        <f aca="false">$R$7/$H$7</f>
        <v>0.999999961155227</v>
      </c>
      <c r="AC7" s="0" t="n">
        <f aca="false">$S$7/$I$7</f>
        <v>1.00000001128996</v>
      </c>
    </row>
    <row r="8" customFormat="false" ht="25.35" hidden="false" customHeight="false" outlineLevel="0" collapsed="false">
      <c r="A8" s="2" t="s">
        <v>11</v>
      </c>
      <c r="B8" s="2" t="s">
        <v>64</v>
      </c>
      <c r="C8" s="2" t="s">
        <v>16</v>
      </c>
      <c r="D8" s="3" t="n">
        <v>0</v>
      </c>
      <c r="E8" s="3" t="n">
        <v>0.0020027699378</v>
      </c>
      <c r="F8" s="3" t="n">
        <v>0.0042226409981</v>
      </c>
      <c r="G8" s="3" t="n">
        <v>0.0054530514218</v>
      </c>
      <c r="H8" s="3" t="n">
        <v>0.0054519940366</v>
      </c>
      <c r="I8" s="3" t="n">
        <v>0.0001791714627</v>
      </c>
      <c r="J8" s="12" t="s">
        <v>11</v>
      </c>
      <c r="K8" s="2" t="s">
        <v>11</v>
      </c>
      <c r="L8" s="2" t="s">
        <v>64</v>
      </c>
      <c r="M8" s="2" t="s">
        <v>16</v>
      </c>
      <c r="N8" s="3" t="n">
        <v>0</v>
      </c>
      <c r="O8" s="3" t="n">
        <v>0.0014539320309</v>
      </c>
      <c r="P8" s="3" t="n">
        <v>0.0030821083261</v>
      </c>
      <c r="Q8" s="3" t="n">
        <v>0.003979193721</v>
      </c>
      <c r="R8" s="3" t="n">
        <v>0.0039791888973</v>
      </c>
      <c r="S8" s="3" t="n">
        <v>0.0001315075257</v>
      </c>
      <c r="U8" s="4" t="str">
        <f aca="false">J$8</f>
        <v>AMS3</v>
      </c>
      <c r="V8" s="4" t="s">
        <v>64</v>
      </c>
      <c r="W8" s="4" t="s">
        <v>16</v>
      </c>
      <c r="X8" s="0" t="e">
        <f aca="false">$N$8/$D$8</f>
        <v>#DIV/0!</v>
      </c>
      <c r="Y8" s="0" t="n">
        <f aca="false">$O$8/$E$8</f>
        <v>0.725960582620445</v>
      </c>
      <c r="Z8" s="0" t="n">
        <f aca="false">$P$8/$F$8</f>
        <v>0.729900630313306</v>
      </c>
      <c r="AA8" s="0" t="n">
        <f aca="false">$Q$8/$G$8</f>
        <v>0.729718723189026</v>
      </c>
      <c r="AB8" s="0" t="n">
        <f aca="false">$R$8/$H$8</f>
        <v>0.729859363489238</v>
      </c>
      <c r="AC8" s="0" t="n">
        <f aca="false">$S$8/$I$8</f>
        <v>0.733975844803995</v>
      </c>
    </row>
    <row r="9" customFormat="false" ht="25.35" hidden="false" customHeight="false" outlineLevel="0" collapsed="false">
      <c r="A9" s="2" t="s">
        <v>11</v>
      </c>
      <c r="B9" s="2" t="s">
        <v>65</v>
      </c>
      <c r="C9" s="2" t="s">
        <v>14</v>
      </c>
      <c r="D9" s="3" t="n">
        <v>0.3172201484065</v>
      </c>
      <c r="E9" s="3" t="n">
        <v>2.6726492974128</v>
      </c>
      <c r="F9" s="3" t="n">
        <v>4.9000283577577</v>
      </c>
      <c r="G9" s="3" t="n">
        <v>5.7815649795876</v>
      </c>
      <c r="H9" s="3" t="n">
        <v>5.3484098861246</v>
      </c>
      <c r="I9" s="3" t="n">
        <v>0.6899488296263</v>
      </c>
      <c r="J9" s="12" t="s">
        <v>11</v>
      </c>
      <c r="K9" s="2" t="s">
        <v>11</v>
      </c>
      <c r="L9" s="2" t="s">
        <v>65</v>
      </c>
      <c r="M9" s="2" t="s">
        <v>14</v>
      </c>
      <c r="N9" s="3" t="n">
        <v>0.298597690745</v>
      </c>
      <c r="O9" s="3" t="n">
        <v>2.5087979382891</v>
      </c>
      <c r="P9" s="3" t="n">
        <v>4.5914437765262</v>
      </c>
      <c r="Q9" s="3" t="n">
        <v>5.4113212194016</v>
      </c>
      <c r="R9" s="3" t="n">
        <v>5.0046448287602</v>
      </c>
      <c r="S9" s="3" t="n">
        <v>0.6429436828145</v>
      </c>
      <c r="U9" s="4" t="str">
        <f aca="false">J$9</f>
        <v>AMS3</v>
      </c>
      <c r="V9" s="4" t="s">
        <v>65</v>
      </c>
      <c r="W9" s="4" t="s">
        <v>14</v>
      </c>
      <c r="X9" s="0" t="n">
        <f aca="false">$N$9/$D$9</f>
        <v>0.941294846008216</v>
      </c>
      <c r="Y9" s="0" t="n">
        <f aca="false">$O$9/$E$9</f>
        <v>0.938693281126591</v>
      </c>
      <c r="Z9" s="0" t="n">
        <f aca="false">$P$9/$F$9</f>
        <v>0.937023919312028</v>
      </c>
      <c r="AA9" s="0" t="n">
        <f aca="false">$Q$9/$G$9</f>
        <v>0.935961325092223</v>
      </c>
      <c r="AB9" s="0" t="n">
        <f aca="false">$R$9/$H$9</f>
        <v>0.935725745654567</v>
      </c>
      <c r="AC9" s="0" t="n">
        <f aca="false">$S$9/$I$9</f>
        <v>0.931871546419957</v>
      </c>
    </row>
    <row r="10" customFormat="false" ht="13.4" hidden="false" customHeight="false" outlineLevel="0" collapsed="false">
      <c r="A10" s="2" t="s">
        <v>11</v>
      </c>
      <c r="B10" s="2" t="s">
        <v>66</v>
      </c>
      <c r="C10" s="2" t="s">
        <v>16</v>
      </c>
      <c r="D10" s="3" t="n">
        <v>26.1770274291267</v>
      </c>
      <c r="E10" s="3" t="n">
        <v>20.2344614983677</v>
      </c>
      <c r="F10" s="3" t="n">
        <v>13.8302185834635</v>
      </c>
      <c r="G10" s="3" t="n">
        <v>8.6243399662577</v>
      </c>
      <c r="H10" s="3" t="n">
        <v>3.8393218554816</v>
      </c>
      <c r="I10" s="3" t="n">
        <v>0.0093551913954</v>
      </c>
      <c r="J10" s="12" t="s">
        <v>11</v>
      </c>
      <c r="K10" s="2" t="s">
        <v>11</v>
      </c>
      <c r="L10" s="2" t="s">
        <v>66</v>
      </c>
      <c r="M10" s="2" t="s">
        <v>16</v>
      </c>
      <c r="N10" s="3" t="n">
        <v>16.3947850392575</v>
      </c>
      <c r="O10" s="3" t="n">
        <v>12.6682356108853</v>
      </c>
      <c r="P10" s="3" t="n">
        <v>8.6616531065856</v>
      </c>
      <c r="Q10" s="3" t="n">
        <v>5.3990571566884</v>
      </c>
      <c r="R10" s="3" t="n">
        <v>2.4000668810765</v>
      </c>
      <c r="S10" s="3" t="n">
        <v>0.0057049491676</v>
      </c>
      <c r="U10" s="4" t="str">
        <f aca="false">J$10</f>
        <v>AMS3</v>
      </c>
      <c r="V10" s="4" t="s">
        <v>66</v>
      </c>
      <c r="W10" s="4" t="s">
        <v>16</v>
      </c>
      <c r="X10" s="0" t="n">
        <f aca="false">$N$10/$D$10</f>
        <v>0.626304307608866</v>
      </c>
      <c r="Y10" s="0" t="n">
        <f aca="false">$O$10/$E$10</f>
        <v>0.626072288205309</v>
      </c>
      <c r="Z10" s="0" t="n">
        <f aca="false">$P$10/$F$10</f>
        <v>0.626284613964247</v>
      </c>
      <c r="AA10" s="0" t="n">
        <f aca="false">$Q$10/$G$10</f>
        <v>0.626025548367984</v>
      </c>
      <c r="AB10" s="0" t="n">
        <f aca="false">$R$10/$H$10</f>
        <v>0.625127814603456</v>
      </c>
      <c r="AC10" s="0" t="n">
        <f aca="false">$S$10/$I$10</f>
        <v>0.609816403158268</v>
      </c>
    </row>
    <row r="11" customFormat="false" ht="13.4" hidden="false" customHeight="false" outlineLevel="0" collapsed="false">
      <c r="A11" s="2" t="s">
        <v>11</v>
      </c>
      <c r="B11" s="2" t="s">
        <v>67</v>
      </c>
      <c r="C11" s="2" t="s">
        <v>14</v>
      </c>
      <c r="D11" s="3" t="n">
        <v>50.6765968451859</v>
      </c>
      <c r="E11" s="3" t="n">
        <v>48.5614570496457</v>
      </c>
      <c r="F11" s="3" t="n">
        <v>39.8056955062213</v>
      </c>
      <c r="G11" s="3" t="n">
        <v>29.7186837372597</v>
      </c>
      <c r="H11" s="3" t="n">
        <v>19.5157563234857</v>
      </c>
      <c r="I11" s="3" t="n">
        <v>0.7164053528631</v>
      </c>
      <c r="J11" s="12" t="s">
        <v>11</v>
      </c>
      <c r="K11" s="2" t="s">
        <v>11</v>
      </c>
      <c r="L11" s="2" t="s">
        <v>67</v>
      </c>
      <c r="M11" s="2" t="s">
        <v>14</v>
      </c>
      <c r="N11" s="3" t="n">
        <v>40.2184639751753</v>
      </c>
      <c r="O11" s="3" t="n">
        <v>38.7601767473636</v>
      </c>
      <c r="P11" s="3" t="n">
        <v>32.1053642236471</v>
      </c>
      <c r="Q11" s="3" t="n">
        <v>24.2433831926518</v>
      </c>
      <c r="R11" s="3" t="n">
        <v>16.123950180829</v>
      </c>
      <c r="S11" s="3" t="n">
        <v>0.6220105984541</v>
      </c>
      <c r="U11" s="4" t="str">
        <f aca="false">J$11</f>
        <v>AMS3</v>
      </c>
      <c r="V11" s="4" t="s">
        <v>67</v>
      </c>
      <c r="W11" s="4" t="s">
        <v>14</v>
      </c>
      <c r="X11" s="0" t="n">
        <f aca="false">$N$11/$D$11</f>
        <v>0.793629929374311</v>
      </c>
      <c r="Y11" s="0" t="n">
        <f aca="false">$O$11/$E$11</f>
        <v>0.798167499540593</v>
      </c>
      <c r="Z11" s="0" t="n">
        <f aca="false">$P$11/$F$11</f>
        <v>0.806552022652871</v>
      </c>
      <c r="AA11" s="0" t="n">
        <f aca="false">$Q$11/$G$11</f>
        <v>0.815762346912314</v>
      </c>
      <c r="AB11" s="0" t="n">
        <f aca="false">$R$11/$H$11</f>
        <v>0.826201655399083</v>
      </c>
      <c r="AC11" s="0" t="n">
        <f aca="false">$S$11/$I$11</f>
        <v>0.868238345746925</v>
      </c>
    </row>
    <row r="12" customFormat="false" ht="13.4" hidden="false" customHeight="false" outlineLevel="0" collapsed="false">
      <c r="A12" s="2" t="s">
        <v>11</v>
      </c>
      <c r="B12" s="2" t="s">
        <v>68</v>
      </c>
      <c r="C12" s="2" t="s">
        <v>13</v>
      </c>
      <c r="D12" s="3" t="n">
        <v>0.4469240524513</v>
      </c>
      <c r="E12" s="3" t="n">
        <v>0.3851493216837</v>
      </c>
      <c r="F12" s="3" t="n">
        <v>0.3868315864539</v>
      </c>
      <c r="G12" s="3" t="n">
        <v>0.5257725742442</v>
      </c>
      <c r="H12" s="3" t="n">
        <v>0.6647670502788</v>
      </c>
      <c r="I12" s="3" t="n">
        <v>0.5511782707874</v>
      </c>
      <c r="J12" s="12" t="s">
        <v>11</v>
      </c>
      <c r="K12" s="2" t="s">
        <v>11</v>
      </c>
      <c r="L12" s="2" t="s">
        <v>68</v>
      </c>
      <c r="M12" s="2" t="s">
        <v>13</v>
      </c>
      <c r="N12" s="3" t="n">
        <v>0.922629985094</v>
      </c>
      <c r="O12" s="3" t="n">
        <v>0.7951022585467</v>
      </c>
      <c r="P12" s="3" t="n">
        <v>0.8069560443963</v>
      </c>
      <c r="Q12" s="3" t="n">
        <v>1.1185490963266</v>
      </c>
      <c r="R12" s="3" t="n">
        <v>1.4288693949853</v>
      </c>
      <c r="S12" s="3" t="n">
        <v>1.1936665284454</v>
      </c>
      <c r="U12" s="4" t="str">
        <f aca="false">J$12</f>
        <v>AMS3</v>
      </c>
      <c r="V12" s="4" t="s">
        <v>68</v>
      </c>
      <c r="W12" s="4" t="s">
        <v>13</v>
      </c>
      <c r="X12" s="0" t="n">
        <f aca="false">$N$12/$D$12</f>
        <v>2.06439993558981</v>
      </c>
      <c r="Y12" s="0" t="n">
        <f aca="false">$O$12/$E$12</f>
        <v>2.06439999704756</v>
      </c>
      <c r="Z12" s="0" t="n">
        <f aca="false">$P$12/$F$12</f>
        <v>2.0860655454579</v>
      </c>
      <c r="AA12" s="0" t="n">
        <f aca="false">$Q$12/$G$12</f>
        <v>2.12743903185616</v>
      </c>
      <c r="AB12" s="0" t="n">
        <f aca="false">$R$12/$H$12</f>
        <v>2.149428727531</v>
      </c>
      <c r="AC12" s="0" t="n">
        <f aca="false">$S$12/$I$12</f>
        <v>2.16566325581042</v>
      </c>
    </row>
    <row r="13" customFormat="false" ht="13.4" hidden="false" customHeight="false" outlineLevel="0" collapsed="false">
      <c r="A13" s="2" t="s">
        <v>11</v>
      </c>
      <c r="B13" s="2" t="s">
        <v>69</v>
      </c>
      <c r="C13" s="2" t="s">
        <v>13</v>
      </c>
      <c r="D13" s="3" t="n">
        <v>1.343654E-007</v>
      </c>
      <c r="E13" s="3" t="n">
        <v>3.51627926E-005</v>
      </c>
      <c r="F13" s="3" t="n">
        <v>0.0059373975388</v>
      </c>
      <c r="G13" s="3" t="n">
        <v>0.0214271568554</v>
      </c>
      <c r="H13" s="3" t="n">
        <v>0.0375418640196</v>
      </c>
      <c r="I13" s="3" t="n">
        <v>0.0225674201948</v>
      </c>
      <c r="J13" s="12" t="s">
        <v>11</v>
      </c>
      <c r="K13" s="2" t="s">
        <v>11</v>
      </c>
      <c r="L13" s="2" t="s">
        <v>69</v>
      </c>
      <c r="M13" s="2" t="s">
        <v>13</v>
      </c>
      <c r="N13" s="3" t="n">
        <v>3.819335E-007</v>
      </c>
      <c r="O13" s="3" t="n">
        <v>9.99502375E-005</v>
      </c>
      <c r="P13" s="3" t="n">
        <v>0.016877054242</v>
      </c>
      <c r="Q13" s="3" t="n">
        <v>0.0609066951253</v>
      </c>
      <c r="R13" s="3" t="n">
        <v>0.1067127474212</v>
      </c>
      <c r="S13" s="3" t="n">
        <v>0.0641478922092</v>
      </c>
      <c r="U13" s="4" t="str">
        <f aca="false">J$13</f>
        <v>AMS3</v>
      </c>
      <c r="V13" s="4" t="s">
        <v>69</v>
      </c>
      <c r="W13" s="4" t="s">
        <v>13</v>
      </c>
      <c r="X13" s="0" t="n">
        <f aca="false">$N$13/$D$13</f>
        <v>2.84249888736237</v>
      </c>
      <c r="Y13" s="0" t="n">
        <f aca="false">$O$13/$E$13</f>
        <v>2.84249998676157</v>
      </c>
      <c r="Z13" s="0" t="n">
        <f aca="false">$P$13/$F$13</f>
        <v>2.84250029271427</v>
      </c>
      <c r="AA13" s="0" t="n">
        <f aca="false">$Q$13/$G$13</f>
        <v>2.84250008231729</v>
      </c>
      <c r="AB13" s="0" t="n">
        <f aca="false">$R$13/$H$13</f>
        <v>2.84249997191101</v>
      </c>
      <c r="AC13" s="0" t="n">
        <f aca="false">$S$13/$I$13</f>
        <v>2.84250001353637</v>
      </c>
    </row>
    <row r="14" customFormat="false" ht="13.4" hidden="false" customHeight="false" outlineLevel="0" collapsed="false">
      <c r="A14" s="2" t="s">
        <v>11</v>
      </c>
      <c r="B14" s="2" t="s">
        <v>70</v>
      </c>
      <c r="C14" s="2" t="s">
        <v>13</v>
      </c>
      <c r="D14" s="3" t="n">
        <v>13.1231562971184</v>
      </c>
      <c r="E14" s="3" t="n">
        <v>11.6600665342601</v>
      </c>
      <c r="F14" s="3" t="n">
        <v>9.4208182306672</v>
      </c>
      <c r="G14" s="3" t="n">
        <v>7.9300343005912</v>
      </c>
      <c r="H14" s="3" t="n">
        <v>6.7525718340215</v>
      </c>
      <c r="I14" s="3" t="n">
        <v>4.6151484542856</v>
      </c>
      <c r="J14" s="12" t="s">
        <v>11</v>
      </c>
      <c r="K14" s="2" t="s">
        <v>11</v>
      </c>
      <c r="L14" s="2" t="s">
        <v>70</v>
      </c>
      <c r="M14" s="2" t="s">
        <v>13</v>
      </c>
      <c r="N14" s="3" t="n">
        <v>12.0661862156585</v>
      </c>
      <c r="O14" s="3" t="n">
        <v>10.721744450388</v>
      </c>
      <c r="P14" s="3" t="n">
        <v>8.6915914994014</v>
      </c>
      <c r="Q14" s="3" t="n">
        <v>7.371328476994</v>
      </c>
      <c r="R14" s="3" t="n">
        <v>6.3453762729252</v>
      </c>
      <c r="S14" s="3" t="n">
        <v>4.452954008009</v>
      </c>
      <c r="U14" s="4" t="str">
        <f aca="false">J$14</f>
        <v>AMS3</v>
      </c>
      <c r="V14" s="4" t="s">
        <v>70</v>
      </c>
      <c r="W14" s="4" t="s">
        <v>13</v>
      </c>
      <c r="X14" s="0" t="n">
        <f aca="false">$N$14/$D$14</f>
        <v>0.919457632178625</v>
      </c>
      <c r="Y14" s="0" t="n">
        <f aca="false">$O$14/$E$14</f>
        <v>0.919526867096763</v>
      </c>
      <c r="Z14" s="0" t="n">
        <f aca="false">$P$14/$F$14</f>
        <v>0.92259411938424</v>
      </c>
      <c r="AA14" s="0" t="n">
        <f aca="false">$Q$14/$G$14</f>
        <v>0.929545598112287</v>
      </c>
      <c r="AB14" s="0" t="n">
        <f aca="false">$R$14/$H$14</f>
        <v>0.939697707613457</v>
      </c>
      <c r="AC14" s="0" t="n">
        <f aca="false">$S$14/$I$14</f>
        <v>0.964856071720513</v>
      </c>
    </row>
    <row r="15" customFormat="false" ht="25.35" hidden="false" customHeight="false" outlineLevel="0" collapsed="false">
      <c r="A15" s="2" t="s">
        <v>11</v>
      </c>
      <c r="B15" s="2" t="s">
        <v>71</v>
      </c>
      <c r="C15" s="2" t="s">
        <v>13</v>
      </c>
      <c r="D15" s="3" t="n">
        <v>0.0685389095634</v>
      </c>
      <c r="E15" s="3" t="n">
        <v>0.3585183946041</v>
      </c>
      <c r="F15" s="3" t="n">
        <v>0.5792328760372</v>
      </c>
      <c r="G15" s="3" t="n">
        <v>0.7931539841894</v>
      </c>
      <c r="H15" s="3" t="n">
        <v>1.0930581611497</v>
      </c>
      <c r="I15" s="3" t="n">
        <v>1.1271742361223</v>
      </c>
      <c r="J15" s="12" t="s">
        <v>11</v>
      </c>
      <c r="K15" s="2" t="s">
        <v>11</v>
      </c>
      <c r="L15" s="2" t="s">
        <v>71</v>
      </c>
      <c r="M15" s="2" t="s">
        <v>13</v>
      </c>
      <c r="N15" s="3" t="n">
        <v>0.0685388998541</v>
      </c>
      <c r="O15" s="3" t="n">
        <v>0.358518340694</v>
      </c>
      <c r="P15" s="3" t="n">
        <v>0.5792328140473</v>
      </c>
      <c r="Q15" s="3" t="n">
        <v>0.7931539156098</v>
      </c>
      <c r="R15" s="3" t="n">
        <v>1.093057514561</v>
      </c>
      <c r="S15" s="3" t="n">
        <v>1.1271721472272</v>
      </c>
      <c r="U15" s="4" t="str">
        <f aca="false">J$15</f>
        <v>AMS3</v>
      </c>
      <c r="V15" s="4" t="s">
        <v>71</v>
      </c>
      <c r="W15" s="4" t="s">
        <v>13</v>
      </c>
      <c r="X15" s="0" t="n">
        <f aca="false">$N$15/$D$15</f>
        <v>0.999999858338861</v>
      </c>
      <c r="Y15" s="0" t="n">
        <f aca="false">$O$15/$E$15</f>
        <v>0.999999849630867</v>
      </c>
      <c r="Z15" s="0" t="n">
        <f aca="false">$P$15/$F$15</f>
        <v>0.999999892979314</v>
      </c>
      <c r="AA15" s="0" t="n">
        <f aca="false">$Q$15/$G$15</f>
        <v>0.999999913535579</v>
      </c>
      <c r="AB15" s="0" t="n">
        <f aca="false">$R$15/$H$15</f>
        <v>0.999999408459016</v>
      </c>
      <c r="AC15" s="0" t="n">
        <f aca="false">$S$15/$I$15</f>
        <v>0.999998146785978</v>
      </c>
    </row>
    <row r="16" customFormat="false" ht="13.4" hidden="false" customHeight="false" outlineLevel="0" collapsed="false">
      <c r="A16" s="2" t="s">
        <v>11</v>
      </c>
      <c r="B16" s="2" t="s">
        <v>72</v>
      </c>
      <c r="C16" s="2" t="s">
        <v>13</v>
      </c>
      <c r="D16" s="3" t="n">
        <v>2.5100472782002</v>
      </c>
      <c r="E16" s="3" t="n">
        <v>2.6684762261112</v>
      </c>
      <c r="F16" s="3" t="n">
        <v>2.8412295102703</v>
      </c>
      <c r="G16" s="3" t="n">
        <v>3.580314004397</v>
      </c>
      <c r="H16" s="3" t="n">
        <v>4.6227536284342</v>
      </c>
      <c r="I16" s="3" t="n">
        <v>5.2443718884203</v>
      </c>
      <c r="J16" s="12" t="s">
        <v>11</v>
      </c>
      <c r="K16" s="2" t="s">
        <v>11</v>
      </c>
      <c r="L16" s="2" t="s">
        <v>72</v>
      </c>
      <c r="M16" s="2" t="s">
        <v>13</v>
      </c>
      <c r="N16" s="3" t="n">
        <v>6.2598584509211</v>
      </c>
      <c r="O16" s="3" t="n">
        <v>6.665280480052</v>
      </c>
      <c r="P16" s="3" t="n">
        <v>7.1441670836452</v>
      </c>
      <c r="Q16" s="3" t="n">
        <v>9.1009879488008</v>
      </c>
      <c r="R16" s="3" t="n">
        <v>11.8203455492876</v>
      </c>
      <c r="S16" s="3" t="n">
        <v>13.4774969516043</v>
      </c>
      <c r="U16" s="4" t="str">
        <f aca="false">J$16</f>
        <v>AMS3</v>
      </c>
      <c r="V16" s="4" t="s">
        <v>72</v>
      </c>
      <c r="W16" s="4" t="s">
        <v>13</v>
      </c>
      <c r="X16" s="0" t="n">
        <f aca="false">$N$16/$D$16</f>
        <v>2.49392053499871</v>
      </c>
      <c r="Y16" s="0" t="n">
        <f aca="false">$O$16/$E$16</f>
        <v>2.49778522095563</v>
      </c>
      <c r="Z16" s="0" t="n">
        <f aca="false">$P$16/$F$16</f>
        <v>2.51446321313393</v>
      </c>
      <c r="AA16" s="0" t="n">
        <f aca="false">$Q$16/$G$16</f>
        <v>2.54195244819975</v>
      </c>
      <c r="AB16" s="0" t="n">
        <f aca="false">$R$16/$H$16</f>
        <v>2.55699232521966</v>
      </c>
      <c r="AC16" s="0" t="n">
        <f aca="false">$S$16/$I$16</f>
        <v>2.56989726097856</v>
      </c>
    </row>
    <row r="17" customFormat="false" ht="13.4" hidden="false" customHeight="false" outlineLevel="0" collapsed="false">
      <c r="A17" s="2" t="s">
        <v>11</v>
      </c>
      <c r="B17" s="2" t="s">
        <v>73</v>
      </c>
      <c r="C17" s="2" t="s">
        <v>13</v>
      </c>
      <c r="D17" s="3" t="n">
        <v>0.0008881396409</v>
      </c>
      <c r="E17" s="3" t="n">
        <v>0.0082130010656</v>
      </c>
      <c r="F17" s="3" t="n">
        <v>0.0141981097832</v>
      </c>
      <c r="G17" s="3" t="n">
        <v>0.034239569612</v>
      </c>
      <c r="H17" s="3" t="n">
        <v>0.0880920772006</v>
      </c>
      <c r="I17" s="3" t="n">
        <v>0.3351927047193</v>
      </c>
      <c r="J17" s="12" t="s">
        <v>11</v>
      </c>
      <c r="K17" s="2" t="s">
        <v>11</v>
      </c>
      <c r="L17" s="2" t="s">
        <v>73</v>
      </c>
      <c r="M17" s="2" t="s">
        <v>13</v>
      </c>
      <c r="N17" s="3" t="n">
        <v>0.002648489333</v>
      </c>
      <c r="O17" s="3" t="n">
        <v>0.0241528872263</v>
      </c>
      <c r="P17" s="3" t="n">
        <v>0.0422513160544</v>
      </c>
      <c r="Q17" s="3" t="n">
        <v>0.1019302532085</v>
      </c>
      <c r="R17" s="3" t="n">
        <v>0.2631556931584</v>
      </c>
      <c r="S17" s="3" t="n">
        <v>0.9834757464179</v>
      </c>
      <c r="U17" s="4" t="str">
        <f aca="false">J$17</f>
        <v>AMS3</v>
      </c>
      <c r="V17" s="4" t="s">
        <v>73</v>
      </c>
      <c r="W17" s="4" t="s">
        <v>13</v>
      </c>
      <c r="X17" s="0" t="n">
        <f aca="false">$N$17/$D$17</f>
        <v>2.98206409334026</v>
      </c>
      <c r="Y17" s="0" t="n">
        <f aca="false">$O$17/$E$17</f>
        <v>2.94081140783774</v>
      </c>
      <c r="Z17" s="0" t="n">
        <f aca="false">$P$17/$F$17</f>
        <v>2.97584091823224</v>
      </c>
      <c r="AA17" s="0" t="n">
        <f aca="false">$Q$17/$G$17</f>
        <v>2.97697238497929</v>
      </c>
      <c r="AB17" s="0" t="n">
        <f aca="false">$R$17/$H$17</f>
        <v>2.98727991802431</v>
      </c>
      <c r="AC17" s="0" t="n">
        <f aca="false">$S$17/$I$17</f>
        <v>2.93406071364677</v>
      </c>
    </row>
    <row r="18" customFormat="false" ht="13.4" hidden="false" customHeight="false" outlineLevel="0" collapsed="false">
      <c r="A18" s="2" t="s">
        <v>11</v>
      </c>
      <c r="B18" s="2" t="s">
        <v>74</v>
      </c>
      <c r="C18" s="2" t="s">
        <v>13</v>
      </c>
      <c r="D18" s="3" t="n">
        <v>1.1763381023027</v>
      </c>
      <c r="E18" s="3" t="n">
        <v>2.0474266812311</v>
      </c>
      <c r="F18" s="3" t="n">
        <v>2.5535599000184</v>
      </c>
      <c r="G18" s="3" t="n">
        <v>2.9615585208592</v>
      </c>
      <c r="H18" s="3" t="n">
        <v>3.3225799591315</v>
      </c>
      <c r="I18" s="3" t="n">
        <v>3.054790705471</v>
      </c>
      <c r="J18" s="12" t="s">
        <v>11</v>
      </c>
      <c r="K18" s="2" t="s">
        <v>11</v>
      </c>
      <c r="L18" s="2" t="s">
        <v>74</v>
      </c>
      <c r="M18" s="2" t="s">
        <v>13</v>
      </c>
      <c r="N18" s="3" t="n">
        <v>2.9404139078902</v>
      </c>
      <c r="O18" s="3" t="n">
        <v>5.1133702774517</v>
      </c>
      <c r="P18" s="3" t="n">
        <v>6.3747968369799</v>
      </c>
      <c r="Q18" s="3" t="n">
        <v>7.3906531859007</v>
      </c>
      <c r="R18" s="3" t="n">
        <v>8.2877995702907</v>
      </c>
      <c r="S18" s="3" t="n">
        <v>7.6198628914311</v>
      </c>
      <c r="U18" s="4" t="str">
        <f aca="false">J$18</f>
        <v>AMS3</v>
      </c>
      <c r="V18" s="4" t="s">
        <v>74</v>
      </c>
      <c r="W18" s="4" t="s">
        <v>13</v>
      </c>
      <c r="X18" s="0" t="n">
        <f aca="false">$N$18/$D$18</f>
        <v>2.4996333130197</v>
      </c>
      <c r="Y18" s="0" t="n">
        <f aca="false">$O$18/$E$18</f>
        <v>2.49746197230226</v>
      </c>
      <c r="Z18" s="0" t="n">
        <f aca="false">$P$18/$F$18</f>
        <v>2.49643520676134</v>
      </c>
      <c r="AA18" s="0" t="n">
        <f aca="false">$Q$18/$G$18</f>
        <v>2.49552832869787</v>
      </c>
      <c r="AB18" s="0" t="n">
        <f aca="false">$R$18/$H$18</f>
        <v>2.49438679346548</v>
      </c>
      <c r="AC18" s="0" t="n">
        <f aca="false">$S$18/$I$18</f>
        <v>2.49439769401689</v>
      </c>
    </row>
    <row r="19" customFormat="false" ht="13.4" hidden="false" customHeight="false" outlineLevel="0" collapsed="false">
      <c r="A19" s="2" t="s">
        <v>11</v>
      </c>
      <c r="B19" s="2" t="s">
        <v>75</v>
      </c>
      <c r="C19" s="2" t="s">
        <v>13</v>
      </c>
      <c r="D19" s="3" t="n">
        <v>0.0295987929377</v>
      </c>
      <c r="E19" s="3" t="n">
        <v>0.1777364871296</v>
      </c>
      <c r="F19" s="3" t="n">
        <v>0.2984765153335</v>
      </c>
      <c r="G19" s="3" t="n">
        <v>0.4011310020658</v>
      </c>
      <c r="H19" s="3" t="n">
        <v>0.4854271101127</v>
      </c>
      <c r="I19" s="3" t="n">
        <v>0.4835374996353</v>
      </c>
      <c r="J19" s="12" t="s">
        <v>11</v>
      </c>
      <c r="K19" s="2" t="s">
        <v>11</v>
      </c>
      <c r="L19" s="2" t="s">
        <v>75</v>
      </c>
      <c r="M19" s="2" t="s">
        <v>13</v>
      </c>
      <c r="N19" s="3" t="n">
        <v>0.0864458320734</v>
      </c>
      <c r="O19" s="3" t="n">
        <v>0.5194742230412</v>
      </c>
      <c r="P19" s="3" t="n">
        <v>0.8723308817682</v>
      </c>
      <c r="Q19" s="3" t="n">
        <v>1.173135113543</v>
      </c>
      <c r="R19" s="3" t="n">
        <v>1.42106547217</v>
      </c>
      <c r="S19" s="3" t="n">
        <v>1.4220102061934</v>
      </c>
      <c r="U19" s="4" t="str">
        <f aca="false">J$19</f>
        <v>AMS3</v>
      </c>
      <c r="V19" s="4" t="s">
        <v>75</v>
      </c>
      <c r="W19" s="4" t="s">
        <v>13</v>
      </c>
      <c r="X19" s="0" t="n">
        <f aca="false">$N$19/$D$19</f>
        <v>2.92058639875459</v>
      </c>
      <c r="Y19" s="0" t="n">
        <f aca="false">$O$19/$E$19</f>
        <v>2.92272133556018</v>
      </c>
      <c r="Z19" s="0" t="n">
        <f aca="false">$P$19/$F$19</f>
        <v>2.92261145166985</v>
      </c>
      <c r="AA19" s="0" t="n">
        <f aca="false">$Q$19/$G$19</f>
        <v>2.92456855117512</v>
      </c>
      <c r="AB19" s="0" t="n">
        <f aca="false">$R$19/$H$19</f>
        <v>2.92745387013938</v>
      </c>
      <c r="AC19" s="0" t="n">
        <f aca="false">$S$19/$I$19</f>
        <v>2.94084782931195</v>
      </c>
    </row>
    <row r="20" customFormat="false" ht="13.4" hidden="false" customHeight="false" outlineLevel="0" collapsed="false">
      <c r="A20" s="2" t="s">
        <v>11</v>
      </c>
      <c r="B20" s="2" t="s">
        <v>76</v>
      </c>
      <c r="C20" s="2" t="s">
        <v>14</v>
      </c>
      <c r="D20" s="3" t="n">
        <v>1.6610036035823</v>
      </c>
      <c r="E20" s="3" t="n">
        <v>1.4134767046234</v>
      </c>
      <c r="F20" s="3" t="n">
        <v>1.0902982311326</v>
      </c>
      <c r="G20" s="3" t="n">
        <v>0.7919316101779</v>
      </c>
      <c r="H20" s="3" t="n">
        <v>0.4937456856293</v>
      </c>
      <c r="I20" s="3" t="n">
        <v>0.0297029644379</v>
      </c>
      <c r="J20" s="12" t="s">
        <v>11</v>
      </c>
      <c r="K20" s="2" t="s">
        <v>11</v>
      </c>
      <c r="L20" s="2" t="s">
        <v>76</v>
      </c>
      <c r="M20" s="2" t="s">
        <v>14</v>
      </c>
      <c r="N20" s="3" t="n">
        <v>1.1930479827124</v>
      </c>
      <c r="O20" s="3" t="n">
        <v>1.019192145566</v>
      </c>
      <c r="P20" s="3" t="n">
        <v>0.7897903112938</v>
      </c>
      <c r="Q20" s="3" t="n">
        <v>0.5774405760394</v>
      </c>
      <c r="R20" s="3" t="n">
        <v>0.3641784556276</v>
      </c>
      <c r="S20" s="3" t="n">
        <v>0.0226996057018</v>
      </c>
      <c r="U20" s="4" t="str">
        <f aca="false">J$20</f>
        <v>AMS3</v>
      </c>
      <c r="V20" s="4" t="s">
        <v>76</v>
      </c>
      <c r="W20" s="4" t="s">
        <v>14</v>
      </c>
      <c r="X20" s="0" t="n">
        <f aca="false">$N$20/$D$20</f>
        <v>0.718269352420033</v>
      </c>
      <c r="Y20" s="0" t="n">
        <f aca="false">$O$20/$E$20</f>
        <v>0.721053373028563</v>
      </c>
      <c r="Z20" s="0" t="n">
        <f aca="false">$P$20/$F$20</f>
        <v>0.724380072114184</v>
      </c>
      <c r="AA20" s="0" t="n">
        <f aca="false">$Q$20/$G$20</f>
        <v>0.729154599485786</v>
      </c>
      <c r="AB20" s="0" t="n">
        <f aca="false">$R$20/$H$20</f>
        <v>0.737583063968324</v>
      </c>
      <c r="AC20" s="0" t="n">
        <f aca="false">$S$20/$I$20</f>
        <v>0.764220209375333</v>
      </c>
    </row>
    <row r="21" customFormat="false" ht="25.35" hidden="false" customHeight="false" outlineLevel="0" collapsed="false">
      <c r="A21" s="2" t="s">
        <v>11</v>
      </c>
      <c r="B21" s="2" t="s">
        <v>77</v>
      </c>
      <c r="C21" s="2" t="s">
        <v>14</v>
      </c>
      <c r="D21" s="3" t="n">
        <v>0.0640216604456</v>
      </c>
      <c r="E21" s="3" t="n">
        <v>0.3497791306528</v>
      </c>
      <c r="F21" s="3" t="n">
        <v>0.5254400159989</v>
      </c>
      <c r="G21" s="3" t="n">
        <v>0.5908050627682</v>
      </c>
      <c r="H21" s="3" t="n">
        <v>0.5933307957313</v>
      </c>
      <c r="I21" s="3" t="n">
        <v>0.06338239677</v>
      </c>
      <c r="J21" s="12" t="s">
        <v>11</v>
      </c>
      <c r="K21" s="2" t="s">
        <v>11</v>
      </c>
      <c r="L21" s="2" t="s">
        <v>77</v>
      </c>
      <c r="M21" s="2" t="s">
        <v>14</v>
      </c>
      <c r="N21" s="3" t="n">
        <v>0.0581582958805</v>
      </c>
      <c r="O21" s="3" t="n">
        <v>0.3173330860714</v>
      </c>
      <c r="P21" s="3" t="n">
        <v>0.4765440618262</v>
      </c>
      <c r="Q21" s="3" t="n">
        <v>0.5357004538608</v>
      </c>
      <c r="R21" s="3" t="n">
        <v>0.5380482343521</v>
      </c>
      <c r="S21" s="3" t="n">
        <v>0.0575040477431</v>
      </c>
      <c r="U21" s="4" t="str">
        <f aca="false">J$21</f>
        <v>AMS3</v>
      </c>
      <c r="V21" s="4" t="s">
        <v>77</v>
      </c>
      <c r="W21" s="4" t="s">
        <v>14</v>
      </c>
      <c r="X21" s="0" t="n">
        <f aca="false">$N$21/$D$21</f>
        <v>0.908415924793419</v>
      </c>
      <c r="Y21" s="0" t="n">
        <f aca="false">$O$21/$E$21</f>
        <v>0.907238477833582</v>
      </c>
      <c r="Z21" s="0" t="n">
        <f aca="false">$P$21/$F$21</f>
        <v>0.906942842791018</v>
      </c>
      <c r="AA21" s="0" t="n">
        <f aca="false">$Q$21/$G$21</f>
        <v>0.906729626436834</v>
      </c>
      <c r="AB21" s="0" t="n">
        <f aca="false">$R$21/$H$21</f>
        <v>0.906826745254201</v>
      </c>
      <c r="AC21" s="0" t="n">
        <f aca="false">$S$21/$I$21</f>
        <v>0.907255810343822</v>
      </c>
    </row>
    <row r="22" customFormat="false" ht="13.4" hidden="false" customHeight="false" outlineLevel="0" collapsed="false">
      <c r="A22" s="2" t="s">
        <v>11</v>
      </c>
      <c r="B22" s="2" t="s">
        <v>78</v>
      </c>
      <c r="C22" s="2" t="s">
        <v>13</v>
      </c>
      <c r="D22" s="3" t="n">
        <v>0.3199835993629</v>
      </c>
      <c r="E22" s="3" t="n">
        <v>0.2522755999402</v>
      </c>
      <c r="F22" s="3" t="n">
        <v>0.1807670129321</v>
      </c>
      <c r="G22" s="3" t="n">
        <v>0.1182649287808</v>
      </c>
      <c r="H22" s="3" t="n">
        <v>0.0679395968441</v>
      </c>
      <c r="I22" s="3" t="n">
        <v>0.0667732121902</v>
      </c>
      <c r="J22" s="12" t="s">
        <v>11</v>
      </c>
      <c r="K22" s="2" t="s">
        <v>11</v>
      </c>
      <c r="L22" s="2" t="s">
        <v>78</v>
      </c>
      <c r="M22" s="2" t="s">
        <v>13</v>
      </c>
      <c r="N22" s="3" t="n">
        <v>0.3359827636334</v>
      </c>
      <c r="O22" s="3" t="n">
        <v>0.2648894220136</v>
      </c>
      <c r="P22" s="3" t="n">
        <v>0.1898058793672</v>
      </c>
      <c r="Q22" s="3" t="n">
        <v>0.124308924069</v>
      </c>
      <c r="R22" s="3" t="n">
        <v>0.0719377252348</v>
      </c>
      <c r="S22" s="3" t="n">
        <v>0.0730386717784</v>
      </c>
      <c r="U22" s="4" t="str">
        <f aca="false">J$22</f>
        <v>AMS3</v>
      </c>
      <c r="V22" s="4" t="s">
        <v>78</v>
      </c>
      <c r="W22" s="4" t="s">
        <v>13</v>
      </c>
      <c r="X22" s="0" t="n">
        <f aca="false">$N$22/$D$22</f>
        <v>1.04999995094235</v>
      </c>
      <c r="Y22" s="0" t="n">
        <f aca="false">$O$22/$E$22</f>
        <v>1.05000016678739</v>
      </c>
      <c r="Z22" s="0" t="n">
        <f aca="false">$P$22/$F$22</f>
        <v>1.05000285333306</v>
      </c>
      <c r="AA22" s="0" t="n">
        <f aca="false">$Q$22/$G$22</f>
        <v>1.0511055589388</v>
      </c>
      <c r="AB22" s="0" t="n">
        <f aca="false">$R$22/$H$22</f>
        <v>1.05884827959569</v>
      </c>
      <c r="AC22" s="0" t="n">
        <f aca="false">$S$22/$I$22</f>
        <v>1.09383193323624</v>
      </c>
    </row>
    <row r="23" customFormat="false" ht="13.4" hidden="false" customHeight="false" outlineLevel="0" collapsed="false">
      <c r="A23" s="2" t="s">
        <v>11</v>
      </c>
      <c r="B23" s="2" t="s">
        <v>78</v>
      </c>
      <c r="C23" s="2" t="s">
        <v>14</v>
      </c>
      <c r="D23" s="3" t="n">
        <v>1.755610446136</v>
      </c>
      <c r="E23" s="3" t="n">
        <v>2.1800449409436</v>
      </c>
      <c r="F23" s="3" t="n">
        <v>2.2961141925361</v>
      </c>
      <c r="G23" s="3" t="n">
        <v>2.1214684237514</v>
      </c>
      <c r="H23" s="3" t="n">
        <v>1.790195309553</v>
      </c>
      <c r="I23" s="3" t="n">
        <v>0.1249217224731</v>
      </c>
      <c r="J23" s="12" t="s">
        <v>11</v>
      </c>
      <c r="K23" s="2" t="s">
        <v>11</v>
      </c>
      <c r="L23" s="2" t="s">
        <v>78</v>
      </c>
      <c r="M23" s="2" t="s">
        <v>14</v>
      </c>
      <c r="N23" s="3" t="n">
        <v>1.8433910517406</v>
      </c>
      <c r="O23" s="3" t="n">
        <v>2.2890471869349</v>
      </c>
      <c r="P23" s="3" t="n">
        <v>2.4265152092956</v>
      </c>
      <c r="Q23" s="3" t="n">
        <v>2.2558373453683</v>
      </c>
      <c r="R23" s="3" t="n">
        <v>1.9102096021695</v>
      </c>
      <c r="S23" s="3" t="n">
        <v>0.1373666300178</v>
      </c>
      <c r="U23" s="4" t="str">
        <f aca="false">J$23</f>
        <v>AMS3</v>
      </c>
      <c r="V23" s="4" t="s">
        <v>78</v>
      </c>
      <c r="W23" s="4" t="s">
        <v>14</v>
      </c>
      <c r="X23" s="0" t="n">
        <f aca="false">$N$23/$D$23</f>
        <v>1.05000004744663</v>
      </c>
      <c r="Y23" s="0" t="n">
        <f aca="false">$O$23/$E$23</f>
        <v>1.04999999951566</v>
      </c>
      <c r="Z23" s="0" t="n">
        <f aca="false">$P$23/$F$23</f>
        <v>1.05679204335019</v>
      </c>
      <c r="AA23" s="0" t="n">
        <f aca="false">$Q$23/$G$23</f>
        <v>1.06333769577362</v>
      </c>
      <c r="AB23" s="0" t="n">
        <f aca="false">$R$23/$H$23</f>
        <v>1.06703977603788</v>
      </c>
      <c r="AC23" s="0" t="n">
        <f aca="false">$S$23/$I$23</f>
        <v>1.09962164544585</v>
      </c>
    </row>
    <row r="24" customFormat="false" ht="13.4" hidden="false" customHeight="false" outlineLevel="0" collapsed="false">
      <c r="A24" s="2" t="s">
        <v>11</v>
      </c>
      <c r="B24" s="2" t="s">
        <v>78</v>
      </c>
      <c r="C24" s="2" t="s">
        <v>16</v>
      </c>
      <c r="D24" s="3" t="n">
        <v>1.112542297151</v>
      </c>
      <c r="E24" s="3" t="n">
        <v>0.869831632134</v>
      </c>
      <c r="F24" s="3" t="n">
        <v>0.5985880879945</v>
      </c>
      <c r="G24" s="3" t="n">
        <v>0.3641342882737</v>
      </c>
      <c r="H24" s="3" t="n">
        <v>0.1559950781569</v>
      </c>
      <c r="I24" s="3" t="n">
        <v>0.0003740250377</v>
      </c>
      <c r="J24" s="12" t="s">
        <v>11</v>
      </c>
      <c r="K24" s="2" t="s">
        <v>11</v>
      </c>
      <c r="L24" s="2" t="s">
        <v>78</v>
      </c>
      <c r="M24" s="2" t="s">
        <v>16</v>
      </c>
      <c r="N24" s="3" t="n">
        <v>1.1681694788263</v>
      </c>
      <c r="O24" s="3" t="n">
        <v>0.9133232659952</v>
      </c>
      <c r="P24" s="3" t="n">
        <v>0.6285174937948</v>
      </c>
      <c r="Q24" s="3" t="n">
        <v>0.3823409797864</v>
      </c>
      <c r="R24" s="3" t="n">
        <v>0.1637948333753</v>
      </c>
      <c r="S24" s="3" t="n">
        <v>0.0003927262924</v>
      </c>
      <c r="U24" s="4" t="str">
        <f aca="false">J$24</f>
        <v>AMS3</v>
      </c>
      <c r="V24" s="4" t="s">
        <v>78</v>
      </c>
      <c r="W24" s="4" t="s">
        <v>16</v>
      </c>
      <c r="X24" s="0" t="n">
        <f aca="false">$N$24/$D$24</f>
        <v>1.05000006005862</v>
      </c>
      <c r="Y24" s="0" t="n">
        <f aca="false">$O$24/$E$24</f>
        <v>1.05000006007427</v>
      </c>
      <c r="Z24" s="0" t="n">
        <f aca="false">$P$24/$F$24</f>
        <v>1.0500000023398</v>
      </c>
      <c r="AA24" s="0" t="n">
        <f aca="false">$Q$24/$G$24</f>
        <v>1.04999993710841</v>
      </c>
      <c r="AB24" s="0" t="n">
        <f aca="false">$R$24/$H$24</f>
        <v>1.05000000840126</v>
      </c>
      <c r="AC24" s="0" t="n">
        <f aca="false">$S$24/$I$24</f>
        <v>1.05000000752623</v>
      </c>
    </row>
    <row r="25" customFormat="false" ht="13.4" hidden="false" customHeight="false" outlineLevel="0" collapsed="false">
      <c r="A25" s="2" t="s">
        <v>11</v>
      </c>
      <c r="B25" s="2" t="s">
        <v>78</v>
      </c>
      <c r="C25" s="2" t="s">
        <v>18</v>
      </c>
      <c r="D25" s="3" t="n">
        <v>0.1850660642909</v>
      </c>
      <c r="E25" s="3" t="n">
        <v>0.1559575693311</v>
      </c>
      <c r="F25" s="3" t="n">
        <v>0.1265139690955</v>
      </c>
      <c r="G25" s="3" t="n">
        <v>0.1969127332026</v>
      </c>
      <c r="H25" s="3" t="n">
        <v>0.3301950441443</v>
      </c>
      <c r="I25" s="3" t="n">
        <v>1.112760285629</v>
      </c>
      <c r="J25" s="12" t="s">
        <v>11</v>
      </c>
      <c r="K25" s="2" t="s">
        <v>11</v>
      </c>
      <c r="L25" s="2" t="s">
        <v>78</v>
      </c>
      <c r="M25" s="2" t="s">
        <v>18</v>
      </c>
      <c r="N25" s="3" t="n">
        <v>0.1943193595861</v>
      </c>
      <c r="O25" s="3" t="n">
        <v>0.1637554363556</v>
      </c>
      <c r="P25" s="3" t="n">
        <v>0.1328396700332</v>
      </c>
      <c r="Q25" s="3" t="n">
        <v>0.2119107165342</v>
      </c>
      <c r="R25" s="3" t="n">
        <v>0.3598863435138</v>
      </c>
      <c r="S25" s="3" t="n">
        <v>1.222820156612</v>
      </c>
      <c r="U25" s="4" t="str">
        <f aca="false">J$25</f>
        <v>AMS3</v>
      </c>
      <c r="V25" s="4" t="s">
        <v>78</v>
      </c>
      <c r="W25" s="4" t="s">
        <v>18</v>
      </c>
      <c r="X25" s="0" t="n">
        <f aca="false">$N$25/$D$25</f>
        <v>1.04999995720801</v>
      </c>
      <c r="Y25" s="0" t="n">
        <f aca="false">$O$25/$E$25</f>
        <v>1.04999992663354</v>
      </c>
      <c r="Z25" s="0" t="n">
        <f aca="false">$P$25/$F$25</f>
        <v>1.0500000196257</v>
      </c>
      <c r="AA25" s="0" t="n">
        <f aca="false">$Q$25/$G$25</f>
        <v>1.07616563483565</v>
      </c>
      <c r="AB25" s="0" t="n">
        <f aca="false">$R$25/$H$25</f>
        <v>1.08992048759074</v>
      </c>
      <c r="AC25" s="0" t="n">
        <f aca="false">$S$25/$I$25</f>
        <v>1.0989070803518</v>
      </c>
    </row>
    <row r="26" customFormat="false" ht="13.4" hidden="false" customHeight="false" outlineLevel="0" collapsed="false">
      <c r="A26" s="2" t="s">
        <v>11</v>
      </c>
      <c r="B26" s="2" t="s">
        <v>78</v>
      </c>
      <c r="C26" s="2" t="s">
        <v>20</v>
      </c>
      <c r="D26" s="3" t="n">
        <v>0.1745648576938</v>
      </c>
      <c r="E26" s="3" t="n">
        <v>0.1534518004752</v>
      </c>
      <c r="F26" s="3" t="n">
        <v>0.1910015966598</v>
      </c>
      <c r="G26" s="3" t="n">
        <v>0.3664905181882</v>
      </c>
      <c r="H26" s="3" t="n">
        <v>0.6167653777481</v>
      </c>
      <c r="I26" s="3" t="n">
        <v>1.0911485811571</v>
      </c>
      <c r="J26" s="12" t="s">
        <v>11</v>
      </c>
      <c r="K26" s="2" t="s">
        <v>11</v>
      </c>
      <c r="L26" s="2" t="s">
        <v>78</v>
      </c>
      <c r="M26" s="2" t="s">
        <v>20</v>
      </c>
      <c r="N26" s="3" t="n">
        <v>0.1832931267863</v>
      </c>
      <c r="O26" s="3" t="n">
        <v>0.1611243874308</v>
      </c>
      <c r="P26" s="3" t="n">
        <v>0.204234502979</v>
      </c>
      <c r="Q26" s="3" t="n">
        <v>0.3992694136986</v>
      </c>
      <c r="R26" s="3" t="n">
        <v>0.6764641671998</v>
      </c>
      <c r="S26" s="3" t="n">
        <v>1.2013228690824</v>
      </c>
      <c r="U26" s="4" t="str">
        <f aca="false">J$26</f>
        <v>AMS3</v>
      </c>
      <c r="V26" s="4" t="s">
        <v>78</v>
      </c>
      <c r="W26" s="4" t="s">
        <v>20</v>
      </c>
      <c r="X26" s="0" t="n">
        <f aca="false">$N$26/$D$26</f>
        <v>1.05000015013222</v>
      </c>
      <c r="Y26" s="0" t="n">
        <f aca="false">$O$26/$E$26</f>
        <v>1.04999998000571</v>
      </c>
      <c r="Z26" s="0" t="n">
        <f aca="false">$P$26/$F$26</f>
        <v>1.06928165287942</v>
      </c>
      <c r="AA26" s="0" t="n">
        <f aca="false">$Q$26/$G$26</f>
        <v>1.08943995515204</v>
      </c>
      <c r="AB26" s="0" t="n">
        <f aca="false">$R$26/$H$26</f>
        <v>1.09679335385146</v>
      </c>
      <c r="AC26" s="0" t="n">
        <f aca="false">$S$26/$I$26</f>
        <v>1.10097093084103</v>
      </c>
    </row>
    <row r="27" customFormat="false" ht="12.8" hidden="false" customHeight="false" outlineLevel="0" collapsed="false">
      <c r="D27" s="0" t="n">
        <f aca="false">SUM(D$2:D$26)</f>
        <v>110.86065933555</v>
      </c>
      <c r="E27" s="0" t="n">
        <f aca="false">SUM(E$2:E$26)</f>
        <v>105.066948241968</v>
      </c>
      <c r="F27" s="0" t="n">
        <f aca="false">SUM(F$2:F$26)</f>
        <v>90.2272294914218</v>
      </c>
      <c r="G27" s="0" t="n">
        <f aca="false">SUM(G$2:G$26)</f>
        <v>75.836310910516</v>
      </c>
      <c r="H27" s="0" t="n">
        <f aca="false">SUM(H$2:H$26)</f>
        <v>61.9469546426308</v>
      </c>
      <c r="I27" s="0" t="n">
        <f aca="false">SUM(I$2:I$26)</f>
        <v>36.4444579427383</v>
      </c>
    </row>
    <row r="28" customFormat="false" ht="14.9" hidden="false" customHeight="false" outlineLevel="0" collapsed="false">
      <c r="C28" s="11" t="s">
        <v>57</v>
      </c>
      <c r="D28" s="11" t="s">
        <v>58</v>
      </c>
      <c r="E28" s="11" t="s">
        <v>4</v>
      </c>
      <c r="F28" s="11" t="s">
        <v>5</v>
      </c>
      <c r="G28" s="11" t="s">
        <v>6</v>
      </c>
      <c r="H28" s="11" t="s">
        <v>7</v>
      </c>
      <c r="I28" s="11" t="s">
        <v>8</v>
      </c>
    </row>
    <row r="29" customFormat="false" ht="12.8" hidden="false" customHeight="false" outlineLevel="0" collapsed="false">
      <c r="B29" s="0" t="s">
        <v>79</v>
      </c>
      <c r="D29" s="13" t="n">
        <f aca="false">$D12+$D13+$D16+$D17+$D18+$D19</f>
        <v>4.1637964998982</v>
      </c>
      <c r="E29" s="13" t="n">
        <f aca="false">$E12+$E13+$E16+$E17+$E18+$E19</f>
        <v>5.2870368800138</v>
      </c>
      <c r="F29" s="13" t="n">
        <f aca="false">F$12+F$13+F$16+F$17+F$18+F$19</f>
        <v>6.1002330193981</v>
      </c>
      <c r="G29" s="13" t="n">
        <f aca="false">$G12+$G13+$G16+$G17+$G18+$G19</f>
        <v>7.5244428280336</v>
      </c>
      <c r="H29" s="13" t="n">
        <f aca="false">$H12+$H13+$H16+$H17+$H18+$H19</f>
        <v>9.2211616891774</v>
      </c>
      <c r="I29" s="14" t="n">
        <f aca="false">I12+I13+I16+I17+I18+I19</f>
        <v>9.6916384892281</v>
      </c>
      <c r="J29" s="15"/>
      <c r="L29" s="0" t="s">
        <v>79</v>
      </c>
      <c r="N29" s="13" t="n">
        <f aca="false">N$12+N$13+N$16+N$17+N$18+N$19</f>
        <v>10.2119970472452</v>
      </c>
      <c r="O29" s="13" t="n">
        <f aca="false">O$12+O$13+O$16+O$17+O$18+O$19</f>
        <v>13.1174800765554</v>
      </c>
      <c r="P29" s="13" t="n">
        <f aca="false">P$12+P$13+P$16+P$17+P$18+P$19</f>
        <v>15.257379217086</v>
      </c>
      <c r="Q29" s="13" t="n">
        <f aca="false">Q$12+Q$13+Q$16+Q$17+Q$18+Q$19</f>
        <v>18.9461622929049</v>
      </c>
      <c r="R29" s="13" t="n">
        <f aca="false">R$12+R$13+R$16+R$17+R$18+R$19</f>
        <v>23.3279484273132</v>
      </c>
      <c r="S29" s="13" t="n">
        <f aca="false">S$12+S$13+S$16+S$17+S$18+S$19</f>
        <v>24.7606602163013</v>
      </c>
      <c r="V29" s="0" t="s">
        <v>79</v>
      </c>
      <c r="X29" s="13" t="n">
        <f aca="false">N$29/D$29</f>
        <v>2.45256871883505</v>
      </c>
      <c r="Y29" s="13" t="n">
        <f aca="false">O$29/E$29</f>
        <v>2.48106460655541</v>
      </c>
      <c r="Z29" s="13" t="n">
        <f aca="false">P$29/F$29</f>
        <v>2.50111416540469</v>
      </c>
      <c r="AA29" s="13" t="n">
        <f aca="false">Q$29/G$29</f>
        <v>2.51794886690051</v>
      </c>
      <c r="AB29" s="13" t="n">
        <f aca="false">R$29/H$29</f>
        <v>2.52982750044308</v>
      </c>
      <c r="AC29" s="13" t="n">
        <f aca="false">S$29/I$29</f>
        <v>2.5548476910093</v>
      </c>
    </row>
    <row r="30" customFormat="false" ht="12.8" hidden="false" customHeight="false" outlineLevel="0" collapsed="false">
      <c r="B30" s="0" t="s">
        <v>80</v>
      </c>
      <c r="D30" s="13" t="n">
        <f aca="false">D$6+D$7+D$14+D$15+D$22</f>
        <v>13.8826567131125</v>
      </c>
      <c r="E30" s="13" t="n">
        <f aca="false">$E6+$E7+$E14+$E15+$E22</f>
        <v>12.5519328150197</v>
      </c>
      <c r="F30" s="13" t="n">
        <f aca="false">F$6+F$7+F$14+F$15+F$22</f>
        <v>10.3742757878855</v>
      </c>
      <c r="G30" s="13" t="n">
        <f aca="false">G$6+G$7+G$14+G$15+G$22</f>
        <v>8.971812506108</v>
      </c>
      <c r="H30" s="13" t="n">
        <f aca="false">H$6+H$7+H$14+H$15+H$22</f>
        <v>7.9865806915524</v>
      </c>
      <c r="I30" s="13" t="n">
        <f aca="false">I$6+I$7+I$14+I$15+I$22</f>
        <v>5.8523640541175</v>
      </c>
      <c r="L30" s="0" t="s">
        <v>80</v>
      </c>
      <c r="N30" s="13" t="n">
        <f aca="false">N$6+N$7+N$14+N$15+N$22</f>
        <v>12.7823483492934</v>
      </c>
      <c r="O30" s="13" t="n">
        <f aca="false">O$6+O$7+O$14+O$15+O$22</f>
        <v>11.581342592947</v>
      </c>
      <c r="P30" s="13" t="n">
        <f aca="false">P$6+P$7+P$14+P$15+P$22</f>
        <v>9.6233531350393</v>
      </c>
      <c r="Q30" s="13" t="n">
        <f aca="false">Q$6+Q$7+Q$14+Q$15+Q$22</f>
        <v>8.3987223436173</v>
      </c>
      <c r="R30" s="13" t="n">
        <f aca="false">R$6+R$7+R$14+R$15+R$22</f>
        <v>7.5726437355538</v>
      </c>
      <c r="S30" s="13" t="n">
        <f aca="false">S$6+S$7+S$14+S$15+S$22</f>
        <v>5.6928279532349</v>
      </c>
      <c r="V30" s="0" t="s">
        <v>80</v>
      </c>
      <c r="X30" s="13" t="n">
        <f aca="false">N$30/D$30</f>
        <v>0.920742233525098</v>
      </c>
      <c r="Y30" s="13" t="n">
        <f aca="false">O$30/E$30</f>
        <v>0.922674042605511</v>
      </c>
      <c r="Z30" s="13" t="n">
        <f aca="false">P$30/F$30</f>
        <v>0.927616860376598</v>
      </c>
      <c r="AA30" s="13" t="n">
        <f aca="false">Q$30/G$30</f>
        <v>0.936123256911517</v>
      </c>
      <c r="AB30" s="13" t="n">
        <f aca="false">R$30/H$30</f>
        <v>0.94817094173525</v>
      </c>
      <c r="AC30" s="13" t="n">
        <f aca="false">S$30/I$30</f>
        <v>0.972739887777426</v>
      </c>
    </row>
    <row r="31" customFormat="false" ht="12.8" hidden="false" customHeight="false" outlineLevel="0" collapsed="false">
      <c r="B31" s="0" t="s">
        <v>13</v>
      </c>
      <c r="D31" s="13" t="n">
        <f aca="false">D$29+D$30</f>
        <v>18.0464532130107</v>
      </c>
      <c r="E31" s="13" t="n">
        <f aca="false">E$29+E$30</f>
        <v>17.8389696950335</v>
      </c>
      <c r="F31" s="13" t="n">
        <f aca="false">F$29+F$30</f>
        <v>16.4745088072836</v>
      </c>
      <c r="G31" s="13" t="n">
        <f aca="false">G$29+G$30</f>
        <v>16.4962553341416</v>
      </c>
      <c r="H31" s="13" t="n">
        <f aca="false">H$29+H$30</f>
        <v>17.2077423807298</v>
      </c>
      <c r="I31" s="13" t="n">
        <f aca="false">I$29+I$30</f>
        <v>15.5440025433456</v>
      </c>
      <c r="L31" s="0" t="s">
        <v>13</v>
      </c>
      <c r="N31" s="13" t="n">
        <f aca="false">N$29+N$30</f>
        <v>22.9943453965386</v>
      </c>
      <c r="O31" s="13" t="n">
        <f aca="false">O$29+O$30</f>
        <v>24.6988226695024</v>
      </c>
      <c r="P31" s="13" t="n">
        <f aca="false">P$29+P$30</f>
        <v>24.8807323521253</v>
      </c>
      <c r="Q31" s="13" t="n">
        <f aca="false">Q$29+Q$30</f>
        <v>27.3448846365222</v>
      </c>
      <c r="R31" s="13" t="n">
        <f aca="false">R$29+R$30</f>
        <v>30.900592162867</v>
      </c>
      <c r="S31" s="13" t="n">
        <f aca="false">S$29+S$30</f>
        <v>30.4534881695362</v>
      </c>
      <c r="V31" s="0" t="s">
        <v>13</v>
      </c>
      <c r="X31" s="13" t="n">
        <f aca="false">N$31/D$31</f>
        <v>1.27417532548505</v>
      </c>
      <c r="Y31" s="13" t="n">
        <f aca="false">O$31/E$31</f>
        <v>1.38454311497478</v>
      </c>
      <c r="Z31" s="13" t="n">
        <f aca="false">P$31/F$31</f>
        <v>1.51025639933648</v>
      </c>
      <c r="AA31" s="13" t="n">
        <f aca="false">Q$31/G$31</f>
        <v>1.65764193646589</v>
      </c>
      <c r="AB31" s="13" t="n">
        <f aca="false">R$31/H$31</f>
        <v>1.79573772544801</v>
      </c>
      <c r="AC31" s="13" t="n">
        <f aca="false">S$31/I$31</f>
        <v>1.95917930948701</v>
      </c>
    </row>
    <row r="32" customFormat="false" ht="12.8" hidden="false" customHeight="false" outlineLevel="0" collapsed="false">
      <c r="D32" s="16"/>
      <c r="E32" s="16"/>
      <c r="F32" s="16"/>
      <c r="G32" s="16"/>
      <c r="H32" s="16"/>
      <c r="I32" s="16"/>
    </row>
    <row r="33" customFormat="false" ht="12.8" hidden="false" customHeight="false" outlineLevel="0" collapsed="false">
      <c r="B33" s="0" t="s">
        <v>81</v>
      </c>
      <c r="D33" s="17" t="n">
        <f aca="false">D$29*(X$29-1)</f>
        <v>6.048200547347</v>
      </c>
      <c r="E33" s="17" t="n">
        <f aca="false">E$29*(Y$29-1)</f>
        <v>7.8304431965416</v>
      </c>
      <c r="F33" s="17" t="n">
        <f aca="false">F$29*(Z$29-1)</f>
        <v>9.1571461976879</v>
      </c>
      <c r="G33" s="17" t="n">
        <f aca="false">G$29*(AA$29-1)</f>
        <v>11.4217194648713</v>
      </c>
      <c r="H33" s="17" t="n">
        <f aca="false">$H29*($AB29-1)</f>
        <v>14.1067867381358</v>
      </c>
      <c r="I33" s="17" t="n">
        <f aca="false">I$29*(AC$29-1)</f>
        <v>15.0690217270732</v>
      </c>
    </row>
    <row r="38" customFormat="false" ht="12.8" hidden="false" customHeight="false" outlineLevel="0" collapsed="false"/>
    <row r="7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3" activeCellId="1" sqref="A63:K74 G13"/>
    </sheetView>
  </sheetViews>
  <sheetFormatPr defaultRowHeight="12.8"/>
  <cols>
    <col collapsed="false" hidden="false" max="1" min="1" style="0" width="40.5510204081633"/>
    <col collapsed="false" hidden="false" max="2" min="2" style="0" width="26.7908163265306"/>
    <col collapsed="false" hidden="false" max="3" min="3" style="0" width="11.5204081632653"/>
    <col collapsed="false" hidden="false" max="5" min="4" style="0" width="20.6530612244898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59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86</v>
      </c>
      <c r="D2" s="3" t="n">
        <v>5423818688.1371</v>
      </c>
      <c r="E2" s="3" t="n">
        <v>16585544739.0541</v>
      </c>
      <c r="F2" s="3" t="n">
        <v>3.05790913979661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86</v>
      </c>
      <c r="D3" s="3" t="n">
        <v>5912441047.0313</v>
      </c>
      <c r="E3" s="3" t="n">
        <v>18932192795.3883</v>
      </c>
      <c r="F3" s="3" t="n">
        <v>3.20209413418073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86</v>
      </c>
      <c r="D4" s="3" t="n">
        <v>6147959010.2429</v>
      </c>
      <c r="E4" s="3" t="n">
        <v>21363284430.5633</v>
      </c>
      <c r="F4" s="3" t="n">
        <v>3.47485798050551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86</v>
      </c>
      <c r="D5" s="3" t="n">
        <v>6000473613.5138</v>
      </c>
      <c r="E5" s="3" t="n">
        <v>23064620030.1447</v>
      </c>
      <c r="F5" s="3" t="n">
        <v>3.84379992575925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86</v>
      </c>
      <c r="D6" s="3" t="n">
        <v>6085659796.176</v>
      </c>
      <c r="E6" s="3" t="n">
        <v>24861975661.4985</v>
      </c>
      <c r="F6" s="3" t="n">
        <v>4.08533774384182</v>
      </c>
    </row>
    <row r="7" customFormat="false" ht="12.8" hidden="false" customHeight="false" outlineLevel="0" collapsed="false">
      <c r="A7" s="2" t="s">
        <v>11</v>
      </c>
      <c r="B7" s="2" t="s">
        <v>8</v>
      </c>
      <c r="C7" s="2" t="s">
        <v>86</v>
      </c>
      <c r="D7" s="3" t="n">
        <v>6363143445.1273</v>
      </c>
      <c r="E7" s="3" t="n">
        <v>29949485501.255</v>
      </c>
      <c r="F7" s="3" t="n">
        <v>4.70671229707848</v>
      </c>
    </row>
    <row r="10" customFormat="false" ht="12.8" hidden="false" customHeight="false" outlineLevel="0" collapsed="false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r="11" customFormat="false" ht="12.8" hidden="false" customHeight="false" outlineLevel="0" collapsed="false">
      <c r="A11" s="0" t="s">
        <v>87</v>
      </c>
      <c r="B11" s="0" t="n">
        <f aca="false">$D2/10^9</f>
        <v>5.4238186881371</v>
      </c>
      <c r="C11" s="0" t="n">
        <f aca="false">$D2/10^9</f>
        <v>5.4238186881371</v>
      </c>
      <c r="D11" s="0" t="n">
        <f aca="false">$D4/10^9</f>
        <v>6.1479590102429</v>
      </c>
      <c r="E11" s="0" t="n">
        <f aca="false">$D5/10^9</f>
        <v>6.0004736135138</v>
      </c>
      <c r="F11" s="0" t="n">
        <f aca="false">$D6/10^9</f>
        <v>6.085659796176</v>
      </c>
      <c r="G11" s="0" t="n">
        <f aca="false">$D7/10^9</f>
        <v>6.3631434451273</v>
      </c>
    </row>
    <row r="12" customFormat="false" ht="12.8" hidden="false" customHeight="false" outlineLevel="0" collapsed="false">
      <c r="A12" s="0" t="s">
        <v>88</v>
      </c>
      <c r="B12" s="0" t="n">
        <f aca="false">$F2</f>
        <v>3.05790913979661</v>
      </c>
      <c r="C12" s="0" t="n">
        <f aca="false">$F3</f>
        <v>3.20209413418073</v>
      </c>
      <c r="D12" s="0" t="n">
        <f aca="false">$F4</f>
        <v>3.47485798050551</v>
      </c>
      <c r="E12" s="0" t="n">
        <f aca="false">$F4</f>
        <v>3.47485798050551</v>
      </c>
      <c r="F12" s="0" t="n">
        <f aca="false">$F6</f>
        <v>4.08533774384182</v>
      </c>
      <c r="G12" s="0" t="n">
        <f aca="false">$F7</f>
        <v>4.70671229707848</v>
      </c>
    </row>
    <row r="13" customFormat="false" ht="12.8" hidden="false" customHeight="false" outlineLevel="0" collapsed="false">
      <c r="A13" s="0" t="s">
        <v>81</v>
      </c>
      <c r="B13" s="0" t="n">
        <f aca="false">$B11*($B12-1)</f>
        <v>11.161726050917</v>
      </c>
      <c r="C13" s="0" t="n">
        <f aca="false">$C11*($C12-1)</f>
        <v>11.9437593180065</v>
      </c>
      <c r="D13" s="0" t="n">
        <f aca="false">$D11*($D12-1)</f>
        <v>15.2153254203204</v>
      </c>
      <c r="E13" s="0" t="n">
        <f aca="false">$E11*($E12-1)</f>
        <v>14.8503200092174</v>
      </c>
      <c r="F13" s="0" t="n">
        <f aca="false">$F11*($F12-1)</f>
        <v>18.7763158653225</v>
      </c>
      <c r="G13" s="0" t="n">
        <f aca="false">$G11*($G12-1)</f>
        <v>23.5863420561277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43" activeCellId="1" sqref="A63:K74 J43"/>
    </sheetView>
  </sheetViews>
  <sheetFormatPr defaultRowHeight="12.8"/>
  <cols>
    <col collapsed="false" hidden="false" max="1" min="1" style="0" width="11.5204081632653"/>
    <col collapsed="false" hidden="false" max="2" min="2" style="0" width="26.2857142857143"/>
    <col collapsed="false" hidden="false" max="3" min="3" style="0" width="15.3061224489796"/>
    <col collapsed="false" hidden="false" max="4" min="4" style="0" width="35.9642857142857"/>
    <col collapsed="false" hidden="false" max="5" min="5" style="0" width="24.1275510204082"/>
    <col collapsed="false" hidden="false" max="6" min="6" style="0" width="18.3316326530612"/>
    <col collapsed="false" hidden="false" max="8" min="7" style="0" width="11.5204081632653"/>
    <col collapsed="false" hidden="false" max="9" min="9" style="0" width="17.8265306122449"/>
    <col collapsed="false" hidden="false" max="11" min="10" style="0" width="11.5204081632653"/>
    <col collapsed="false" hidden="false" max="12" min="12" style="0" width="20.6071428571429"/>
    <col collapsed="false" hidden="false" max="1025" min="13" style="0" width="11.5204081632653"/>
  </cols>
  <sheetData>
    <row r="1" customFormat="false" ht="14.05" hidden="false" customHeight="false" outlineLevel="0" collapsed="false">
      <c r="A1" s="1" t="s">
        <v>0</v>
      </c>
      <c r="B1" s="1" t="s">
        <v>82</v>
      </c>
      <c r="C1" s="1" t="s">
        <v>83</v>
      </c>
      <c r="D1" s="1" t="s">
        <v>57</v>
      </c>
      <c r="E1" s="1" t="s">
        <v>84</v>
      </c>
      <c r="F1" s="1" t="s">
        <v>85</v>
      </c>
      <c r="G1" s="1" t="s">
        <v>59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89</v>
      </c>
      <c r="D2" s="2" t="s">
        <v>20</v>
      </c>
      <c r="E2" s="3" t="n">
        <v>770991429.7352</v>
      </c>
      <c r="F2" s="3" t="n">
        <v>441474684.8806</v>
      </c>
      <c r="G2" s="3" t="n">
        <v>0.572606475057999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89</v>
      </c>
      <c r="D3" s="2" t="s">
        <v>20</v>
      </c>
      <c r="E3" s="3" t="n">
        <v>2065626832.4679</v>
      </c>
      <c r="F3" s="3" t="n">
        <v>1206401400.4825</v>
      </c>
      <c r="G3" s="3" t="n">
        <v>0.584036468504409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89</v>
      </c>
      <c r="D4" s="2" t="s">
        <v>20</v>
      </c>
      <c r="E4" s="3" t="n">
        <v>2998906452.2946</v>
      </c>
      <c r="F4" s="3" t="n">
        <v>1771897161.6668</v>
      </c>
      <c r="G4" s="3" t="n">
        <v>0.590847760626558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89</v>
      </c>
      <c r="D5" s="2" t="s">
        <v>20</v>
      </c>
      <c r="E5" s="3" t="n">
        <v>3672788056.5408</v>
      </c>
      <c r="F5" s="3" t="n">
        <v>2217148818.5038</v>
      </c>
      <c r="G5" s="3" t="n">
        <v>0.603669142997598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89</v>
      </c>
      <c r="D6" s="2" t="s">
        <v>20</v>
      </c>
      <c r="E6" s="3" t="n">
        <v>3738447960.7226</v>
      </c>
      <c r="F6" s="3" t="n">
        <v>2370416560.083</v>
      </c>
      <c r="G6" s="3" t="n">
        <v>0.634064345682326</v>
      </c>
    </row>
    <row r="7" customFormat="false" ht="12.8" hidden="false" customHeight="false" outlineLevel="0" collapsed="false">
      <c r="A7" s="2" t="s">
        <v>11</v>
      </c>
      <c r="B7" s="2" t="s">
        <v>8</v>
      </c>
      <c r="C7" s="2" t="s">
        <v>89</v>
      </c>
      <c r="D7" s="2" t="s">
        <v>20</v>
      </c>
      <c r="E7" s="3" t="n">
        <v>3323010751.1964</v>
      </c>
      <c r="F7" s="3" t="n">
        <v>2537861407.5902</v>
      </c>
      <c r="G7" s="3" t="n">
        <v>0.763723501850387</v>
      </c>
    </row>
    <row r="8" customFormat="false" ht="12.8" hidden="false" customHeight="false" outlineLevel="0" collapsed="false">
      <c r="A8" s="2" t="s">
        <v>11</v>
      </c>
      <c r="B8" s="2" t="s">
        <v>3</v>
      </c>
      <c r="C8" s="2" t="s">
        <v>86</v>
      </c>
      <c r="D8" s="2" t="s">
        <v>13</v>
      </c>
      <c r="E8" s="3" t="n">
        <v>6020980789.6891</v>
      </c>
      <c r="F8" s="3" t="n">
        <v>5613877039.829</v>
      </c>
      <c r="G8" s="3" t="n">
        <v>0.932385808212964</v>
      </c>
    </row>
    <row r="9" customFormat="false" ht="12.8" hidden="false" customHeight="false" outlineLevel="0" collapsed="false">
      <c r="A9" s="2" t="s">
        <v>11</v>
      </c>
      <c r="B9" s="2" t="s">
        <v>4</v>
      </c>
      <c r="C9" s="2" t="s">
        <v>86</v>
      </c>
      <c r="D9" s="2" t="s">
        <v>13</v>
      </c>
      <c r="E9" s="3" t="n">
        <v>7981170477.7701</v>
      </c>
      <c r="F9" s="3" t="n">
        <v>7875928299.2103</v>
      </c>
      <c r="G9" s="3" t="n">
        <v>0.986813691193174</v>
      </c>
    </row>
    <row r="10" customFormat="false" ht="12.8" hidden="false" customHeight="false" outlineLevel="0" collapsed="false">
      <c r="A10" s="2" t="s">
        <v>11</v>
      </c>
      <c r="B10" s="2" t="s">
        <v>5</v>
      </c>
      <c r="C10" s="2" t="s">
        <v>86</v>
      </c>
      <c r="D10" s="2" t="s">
        <v>13</v>
      </c>
      <c r="E10" s="3" t="n">
        <v>8907878536.507</v>
      </c>
      <c r="F10" s="3" t="n">
        <v>9391404307.5737</v>
      </c>
      <c r="G10" s="3" t="n">
        <v>1.05428068749311</v>
      </c>
    </row>
    <row r="11" customFormat="false" ht="12.8" hidden="false" customHeight="false" outlineLevel="0" collapsed="false">
      <c r="A11" s="2" t="s">
        <v>11</v>
      </c>
      <c r="B11" s="2" t="s">
        <v>6</v>
      </c>
      <c r="C11" s="2" t="s">
        <v>86</v>
      </c>
      <c r="D11" s="2" t="s">
        <v>13</v>
      </c>
      <c r="E11" s="3" t="n">
        <v>8745997727.6714</v>
      </c>
      <c r="F11" s="3" t="n">
        <v>10510442899.4594</v>
      </c>
      <c r="G11" s="3" t="n">
        <v>1.20174315460951</v>
      </c>
    </row>
    <row r="12" customFormat="false" ht="12.8" hidden="false" customHeight="false" outlineLevel="0" collapsed="false">
      <c r="A12" s="2" t="s">
        <v>11</v>
      </c>
      <c r="B12" s="2" t="s">
        <v>7</v>
      </c>
      <c r="C12" s="2" t="s">
        <v>86</v>
      </c>
      <c r="D12" s="2" t="s">
        <v>13</v>
      </c>
      <c r="E12" s="3" t="n">
        <v>8260034444.7375</v>
      </c>
      <c r="F12" s="3" t="n">
        <v>10966005196.3801</v>
      </c>
      <c r="G12" s="3" t="n">
        <v>1.32759799850067</v>
      </c>
    </row>
    <row r="13" customFormat="false" ht="12.8" hidden="false" customHeight="false" outlineLevel="0" collapsed="false">
      <c r="A13" s="2" t="s">
        <v>11</v>
      </c>
      <c r="B13" s="2" t="s">
        <v>8</v>
      </c>
      <c r="C13" s="2" t="s">
        <v>86</v>
      </c>
      <c r="D13" s="2" t="s">
        <v>13</v>
      </c>
      <c r="E13" s="3" t="n">
        <v>4790784612.7</v>
      </c>
      <c r="F13" s="3" t="n">
        <v>11556357574.4497</v>
      </c>
      <c r="G13" s="3" t="n">
        <v>2.41220562156242</v>
      </c>
    </row>
    <row r="14" customFormat="false" ht="12.8" hidden="false" customHeight="false" outlineLevel="0" collapsed="false">
      <c r="A14" s="2" t="s">
        <v>11</v>
      </c>
      <c r="B14" s="2" t="s">
        <v>3</v>
      </c>
      <c r="C14" s="2" t="s">
        <v>90</v>
      </c>
      <c r="D14" s="2" t="s">
        <v>16</v>
      </c>
      <c r="E14" s="3" t="n">
        <v>3735645093.8281</v>
      </c>
      <c r="F14" s="3" t="n">
        <v>1935532160.1835</v>
      </c>
      <c r="G14" s="3" t="n">
        <v>0.518125279990146</v>
      </c>
    </row>
    <row r="15" customFormat="false" ht="12.8" hidden="false" customHeight="false" outlineLevel="0" collapsed="false">
      <c r="A15" s="2" t="s">
        <v>11</v>
      </c>
      <c r="B15" s="2" t="s">
        <v>4</v>
      </c>
      <c r="C15" s="2" t="s">
        <v>90</v>
      </c>
      <c r="D15" s="2" t="s">
        <v>16</v>
      </c>
      <c r="E15" s="3" t="n">
        <v>2384066130.7587</v>
      </c>
      <c r="F15" s="3" t="n">
        <v>1236578586.2921</v>
      </c>
      <c r="G15" s="3" t="n">
        <v>0.518684683423011</v>
      </c>
    </row>
    <row r="16" customFormat="false" ht="12.8" hidden="false" customHeight="false" outlineLevel="0" collapsed="false">
      <c r="A16" s="2" t="s">
        <v>11</v>
      </c>
      <c r="B16" s="2" t="s">
        <v>5</v>
      </c>
      <c r="C16" s="2" t="s">
        <v>90</v>
      </c>
      <c r="D16" s="2" t="s">
        <v>16</v>
      </c>
      <c r="E16" s="3" t="n">
        <v>1207075817.3613</v>
      </c>
      <c r="F16" s="3" t="n">
        <v>629176493.449</v>
      </c>
      <c r="G16" s="3" t="n">
        <v>0.521240243901495</v>
      </c>
    </row>
    <row r="17" customFormat="false" ht="12.8" hidden="false" customHeight="false" outlineLevel="0" collapsed="false">
      <c r="A17" s="2" t="s">
        <v>11</v>
      </c>
      <c r="B17" s="2" t="s">
        <v>6</v>
      </c>
      <c r="C17" s="2" t="s">
        <v>90</v>
      </c>
      <c r="D17" s="2" t="s">
        <v>16</v>
      </c>
      <c r="E17" s="3" t="n">
        <v>307310679.6819</v>
      </c>
      <c r="F17" s="3" t="n">
        <v>166162786.4578</v>
      </c>
      <c r="G17" s="3" t="n">
        <v>0.540699680954129</v>
      </c>
    </row>
    <row r="18" customFormat="false" ht="12.8" hidden="false" customHeight="false" outlineLevel="0" collapsed="false">
      <c r="A18" s="2" t="s">
        <v>11</v>
      </c>
      <c r="B18" s="2" t="s">
        <v>7</v>
      </c>
      <c r="C18" s="2" t="s">
        <v>90</v>
      </c>
      <c r="D18" s="2" t="s">
        <v>16</v>
      </c>
      <c r="E18" s="3" t="n">
        <v>193435549.4565</v>
      </c>
      <c r="F18" s="3" t="n">
        <v>107213599.4041</v>
      </c>
      <c r="G18" s="3" t="n">
        <v>0.554260060807542</v>
      </c>
    </row>
    <row r="19" customFormat="false" ht="12.8" hidden="false" customHeight="false" outlineLevel="0" collapsed="false">
      <c r="A19" s="2" t="s">
        <v>11</v>
      </c>
      <c r="B19" s="2" t="s">
        <v>8</v>
      </c>
      <c r="C19" s="2" t="s">
        <v>90</v>
      </c>
      <c r="D19" s="2" t="s">
        <v>16</v>
      </c>
      <c r="E19" s="3" t="n">
        <v>6107592.673</v>
      </c>
      <c r="F19" s="3" t="n">
        <v>4500730.4027</v>
      </c>
      <c r="G19" s="3" t="n">
        <v>0.736907427143349</v>
      </c>
    </row>
    <row r="20" customFormat="false" ht="12.8" hidden="false" customHeight="false" outlineLevel="0" collapsed="false">
      <c r="A20" s="2" t="s">
        <v>11</v>
      </c>
      <c r="B20" s="2" t="s">
        <v>3</v>
      </c>
      <c r="C20" s="2" t="s">
        <v>91</v>
      </c>
      <c r="D20" s="2" t="s">
        <v>14</v>
      </c>
      <c r="E20" s="3" t="n">
        <v>10007927646.8595</v>
      </c>
      <c r="F20" s="3" t="n">
        <v>7323790582.9273</v>
      </c>
      <c r="G20" s="3" t="n">
        <v>0.731798913956529</v>
      </c>
    </row>
    <row r="21" customFormat="false" ht="12.8" hidden="false" customHeight="false" outlineLevel="0" collapsed="false">
      <c r="A21" s="2" t="s">
        <v>11</v>
      </c>
      <c r="B21" s="2" t="s">
        <v>4</v>
      </c>
      <c r="C21" s="2" t="s">
        <v>91</v>
      </c>
      <c r="D21" s="2" t="s">
        <v>14</v>
      </c>
      <c r="E21" s="3" t="n">
        <v>8042122608.6564</v>
      </c>
      <c r="F21" s="3" t="n">
        <v>5951971426.7509</v>
      </c>
      <c r="G21" s="3" t="n">
        <v>0.740099562812472</v>
      </c>
    </row>
    <row r="22" customFormat="false" ht="12.8" hidden="false" customHeight="false" outlineLevel="0" collapsed="false">
      <c r="A22" s="2" t="s">
        <v>11</v>
      </c>
      <c r="B22" s="2" t="s">
        <v>5</v>
      </c>
      <c r="C22" s="2" t="s">
        <v>91</v>
      </c>
      <c r="D22" s="2" t="s">
        <v>14</v>
      </c>
      <c r="E22" s="3" t="n">
        <v>6216960245.1414</v>
      </c>
      <c r="F22" s="3" t="n">
        <v>4654334487.1603</v>
      </c>
      <c r="G22" s="3" t="n">
        <v>0.748651158063572</v>
      </c>
    </row>
    <row r="23" customFormat="false" ht="12.8" hidden="false" customHeight="false" outlineLevel="0" collapsed="false">
      <c r="A23" s="2" t="s">
        <v>11</v>
      </c>
      <c r="B23" s="2" t="s">
        <v>6</v>
      </c>
      <c r="C23" s="2" t="s">
        <v>91</v>
      </c>
      <c r="D23" s="2" t="s">
        <v>14</v>
      </c>
      <c r="E23" s="3" t="n">
        <v>4553487741.1513</v>
      </c>
      <c r="F23" s="3" t="n">
        <v>3445310043.118</v>
      </c>
      <c r="G23" s="3" t="n">
        <v>0.756631013186145</v>
      </c>
    </row>
    <row r="24" customFormat="false" ht="12.8" hidden="false" customHeight="false" outlineLevel="0" collapsed="false">
      <c r="A24" s="2" t="s">
        <v>11</v>
      </c>
      <c r="B24" s="2" t="s">
        <v>7</v>
      </c>
      <c r="C24" s="2" t="s">
        <v>91</v>
      </c>
      <c r="D24" s="2" t="s">
        <v>14</v>
      </c>
      <c r="E24" s="3" t="n">
        <v>3637962967.2114</v>
      </c>
      <c r="F24" s="3" t="n">
        <v>2812130205.996</v>
      </c>
      <c r="G24" s="3" t="n">
        <v>0.772995830727649</v>
      </c>
    </row>
    <row r="25" customFormat="false" ht="12.8" hidden="false" customHeight="false" outlineLevel="0" collapsed="false">
      <c r="A25" s="2" t="s">
        <v>11</v>
      </c>
      <c r="B25" s="2" t="s">
        <v>8</v>
      </c>
      <c r="C25" s="2" t="s">
        <v>91</v>
      </c>
      <c r="D25" s="2" t="s">
        <v>14</v>
      </c>
      <c r="E25" s="3" t="n">
        <v>1689494832.574</v>
      </c>
      <c r="F25" s="3" t="n">
        <v>1448887905.0643</v>
      </c>
      <c r="G25" s="3" t="n">
        <v>0.857586467344722</v>
      </c>
    </row>
    <row r="26" customFormat="false" ht="12.8" hidden="false" customHeight="false" outlineLevel="0" collapsed="false">
      <c r="A26" s="2" t="s">
        <v>11</v>
      </c>
      <c r="B26" s="2" t="s">
        <v>3</v>
      </c>
      <c r="C26" s="2" t="s">
        <v>92</v>
      </c>
      <c r="D26" s="2" t="s">
        <v>18</v>
      </c>
      <c r="E26" s="3" t="n">
        <v>1181686470.9462</v>
      </c>
      <c r="F26" s="3" t="n">
        <v>666093367.8383</v>
      </c>
      <c r="G26" s="3" t="n">
        <v>0.563680285943314</v>
      </c>
    </row>
    <row r="27" customFormat="false" ht="12.8" hidden="false" customHeight="false" outlineLevel="0" collapsed="false">
      <c r="A27" s="2" t="s">
        <v>11</v>
      </c>
      <c r="B27" s="2" t="s">
        <v>4</v>
      </c>
      <c r="C27" s="2" t="s">
        <v>92</v>
      </c>
      <c r="D27" s="2" t="s">
        <v>18</v>
      </c>
      <c r="E27" s="3" t="n">
        <v>1237032323.6909</v>
      </c>
      <c r="F27" s="3" t="n">
        <v>708884672.6716</v>
      </c>
      <c r="G27" s="3" t="n">
        <v>0.573052667335741</v>
      </c>
    </row>
    <row r="28" customFormat="false" ht="12.8" hidden="false" customHeight="false" outlineLevel="0" collapsed="false">
      <c r="A28" s="2" t="s">
        <v>11</v>
      </c>
      <c r="B28" s="2" t="s">
        <v>5</v>
      </c>
      <c r="C28" s="2" t="s">
        <v>92</v>
      </c>
      <c r="D28" s="2" t="s">
        <v>18</v>
      </c>
      <c r="E28" s="3" t="n">
        <v>1232231717.7116</v>
      </c>
      <c r="F28" s="3" t="n">
        <v>718830327.7504</v>
      </c>
      <c r="G28" s="3" t="n">
        <v>0.583356455947549</v>
      </c>
    </row>
    <row r="29" customFormat="false" ht="12.8" hidden="false" customHeight="false" outlineLevel="0" collapsed="false">
      <c r="A29" s="2" t="s">
        <v>11</v>
      </c>
      <c r="B29" s="2" t="s">
        <v>6</v>
      </c>
      <c r="C29" s="2" t="s">
        <v>92</v>
      </c>
      <c r="D29" s="2" t="s">
        <v>18</v>
      </c>
      <c r="E29" s="3" t="n">
        <v>1196305410.4525</v>
      </c>
      <c r="F29" s="3" t="n">
        <v>717813494.0037</v>
      </c>
      <c r="G29" s="3" t="n">
        <v>0.600025284289393</v>
      </c>
    </row>
    <row r="30" customFormat="false" ht="12.8" hidden="false" customHeight="false" outlineLevel="0" collapsed="false">
      <c r="A30" s="2" t="s">
        <v>11</v>
      </c>
      <c r="B30" s="2" t="s">
        <v>7</v>
      </c>
      <c r="C30" s="2" t="s">
        <v>92</v>
      </c>
      <c r="D30" s="2" t="s">
        <v>18</v>
      </c>
      <c r="E30" s="3" t="n">
        <v>1136715847.5508</v>
      </c>
      <c r="F30" s="3" t="n">
        <v>716352957.932</v>
      </c>
      <c r="G30" s="3" t="n">
        <v>0.630195276572834</v>
      </c>
    </row>
    <row r="31" customFormat="false" ht="12.8" hidden="false" customHeight="false" outlineLevel="0" collapsed="false">
      <c r="A31" s="2" t="s">
        <v>11</v>
      </c>
      <c r="B31" s="2" t="s">
        <v>8</v>
      </c>
      <c r="C31" s="2" t="s">
        <v>92</v>
      </c>
      <c r="D31" s="2" t="s">
        <v>18</v>
      </c>
      <c r="E31" s="3" t="n">
        <v>894693446.0707</v>
      </c>
      <c r="F31" s="3" t="n">
        <v>678937081.0583</v>
      </c>
      <c r="G31" s="3" t="n">
        <v>0.758848837040267</v>
      </c>
    </row>
    <row r="34" customFormat="false" ht="12.8" hidden="false" customHeight="false" outlineLevel="0" collapsed="false">
      <c r="B34" s="0" t="s">
        <v>93</v>
      </c>
      <c r="C34" s="0" t="n">
        <v>2.5</v>
      </c>
    </row>
    <row r="35" customFormat="false" ht="12.8" hidden="false" customHeight="false" outlineLevel="0" collapsed="false">
      <c r="B35" s="0" t="s">
        <v>94</v>
      </c>
      <c r="C35" s="0" t="n">
        <v>0.9</v>
      </c>
    </row>
    <row r="36" customFormat="false" ht="12.8" hidden="false" customHeight="false" outlineLevel="0" collapsed="false">
      <c r="K36" s="18" t="s">
        <v>95</v>
      </c>
      <c r="L36" s="18"/>
      <c r="M36" s="18"/>
    </row>
    <row r="37" customFormat="false" ht="12.8" hidden="false" customHeight="false" outlineLevel="0" collapsed="false">
      <c r="A37" s="19" t="s">
        <v>0</v>
      </c>
      <c r="B37" s="19" t="s">
        <v>82</v>
      </c>
      <c r="C37" s="19" t="s">
        <v>83</v>
      </c>
      <c r="D37" s="19" t="s">
        <v>57</v>
      </c>
      <c r="E37" s="19" t="s">
        <v>84</v>
      </c>
      <c r="F37" s="19" t="s">
        <v>85</v>
      </c>
      <c r="G37" s="19" t="s">
        <v>59</v>
      </c>
      <c r="H37" s="0" t="s">
        <v>96</v>
      </c>
      <c r="I37" s="0" t="s">
        <v>97</v>
      </c>
      <c r="J37" s="0" t="s">
        <v>98</v>
      </c>
      <c r="K37" s="18" t="s">
        <v>99</v>
      </c>
      <c r="L37" s="18" t="s">
        <v>100</v>
      </c>
      <c r="M37" s="18"/>
    </row>
    <row r="38" customFormat="false" ht="12.8" hidden="false" customHeight="false" outlineLevel="0" collapsed="false">
      <c r="A38" s="20" t="s">
        <v>101</v>
      </c>
      <c r="B38" s="21" t="n">
        <v>2009</v>
      </c>
      <c r="C38" s="20" t="s">
        <v>86</v>
      </c>
      <c r="D38" s="20" t="s">
        <v>13</v>
      </c>
      <c r="E38" s="21" t="n">
        <f aca="false">E8</f>
        <v>6020980789.6891</v>
      </c>
      <c r="F38" s="21" t="n">
        <f aca="false">F8</f>
        <v>5613877039.829</v>
      </c>
      <c r="G38" s="21" t="n">
        <f aca="false">G8</f>
        <v>0.932385808212964</v>
      </c>
      <c r="H38" s="0" t="n">
        <v>0.06</v>
      </c>
      <c r="I38" s="0" t="n">
        <f aca="false">1-H38</f>
        <v>0.94</v>
      </c>
      <c r="J38" s="0" t="n">
        <f aca="false">F38/(F38*H38/$C$34+F38*I38/$C$35)</f>
        <v>0.935940099833611</v>
      </c>
      <c r="K38" s="22" t="n">
        <f aca="false">H38*$E38/10^9</f>
        <v>0.361258847381346</v>
      </c>
      <c r="L38" s="22" t="n">
        <f aca="false">I38*$E38/10^9</f>
        <v>5.65972194230775</v>
      </c>
      <c r="M38" s="18"/>
    </row>
    <row r="39" customFormat="false" ht="12.8" hidden="false" customHeight="false" outlineLevel="0" collapsed="false">
      <c r="A39" s="20" t="s">
        <v>101</v>
      </c>
      <c r="B39" s="21" t="n">
        <v>2015</v>
      </c>
      <c r="C39" s="20" t="s">
        <v>86</v>
      </c>
      <c r="D39" s="20" t="s">
        <v>13</v>
      </c>
      <c r="E39" s="21" t="n">
        <f aca="false">E9</f>
        <v>7981170477.7701</v>
      </c>
      <c r="F39" s="21" t="n">
        <f aca="false">F9</f>
        <v>7875928299.2103</v>
      </c>
      <c r="G39" s="21" t="n">
        <f aca="false">G9</f>
        <v>0.986813691193174</v>
      </c>
      <c r="H39" s="0" t="n">
        <v>0.135</v>
      </c>
      <c r="I39" s="0" t="n">
        <f aca="false">1-H39</f>
        <v>0.865</v>
      </c>
      <c r="J39" s="0" t="n">
        <f aca="false">F39/(F39*H39/$C$34+F39*I39/$C$35)</f>
        <v>0.985113835376532</v>
      </c>
      <c r="K39" s="22" t="n">
        <f aca="false">H39*$E39/10^9</f>
        <v>1.07745801449896</v>
      </c>
      <c r="L39" s="22" t="n">
        <f aca="false">I39*$E39/10^9</f>
        <v>6.90371246327114</v>
      </c>
      <c r="M39" s="18"/>
    </row>
    <row r="40" customFormat="false" ht="12.8" hidden="false" customHeight="false" outlineLevel="0" collapsed="false">
      <c r="A40" s="20" t="s">
        <v>101</v>
      </c>
      <c r="B40" s="21" t="n">
        <v>2020</v>
      </c>
      <c r="C40" s="20" t="s">
        <v>86</v>
      </c>
      <c r="D40" s="20" t="s">
        <v>13</v>
      </c>
      <c r="E40" s="21" t="n">
        <f aca="false">E10</f>
        <v>8907878536.507</v>
      </c>
      <c r="F40" s="21" t="n">
        <f aca="false">F10</f>
        <v>9391404307.5737</v>
      </c>
      <c r="G40" s="21" t="n">
        <f aca="false">G10</f>
        <v>1.05428068749311</v>
      </c>
      <c r="H40" s="0" t="n">
        <v>0.24</v>
      </c>
      <c r="I40" s="0" t="n">
        <f aca="false">1-H40</f>
        <v>0.76</v>
      </c>
      <c r="J40" s="0" t="n">
        <f aca="false">F40/(F40*H40/$C$34+F40*I40/$C$35)</f>
        <v>1.06332703213611</v>
      </c>
      <c r="K40" s="22" t="n">
        <f aca="false">H40*$E40/10^9</f>
        <v>2.13789084876168</v>
      </c>
      <c r="L40" s="22" t="n">
        <f aca="false">I40*$E40/10^9</f>
        <v>6.76998768774532</v>
      </c>
      <c r="M40" s="18"/>
    </row>
    <row r="41" customFormat="false" ht="12.8" hidden="false" customHeight="false" outlineLevel="0" collapsed="false">
      <c r="A41" s="20" t="s">
        <v>101</v>
      </c>
      <c r="B41" s="21" t="n">
        <v>2025</v>
      </c>
      <c r="C41" s="20" t="s">
        <v>86</v>
      </c>
      <c r="D41" s="20" t="s">
        <v>13</v>
      </c>
      <c r="E41" s="21" t="n">
        <f aca="false">E11</f>
        <v>8745997727.6714</v>
      </c>
      <c r="F41" s="21" t="n">
        <f aca="false">F11</f>
        <v>10510442899.4594</v>
      </c>
      <c r="G41" s="21" t="n">
        <f aca="false">G11</f>
        <v>1.20174315460951</v>
      </c>
      <c r="H41" s="0" t="n">
        <v>0.4</v>
      </c>
      <c r="I41" s="0" t="n">
        <f aca="false">1-H41</f>
        <v>0.6</v>
      </c>
      <c r="J41" s="0" t="n">
        <f aca="false">F41/(F41*H41/$C$34+F41*I41/$C$35)</f>
        <v>1.20967741935484</v>
      </c>
      <c r="K41" s="22" t="n">
        <f aca="false">H41*$E41/10^9</f>
        <v>3.49839909106856</v>
      </c>
      <c r="L41" s="22" t="n">
        <f aca="false">I41*$E41/10^9</f>
        <v>5.24759863660284</v>
      </c>
      <c r="M41" s="18"/>
    </row>
    <row r="42" customFormat="false" ht="12.8" hidden="false" customHeight="false" outlineLevel="0" collapsed="false">
      <c r="A42" s="20" t="s">
        <v>101</v>
      </c>
      <c r="B42" s="21" t="n">
        <v>2030</v>
      </c>
      <c r="C42" s="20" t="s">
        <v>86</v>
      </c>
      <c r="D42" s="20" t="s">
        <v>13</v>
      </c>
      <c r="E42" s="21" t="n">
        <f aca="false">E12</f>
        <v>8260034444.7375</v>
      </c>
      <c r="F42" s="21" t="n">
        <f aca="false">F12</f>
        <v>10966005196.3801</v>
      </c>
      <c r="G42" s="21" t="n">
        <f aca="false">G12</f>
        <v>1.32759799850067</v>
      </c>
      <c r="H42" s="0" t="n">
        <v>0.5</v>
      </c>
      <c r="I42" s="0" t="n">
        <f aca="false">1-H42</f>
        <v>0.5</v>
      </c>
      <c r="J42" s="0" t="n">
        <f aca="false">F42/(F42*H42/$C$34+F42*I42/$C$35)</f>
        <v>1.32352941176471</v>
      </c>
      <c r="K42" s="22" t="n">
        <f aca="false">H42*$E42/10^9</f>
        <v>4.13001722236875</v>
      </c>
      <c r="L42" s="22" t="n">
        <f aca="false">I42*$E42/10^9</f>
        <v>4.13001722236875</v>
      </c>
      <c r="M42" s="18"/>
    </row>
    <row r="43" customFormat="false" ht="12.8" hidden="false" customHeight="false" outlineLevel="0" collapsed="false">
      <c r="A43" s="20" t="s">
        <v>101</v>
      </c>
      <c r="B43" s="21" t="n">
        <v>2050</v>
      </c>
      <c r="C43" s="20" t="s">
        <v>86</v>
      </c>
      <c r="D43" s="20" t="s">
        <v>13</v>
      </c>
      <c r="E43" s="21" t="n">
        <f aca="false">E13</f>
        <v>4790784612.7</v>
      </c>
      <c r="F43" s="21" t="n">
        <f aca="false">F13</f>
        <v>11556357574.4497</v>
      </c>
      <c r="G43" s="21" t="n">
        <f aca="false">G13</f>
        <v>2.41220562156242</v>
      </c>
      <c r="H43" s="0" t="n">
        <v>0.975</v>
      </c>
      <c r="I43" s="0" t="n">
        <f aca="false">1-H43</f>
        <v>0.025</v>
      </c>
      <c r="J43" s="0" t="n">
        <f aca="false">F43/(F43*H43/$C$34+F43*I43/$C$35)</f>
        <v>2.3936170212766</v>
      </c>
      <c r="K43" s="22" t="n">
        <f aca="false">K47</f>
        <v>4.13001722236875</v>
      </c>
      <c r="L43" s="22" t="n">
        <f aca="false">I43*$E43/10^9</f>
        <v>0.1197696153175</v>
      </c>
      <c r="M43" s="18"/>
    </row>
    <row r="46" customFormat="false" ht="12.8" hidden="false" customHeight="false" outlineLevel="0" collapsed="false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r="47" customFormat="false" ht="12.8" hidden="false" customHeight="false" outlineLevel="0" collapsed="false">
      <c r="E47" s="0" t="s">
        <v>99</v>
      </c>
      <c r="F47" s="17" t="n">
        <f aca="false">K38</f>
        <v>0.361258847381346</v>
      </c>
      <c r="G47" s="17" t="n">
        <f aca="false">K39</f>
        <v>1.07745801449896</v>
      </c>
      <c r="H47" s="17" t="n">
        <f aca="false">K40</f>
        <v>2.13789084876168</v>
      </c>
      <c r="I47" s="17" t="n">
        <f aca="false">K41</f>
        <v>3.49839909106856</v>
      </c>
      <c r="J47" s="17" t="n">
        <f aca="false">K42</f>
        <v>4.13001722236875</v>
      </c>
      <c r="K47" s="17" t="n">
        <f aca="false">L42</f>
        <v>4.13001722236875</v>
      </c>
    </row>
    <row r="48" customFormat="false" ht="12.8" hidden="false" customHeight="false" outlineLevel="0" collapsed="false">
      <c r="E48" s="0" t="s">
        <v>100</v>
      </c>
      <c r="F48" s="17" t="n">
        <f aca="false">L38</f>
        <v>5.65972194230775</v>
      </c>
      <c r="G48" s="17" t="n">
        <f aca="false">L39</f>
        <v>6.90371246327114</v>
      </c>
      <c r="H48" s="17" t="n">
        <f aca="false">L40</f>
        <v>6.76998768774532</v>
      </c>
      <c r="I48" s="17" t="n">
        <f aca="false">L41</f>
        <v>5.24759863660284</v>
      </c>
      <c r="J48" s="17" t="n">
        <f aca="false">L42</f>
        <v>4.13001722236875</v>
      </c>
      <c r="K48" s="17" t="n">
        <f aca="false">L43</f>
        <v>0.1197696153175</v>
      </c>
    </row>
    <row r="49" customFormat="false" ht="12.8" hidden="false" customHeight="false" outlineLevel="0" collapsed="false">
      <c r="F49" s="17"/>
      <c r="G49" s="17"/>
      <c r="H49" s="17"/>
      <c r="I49" s="17"/>
      <c r="J49" s="17"/>
      <c r="K49" s="17"/>
    </row>
    <row r="50" customFormat="false" ht="12.8" hidden="false" customHeight="false" outlineLevel="0" collapsed="false">
      <c r="E50" s="0" t="s">
        <v>81</v>
      </c>
      <c r="F50" s="17" t="n">
        <f aca="false">F47*($C$34-1)</f>
        <v>0.541888271072019</v>
      </c>
      <c r="G50" s="17" t="n">
        <f aca="false">G47*($C$34-1)</f>
        <v>1.61618702174845</v>
      </c>
      <c r="H50" s="17" t="n">
        <f aca="false">H47*($C$34-1)</f>
        <v>3.20683627314252</v>
      </c>
      <c r="I50" s="17" t="n">
        <f aca="false">I47*($C$34-1)</f>
        <v>5.24759863660284</v>
      </c>
      <c r="J50" s="17" t="n">
        <f aca="false">J47*($C$34-1)</f>
        <v>6.19502583355312</v>
      </c>
      <c r="K50" s="17" t="n">
        <f aca="false">K47*($C$34-1)</f>
        <v>6.19502583355312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69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80" zoomScaleNormal="80" zoomScalePageLayoutView="100" workbookViewId="0">
      <selection pane="topLeft" activeCell="A63" activeCellId="0" sqref="A63:K74"/>
    </sheetView>
  </sheetViews>
  <sheetFormatPr defaultRowHeight="12.8"/>
  <cols>
    <col collapsed="false" hidden="false" max="1" min="1" style="0" width="34.0612244897959"/>
    <col collapsed="false" hidden="false" max="2" min="2" style="0" width="33.1428571428571"/>
    <col collapsed="false" hidden="false" max="7" min="3" style="0" width="11.5204081632653"/>
    <col collapsed="false" hidden="false" max="8" min="8" style="0" width="17.4489795918367"/>
    <col collapsed="false" hidden="false" max="9" min="9" style="0" width="19.9591836734694"/>
    <col collapsed="false" hidden="false" max="10" min="10" style="0" width="11.5204081632653"/>
    <col collapsed="false" hidden="false" max="11" min="11" style="0" width="32.7959183673469"/>
    <col collapsed="false" hidden="false" max="12" min="12" style="0" width="11.5204081632653"/>
    <col collapsed="false" hidden="false" max="13" min="13" style="0" width="20.9795918367347"/>
    <col collapsed="false" hidden="false" max="14" min="14" style="0" width="19.2142857142857"/>
    <col collapsed="false" hidden="false" max="17" min="15" style="0" width="11.5204081632653"/>
    <col collapsed="false" hidden="false" max="18" min="18" style="0" width="30.1479591836735"/>
    <col collapsed="false" hidden="false" max="19" min="19" style="0" width="11.5204081632653"/>
    <col collapsed="false" hidden="false" max="20" min="20" style="0" width="26.969387755102"/>
    <col collapsed="false" hidden="false" max="25" min="21" style="0" width="11.5204081632653"/>
    <col collapsed="false" hidden="false" max="26" min="26" style="0" width="21.3265306122449"/>
    <col collapsed="false" hidden="false" max="27" min="27" style="0" width="15.8673469387755"/>
    <col collapsed="false" hidden="false" max="1025" min="28" style="0" width="11.5204081632653"/>
  </cols>
  <sheetData>
    <row r="1" customFormat="false" ht="12.8" hidden="false" customHeight="false" outlineLevel="0" collapsed="false">
      <c r="A1" s="23" t="n">
        <v>2015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customFormat="false" ht="41.95" hidden="false" customHeight="false" outlineLevel="0" collapsed="false">
      <c r="A2" s="0" t="s">
        <v>95</v>
      </c>
      <c r="B2" s="24" t="s">
        <v>102</v>
      </c>
      <c r="C2" s="25" t="s">
        <v>103</v>
      </c>
      <c r="D2" s="26" t="s">
        <v>104</v>
      </c>
      <c r="E2" s="26" t="s">
        <v>105</v>
      </c>
      <c r="F2" s="0" t="s">
        <v>106</v>
      </c>
      <c r="G2" s="27" t="s">
        <v>107</v>
      </c>
      <c r="H2" s="27" t="s">
        <v>108</v>
      </c>
      <c r="I2" s="26" t="s">
        <v>109</v>
      </c>
      <c r="J2" s="26" t="s">
        <v>110</v>
      </c>
      <c r="K2" s="28" t="s">
        <v>111</v>
      </c>
      <c r="L2" s="28" t="s">
        <v>112</v>
      </c>
    </row>
    <row r="3" customFormat="false" ht="13.8" hidden="false" customHeight="false" outlineLevel="0" collapsed="false">
      <c r="A3" s="0" t="s">
        <v>19</v>
      </c>
      <c r="B3" s="29" t="n">
        <f aca="false">$D147</f>
        <v>12.5519328150197</v>
      </c>
      <c r="C3" s="29" t="n">
        <f aca="false">$D146</f>
        <v>5.2870368800138</v>
      </c>
      <c r="D3" s="29" t="n">
        <f aca="false">D$104</f>
        <v>6.0440913051639</v>
      </c>
      <c r="E3" s="29"/>
      <c r="F3" s="29" t="n">
        <f aca="false">D$105*0.8</f>
        <v>3.92014737444256</v>
      </c>
      <c r="G3" s="29" t="n">
        <f aca="false">D$102</f>
        <v>55.1774071232783</v>
      </c>
      <c r="H3" s="29" t="n">
        <f aca="false">D$103</f>
        <v>21.1062959004395</v>
      </c>
      <c r="I3" s="29" t="n">
        <f aca="false">D$105*0.2</f>
        <v>0.98003684361064</v>
      </c>
      <c r="J3" s="30" t="n">
        <f aca="false">$D150</f>
        <v>7.8304431965416</v>
      </c>
      <c r="K3" s="31" t="n">
        <f aca="false">SUM(B$3:I$3)</f>
        <v>105.066948241968</v>
      </c>
      <c r="L3" s="31" t="n">
        <f aca="false">SUM(B$3:J$3)</f>
        <v>112.89739143851</v>
      </c>
    </row>
    <row r="4" customFormat="false" ht="13.8" hidden="false" customHeight="false" outlineLevel="0" collapsed="false">
      <c r="A4" s="0" t="s">
        <v>24</v>
      </c>
      <c r="B4" s="32" t="n">
        <f aca="false">$D157</f>
        <v>6.90371246327114</v>
      </c>
      <c r="C4" s="29" t="n">
        <f aca="false">$D156</f>
        <v>1.07745801449896</v>
      </c>
      <c r="D4" s="33" t="n">
        <f aca="false">$D124</f>
        <v>1.2370323236909</v>
      </c>
      <c r="E4" s="30" t="n">
        <f aca="false">$D125/2</f>
        <v>1.03281341623395</v>
      </c>
      <c r="F4" s="34" t="n">
        <v>0</v>
      </c>
      <c r="G4" s="32" t="n">
        <f aca="false">$D122</f>
        <v>8.0421226086564</v>
      </c>
      <c r="H4" s="32" t="n">
        <f aca="false">$D123</f>
        <v>2.3840661307587</v>
      </c>
      <c r="I4" s="30" t="n">
        <f aca="false">$D125/2</f>
        <v>1.03281341623395</v>
      </c>
      <c r="J4" s="30" t="n">
        <f aca="false">$D159</f>
        <v>1.61618702174845</v>
      </c>
      <c r="K4" s="31" t="n">
        <f aca="false">SUM(B$4:I$4)</f>
        <v>21.710018373344</v>
      </c>
      <c r="L4" s="31" t="n">
        <f aca="false">SUM(B$4:J$4)</f>
        <v>23.3262053950924</v>
      </c>
      <c r="M4" s="0" t="n">
        <f aca="false">SUM($D121:$D125)</f>
        <v>21.710018373344</v>
      </c>
      <c r="N4" s="0" t="s">
        <v>113</v>
      </c>
    </row>
    <row r="5" customFormat="false" ht="13.8" hidden="false" customHeight="false" outlineLevel="0" collapsed="false">
      <c r="A5" s="0" t="s">
        <v>22</v>
      </c>
      <c r="B5" s="32" t="n">
        <f aca="false">$D111</f>
        <v>8.9358473663911</v>
      </c>
      <c r="C5" s="32" t="n">
        <v>0</v>
      </c>
      <c r="D5" s="33" t="n">
        <f aca="false">$D114</f>
        <v>0</v>
      </c>
      <c r="E5" s="33" t="n">
        <v>0</v>
      </c>
      <c r="F5" s="33" t="n">
        <v>0</v>
      </c>
      <c r="G5" s="33" t="n">
        <f aca="false">$D112</f>
        <v>4.1110437237771</v>
      </c>
      <c r="H5" s="30" t="n">
        <f aca="false">$D115</f>
        <v>1.4519374850925</v>
      </c>
      <c r="I5" s="33" t="n">
        <v>0</v>
      </c>
      <c r="J5" s="33" t="n">
        <v>0</v>
      </c>
      <c r="K5" s="31" t="n">
        <f aca="false">SUM(B$5:I$5)</f>
        <v>14.4988285752607</v>
      </c>
      <c r="L5" s="31" t="n">
        <f aca="false">SUM(B$5:J$5)</f>
        <v>14.4988285752607</v>
      </c>
      <c r="M5" s="0" t="n">
        <f aca="false">SUM($D111:$D115)</f>
        <v>14.4988285752607</v>
      </c>
      <c r="N5" s="0" t="s">
        <v>114</v>
      </c>
    </row>
    <row r="6" customFormat="false" ht="13.8" hidden="false" customHeight="false" outlineLevel="0" collapsed="false">
      <c r="A6" s="0" t="s">
        <v>23</v>
      </c>
      <c r="B6" s="32" t="n">
        <f aca="false">$D116</f>
        <v>24.9401523606955</v>
      </c>
      <c r="C6" s="32" t="n">
        <v>0</v>
      </c>
      <c r="D6" s="33" t="n">
        <v>0</v>
      </c>
      <c r="E6" s="33" t="n">
        <v>0</v>
      </c>
      <c r="F6" s="33" t="n">
        <v>0</v>
      </c>
      <c r="G6" s="33" t="n">
        <v>0</v>
      </c>
      <c r="H6" s="33" t="n">
        <v>0</v>
      </c>
      <c r="I6" s="33" t="n">
        <v>0</v>
      </c>
      <c r="J6" s="33" t="n">
        <v>0</v>
      </c>
      <c r="K6" s="31" t="n">
        <f aca="false">SUM(B$6:I$6)</f>
        <v>24.9401523606955</v>
      </c>
      <c r="L6" s="31" t="n">
        <f aca="false">SUM(B$6:J$6)</f>
        <v>24.9401523606955</v>
      </c>
      <c r="M6" s="0" t="n">
        <f aca="false">SUM($D116:$D120)</f>
        <v>24.9401523606955</v>
      </c>
    </row>
    <row r="7" customFormat="false" ht="13.8" hidden="false" customHeight="false" outlineLevel="0" collapsed="false">
      <c r="A7" s="0" t="s">
        <v>115</v>
      </c>
      <c r="B7" s="32" t="n">
        <f aca="false">$D86+$D91+$D96+$D126+$D131+$D136</f>
        <v>43.8804507163736</v>
      </c>
      <c r="C7" s="32" t="n">
        <v>0</v>
      </c>
      <c r="D7" s="33" t="n">
        <v>0</v>
      </c>
      <c r="E7" s="33" t="n">
        <v>0</v>
      </c>
      <c r="F7" s="33" t="n">
        <v>0</v>
      </c>
      <c r="G7" s="33" t="n">
        <v>0</v>
      </c>
      <c r="H7" s="33" t="n">
        <v>0</v>
      </c>
      <c r="I7" s="33" t="n">
        <v>0</v>
      </c>
      <c r="J7" s="33" t="n">
        <v>0</v>
      </c>
      <c r="K7" s="31" t="n">
        <f aca="false">SUM(B$7:I$7)</f>
        <v>43.8804507163736</v>
      </c>
      <c r="L7" s="31" t="n">
        <f aca="false">SUM(B$7:J$7)</f>
        <v>43.8804507163736</v>
      </c>
      <c r="M7" s="0" t="n">
        <f aca="false">$D86+SUM($D91:$D95)+SUM($D96:$D100)+SUM($D126:$D140)</f>
        <v>43.8804507163736</v>
      </c>
    </row>
    <row r="8" customFormat="false" ht="13.8" hidden="false" customHeight="false" outlineLevel="0" collapsed="false">
      <c r="A8" s="35" t="s">
        <v>21</v>
      </c>
      <c r="C8" s="32" t="n">
        <f aca="false">$D106</f>
        <v>5.9124410470313</v>
      </c>
      <c r="D8" s="33" t="n">
        <v>0</v>
      </c>
      <c r="E8" s="33" t="n">
        <v>0</v>
      </c>
      <c r="F8" s="33" t="n">
        <v>0</v>
      </c>
      <c r="G8" s="33" t="n">
        <v>0</v>
      </c>
      <c r="H8" s="33" t="n">
        <v>0</v>
      </c>
      <c r="I8" s="33" t="n">
        <v>0</v>
      </c>
      <c r="J8" s="33" t="n">
        <f aca="false">$D165</f>
        <v>11.9437593180065</v>
      </c>
      <c r="K8" s="31" t="n">
        <f aca="false">SUM(B$8:I$8)</f>
        <v>5.9124410470313</v>
      </c>
      <c r="L8" s="31" t="n">
        <f aca="false">SUM(B$8:J$8)</f>
        <v>17.8562003650378</v>
      </c>
      <c r="M8" s="0" t="n">
        <f aca="false">SUM($D106:$D110)</f>
        <v>5.9124410470313</v>
      </c>
    </row>
    <row r="9" customFormat="false" ht="13.8" hidden="false" customHeight="false" outlineLevel="0" collapsed="false">
      <c r="A9" s="35" t="s">
        <v>116</v>
      </c>
      <c r="B9" s="32" t="n">
        <v>0</v>
      </c>
      <c r="C9" s="32" t="n">
        <v>0</v>
      </c>
      <c r="D9" s="33" t="n">
        <v>0</v>
      </c>
      <c r="E9" s="33" t="n">
        <f aca="false">$D90</f>
        <v>1.2866889215937</v>
      </c>
      <c r="F9" s="33" t="n">
        <v>0</v>
      </c>
      <c r="G9" s="33" t="n">
        <f aca="false">$D87</f>
        <v>2.5572921097845</v>
      </c>
      <c r="H9" s="33" t="n">
        <v>0</v>
      </c>
      <c r="I9" s="33" t="n">
        <v>0</v>
      </c>
      <c r="J9" s="33" t="n">
        <v>0</v>
      </c>
      <c r="K9" s="31" t="n">
        <f aca="false">SUM(B$9:I$9)</f>
        <v>3.8439810313782</v>
      </c>
      <c r="L9" s="31" t="n">
        <f aca="false">SUM(B$9:J$9)</f>
        <v>3.8439810313782</v>
      </c>
      <c r="M9" s="0" t="n">
        <f aca="false">SUM($D87:$D90)</f>
        <v>7.2500902424853</v>
      </c>
      <c r="N9" s="0" t="s">
        <v>117</v>
      </c>
    </row>
    <row r="10" customFormat="false" ht="13.8" hidden="false" customHeight="false" outlineLevel="0" collapsed="false">
      <c r="A10" s="35" t="s">
        <v>118</v>
      </c>
      <c r="B10" s="32" t="n">
        <f aca="false">SUM(B$3:B$9)</f>
        <v>97.212095721751</v>
      </c>
      <c r="C10" s="32" t="n">
        <f aca="false">SUM(C$3:C$9)</f>
        <v>12.2769359415441</v>
      </c>
      <c r="D10" s="32" t="n">
        <f aca="false">SUM(D$3:D$9)</f>
        <v>7.2811236288548</v>
      </c>
      <c r="E10" s="32" t="n">
        <f aca="false">SUM(E$3:E$9)</f>
        <v>2.31950233782765</v>
      </c>
      <c r="F10" s="32" t="n">
        <f aca="false">SUM(F$3:F$9)</f>
        <v>3.92014737444256</v>
      </c>
      <c r="G10" s="32" t="n">
        <f aca="false">SUM(G$3:G$9)</f>
        <v>69.8878655654963</v>
      </c>
      <c r="H10" s="32" t="n">
        <f aca="false">SUM(H$3:H$9)</f>
        <v>24.9422995162907</v>
      </c>
      <c r="I10" s="32" t="n">
        <f aca="false">SUM(I$3:I$9)</f>
        <v>2.01285025984459</v>
      </c>
      <c r="J10" s="32" t="n">
        <f aca="false">SUM(J$3:J$9)</f>
        <v>21.3903895362966</v>
      </c>
      <c r="K10" s="31" t="n">
        <f aca="false">SUM(B$10:I$10)</f>
        <v>219.852820346052</v>
      </c>
      <c r="L10" s="31" t="n">
        <f aca="false">SUM(B$10:J$10)</f>
        <v>241.243209882348</v>
      </c>
    </row>
    <row r="11" customFormat="false" ht="13.8" hidden="false" customHeight="false" outlineLevel="0" collapsed="false">
      <c r="A11" s="35" t="s">
        <v>119</v>
      </c>
      <c r="B11" s="32" t="n">
        <f aca="false">$B80*11.63</f>
        <v>27.6799518849621</v>
      </c>
      <c r="C11" s="32" t="n">
        <v>0</v>
      </c>
      <c r="D11" s="33" t="n">
        <v>0</v>
      </c>
      <c r="E11" s="33" t="n">
        <v>0</v>
      </c>
      <c r="F11" s="33" t="n">
        <v>0</v>
      </c>
      <c r="G11" s="33" t="n">
        <v>0</v>
      </c>
      <c r="H11" s="33" t="n">
        <v>0</v>
      </c>
      <c r="I11" s="33" t="n">
        <v>0</v>
      </c>
      <c r="J11" s="33" t="n">
        <v>0</v>
      </c>
      <c r="K11" s="31" t="n">
        <f aca="false">SUM(B$11:I$11)</f>
        <v>27.6799518849621</v>
      </c>
      <c r="L11" s="31" t="n">
        <f aca="false">SUM(B$11:J$11)</f>
        <v>27.6799518849621</v>
      </c>
    </row>
    <row r="12" customFormat="false" ht="13.8" hidden="false" customHeight="false" outlineLevel="0" collapsed="false">
      <c r="A12" s="0" t="s">
        <v>112</v>
      </c>
      <c r="B12" s="33" t="n">
        <f aca="false">B$10+B$11</f>
        <v>124.892047606713</v>
      </c>
      <c r="C12" s="33" t="n">
        <f aca="false">C$10+C$11</f>
        <v>12.2769359415441</v>
      </c>
      <c r="D12" s="33" t="n">
        <f aca="false">D$10+D$11</f>
        <v>7.2811236288548</v>
      </c>
      <c r="E12" s="33" t="n">
        <f aca="false">E$10+E$11</f>
        <v>2.31950233782765</v>
      </c>
      <c r="F12" s="33" t="n">
        <f aca="false">F$10+F$11</f>
        <v>3.92014737444256</v>
      </c>
      <c r="G12" s="33" t="n">
        <f aca="false">G$10+G$11</f>
        <v>69.8878655654963</v>
      </c>
      <c r="H12" s="33" t="n">
        <f aca="false">H$10+H$11</f>
        <v>24.9422995162907</v>
      </c>
      <c r="I12" s="33" t="n">
        <f aca="false">I$10+I$11</f>
        <v>2.01285025984459</v>
      </c>
      <c r="J12" s="33" t="n">
        <f aca="false">J$10+J$11</f>
        <v>21.3903895362966</v>
      </c>
      <c r="K12" s="31" t="n">
        <f aca="false">SUM(B$12:I$12)</f>
        <v>247.532772231014</v>
      </c>
      <c r="L12" s="31" t="n">
        <f aca="false">SUM(B$12:J$12)</f>
        <v>268.92316176731</v>
      </c>
      <c r="M12" s="36"/>
    </row>
    <row r="13" customFormat="false" ht="13.8" hidden="false" customHeight="false" outlineLevel="0" collapsed="false">
      <c r="A13" s="0" t="s">
        <v>120</v>
      </c>
      <c r="B13" s="33"/>
      <c r="C13" s="33"/>
      <c r="D13" s="33"/>
      <c r="E13" s="33"/>
      <c r="F13" s="33"/>
      <c r="G13" s="33"/>
      <c r="H13" s="33"/>
      <c r="I13" s="33"/>
      <c r="J13" s="33"/>
      <c r="K13" s="37"/>
      <c r="L13" s="37"/>
    </row>
    <row r="14" customFormat="false" ht="13.8" hidden="false" customHeight="false" outlineLevel="0" collapsed="false">
      <c r="A14" s="38" t="s">
        <v>121</v>
      </c>
      <c r="B14" s="28"/>
      <c r="C14" s="28"/>
      <c r="D14" s="28"/>
      <c r="E14" s="28"/>
      <c r="F14" s="28"/>
      <c r="G14" s="28"/>
      <c r="H14" s="28"/>
      <c r="I14" s="28"/>
      <c r="J14" s="28"/>
      <c r="K14" s="39"/>
      <c r="L14" s="39"/>
    </row>
    <row r="15" customFormat="false" ht="12.8" hidden="false" customHeight="false" outlineLevel="0" collapsed="false">
      <c r="B15" s="40"/>
    </row>
    <row r="17" customFormat="false" ht="12.8" hidden="false" customHeight="false" outlineLevel="0" collapsed="false">
      <c r="A17" s="23" t="n">
        <v>2020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customFormat="false" ht="41.95" hidden="false" customHeight="false" outlineLevel="0" collapsed="false">
      <c r="A18" s="0" t="s">
        <v>95</v>
      </c>
      <c r="B18" s="24" t="s">
        <v>102</v>
      </c>
      <c r="C18" s="25" t="s">
        <v>103</v>
      </c>
      <c r="D18" s="26" t="s">
        <v>104</v>
      </c>
      <c r="E18" s="26" t="s">
        <v>105</v>
      </c>
      <c r="F18" s="0" t="s">
        <v>106</v>
      </c>
      <c r="G18" s="27" t="s">
        <v>107</v>
      </c>
      <c r="H18" s="27" t="s">
        <v>108</v>
      </c>
      <c r="I18" s="26" t="s">
        <v>109</v>
      </c>
      <c r="J18" s="26" t="s">
        <v>110</v>
      </c>
      <c r="K18" s="28" t="s">
        <v>111</v>
      </c>
      <c r="L18" s="28" t="s">
        <v>112</v>
      </c>
    </row>
    <row r="19" customFormat="false" ht="13.8" hidden="false" customHeight="false" outlineLevel="0" collapsed="false">
      <c r="A19" s="0" t="s">
        <v>19</v>
      </c>
      <c r="B19" s="29" t="n">
        <f aca="false">$E147</f>
        <v>10.3742757878855</v>
      </c>
      <c r="C19" s="29" t="n">
        <f aca="false">$E146</f>
        <v>6.1002330193981</v>
      </c>
      <c r="D19" s="29" t="n">
        <f aca="false">E$104</f>
        <v>4.8012381348691</v>
      </c>
      <c r="E19" s="29"/>
      <c r="F19" s="29" t="n">
        <f aca="false">E$105*0.8</f>
        <v>4.72070154653312</v>
      </c>
      <c r="G19" s="29" t="n">
        <f aca="false">E$102</f>
        <v>48.6175763036466</v>
      </c>
      <c r="H19" s="29" t="n">
        <f aca="false">E$103</f>
        <v>14.4330293124561</v>
      </c>
      <c r="I19" s="30" t="n">
        <f aca="false">E$105*0.2</f>
        <v>1.18017538663328</v>
      </c>
      <c r="J19" s="30" t="n">
        <f aca="false">$E150</f>
        <v>9.1571461976879</v>
      </c>
      <c r="K19" s="31" t="n">
        <f aca="false">SUM(B$19:I$19)</f>
        <v>90.2272294914218</v>
      </c>
      <c r="L19" s="31" t="n">
        <f aca="false">SUM(B$19:J$19)</f>
        <v>99.3843756891097</v>
      </c>
    </row>
    <row r="20" customFormat="false" ht="13.8" hidden="false" customHeight="false" outlineLevel="0" collapsed="false">
      <c r="A20" s="0" t="s">
        <v>24</v>
      </c>
      <c r="B20" s="32" t="n">
        <f aca="false">$E157</f>
        <v>6.76998768774532</v>
      </c>
      <c r="C20" s="29" t="n">
        <f aca="false">$E156</f>
        <v>2.13789084876168</v>
      </c>
      <c r="D20" s="33" t="n">
        <f aca="false">$E124</f>
        <v>1.2322317177116</v>
      </c>
      <c r="E20" s="30" t="n">
        <f aca="false">0.3*$E125</f>
        <v>0.89967193568838</v>
      </c>
      <c r="F20" s="34" t="n">
        <v>0</v>
      </c>
      <c r="G20" s="32" t="n">
        <f aca="false">$E122</f>
        <v>6.2169602451414</v>
      </c>
      <c r="H20" s="32" t="n">
        <f aca="false">$E123</f>
        <v>1.2070758173613</v>
      </c>
      <c r="I20" s="30" t="n">
        <f aca="false">0.7*$E125</f>
        <v>2.09923451660622</v>
      </c>
      <c r="J20" s="30" t="n">
        <f aca="false">$E159</f>
        <v>3.20683627314252</v>
      </c>
      <c r="K20" s="31" t="n">
        <f aca="false">SUM(B$20:I$20)</f>
        <v>20.5630527690159</v>
      </c>
      <c r="L20" s="31" t="n">
        <f aca="false">SUM(B$20:J$20)</f>
        <v>23.7698890421584</v>
      </c>
      <c r="N20" s="0" t="s">
        <v>122</v>
      </c>
    </row>
    <row r="21" customFormat="false" ht="13.8" hidden="false" customHeight="false" outlineLevel="0" collapsed="false">
      <c r="A21" s="0" t="s">
        <v>22</v>
      </c>
      <c r="B21" s="32" t="n">
        <f aca="false">$E111</f>
        <v>10.5272361865745</v>
      </c>
      <c r="C21" s="32" t="n">
        <v>0</v>
      </c>
      <c r="D21" s="33" t="n">
        <v>0</v>
      </c>
      <c r="E21" s="33" t="n">
        <v>0</v>
      </c>
      <c r="F21" s="33" t="n">
        <v>0</v>
      </c>
      <c r="G21" s="33" t="n">
        <f aca="false">$E112</f>
        <v>3.609606004083</v>
      </c>
      <c r="H21" s="30" t="n">
        <f aca="false">$E115</f>
        <v>1.1084107534645</v>
      </c>
      <c r="I21" s="33" t="n">
        <v>0</v>
      </c>
      <c r="J21" s="33"/>
      <c r="K21" s="31" t="n">
        <f aca="false">SUM(B$21:I$21)</f>
        <v>15.245252944122</v>
      </c>
      <c r="L21" s="31" t="n">
        <f aca="false">SUM(B$21:J$21)</f>
        <v>15.245252944122</v>
      </c>
      <c r="N21" s="0" t="s">
        <v>114</v>
      </c>
    </row>
    <row r="22" customFormat="false" ht="13.8" hidden="false" customHeight="false" outlineLevel="0" collapsed="false">
      <c r="A22" s="0" t="s">
        <v>23</v>
      </c>
      <c r="B22" s="32" t="n">
        <f aca="false">$E116</f>
        <v>23.3892351204507</v>
      </c>
      <c r="C22" s="32" t="n">
        <v>0</v>
      </c>
      <c r="D22" s="33" t="n">
        <v>0</v>
      </c>
      <c r="E22" s="33" t="n">
        <v>0</v>
      </c>
      <c r="F22" s="33" t="n">
        <v>0</v>
      </c>
      <c r="G22" s="33" t="n">
        <v>0</v>
      </c>
      <c r="H22" s="33" t="n">
        <v>0</v>
      </c>
      <c r="I22" s="33" t="n">
        <v>0</v>
      </c>
      <c r="J22" s="33"/>
      <c r="K22" s="31" t="n">
        <f aca="false">SUM(B$22:I$22)</f>
        <v>23.3892351204507</v>
      </c>
      <c r="L22" s="31" t="n">
        <f aca="false">SUM(B$22:J$22)</f>
        <v>23.3892351204507</v>
      </c>
    </row>
    <row r="23" customFormat="false" ht="13.8" hidden="false" customHeight="false" outlineLevel="0" collapsed="false">
      <c r="A23" s="0" t="s">
        <v>115</v>
      </c>
      <c r="B23" s="32" t="n">
        <f aca="false">$E86+$E91+$E96+$E126+$E131+$E136</f>
        <v>46.6814996815285</v>
      </c>
      <c r="C23" s="32" t="n">
        <v>0</v>
      </c>
      <c r="D23" s="33" t="n">
        <v>0</v>
      </c>
      <c r="E23" s="33" t="n">
        <v>0</v>
      </c>
      <c r="F23" s="33" t="n">
        <v>0</v>
      </c>
      <c r="G23" s="33" t="n">
        <v>0</v>
      </c>
      <c r="H23" s="33" t="n">
        <v>0</v>
      </c>
      <c r="I23" s="33" t="n">
        <v>0</v>
      </c>
      <c r="J23" s="33"/>
      <c r="K23" s="31" t="n">
        <f aca="false">SUM(B$23:I$23)</f>
        <v>46.6814996815285</v>
      </c>
      <c r="L23" s="31" t="n">
        <f aca="false">SUM(B$23:J$23)</f>
        <v>46.6814996815285</v>
      </c>
    </row>
    <row r="24" customFormat="false" ht="13.8" hidden="false" customHeight="false" outlineLevel="0" collapsed="false">
      <c r="A24" s="35" t="s">
        <v>21</v>
      </c>
      <c r="C24" s="32" t="n">
        <f aca="false">$E106</f>
        <v>6.1479590102429</v>
      </c>
      <c r="D24" s="33" t="n">
        <v>0</v>
      </c>
      <c r="E24" s="33" t="n">
        <v>0</v>
      </c>
      <c r="F24" s="33" t="n">
        <v>0</v>
      </c>
      <c r="G24" s="33" t="n">
        <v>0</v>
      </c>
      <c r="H24" s="33" t="n">
        <v>0</v>
      </c>
      <c r="I24" s="33" t="n">
        <v>0</v>
      </c>
      <c r="J24" s="33" t="n">
        <f aca="false">$E165</f>
        <v>15.2153254203204</v>
      </c>
      <c r="K24" s="31" t="n">
        <f aca="false">SUM(B$24:I$24)</f>
        <v>6.1479590102429</v>
      </c>
      <c r="L24" s="31" t="n">
        <f aca="false">SUM(B$24:J$24)</f>
        <v>21.3632844305633</v>
      </c>
    </row>
    <row r="25" customFormat="false" ht="13.8" hidden="false" customHeight="false" outlineLevel="0" collapsed="false">
      <c r="A25" s="35" t="s">
        <v>116</v>
      </c>
      <c r="B25" s="32" t="n">
        <f aca="false">0.2*$E90</f>
        <v>0.2250335668319</v>
      </c>
      <c r="C25" s="32" t="n">
        <v>0</v>
      </c>
      <c r="D25" s="33" t="n">
        <f aca="false">$E89</f>
        <v>0</v>
      </c>
      <c r="E25" s="33" t="n">
        <f aca="false">0.8*$E90</f>
        <v>0.9001342673276</v>
      </c>
      <c r="F25" s="33" t="n">
        <v>0</v>
      </c>
      <c r="G25" s="33" t="n">
        <f aca="false">$E87</f>
        <v>2.2363983456958</v>
      </c>
      <c r="H25" s="33" t="n">
        <v>0</v>
      </c>
      <c r="I25" s="33" t="n">
        <v>0</v>
      </c>
      <c r="J25" s="33"/>
      <c r="K25" s="31" t="n">
        <f aca="false">SUM(B$25:I$25)</f>
        <v>3.3615661798553</v>
      </c>
      <c r="L25" s="31" t="n">
        <f aca="false">SUM(B$25:J$25)</f>
        <v>3.3615661798553</v>
      </c>
      <c r="N25" s="0" t="s">
        <v>123</v>
      </c>
    </row>
    <row r="26" customFormat="false" ht="13.8" hidden="false" customHeight="false" outlineLevel="0" collapsed="false">
      <c r="A26" s="35" t="s">
        <v>118</v>
      </c>
      <c r="B26" s="32" t="n">
        <f aca="false">SUM(B$19:B$25)</f>
        <v>97.9672680310164</v>
      </c>
      <c r="C26" s="32" t="n">
        <f aca="false">SUM(C$19:C$25)</f>
        <v>14.3860828784027</v>
      </c>
      <c r="D26" s="32" t="n">
        <f aca="false">SUM(D$19:D$25)</f>
        <v>6.0334698525807</v>
      </c>
      <c r="E26" s="32" t="n">
        <f aca="false">SUM(E$19:E$25)</f>
        <v>1.79980620301598</v>
      </c>
      <c r="F26" s="32" t="n">
        <f aca="false">SUM(F$19:F$25)</f>
        <v>4.72070154653312</v>
      </c>
      <c r="G26" s="32" t="n">
        <f aca="false">SUM(G$19:G$25)</f>
        <v>60.6805408985668</v>
      </c>
      <c r="H26" s="32" t="n">
        <f aca="false">SUM(H$19:H$25)</f>
        <v>16.7485158832819</v>
      </c>
      <c r="I26" s="32" t="n">
        <f aca="false">SUM(I$19:I$25)</f>
        <v>3.2794099032395</v>
      </c>
      <c r="J26" s="32" t="n">
        <f aca="false">SUM(J$19:J$25)</f>
        <v>27.5793078911508</v>
      </c>
      <c r="K26" s="31" t="n">
        <f aca="false">SUM(B$26:I$26)</f>
        <v>205.615795196637</v>
      </c>
      <c r="L26" s="31" t="n">
        <f aca="false">SUM(B$26:J$26)</f>
        <v>233.195103087788</v>
      </c>
    </row>
    <row r="27" customFormat="false" ht="13.8" hidden="false" customHeight="false" outlineLevel="0" collapsed="false">
      <c r="A27" s="35" t="s">
        <v>119</v>
      </c>
      <c r="B27" s="32" t="n">
        <f aca="false">$C80*11.63</f>
        <v>34.388452213464</v>
      </c>
      <c r="C27" s="32" t="n">
        <v>0</v>
      </c>
      <c r="D27" s="33" t="n">
        <v>0</v>
      </c>
      <c r="E27" s="33" t="n">
        <v>0</v>
      </c>
      <c r="F27" s="33" t="n">
        <v>0</v>
      </c>
      <c r="G27" s="33" t="n">
        <v>0</v>
      </c>
      <c r="H27" s="33" t="n">
        <v>0</v>
      </c>
      <c r="I27" s="33" t="n">
        <v>0</v>
      </c>
      <c r="J27" s="33"/>
      <c r="K27" s="31" t="n">
        <f aca="false">SUM(B$27:I$27)</f>
        <v>34.388452213464</v>
      </c>
      <c r="L27" s="31" t="n">
        <f aca="false">SUM(B$27:J$27)</f>
        <v>34.388452213464</v>
      </c>
    </row>
    <row r="28" customFormat="false" ht="13.8" hidden="false" customHeight="false" outlineLevel="0" collapsed="false">
      <c r="A28" s="0" t="s">
        <v>112</v>
      </c>
      <c r="B28" s="33" t="n">
        <f aca="false">B$26+B$27</f>
        <v>132.35572024448</v>
      </c>
      <c r="C28" s="33" t="n">
        <f aca="false">C$26+C$27</f>
        <v>14.3860828784027</v>
      </c>
      <c r="D28" s="33" t="n">
        <f aca="false">D$26+D$27</f>
        <v>6.0334698525807</v>
      </c>
      <c r="E28" s="33" t="n">
        <f aca="false">E$26+E$27</f>
        <v>1.79980620301598</v>
      </c>
      <c r="F28" s="33" t="n">
        <f aca="false">F$26+F$27</f>
        <v>4.72070154653312</v>
      </c>
      <c r="G28" s="33" t="n">
        <f aca="false">G$26+G$27</f>
        <v>60.6805408985668</v>
      </c>
      <c r="H28" s="33" t="n">
        <f aca="false">H$26+H$27</f>
        <v>16.7485158832819</v>
      </c>
      <c r="I28" s="33" t="n">
        <f aca="false">I$26+I$27</f>
        <v>3.2794099032395</v>
      </c>
      <c r="J28" s="33" t="n">
        <f aca="false">J$26+J$27</f>
        <v>27.5793078911508</v>
      </c>
      <c r="K28" s="31" t="n">
        <f aca="false">SUM(B$28:I$28)</f>
        <v>240.004247410101</v>
      </c>
      <c r="L28" s="31" t="n">
        <f aca="false">SUM(B$28:J$28)</f>
        <v>267.583555301252</v>
      </c>
      <c r="M28" s="36"/>
    </row>
    <row r="29" customFormat="false" ht="13.8" hidden="false" customHeight="false" outlineLevel="0" collapsed="false">
      <c r="A29" s="0" t="s">
        <v>120</v>
      </c>
      <c r="B29" s="33"/>
      <c r="C29" s="33"/>
      <c r="D29" s="33"/>
      <c r="E29" s="33"/>
      <c r="F29" s="33"/>
      <c r="G29" s="33"/>
      <c r="H29" s="33"/>
      <c r="I29" s="33"/>
      <c r="J29" s="33"/>
      <c r="K29" s="37"/>
      <c r="L29" s="37"/>
    </row>
    <row r="30" customFormat="false" ht="13.8" hidden="false" customHeight="false" outlineLevel="0" collapsed="false">
      <c r="A30" s="38" t="s">
        <v>121</v>
      </c>
      <c r="B30" s="28"/>
      <c r="C30" s="28"/>
      <c r="D30" s="28"/>
      <c r="E30" s="28"/>
      <c r="F30" s="28"/>
      <c r="G30" s="28"/>
      <c r="H30" s="28"/>
      <c r="I30" s="28"/>
      <c r="J30" s="28"/>
      <c r="K30" s="39"/>
      <c r="L30" s="39"/>
    </row>
    <row r="32" customFormat="false" ht="12.8" hidden="false" customHeight="false" outlineLevel="0" collapsed="false">
      <c r="A32" s="23" t="n">
        <v>2025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customFormat="false" ht="41.95" hidden="false" customHeight="false" outlineLevel="0" collapsed="false">
      <c r="A33" s="0" t="s">
        <v>95</v>
      </c>
      <c r="B33" s="24" t="s">
        <v>102</v>
      </c>
      <c r="C33" s="25" t="s">
        <v>103</v>
      </c>
      <c r="D33" s="26" t="s">
        <v>104</v>
      </c>
      <c r="E33" s="26" t="s">
        <v>105</v>
      </c>
      <c r="F33" s="0" t="s">
        <v>106</v>
      </c>
      <c r="G33" s="27" t="s">
        <v>107</v>
      </c>
      <c r="H33" s="27" t="s">
        <v>108</v>
      </c>
      <c r="I33" s="26" t="s">
        <v>109</v>
      </c>
      <c r="J33" s="26" t="s">
        <v>110</v>
      </c>
      <c r="K33" s="28" t="s">
        <v>111</v>
      </c>
      <c r="L33" s="28" t="s">
        <v>112</v>
      </c>
    </row>
    <row r="34" customFormat="false" ht="13.8" hidden="false" customHeight="false" outlineLevel="0" collapsed="false">
      <c r="A34" s="0" t="s">
        <v>19</v>
      </c>
      <c r="B34" s="29" t="n">
        <f aca="false">$F147</f>
        <v>8.971812506108</v>
      </c>
      <c r="C34" s="29" t="n">
        <f aca="false">$F146</f>
        <v>7.5244428280336</v>
      </c>
      <c r="D34" s="29" t="n">
        <f aca="false">F$104</f>
        <v>4.1448280467983</v>
      </c>
      <c r="E34" s="29"/>
      <c r="F34" s="29" t="n">
        <f aca="false">F$105*0.8</f>
        <v>5.75747712806248</v>
      </c>
      <c r="G34" s="29" t="n">
        <f aca="false">F$102</f>
        <v>39.0044538135448</v>
      </c>
      <c r="H34" s="29" t="n">
        <f aca="false">F$103</f>
        <v>8.9939273059532</v>
      </c>
      <c r="I34" s="30" t="n">
        <f aca="false">F$105*0.2</f>
        <v>1.43936928201562</v>
      </c>
      <c r="J34" s="30" t="n">
        <f aca="false">$F150</f>
        <v>11.4217194648713</v>
      </c>
      <c r="K34" s="41" t="n">
        <f aca="false">SUM(B$34:I$34)</f>
        <v>75.836310910516</v>
      </c>
      <c r="L34" s="31" t="n">
        <f aca="false">SUM(B$34:J$34)</f>
        <v>87.2580303753873</v>
      </c>
    </row>
    <row r="35" customFormat="false" ht="13.8" hidden="false" customHeight="false" outlineLevel="0" collapsed="false">
      <c r="A35" s="0" t="s">
        <v>24</v>
      </c>
      <c r="B35" s="32" t="n">
        <f aca="false">$F157</f>
        <v>5.24759863660284</v>
      </c>
      <c r="C35" s="29" t="n">
        <f aca="false">$F156</f>
        <v>3.49839909106856</v>
      </c>
      <c r="D35" s="33" t="n">
        <f aca="false">$F124</f>
        <v>1.1963054104525</v>
      </c>
      <c r="E35" s="30" t="n">
        <f aca="false">0.2*$F125</f>
        <v>0.73455761130816</v>
      </c>
      <c r="F35" s="34" t="n">
        <v>0</v>
      </c>
      <c r="G35" s="32" t="n">
        <f aca="false">$F122</f>
        <v>4.5534877411513</v>
      </c>
      <c r="H35" s="32" t="n">
        <f aca="false">$F123</f>
        <v>0.3073106796819</v>
      </c>
      <c r="I35" s="30" t="n">
        <f aca="false">0.8*$F125</f>
        <v>2.93823044523264</v>
      </c>
      <c r="J35" s="30" t="n">
        <f aca="false">$F159</f>
        <v>5.24759863660284</v>
      </c>
      <c r="K35" s="31" t="n">
        <f aca="false">SUM(B$35:I$35)</f>
        <v>18.4758896154979</v>
      </c>
      <c r="L35" s="31" t="n">
        <f aca="false">SUM(B$35:J$35)</f>
        <v>23.7234882521007</v>
      </c>
      <c r="N35" s="0" t="s">
        <v>124</v>
      </c>
    </row>
    <row r="36" customFormat="false" ht="13.8" hidden="false" customHeight="false" outlineLevel="0" collapsed="false">
      <c r="A36" s="0" t="s">
        <v>22</v>
      </c>
      <c r="B36" s="32" t="n">
        <f aca="false">$F111</f>
        <v>11.2851059106452</v>
      </c>
      <c r="C36" s="32" t="n">
        <v>0</v>
      </c>
      <c r="D36" s="33" t="n">
        <v>0</v>
      </c>
      <c r="E36" s="33" t="n">
        <v>0</v>
      </c>
      <c r="F36" s="33" t="n">
        <v>0</v>
      </c>
      <c r="G36" s="33" t="n">
        <f aca="false">$F112</f>
        <v>3.0165698263876</v>
      </c>
      <c r="H36" s="30" t="n">
        <f aca="false">$F115</f>
        <v>0.8214765658896</v>
      </c>
      <c r="I36" s="33" t="n">
        <v>0</v>
      </c>
      <c r="J36" s="33"/>
      <c r="K36" s="31" t="n">
        <f aca="false">SUM(B$36:I$36)</f>
        <v>15.1231523029224</v>
      </c>
      <c r="L36" s="31" t="n">
        <f aca="false">SUM(B$36:J$36)</f>
        <v>15.1231523029224</v>
      </c>
      <c r="N36" s="0" t="s">
        <v>114</v>
      </c>
    </row>
    <row r="37" customFormat="false" ht="13.8" hidden="false" customHeight="false" outlineLevel="0" collapsed="false">
      <c r="A37" s="0" t="s">
        <v>23</v>
      </c>
      <c r="B37" s="32" t="n">
        <f aca="false">$F116</f>
        <v>19.3753319055177</v>
      </c>
      <c r="C37" s="32" t="n">
        <v>0</v>
      </c>
      <c r="D37" s="33" t="n">
        <v>0</v>
      </c>
      <c r="E37" s="33" t="n">
        <v>0</v>
      </c>
      <c r="F37" s="33" t="n">
        <v>0</v>
      </c>
      <c r="G37" s="33" t="n">
        <v>0</v>
      </c>
      <c r="H37" s="33" t="n">
        <v>0</v>
      </c>
      <c r="I37" s="33" t="n">
        <v>0</v>
      </c>
      <c r="J37" s="33"/>
      <c r="K37" s="31" t="n">
        <f aca="false">SUM(B$37:I$37)</f>
        <v>19.3753319055177</v>
      </c>
      <c r="L37" s="31" t="n">
        <f aca="false">SUM(B$37:J$37)</f>
        <v>19.3753319055177</v>
      </c>
    </row>
    <row r="38" customFormat="false" ht="13.8" hidden="false" customHeight="false" outlineLevel="0" collapsed="false">
      <c r="A38" s="0" t="s">
        <v>115</v>
      </c>
      <c r="B38" s="32" t="n">
        <f aca="false">$F86+$F91+$F96+$F126+$F131+$F136</f>
        <v>46.3547080940361</v>
      </c>
      <c r="C38" s="32" t="n">
        <v>0</v>
      </c>
      <c r="D38" s="33" t="n">
        <v>0</v>
      </c>
      <c r="E38" s="33" t="n">
        <v>0</v>
      </c>
      <c r="F38" s="33" t="n">
        <v>0</v>
      </c>
      <c r="G38" s="33" t="n">
        <v>0</v>
      </c>
      <c r="H38" s="33" t="n">
        <v>0</v>
      </c>
      <c r="I38" s="33" t="n">
        <v>0</v>
      </c>
      <c r="J38" s="33"/>
      <c r="K38" s="31" t="n">
        <f aca="false">SUM(B$38:I$38)</f>
        <v>46.3547080940361</v>
      </c>
      <c r="L38" s="31" t="n">
        <f aca="false">SUM(B$38:J$38)</f>
        <v>46.3547080940361</v>
      </c>
    </row>
    <row r="39" customFormat="false" ht="13.8" hidden="false" customHeight="false" outlineLevel="0" collapsed="false">
      <c r="A39" s="35" t="s">
        <v>21</v>
      </c>
      <c r="C39" s="32" t="n">
        <f aca="false">$F106</f>
        <v>6.0004736135138</v>
      </c>
      <c r="D39" s="33" t="n">
        <v>0</v>
      </c>
      <c r="E39" s="33" t="n">
        <v>0</v>
      </c>
      <c r="F39" s="33" t="n">
        <v>0</v>
      </c>
      <c r="G39" s="33" t="n">
        <v>0</v>
      </c>
      <c r="H39" s="33" t="n">
        <v>0</v>
      </c>
      <c r="I39" s="33" t="n">
        <v>0</v>
      </c>
      <c r="J39" s="33" t="n">
        <f aca="false">$F165</f>
        <v>14.8503200092174</v>
      </c>
      <c r="K39" s="31" t="n">
        <f aca="false">SUM(B$39:I$39)</f>
        <v>6.0004736135138</v>
      </c>
      <c r="L39" s="31" t="n">
        <f aca="false">SUM(B$39:J$39)</f>
        <v>20.8507936227312</v>
      </c>
    </row>
    <row r="40" customFormat="false" ht="13.8" hidden="false" customHeight="false" outlineLevel="0" collapsed="false">
      <c r="A40" s="35" t="s">
        <v>116</v>
      </c>
      <c r="B40" s="32" t="n">
        <f aca="false">0.6*$F90</f>
        <v>0.57553934335914</v>
      </c>
      <c r="C40" s="29"/>
      <c r="D40" s="33" t="n">
        <v>0</v>
      </c>
      <c r="E40" s="33" t="n">
        <f aca="false">0.4*$F90</f>
        <v>0.38369289557276</v>
      </c>
      <c r="F40" s="33" t="n">
        <v>0</v>
      </c>
      <c r="G40" s="33" t="n">
        <f aca="false">$F87</f>
        <v>1.9118461767073</v>
      </c>
      <c r="H40" s="33" t="n">
        <v>0</v>
      </c>
      <c r="I40" s="33" t="n">
        <v>0</v>
      </c>
      <c r="J40" s="33"/>
      <c r="K40" s="31" t="n">
        <f aca="false">SUM(B$40:I$40)</f>
        <v>2.8710784156392</v>
      </c>
      <c r="L40" s="31" t="n">
        <f aca="false">SUM(B$40:J$40)</f>
        <v>2.8710784156392</v>
      </c>
      <c r="N40" s="0" t="s">
        <v>125</v>
      </c>
    </row>
    <row r="41" customFormat="false" ht="13.8" hidden="false" customHeight="false" outlineLevel="0" collapsed="false">
      <c r="A41" s="35" t="s">
        <v>118</v>
      </c>
      <c r="B41" s="32" t="n">
        <f aca="false">SUM(B$34:B$40)</f>
        <v>91.810096396269</v>
      </c>
      <c r="C41" s="32" t="n">
        <f aca="false">SUM(C$34:C$40)</f>
        <v>17.023315532616</v>
      </c>
      <c r="D41" s="32" t="n">
        <f aca="false">SUM(D$34:D$40)</f>
        <v>5.3411334572508</v>
      </c>
      <c r="E41" s="32" t="n">
        <f aca="false">SUM(E$34:E$40)</f>
        <v>1.11825050688092</v>
      </c>
      <c r="F41" s="32" t="n">
        <f aca="false">SUM(F$34:F$40)</f>
        <v>5.75747712806248</v>
      </c>
      <c r="G41" s="32" t="n">
        <f aca="false">SUM(G$34:G$40)</f>
        <v>48.486357557791</v>
      </c>
      <c r="H41" s="32" t="n">
        <f aca="false">SUM(H$34:H$40)</f>
        <v>10.1227145515247</v>
      </c>
      <c r="I41" s="32" t="n">
        <f aca="false">SUM(I$34:I$40)</f>
        <v>4.37759972724826</v>
      </c>
      <c r="J41" s="32" t="n">
        <f aca="false">SUM(J$34:J$40)</f>
        <v>31.5196381106915</v>
      </c>
      <c r="K41" s="31" t="n">
        <f aca="false">SUM(B$41:I$41)</f>
        <v>184.036944857643</v>
      </c>
      <c r="L41" s="31" t="n">
        <f aca="false">SUM(B$41:J$41)</f>
        <v>215.556582968335</v>
      </c>
    </row>
    <row r="42" customFormat="false" ht="13.8" hidden="false" customHeight="false" outlineLevel="0" collapsed="false">
      <c r="A42" s="35" t="s">
        <v>119</v>
      </c>
      <c r="B42" s="32" t="n">
        <f aca="false">$D80*11.63</f>
        <v>39.8656411063733</v>
      </c>
      <c r="C42" s="32" t="n">
        <v>0</v>
      </c>
      <c r="D42" s="33" t="n">
        <v>0</v>
      </c>
      <c r="E42" s="33" t="n">
        <v>0</v>
      </c>
      <c r="F42" s="33" t="n">
        <v>0</v>
      </c>
      <c r="G42" s="33" t="n">
        <v>0</v>
      </c>
      <c r="H42" s="33" t="n">
        <v>0</v>
      </c>
      <c r="I42" s="33" t="n">
        <v>0</v>
      </c>
      <c r="J42" s="33"/>
      <c r="K42" s="31" t="n">
        <f aca="false">SUM(B$42:I$42)</f>
        <v>39.8656411063733</v>
      </c>
      <c r="L42" s="31" t="n">
        <f aca="false">SUM(B$42:J$42)</f>
        <v>39.8656411063733</v>
      </c>
    </row>
    <row r="43" customFormat="false" ht="13.8" hidden="false" customHeight="false" outlineLevel="0" collapsed="false">
      <c r="A43" s="0" t="s">
        <v>112</v>
      </c>
      <c r="B43" s="33" t="n">
        <f aca="false">B$41+B$42</f>
        <v>131.675737502642</v>
      </c>
      <c r="C43" s="33" t="n">
        <f aca="false">C$41+C$42</f>
        <v>17.023315532616</v>
      </c>
      <c r="D43" s="33" t="n">
        <f aca="false">D$41+D$42</f>
        <v>5.3411334572508</v>
      </c>
      <c r="E43" s="33" t="n">
        <f aca="false">E$41+E$42</f>
        <v>1.11825050688092</v>
      </c>
      <c r="F43" s="33" t="n">
        <f aca="false">F$41+F$42</f>
        <v>5.75747712806248</v>
      </c>
      <c r="G43" s="33" t="n">
        <f aca="false">G$41+G$42</f>
        <v>48.486357557791</v>
      </c>
      <c r="H43" s="33" t="n">
        <f aca="false">H$41+H$42</f>
        <v>10.1227145515247</v>
      </c>
      <c r="I43" s="33" t="n">
        <f aca="false">I$41+I$42</f>
        <v>4.37759972724826</v>
      </c>
      <c r="J43" s="33" t="n">
        <f aca="false">J$41+J$42</f>
        <v>31.5196381106915</v>
      </c>
      <c r="K43" s="31" t="n">
        <f aca="false">SUM(B$43:I$43)</f>
        <v>223.902585964016</v>
      </c>
      <c r="L43" s="31" t="n">
        <f aca="false">SUM(B$43:J$43)</f>
        <v>255.422224074708</v>
      </c>
      <c r="M43" s="36"/>
    </row>
    <row r="44" customFormat="false" ht="13.8" hidden="false" customHeight="false" outlineLevel="0" collapsed="false">
      <c r="A44" s="0" t="s">
        <v>120</v>
      </c>
      <c r="B44" s="33"/>
      <c r="C44" s="33"/>
      <c r="D44" s="33"/>
      <c r="E44" s="33"/>
      <c r="F44" s="33"/>
      <c r="G44" s="33"/>
      <c r="H44" s="33"/>
      <c r="I44" s="33"/>
      <c r="J44" s="33"/>
      <c r="K44" s="37"/>
      <c r="L44" s="37"/>
    </row>
    <row r="45" customFormat="false" ht="13.8" hidden="false" customHeight="false" outlineLevel="0" collapsed="false">
      <c r="A45" s="38" t="s">
        <v>121</v>
      </c>
      <c r="B45" s="28"/>
      <c r="C45" s="28"/>
      <c r="D45" s="28"/>
      <c r="E45" s="28"/>
      <c r="F45" s="28"/>
      <c r="G45" s="28"/>
      <c r="H45" s="28"/>
      <c r="I45" s="28"/>
      <c r="J45" s="28"/>
      <c r="K45" s="39"/>
      <c r="L45" s="39"/>
    </row>
    <row r="46" customFormat="false" ht="13.8" hidden="false" customHeight="false" outlineLevel="0" collapsed="false">
      <c r="A46" s="38"/>
      <c r="B46" s="28"/>
      <c r="C46" s="28"/>
      <c r="D46" s="28"/>
      <c r="E46" s="28"/>
      <c r="F46" s="28"/>
      <c r="G46" s="28"/>
      <c r="H46" s="28"/>
      <c r="I46" s="28"/>
      <c r="J46" s="28"/>
      <c r="K46" s="39"/>
      <c r="L46" s="39"/>
    </row>
    <row r="47" customFormat="false" ht="12.8" hidden="false" customHeight="false" outlineLevel="0" collapsed="false">
      <c r="A47" s="23" t="n">
        <v>2030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customFormat="false" ht="41.95" hidden="false" customHeight="false" outlineLevel="0" collapsed="false">
      <c r="A48" s="0" t="s">
        <v>95</v>
      </c>
      <c r="B48" s="24" t="s">
        <v>102</v>
      </c>
      <c r="C48" s="25" t="s">
        <v>103</v>
      </c>
      <c r="D48" s="26" t="s">
        <v>104</v>
      </c>
      <c r="E48" s="26" t="s">
        <v>105</v>
      </c>
      <c r="F48" s="0" t="s">
        <v>106</v>
      </c>
      <c r="G48" s="27" t="s">
        <v>107</v>
      </c>
      <c r="H48" s="27" t="s">
        <v>108</v>
      </c>
      <c r="I48" s="26" t="s">
        <v>109</v>
      </c>
      <c r="J48" s="26" t="s">
        <v>110</v>
      </c>
      <c r="K48" s="28" t="s">
        <v>111</v>
      </c>
      <c r="L48" s="28" t="s">
        <v>112</v>
      </c>
    </row>
    <row r="49" customFormat="false" ht="13.8" hidden="false" customHeight="false" outlineLevel="0" collapsed="false">
      <c r="A49" s="0" t="s">
        <v>19</v>
      </c>
      <c r="B49" s="29" t="n">
        <f aca="false">$G147</f>
        <v>7.9865806915524</v>
      </c>
      <c r="C49" s="29" t="n">
        <f aca="false">$G146</f>
        <v>9.2211616891774</v>
      </c>
      <c r="D49" s="29" t="n">
        <f aca="false">G$104</f>
        <v>4.1797717793543</v>
      </c>
      <c r="E49" s="29"/>
      <c r="F49" s="29" t="n">
        <f aca="false">G$105*0.8</f>
        <v>7.05378684347816</v>
      </c>
      <c r="G49" s="29" t="n">
        <f aca="false">G$102</f>
        <v>27.7414380005239</v>
      </c>
      <c r="H49" s="29" t="n">
        <f aca="false">G$103</f>
        <v>4.0007689276751</v>
      </c>
      <c r="I49" s="30" t="n">
        <f aca="false">G$105*0.2</f>
        <v>1.76344671086954</v>
      </c>
      <c r="J49" s="30" t="n">
        <f aca="false">$G150</f>
        <v>14.1067867381358</v>
      </c>
      <c r="K49" s="42" t="n">
        <f aca="false">SUM(B$49:I$49)</f>
        <v>61.9469546426308</v>
      </c>
      <c r="L49" s="31" t="n">
        <f aca="false">SUM(B$49:J$49)</f>
        <v>76.0537413807666</v>
      </c>
    </row>
    <row r="50" customFormat="false" ht="13.8" hidden="false" customHeight="false" outlineLevel="0" collapsed="false">
      <c r="A50" s="0" t="s">
        <v>24</v>
      </c>
      <c r="B50" s="32" t="n">
        <f aca="false">$G157</f>
        <v>4.13001722236875</v>
      </c>
      <c r="C50" s="29" t="n">
        <f aca="false">$G156</f>
        <v>4.13001722236875</v>
      </c>
      <c r="D50" s="33" t="n">
        <f aca="false">$H124</f>
        <v>0.8946934460707</v>
      </c>
      <c r="E50" s="30" t="n">
        <v>0</v>
      </c>
      <c r="F50" s="34" t="n">
        <v>0</v>
      </c>
      <c r="G50" s="32" t="n">
        <f aca="false">$G122</f>
        <v>3.6379629672114</v>
      </c>
      <c r="H50" s="32" t="n">
        <f aca="false">$G123</f>
        <v>0.1934355494565</v>
      </c>
      <c r="I50" s="30" t="n">
        <f aca="false">$G125</f>
        <v>3.7384479607226</v>
      </c>
      <c r="J50" s="30" t="n">
        <f aca="false">$G159</f>
        <v>6.19502583355312</v>
      </c>
      <c r="K50" s="42" t="n">
        <f aca="false">SUM(B$50:I$50)</f>
        <v>16.7245743681987</v>
      </c>
      <c r="L50" s="31" t="n">
        <f aca="false">SUM(B$50:J$50)</f>
        <v>22.9196002017518</v>
      </c>
      <c r="N50" s="0" t="s">
        <v>126</v>
      </c>
    </row>
    <row r="51" customFormat="false" ht="13.8" hidden="false" customHeight="false" outlineLevel="0" collapsed="false">
      <c r="A51" s="0" t="s">
        <v>22</v>
      </c>
      <c r="B51" s="32" t="n">
        <f aca="false">$G111</f>
        <v>11.8721780932577</v>
      </c>
      <c r="C51" s="32" t="n">
        <v>0</v>
      </c>
      <c r="D51" s="33" t="n">
        <v>0</v>
      </c>
      <c r="E51" s="33" t="n">
        <v>0</v>
      </c>
      <c r="F51" s="33" t="n">
        <v>0</v>
      </c>
      <c r="G51" s="33" t="n">
        <f aca="false">$G112</f>
        <v>2.5273881171479</v>
      </c>
      <c r="H51" s="30" t="n">
        <f aca="false">$G115</f>
        <v>0.6116654246683</v>
      </c>
      <c r="I51" s="33" t="n">
        <v>0</v>
      </c>
      <c r="J51" s="33"/>
      <c r="K51" s="42" t="n">
        <f aca="false">SUM(B$51:I$51)</f>
        <v>15.0112316350739</v>
      </c>
      <c r="L51" s="31" t="n">
        <f aca="false">SUM(B$51:J$51)</f>
        <v>15.0112316350739</v>
      </c>
      <c r="N51" s="0" t="s">
        <v>114</v>
      </c>
    </row>
    <row r="52" customFormat="false" ht="13.8" hidden="false" customHeight="false" outlineLevel="0" collapsed="false">
      <c r="A52" s="0" t="s">
        <v>23</v>
      </c>
      <c r="B52" s="32" t="n">
        <f aca="false">$G116</f>
        <v>15.2848315075233</v>
      </c>
      <c r="C52" s="32" t="n">
        <v>0</v>
      </c>
      <c r="D52" s="33" t="n">
        <v>0</v>
      </c>
      <c r="E52" s="33" t="n">
        <v>0</v>
      </c>
      <c r="F52" s="33" t="n">
        <v>0</v>
      </c>
      <c r="G52" s="33" t="n">
        <v>0</v>
      </c>
      <c r="H52" s="33" t="n">
        <v>0</v>
      </c>
      <c r="I52" s="33" t="n">
        <v>0</v>
      </c>
      <c r="J52" s="33"/>
      <c r="K52" s="42" t="n">
        <f aca="false">SUM(B$52:I$52)</f>
        <v>15.2848315075233</v>
      </c>
      <c r="L52" s="31" t="n">
        <f aca="false">SUM(B$52:J$52)</f>
        <v>15.2848315075233</v>
      </c>
    </row>
    <row r="53" customFormat="false" ht="13.8" hidden="false" customHeight="false" outlineLevel="0" collapsed="false">
      <c r="A53" s="0" t="s">
        <v>115</v>
      </c>
      <c r="B53" s="32" t="n">
        <f aca="false">$G86+$G96+$G91+$G126+$G131+$G136</f>
        <v>45.9070090402873</v>
      </c>
      <c r="C53" s="32" t="n">
        <v>0</v>
      </c>
      <c r="D53" s="33" t="n">
        <v>0</v>
      </c>
      <c r="E53" s="33" t="n">
        <v>0</v>
      </c>
      <c r="F53" s="33" t="n">
        <v>0</v>
      </c>
      <c r="G53" s="33" t="n">
        <v>0</v>
      </c>
      <c r="H53" s="33" t="n">
        <v>0</v>
      </c>
      <c r="I53" s="33" t="n">
        <v>0</v>
      </c>
      <c r="J53" s="33"/>
      <c r="K53" s="42" t="n">
        <f aca="false">SUM(B$53:I$53)</f>
        <v>45.9070090402873</v>
      </c>
      <c r="L53" s="31" t="n">
        <f aca="false">SUM(B$53:J$53)</f>
        <v>45.9070090402873</v>
      </c>
    </row>
    <row r="54" customFormat="false" ht="13.8" hidden="false" customHeight="false" outlineLevel="0" collapsed="false">
      <c r="A54" s="35" t="s">
        <v>21</v>
      </c>
      <c r="C54" s="32" t="n">
        <f aca="false">$G106</f>
        <v>6.085659796176</v>
      </c>
      <c r="D54" s="33" t="n">
        <v>0</v>
      </c>
      <c r="E54" s="33" t="n">
        <v>0</v>
      </c>
      <c r="F54" s="33" t="n">
        <v>0</v>
      </c>
      <c r="G54" s="33" t="n">
        <v>0</v>
      </c>
      <c r="H54" s="33" t="n">
        <v>0</v>
      </c>
      <c r="I54" s="33" t="n">
        <v>0</v>
      </c>
      <c r="J54" s="33" t="n">
        <f aca="false">$G165</f>
        <v>18.7763158653225</v>
      </c>
      <c r="K54" s="42" t="n">
        <f aca="false">SUM(B$54:I$54)</f>
        <v>6.085659796176</v>
      </c>
      <c r="L54" s="31" t="n">
        <f aca="false">SUM(B$54:J$54)</f>
        <v>24.8619756614985</v>
      </c>
    </row>
    <row r="55" customFormat="false" ht="13.8" hidden="false" customHeight="false" outlineLevel="0" collapsed="false">
      <c r="A55" s="35" t="s">
        <v>116</v>
      </c>
      <c r="B55" s="32" t="n">
        <f aca="false">$G90</f>
        <v>0.819884018763</v>
      </c>
      <c r="C55" s="29"/>
      <c r="D55" s="33" t="n">
        <v>0</v>
      </c>
      <c r="E55" s="33" t="n">
        <v>0</v>
      </c>
      <c r="F55" s="33" t="n">
        <v>0</v>
      </c>
      <c r="G55" s="33" t="n">
        <f aca="false">$G87</f>
        <v>1.6393711123813</v>
      </c>
      <c r="H55" s="33" t="n">
        <v>0</v>
      </c>
      <c r="I55" s="33" t="n">
        <v>0</v>
      </c>
      <c r="J55" s="33"/>
      <c r="K55" s="42" t="n">
        <f aca="false">SUM(B$55:I$55)</f>
        <v>2.4592551311443</v>
      </c>
      <c r="L55" s="31" t="n">
        <f aca="false">SUM(B$55:J$55)</f>
        <v>2.4592551311443</v>
      </c>
      <c r="N55" s="0" t="s">
        <v>127</v>
      </c>
    </row>
    <row r="56" customFormat="false" ht="13.8" hidden="false" customHeight="false" outlineLevel="0" collapsed="false">
      <c r="A56" s="35" t="s">
        <v>118</v>
      </c>
      <c r="B56" s="32" t="n">
        <f aca="false">SUM(B$49:B$55)</f>
        <v>86.0005005737525</v>
      </c>
      <c r="C56" s="32" t="n">
        <f aca="false">SUM(C$49:C$55)</f>
        <v>19.4368387077222</v>
      </c>
      <c r="D56" s="32" t="n">
        <f aca="false">SUM(D$49:D$55)</f>
        <v>5.074465225425</v>
      </c>
      <c r="E56" s="32" t="n">
        <f aca="false">SUM(E$49:E$55)</f>
        <v>0</v>
      </c>
      <c r="F56" s="32" t="n">
        <f aca="false">SUM(F$49:F$55)</f>
        <v>7.05378684347816</v>
      </c>
      <c r="G56" s="32" t="n">
        <f aca="false">SUM(G$49:G$55)</f>
        <v>35.5461601972645</v>
      </c>
      <c r="H56" s="32" t="n">
        <f aca="false">SUM(H$49:H$55)</f>
        <v>4.8058699017999</v>
      </c>
      <c r="I56" s="32" t="n">
        <f aca="false">SUM(I$49:I$55)</f>
        <v>5.50189467159214</v>
      </c>
      <c r="J56" s="32" t="n">
        <f aca="false">SUM(J$49:J$55)</f>
        <v>39.0781284370114</v>
      </c>
      <c r="K56" s="42" t="n">
        <f aca="false">SUM(B$56:I$56)</f>
        <v>163.419516121034</v>
      </c>
      <c r="L56" s="31" t="n">
        <f aca="false">SUM(B$56:J$56)</f>
        <v>202.497644558046</v>
      </c>
    </row>
    <row r="57" customFormat="false" ht="13.8" hidden="false" customHeight="false" outlineLevel="0" collapsed="false">
      <c r="A57" s="35" t="s">
        <v>119</v>
      </c>
      <c r="B57" s="32" t="n">
        <f aca="false">$E80*11.63</f>
        <v>44.0148890528076</v>
      </c>
      <c r="C57" s="32" t="n">
        <v>0</v>
      </c>
      <c r="D57" s="33" t="n">
        <v>0</v>
      </c>
      <c r="E57" s="33" t="n">
        <v>0</v>
      </c>
      <c r="F57" s="33" t="n">
        <v>0</v>
      </c>
      <c r="G57" s="33" t="n">
        <v>0</v>
      </c>
      <c r="H57" s="33" t="n">
        <v>0</v>
      </c>
      <c r="I57" s="33" t="n">
        <v>0</v>
      </c>
      <c r="J57" s="33"/>
      <c r="K57" s="42" t="n">
        <f aca="false">SUM(B$57:I$57)</f>
        <v>44.0148890528076</v>
      </c>
      <c r="L57" s="31" t="n">
        <f aca="false">SUM(B$57:J$57)</f>
        <v>44.0148890528076</v>
      </c>
    </row>
    <row r="58" customFormat="false" ht="13.8" hidden="false" customHeight="false" outlineLevel="0" collapsed="false">
      <c r="A58" s="0" t="s">
        <v>112</v>
      </c>
      <c r="B58" s="33" t="n">
        <f aca="false">B$56+B$57</f>
        <v>130.01538962656</v>
      </c>
      <c r="C58" s="33" t="n">
        <f aca="false">C$56+C$57</f>
        <v>19.4368387077222</v>
      </c>
      <c r="D58" s="33" t="n">
        <f aca="false">D$56+D$57</f>
        <v>5.074465225425</v>
      </c>
      <c r="E58" s="33" t="n">
        <f aca="false">E$56+E$57</f>
        <v>0</v>
      </c>
      <c r="F58" s="33" t="n">
        <f aca="false">F$56+F$57</f>
        <v>7.05378684347816</v>
      </c>
      <c r="G58" s="33" t="n">
        <f aca="false">G$56+G$57</f>
        <v>35.5461601972645</v>
      </c>
      <c r="H58" s="33" t="n">
        <f aca="false">H$56+H$57</f>
        <v>4.8058699017999</v>
      </c>
      <c r="I58" s="33" t="n">
        <f aca="false">I$56+I$57</f>
        <v>5.50189467159214</v>
      </c>
      <c r="J58" s="33" t="n">
        <f aca="false">J$56+J$57</f>
        <v>39.0781284370114</v>
      </c>
      <c r="K58" s="42" t="n">
        <f aca="false">SUM(B$58:I$58)</f>
        <v>207.434405173842</v>
      </c>
      <c r="L58" s="31" t="n">
        <f aca="false">SUM(B$58:J$58)</f>
        <v>246.512533610853</v>
      </c>
      <c r="M58" s="36"/>
    </row>
    <row r="59" customFormat="false" ht="13.8" hidden="false" customHeight="false" outlineLevel="0" collapsed="false">
      <c r="A59" s="0" t="s">
        <v>120</v>
      </c>
      <c r="B59" s="33"/>
      <c r="C59" s="33"/>
      <c r="D59" s="33"/>
      <c r="E59" s="33"/>
      <c r="F59" s="33"/>
      <c r="G59" s="33"/>
      <c r="H59" s="33"/>
      <c r="I59" s="33"/>
      <c r="J59" s="33"/>
      <c r="K59" s="37"/>
      <c r="L59" s="37"/>
    </row>
    <row r="60" customFormat="false" ht="13.8" hidden="false" customHeight="false" outlineLevel="0" collapsed="false">
      <c r="A60" s="38" t="s">
        <v>128</v>
      </c>
      <c r="B60" s="28" t="n">
        <f aca="false">$B49/L49</f>
        <v>0.105012331366674</v>
      </c>
      <c r="C60" s="28" t="n">
        <f aca="false">$C49/L49</f>
        <v>0.121245339437165</v>
      </c>
      <c r="D60" s="28" t="n">
        <f aca="false">$D49/L49</f>
        <v>0.0549581349118392</v>
      </c>
      <c r="E60" s="28" t="n">
        <f aca="false">$E49/L49</f>
        <v>0</v>
      </c>
      <c r="F60" s="28" t="n">
        <f aca="false">$F49/L49</f>
        <v>0.092747400922238</v>
      </c>
      <c r="G60" s="28" t="n">
        <f aca="false">$G49/L49</f>
        <v>0.364760990016719</v>
      </c>
      <c r="H60" s="28" t="n">
        <f aca="false">$H49/L49</f>
        <v>0.0526044985432743</v>
      </c>
      <c r="I60" s="28" t="n">
        <f aca="false">$I49/L49</f>
        <v>0.0231868502305595</v>
      </c>
      <c r="J60" s="28" t="n">
        <f aca="false">$J49/L49</f>
        <v>0.185484454571531</v>
      </c>
      <c r="K60" s="39"/>
      <c r="L60" s="39"/>
    </row>
    <row r="61" customFormat="false" ht="13.8" hidden="false" customHeight="false" outlineLevel="0" collapsed="false">
      <c r="A61" s="38"/>
      <c r="B61" s="28"/>
      <c r="C61" s="28"/>
      <c r="D61" s="28"/>
      <c r="E61" s="28"/>
      <c r="F61" s="28"/>
      <c r="G61" s="28"/>
      <c r="H61" s="28"/>
      <c r="I61" s="28"/>
      <c r="J61" s="28"/>
      <c r="K61" s="39"/>
      <c r="L61" s="39"/>
    </row>
    <row r="62" customFormat="false" ht="12.8" hidden="false" customHeight="false" outlineLevel="0" collapsed="false">
      <c r="A62" s="23" t="n">
        <v>2050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customFormat="false" ht="41.75" hidden="false" customHeight="false" outlineLevel="0" collapsed="false">
      <c r="A63" s="0" t="s">
        <v>95</v>
      </c>
      <c r="B63" s="24" t="s">
        <v>102</v>
      </c>
      <c r="C63" s="25" t="s">
        <v>103</v>
      </c>
      <c r="D63" s="26" t="s">
        <v>104</v>
      </c>
      <c r="E63" s="26" t="s">
        <v>105</v>
      </c>
      <c r="F63" s="0" t="s">
        <v>106</v>
      </c>
      <c r="G63" s="27" t="s">
        <v>107</v>
      </c>
      <c r="H63" s="27" t="s">
        <v>108</v>
      </c>
      <c r="I63" s="26" t="s">
        <v>109</v>
      </c>
      <c r="J63" s="26" t="s">
        <v>110</v>
      </c>
      <c r="K63" s="28" t="s">
        <v>111</v>
      </c>
      <c r="L63" s="28" t="s">
        <v>112</v>
      </c>
      <c r="M63" s="43" t="s">
        <v>129</v>
      </c>
      <c r="N63" s="43" t="s">
        <v>130</v>
      </c>
      <c r="R63" s="0" t="s">
        <v>131</v>
      </c>
      <c r="S63" s="0" t="s">
        <v>95</v>
      </c>
      <c r="T63" s="24" t="s">
        <v>102</v>
      </c>
      <c r="U63" s="25" t="s">
        <v>132</v>
      </c>
      <c r="V63" s="26" t="s">
        <v>104</v>
      </c>
      <c r="X63" s="27" t="s">
        <v>107</v>
      </c>
      <c r="Y63" s="26" t="s">
        <v>109</v>
      </c>
      <c r="Z63" s="28" t="s">
        <v>112</v>
      </c>
      <c r="AA63" s="0" t="s">
        <v>133</v>
      </c>
      <c r="AB63" s="0" t="s">
        <v>134</v>
      </c>
    </row>
    <row r="64" customFormat="false" ht="13.8" hidden="false" customHeight="false" outlineLevel="0" collapsed="false">
      <c r="A64" s="0" t="s">
        <v>19</v>
      </c>
      <c r="B64" s="29" t="n">
        <f aca="false">$H147</f>
        <v>5.8523640541175</v>
      </c>
      <c r="C64" s="29" t="n">
        <f aca="false">$H146</f>
        <v>9.6916384892281</v>
      </c>
      <c r="D64" s="29" t="n">
        <f aca="false">H$104</f>
        <v>12.0940616509414</v>
      </c>
      <c r="E64" s="29"/>
      <c r="F64" s="29" t="n">
        <f aca="false">H$105*0.8</f>
        <v>5.73769927550808</v>
      </c>
      <c r="G64" s="29" t="n">
        <f aca="false">H$102</f>
        <v>1.6243612661704</v>
      </c>
      <c r="H64" s="29" t="n">
        <f aca="false">H$103</f>
        <v>0.0099083878958</v>
      </c>
      <c r="I64" s="30" t="n">
        <f aca="false">H$105*0.2</f>
        <v>1.43442481887702</v>
      </c>
      <c r="J64" s="30" t="n">
        <f aca="false">$H150</f>
        <v>15.0690217270732</v>
      </c>
      <c r="K64" s="31" t="n">
        <f aca="false">SUM(B$64:I$64)</f>
        <v>36.4444579427383</v>
      </c>
      <c r="L64" s="31" t="n">
        <f aca="false">SUM(B$64:J$64)</f>
        <v>51.5134796698115</v>
      </c>
      <c r="M64" s="44" t="n">
        <f aca="false">K$64/K$3-1</f>
        <v>-0.653131088772018</v>
      </c>
      <c r="N64" s="44" t="n">
        <f aca="false">L$64/L$3 -1</f>
        <v>-0.543714172546949</v>
      </c>
      <c r="S64" s="0" t="s">
        <v>19</v>
      </c>
      <c r="T64" s="45" t="n">
        <v>4.316</v>
      </c>
      <c r="U64" s="45" t="n">
        <v>6.474</v>
      </c>
      <c r="V64" s="45" t="n">
        <v>21.58</v>
      </c>
      <c r="W64" s="45" t="n">
        <v>6.474</v>
      </c>
      <c r="X64" s="45" t="n">
        <v>2.158</v>
      </c>
      <c r="Y64" s="46" t="n">
        <v>2.158</v>
      </c>
      <c r="Z64" s="41" t="n">
        <v>43.16</v>
      </c>
      <c r="AA64" s="17" t="n">
        <f aca="false">L$64</f>
        <v>51.5134796698115</v>
      </c>
      <c r="AB64" s="17" t="n">
        <v>50.5638470169684</v>
      </c>
    </row>
    <row r="65" customFormat="false" ht="13.8" hidden="false" customHeight="false" outlineLevel="0" collapsed="false">
      <c r="A65" s="0" t="s">
        <v>24</v>
      </c>
      <c r="B65" s="32" t="n">
        <f aca="false">$H157</f>
        <v>0.1197696153175</v>
      </c>
      <c r="C65" s="29" t="n">
        <f aca="false">$H156</f>
        <v>4.13001722236875</v>
      </c>
      <c r="D65" s="33" t="n">
        <f aca="false">$H124</f>
        <v>0.8946934460707</v>
      </c>
      <c r="E65" s="30" t="n">
        <v>0</v>
      </c>
      <c r="F65" s="34" t="n">
        <v>0</v>
      </c>
      <c r="G65" s="32" t="n">
        <f aca="false">$H122</f>
        <v>1.689494832574</v>
      </c>
      <c r="H65" s="32" t="n">
        <f aca="false">$H123</f>
        <v>0.006107592673</v>
      </c>
      <c r="I65" s="30" t="n">
        <f aca="false">$H125</f>
        <v>3.3230107511964</v>
      </c>
      <c r="J65" s="30" t="n">
        <f aca="false">$H159</f>
        <v>6.19502583355312</v>
      </c>
      <c r="K65" s="31" t="n">
        <f aca="false">SUM(B$65:I$65)</f>
        <v>10.1630934602004</v>
      </c>
      <c r="L65" s="31" t="n">
        <f aca="false">SUM(B$65:J$65)</f>
        <v>16.3581192937535</v>
      </c>
      <c r="M65" s="44" t="n">
        <f aca="false">K$65/K$4-1</f>
        <v>-0.531870803357827</v>
      </c>
      <c r="N65" s="44" t="n">
        <f aca="false">L$65/L$4 -1</f>
        <v>-0.298723516462089</v>
      </c>
      <c r="O65" s="0" t="s">
        <v>126</v>
      </c>
      <c r="S65" s="0" t="s">
        <v>24</v>
      </c>
      <c r="T65" s="45" t="n">
        <v>2.49</v>
      </c>
      <c r="U65" s="45" t="n">
        <v>6.64</v>
      </c>
      <c r="V65" s="46" t="n">
        <v>0</v>
      </c>
      <c r="W65" s="46" t="n">
        <v>0</v>
      </c>
      <c r="X65" s="45" t="n">
        <v>3.32</v>
      </c>
      <c r="Y65" s="46" t="n">
        <v>4.15</v>
      </c>
      <c r="Z65" s="41" t="n">
        <v>16.6</v>
      </c>
      <c r="AA65" s="17" t="n">
        <f aca="false">L$65</f>
        <v>16.3581192937535</v>
      </c>
      <c r="AB65" s="17" t="n">
        <v>16.7586685738249</v>
      </c>
    </row>
    <row r="66" customFormat="false" ht="13.8" hidden="false" customHeight="false" outlineLevel="0" collapsed="false">
      <c r="A66" s="0" t="s">
        <v>22</v>
      </c>
      <c r="B66" s="32" t="n">
        <f aca="false">$H111</f>
        <v>12.139093722674</v>
      </c>
      <c r="C66" s="32" t="n">
        <v>0</v>
      </c>
      <c r="D66" s="33" t="n">
        <v>0</v>
      </c>
      <c r="E66" s="33" t="n">
        <v>0</v>
      </c>
      <c r="F66" s="33" t="n">
        <v>0</v>
      </c>
      <c r="G66" s="33" t="n">
        <f aca="false">$H112</f>
        <v>1.350868072736</v>
      </c>
      <c r="H66" s="30" t="n">
        <f aca="false">$H115</f>
        <v>0.2384320247301</v>
      </c>
      <c r="I66" s="33" t="n">
        <v>0</v>
      </c>
      <c r="J66" s="33"/>
      <c r="K66" s="31" t="n">
        <f aca="false">SUM(B$66:I$66)</f>
        <v>13.7283938201401</v>
      </c>
      <c r="L66" s="31" t="n">
        <f aca="false">SUM(B$66:J$66)</f>
        <v>13.7283938201401</v>
      </c>
      <c r="M66" s="44" t="n">
        <f aca="false">K$66/K$5-1</f>
        <v>-0.0531377242734762</v>
      </c>
      <c r="N66" s="44" t="n">
        <f aca="false">L$66/L$5 -1</f>
        <v>-0.0531377242734762</v>
      </c>
      <c r="O66" s="0" t="s">
        <v>114</v>
      </c>
      <c r="S66" s="0" t="s">
        <v>22</v>
      </c>
      <c r="T66" s="45" t="n">
        <v>13.28</v>
      </c>
      <c r="U66" s="45" t="n">
        <v>0</v>
      </c>
      <c r="V66" s="46" t="n">
        <v>0</v>
      </c>
      <c r="W66" s="46" t="n">
        <v>0</v>
      </c>
      <c r="X66" s="46" t="n">
        <v>3.32</v>
      </c>
      <c r="Y66" s="46" t="n">
        <v>0</v>
      </c>
      <c r="Z66" s="41" t="n">
        <v>16.6</v>
      </c>
      <c r="AA66" s="17" t="n">
        <f aca="false">L$66</f>
        <v>13.7283938201401</v>
      </c>
      <c r="AB66" s="17" t="n">
        <v>14.1583777473564</v>
      </c>
    </row>
    <row r="67" customFormat="false" ht="13.8" hidden="false" customHeight="false" outlineLevel="0" collapsed="false">
      <c r="A67" s="0" t="s">
        <v>23</v>
      </c>
      <c r="B67" s="32" t="n">
        <f aca="false">$H116</f>
        <v>9.8452476075075</v>
      </c>
      <c r="C67" s="32" t="n">
        <v>0</v>
      </c>
      <c r="D67" s="33" t="n">
        <v>0</v>
      </c>
      <c r="E67" s="33" t="n">
        <v>0</v>
      </c>
      <c r="F67" s="33" t="n">
        <v>0</v>
      </c>
      <c r="G67" s="33" t="n">
        <v>0</v>
      </c>
      <c r="H67" s="33" t="n">
        <v>0</v>
      </c>
      <c r="I67" s="33" t="n">
        <v>0</v>
      </c>
      <c r="J67" s="33"/>
      <c r="K67" s="31" t="n">
        <f aca="false">SUM(B$67:I$67)</f>
        <v>9.8452476075075</v>
      </c>
      <c r="L67" s="31" t="n">
        <f aca="false">SUM(B$67:J$67)</f>
        <v>9.8452476075075</v>
      </c>
      <c r="M67" s="44" t="n">
        <f aca="false">K$67/K$6-1</f>
        <v>-0.605245089720336</v>
      </c>
      <c r="N67" s="44" t="n">
        <f aca="false">L$67/L$6 -1</f>
        <v>-0.605245089720336</v>
      </c>
      <c r="S67" s="35" t="s">
        <v>135</v>
      </c>
      <c r="T67" s="45" t="n">
        <v>80</v>
      </c>
      <c r="U67" s="45" t="n">
        <v>0</v>
      </c>
      <c r="V67" s="46" t="n">
        <v>0</v>
      </c>
      <c r="W67" s="46" t="n">
        <v>0</v>
      </c>
      <c r="X67" s="46" t="n">
        <v>0</v>
      </c>
      <c r="Y67" s="46" t="n">
        <v>0</v>
      </c>
      <c r="Z67" s="41" t="n">
        <v>90</v>
      </c>
      <c r="AA67" s="17" t="n">
        <f aca="false">L$67+L$68+L$69+L$70</f>
        <v>84.116552721939</v>
      </c>
      <c r="AB67" s="17" t="n">
        <v>82.2993773756886</v>
      </c>
    </row>
    <row r="68" customFormat="false" ht="13.8" hidden="false" customHeight="false" outlineLevel="0" collapsed="false">
      <c r="A68" s="0" t="s">
        <v>115</v>
      </c>
      <c r="B68" s="32" t="n">
        <f aca="false">$H86+$H91+$H96+$H126+$H131+$H136</f>
        <v>42.9078333915883</v>
      </c>
      <c r="C68" s="32" t="n">
        <v>0</v>
      </c>
      <c r="D68" s="33" t="n">
        <v>0</v>
      </c>
      <c r="E68" s="33" t="n">
        <v>0</v>
      </c>
      <c r="F68" s="33" t="n">
        <v>0</v>
      </c>
      <c r="G68" s="33" t="n">
        <v>0</v>
      </c>
      <c r="H68" s="33" t="n">
        <v>0</v>
      </c>
      <c r="I68" s="33" t="n">
        <v>0</v>
      </c>
      <c r="J68" s="33"/>
      <c r="K68" s="31" t="n">
        <f aca="false">SUM(B$68:I$68)</f>
        <v>42.9078333915883</v>
      </c>
      <c r="L68" s="31" t="n">
        <f aca="false">SUM(B$68:J$68)</f>
        <v>42.9078333915883</v>
      </c>
      <c r="M68" s="44" t="n">
        <f aca="false">K$68/K$7-1</f>
        <v>-0.0221651625930628</v>
      </c>
      <c r="N68" s="44" t="n">
        <f aca="false">L$68/L$7 -1</f>
        <v>-0.0221651625930628</v>
      </c>
      <c r="S68" s="0" t="s">
        <v>118</v>
      </c>
      <c r="T68" s="17" t="n">
        <f aca="false">SUM(T$64:T$67)</f>
        <v>100.086</v>
      </c>
      <c r="U68" s="17" t="n">
        <f aca="false">SUM(U$64:U$67)</f>
        <v>13.114</v>
      </c>
      <c r="V68" s="17" t="n">
        <f aca="false">SUM(V$64:V$67)</f>
        <v>21.58</v>
      </c>
      <c r="W68" s="17" t="n">
        <f aca="false">SUM(W$64:W$67)</f>
        <v>6.474</v>
      </c>
      <c r="X68" s="17" t="n">
        <f aca="false">SUM(X$64:X$67)</f>
        <v>8.798</v>
      </c>
      <c r="Y68" s="17" t="n">
        <f aca="false">SUM(Y$64:Y$67)</f>
        <v>6.308</v>
      </c>
      <c r="Z68" s="17" t="n">
        <f aca="false">SUM(Z$64:Z$67)</f>
        <v>166.36</v>
      </c>
      <c r="AA68" s="17" t="n">
        <f aca="false">$L71</f>
        <v>165.716545505644</v>
      </c>
      <c r="AB68" s="17" t="n">
        <v>163.780270713838</v>
      </c>
    </row>
    <row r="69" customFormat="false" ht="13.8" hidden="false" customHeight="false" outlineLevel="0" collapsed="false">
      <c r="A69" s="35" t="s">
        <v>21</v>
      </c>
      <c r="C69" s="32" t="n">
        <f aca="false">$H106</f>
        <v>6.3631434451273</v>
      </c>
      <c r="D69" s="33" t="n">
        <v>0</v>
      </c>
      <c r="E69" s="33" t="n">
        <v>0</v>
      </c>
      <c r="F69" s="33" t="n">
        <v>0</v>
      </c>
      <c r="G69" s="33" t="n">
        <v>0</v>
      </c>
      <c r="H69" s="33" t="n">
        <v>0</v>
      </c>
      <c r="I69" s="33" t="n">
        <v>0</v>
      </c>
      <c r="J69" s="33" t="n">
        <f aca="false">$H165</f>
        <v>23.5863420561277</v>
      </c>
      <c r="K69" s="31" t="n">
        <f aca="false">SUM(B$69:I$69)</f>
        <v>6.3631434451273</v>
      </c>
      <c r="L69" s="31" t="n">
        <f aca="false">SUM(B$69:J$69)</f>
        <v>29.949485501255</v>
      </c>
      <c r="M69" s="44" t="n">
        <f aca="false">K$69/K$8-1</f>
        <v>0.076229495484323</v>
      </c>
      <c r="N69" s="44" t="n">
        <f aca="false">L$69/L$8 -1</f>
        <v>0.677259713096389</v>
      </c>
    </row>
    <row r="70" customFormat="false" ht="13.8" hidden="false" customHeight="false" outlineLevel="0" collapsed="false">
      <c r="A70" s="35" t="s">
        <v>116</v>
      </c>
      <c r="B70" s="32" t="n">
        <f aca="false">$H90</f>
        <v>0.4613393164201</v>
      </c>
      <c r="C70" s="29"/>
      <c r="D70" s="33" t="n">
        <v>0</v>
      </c>
      <c r="E70" s="33" t="n">
        <v>0</v>
      </c>
      <c r="F70" s="33" t="n">
        <v>0</v>
      </c>
      <c r="G70" s="33" t="n">
        <f aca="false">$H87</f>
        <v>0.9526469051681</v>
      </c>
      <c r="H70" s="33" t="n">
        <v>0</v>
      </c>
      <c r="I70" s="33" t="n">
        <v>0</v>
      </c>
      <c r="J70" s="33"/>
      <c r="K70" s="31" t="n">
        <f aca="false">SUM(B$70:I$70)</f>
        <v>1.4139862215882</v>
      </c>
      <c r="L70" s="31" t="n">
        <f aca="false">SUM(B$70:J$70)</f>
        <v>1.4139862215882</v>
      </c>
      <c r="M70" s="44" t="n">
        <f aca="false">K$70/K$9-1</f>
        <v>-0.632155775471858</v>
      </c>
      <c r="N70" s="44" t="n">
        <f aca="false">L$70/L$9 -1</f>
        <v>-0.632155775471858</v>
      </c>
      <c r="O70" s="0" t="s">
        <v>127</v>
      </c>
    </row>
    <row r="71" customFormat="false" ht="13.8" hidden="false" customHeight="false" outlineLevel="0" collapsed="false">
      <c r="A71" s="35" t="s">
        <v>118</v>
      </c>
      <c r="B71" s="32" t="n">
        <f aca="false">SUM(B$64:B$70)</f>
        <v>71.3256477076249</v>
      </c>
      <c r="C71" s="32" t="n">
        <f aca="false">SUM(C$64:C$70)</f>
        <v>20.1847991567241</v>
      </c>
      <c r="D71" s="32" t="n">
        <f aca="false">SUM(D$64:D$70)</f>
        <v>12.9887550970121</v>
      </c>
      <c r="E71" s="32" t="n">
        <f aca="false">SUM(E$64:E$70)</f>
        <v>0</v>
      </c>
      <c r="F71" s="32" t="n">
        <f aca="false">SUM(F$64:F$70)</f>
        <v>5.73769927550808</v>
      </c>
      <c r="G71" s="32" t="n">
        <f aca="false">SUM(G$64:G$70)</f>
        <v>5.6173710766485</v>
      </c>
      <c r="H71" s="32" t="n">
        <f aca="false">SUM(H$64:H$70)</f>
        <v>0.2544480052989</v>
      </c>
      <c r="I71" s="32" t="n">
        <f aca="false">SUM(I$64:I$70)</f>
        <v>4.75743557007342</v>
      </c>
      <c r="J71" s="32" t="n">
        <f aca="false">SUM(J$64:J$70)</f>
        <v>44.850389616754</v>
      </c>
      <c r="K71" s="31" t="n">
        <f aca="false">SUM(B$71:I$71)</f>
        <v>120.86615588889</v>
      </c>
      <c r="L71" s="31" t="n">
        <f aca="false">SUM(B$71:J$71)</f>
        <v>165.716545505644</v>
      </c>
      <c r="M71" s="44" t="n">
        <f aca="false">K$71/K$10-1</f>
        <v>-0.450240594145461</v>
      </c>
      <c r="N71" s="44" t="n">
        <f aca="false">L$71/L$10 -1</f>
        <v>-0.313072705397751</v>
      </c>
    </row>
    <row r="72" customFormat="false" ht="13.8" hidden="false" customHeight="false" outlineLevel="0" collapsed="false">
      <c r="A72" s="35" t="s">
        <v>119</v>
      </c>
      <c r="B72" s="32" t="n">
        <f aca="false">$F80*11.63</f>
        <v>65.4038097722956</v>
      </c>
      <c r="C72" s="32" t="n">
        <v>0</v>
      </c>
      <c r="D72" s="33" t="n">
        <v>0</v>
      </c>
      <c r="E72" s="33" t="n">
        <v>0</v>
      </c>
      <c r="F72" s="33" t="n">
        <v>0</v>
      </c>
      <c r="G72" s="33" t="n">
        <v>0</v>
      </c>
      <c r="H72" s="33" t="n">
        <v>0</v>
      </c>
      <c r="I72" s="33" t="n">
        <v>0</v>
      </c>
      <c r="J72" s="33"/>
      <c r="K72" s="31" t="n">
        <f aca="false">SUM(B$72:I$72)</f>
        <v>65.4038097722956</v>
      </c>
      <c r="L72" s="31" t="n">
        <f aca="false">SUM(B$72:J$72)</f>
        <v>65.4038097722956</v>
      </c>
      <c r="M72" s="44" t="n">
        <f aca="false">K$72/K$11-1</f>
        <v>1.36285850655065</v>
      </c>
      <c r="N72" s="44" t="n">
        <f aca="false">L$72/L$11 -1</f>
        <v>1.36285850655065</v>
      </c>
      <c r="S72" s="35"/>
      <c r="T72" s="32"/>
      <c r="U72" s="32"/>
      <c r="V72" s="33"/>
      <c r="W72" s="33"/>
      <c r="X72" s="33"/>
      <c r="Y72" s="33"/>
      <c r="Z72" s="37"/>
    </row>
    <row r="73" customFormat="false" ht="13.8" hidden="false" customHeight="false" outlineLevel="0" collapsed="false">
      <c r="A73" s="0" t="s">
        <v>112</v>
      </c>
      <c r="B73" s="33" t="n">
        <f aca="false">B$71+B$72</f>
        <v>136.72945747992</v>
      </c>
      <c r="C73" s="33" t="n">
        <f aca="false">C$71+C$72</f>
        <v>20.1847991567241</v>
      </c>
      <c r="D73" s="33" t="n">
        <f aca="false">D$71+D$72</f>
        <v>12.9887550970121</v>
      </c>
      <c r="E73" s="33" t="n">
        <f aca="false">E$71+E$72</f>
        <v>0</v>
      </c>
      <c r="F73" s="33" t="n">
        <f aca="false">F$71+F$72</f>
        <v>5.73769927550808</v>
      </c>
      <c r="G73" s="33" t="n">
        <f aca="false">G$71+G$72</f>
        <v>5.6173710766485</v>
      </c>
      <c r="H73" s="33" t="n">
        <f aca="false">H$71+H$72</f>
        <v>0.2544480052989</v>
      </c>
      <c r="I73" s="33" t="n">
        <f aca="false">I$71+I$72</f>
        <v>4.75743557007342</v>
      </c>
      <c r="J73" s="33" t="n">
        <f aca="false">J$71+J$72</f>
        <v>44.850389616754</v>
      </c>
      <c r="K73" s="31" t="n">
        <f aca="false">SUM(B$73:I$73)</f>
        <v>186.269965661186</v>
      </c>
      <c r="L73" s="31" t="n">
        <f aca="false">SUM(B$73:J$73)</f>
        <v>231.12035527794</v>
      </c>
      <c r="M73" s="44" t="n">
        <f aca="false">K$73/K$12-1</f>
        <v>-0.247493719791793</v>
      </c>
      <c r="N73" s="44" t="n">
        <f aca="false">L$73/L$12 -1</f>
        <v>-0.140571032412895</v>
      </c>
      <c r="T73" s="33"/>
      <c r="U73" s="33"/>
      <c r="V73" s="33"/>
      <c r="W73" s="33"/>
      <c r="X73" s="33"/>
      <c r="Y73" s="33"/>
      <c r="Z73" s="37"/>
    </row>
    <row r="74" customFormat="false" ht="13.8" hidden="false" customHeight="false" outlineLevel="0" collapsed="false">
      <c r="A74" s="0" t="s">
        <v>120</v>
      </c>
      <c r="B74" s="33"/>
      <c r="C74" s="33"/>
      <c r="D74" s="33"/>
      <c r="E74" s="33"/>
      <c r="F74" s="33"/>
      <c r="G74" s="33"/>
      <c r="H74" s="33"/>
      <c r="I74" s="33"/>
      <c r="J74" s="33"/>
      <c r="K74" s="37"/>
      <c r="L74" s="37"/>
      <c r="S74" s="33"/>
      <c r="T74" s="33"/>
      <c r="U74" s="33"/>
      <c r="V74" s="33"/>
      <c r="W74" s="33"/>
      <c r="X74" s="33"/>
      <c r="Y74" s="37"/>
    </row>
    <row r="75" customFormat="false" ht="13.8" hidden="false" customHeight="false" outlineLevel="0" collapsed="false">
      <c r="A75" s="38" t="s">
        <v>121</v>
      </c>
      <c r="B75" s="28" t="n">
        <f aca="false">$B73/L73</f>
        <v>0.591594181808404</v>
      </c>
      <c r="C75" s="28" t="n">
        <f aca="false">$C73/L73</f>
        <v>0.0873345799959956</v>
      </c>
      <c r="D75" s="28" t="n">
        <f aca="false">$D73/L73</f>
        <v>0.0561990962734206</v>
      </c>
      <c r="E75" s="28" t="n">
        <f aca="false">$E73/L73</f>
        <v>0</v>
      </c>
      <c r="F75" s="28" t="n">
        <f aca="false">$F73/L73</f>
        <v>0.0248255904098454</v>
      </c>
      <c r="G75" s="28" t="n">
        <f aca="false">$G73/L73</f>
        <v>0.0243049603739713</v>
      </c>
      <c r="H75" s="28" t="n">
        <f aca="false">$H73/L73</f>
        <v>0.00110093291001092</v>
      </c>
      <c r="I75" s="28" t="n">
        <f aca="false">$I73/L73</f>
        <v>0.0205842344104752</v>
      </c>
      <c r="J75" s="28" t="n">
        <f aca="false">$J73/L73</f>
        <v>0.194056423817876</v>
      </c>
      <c r="K75" s="28"/>
      <c r="L75" s="28" t="n">
        <f aca="false">$L73/L73</f>
        <v>1</v>
      </c>
      <c r="R75" s="38"/>
      <c r="S75" s="28"/>
      <c r="T75" s="28"/>
      <c r="U75" s="28"/>
      <c r="V75" s="28"/>
      <c r="W75" s="28"/>
      <c r="X75" s="28"/>
      <c r="Y75" s="39"/>
    </row>
    <row r="76" customFormat="false" ht="13.8" hidden="false" customHeight="false" outlineLevel="0" collapsed="false">
      <c r="A76" s="38"/>
      <c r="B76" s="28" t="n">
        <f aca="false">$B$64/L$64</f>
        <v>0.11360840097834</v>
      </c>
      <c r="C76" s="28" t="n">
        <f aca="false">$C$64/L$64</f>
        <v>0.188137911695134</v>
      </c>
      <c r="D76" s="28" t="n">
        <f aca="false">$D$64/L$64</f>
        <v>0.234774698359756</v>
      </c>
      <c r="E76" s="28" t="n">
        <f aca="false">$E$64/L$64</f>
        <v>0</v>
      </c>
      <c r="F76" s="28" t="n">
        <f aca="false">$F$64/L$64</f>
        <v>0.111382483037164</v>
      </c>
      <c r="G76" s="28" t="n">
        <f aca="false">$G$64/L$64</f>
        <v>0.0315327420430953</v>
      </c>
      <c r="H76" s="28" t="n">
        <f aca="false">$H$64/L$64</f>
        <v>0.000192345536727674</v>
      </c>
      <c r="I76" s="28" t="n">
        <f aca="false">$I$64/L$64</f>
        <v>0.027845620759291</v>
      </c>
      <c r="J76" s="28" t="n">
        <f aca="false">$J$64/L$64</f>
        <v>0.292525797590492</v>
      </c>
      <c r="K76" s="28" t="n">
        <f aca="false">$K$64/L$64</f>
        <v>0.707474202409508</v>
      </c>
      <c r="L76" s="28" t="n">
        <f aca="false">$L$64/L$64</f>
        <v>1</v>
      </c>
      <c r="S76" s="47"/>
      <c r="T76" s="47"/>
      <c r="U76" s="47"/>
      <c r="V76" s="48"/>
      <c r="W76" s="47"/>
      <c r="X76" s="48"/>
      <c r="Y76" s="49"/>
    </row>
    <row r="78" s="50" customFormat="true" ht="12.8" hidden="false" customHeight="false" outlineLevel="0" collapsed="false">
      <c r="A78" s="50" t="s">
        <v>136</v>
      </c>
    </row>
    <row r="79" customFormat="false" ht="12.8" hidden="false" customHeight="false" outlineLevel="0" collapsed="false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r="80" customFormat="false" ht="12.8" hidden="false" customHeight="false" outlineLevel="0" collapsed="false">
      <c r="A80" s="0" t="s">
        <v>137</v>
      </c>
      <c r="B80" s="13" t="n">
        <v>2.3800474535651</v>
      </c>
      <c r="C80" s="13" t="n">
        <v>2.95687465292038</v>
      </c>
      <c r="D80" s="13" t="n">
        <v>3.42782812608541</v>
      </c>
      <c r="E80" s="13" t="n">
        <v>3.78459923067993</v>
      </c>
      <c r="F80" s="13" t="n">
        <v>5.62371537165052</v>
      </c>
      <c r="H80" s="13"/>
    </row>
    <row r="83" s="51" customFormat="true" ht="12.8" hidden="false" customHeight="false" outlineLevel="0" collapsed="false">
      <c r="A83" s="51" t="s">
        <v>138</v>
      </c>
    </row>
    <row r="85" customFormat="false" ht="13.4" hidden="false" customHeight="false" outlineLevel="0" collapsed="false">
      <c r="A85" s="52" t="s">
        <v>1</v>
      </c>
      <c r="B85" s="52" t="s">
        <v>2</v>
      </c>
      <c r="C85" s="52" t="s">
        <v>3</v>
      </c>
      <c r="D85" s="52" t="s">
        <v>4</v>
      </c>
      <c r="E85" s="52" t="s">
        <v>5</v>
      </c>
      <c r="F85" s="52" t="s">
        <v>6</v>
      </c>
      <c r="G85" s="52" t="s">
        <v>7</v>
      </c>
      <c r="H85" s="52" t="s">
        <v>8</v>
      </c>
      <c r="K85" s="52" t="s">
        <v>3</v>
      </c>
      <c r="L85" s="52" t="s">
        <v>4</v>
      </c>
      <c r="M85" s="52" t="s">
        <v>5</v>
      </c>
      <c r="N85" s="52" t="s">
        <v>6</v>
      </c>
      <c r="O85" s="52" t="s">
        <v>7</v>
      </c>
      <c r="P85" s="52" t="s">
        <v>8</v>
      </c>
    </row>
    <row r="86" customFormat="false" ht="13.4" hidden="false" customHeight="false" outlineLevel="0" collapsed="false">
      <c r="A86" s="53" t="str">
        <f aca="false">Conso_energie_usage!$B2</f>
        <v>Autre</v>
      </c>
      <c r="B86" s="53" t="str">
        <f aca="false">Conso_energie_usage!$C2</f>
        <v>Electricité</v>
      </c>
      <c r="C86" s="53" t="n">
        <f aca="false">Conso_energie_usage!$D2</f>
        <v>6.0791570898897</v>
      </c>
      <c r="D86" s="53" t="n">
        <f aca="false">Conso_energie_usage!$E2</f>
        <v>8.8789881517377</v>
      </c>
      <c r="E86" s="53" t="n">
        <f aca="false">Conso_energie_usage!$F2</f>
        <v>10.6077630444389</v>
      </c>
      <c r="F86" s="53" t="n">
        <f aca="false">Conso_energie_usage!$G2</f>
        <v>11.4793869646523</v>
      </c>
      <c r="G86" s="53" t="n">
        <f aca="false">Conso_energie_usage!$H2</f>
        <v>12.1456323959923</v>
      </c>
      <c r="H86" s="53" t="n">
        <f aca="false">Conso_energie_usage!$I2</f>
        <v>12.9868954598613</v>
      </c>
      <c r="J86" s="4" t="s">
        <v>12</v>
      </c>
      <c r="K86" s="0" t="n">
        <f aca="false">SUMIFS(C86:C140,$A86:$A140,$J$86)</f>
        <v>15.303179490221</v>
      </c>
      <c r="L86" s="0" t="n">
        <f aca="false">SUMIFS(D86:D140,$A86:$A140,$J$86)</f>
        <v>16.129078394223</v>
      </c>
      <c r="M86" s="0" t="n">
        <f aca="false">SUMIFS(E86:E140,$A86:$A140,$J$86)</f>
        <v>16.6146965480027</v>
      </c>
      <c r="N86" s="0" t="n">
        <f aca="false">SUMIFS(F86:F140,$A86:$A140,$J$86)</f>
        <v>16.3873849151465</v>
      </c>
      <c r="O86" s="0" t="n">
        <f aca="false">SUMIFS(G86:G140,$A86:$A140,$J$86)</f>
        <v>16.1811216064643</v>
      </c>
      <c r="P86" s="0" t="n">
        <f aca="false">SUMIFS(H86:H140,$A86:$A140,$J$86)</f>
        <v>15.1021944212682</v>
      </c>
    </row>
    <row r="87" customFormat="false" ht="13.4" hidden="false" customHeight="false" outlineLevel="0" collapsed="false">
      <c r="A87" s="53" t="str">
        <f aca="false">Conso_energie_usage!$B3</f>
        <v>Autre</v>
      </c>
      <c r="B87" s="53" t="str">
        <f aca="false">Conso_energie_usage!$C3</f>
        <v>Gaz</v>
      </c>
      <c r="C87" s="53" t="n">
        <f aca="false">Conso_energie_usage!$D3</f>
        <v>3.0083180403482</v>
      </c>
      <c r="D87" s="53" t="n">
        <f aca="false">Conso_energie_usage!$E3</f>
        <v>2.5572921097845</v>
      </c>
      <c r="E87" s="53" t="n">
        <f aca="false">Conso_energie_usage!$F3</f>
        <v>2.2363983456958</v>
      </c>
      <c r="F87" s="53" t="n">
        <f aca="false">Conso_energie_usage!$G3</f>
        <v>1.9118461767073</v>
      </c>
      <c r="G87" s="53" t="n">
        <f aca="false">Conso_energie_usage!$H3</f>
        <v>1.6393711123813</v>
      </c>
      <c r="H87" s="53" t="n">
        <f aca="false">Conso_energie_usage!$I3</f>
        <v>0.9526469051681</v>
      </c>
      <c r="J87" s="4" t="s">
        <v>15</v>
      </c>
      <c r="K87" s="0" t="n">
        <f aca="false">SUMIFS(C86:C140,$A86:$A140,$J$87)</f>
        <v>4.9206550760369</v>
      </c>
      <c r="L87" s="0" t="n">
        <f aca="false">SUMIFS(D86:D140,$A86:$A140,$J$87)</f>
        <v>5.6582719124568</v>
      </c>
      <c r="M87" s="0" t="n">
        <f aca="false">SUMIFS(E86:E140,$A86:$A140,$J$87)</f>
        <v>5.6695876208617</v>
      </c>
      <c r="N87" s="0" t="n">
        <f aca="false">SUMIFS(F86:F140,$A86:$A140,$J$87)</f>
        <v>5.5538843073631</v>
      </c>
      <c r="O87" s="0" t="n">
        <f aca="false">SUMIFS(G86:G140,$A86:$A140,$J$87)</f>
        <v>5.3610115254428</v>
      </c>
      <c r="P87" s="0" t="n">
        <f aca="false">SUMIFS(H86:H140,$A86:$A140,$J$87)</f>
        <v>4.1060699869373</v>
      </c>
    </row>
    <row r="88" customFormat="false" ht="13.4" hidden="false" customHeight="false" outlineLevel="0" collapsed="false">
      <c r="A88" s="53" t="str">
        <f aca="false">Conso_energie_usage!$B4</f>
        <v>Autre</v>
      </c>
      <c r="B88" s="53" t="str">
        <f aca="false">Conso_energie_usage!$C4</f>
        <v>Fioul</v>
      </c>
      <c r="C88" s="53" t="n">
        <f aca="false">Conso_energie_usage!$D4</f>
        <v>4.7065148885455</v>
      </c>
      <c r="D88" s="53" t="n">
        <f aca="false">Conso_energie_usage!$E4</f>
        <v>3.4061092111071</v>
      </c>
      <c r="E88" s="53" t="n">
        <f aca="false">Conso_energie_usage!$F4</f>
        <v>2.6453673237085</v>
      </c>
      <c r="F88" s="53" t="n">
        <f aca="false">Conso_energie_usage!$G4</f>
        <v>2.036919534855</v>
      </c>
      <c r="G88" s="53" t="n">
        <f aca="false">Conso_energie_usage!$H4</f>
        <v>1.5762340793277</v>
      </c>
      <c r="H88" s="53" t="n">
        <f aca="false">Conso_energie_usage!$I4</f>
        <v>0.7013127398187</v>
      </c>
      <c r="J88" s="4" t="s">
        <v>17</v>
      </c>
      <c r="K88" s="0" t="n">
        <f aca="false">SUMIFS(C86:C140,$A86:$A140,$J$88)</f>
        <v>9.1684083833807</v>
      </c>
      <c r="L88" s="0" t="n">
        <f aca="false">SUMIFS(D86:D140,$A86:$A140,$J$88)</f>
        <v>10.5406316064033</v>
      </c>
      <c r="M88" s="0" t="n">
        <f aca="false">SUMIFS(E86:E140,$A86:$A140,$J$88)</f>
        <v>11.4746886830923</v>
      </c>
      <c r="N88" s="0" t="n">
        <f aca="false">SUMIFS(F86:F140,$A86:$A140,$J$88)</f>
        <v>10.6625238497979</v>
      </c>
      <c r="O88" s="0" t="n">
        <f aca="false">SUMIFS(G86:G140,$A86:$A140,$J$88)</f>
        <v>9.9237756848891</v>
      </c>
      <c r="P88" s="0" t="n">
        <f aca="false">SUMIFS(H86:H140,$A86:$A140,$J$88)</f>
        <v>8.094203130953</v>
      </c>
    </row>
    <row r="89" customFormat="false" ht="13.4" hidden="false" customHeight="false" outlineLevel="0" collapsed="false">
      <c r="A89" s="53" t="str">
        <f aca="false">Conso_energie_usage!$B5</f>
        <v>Autre</v>
      </c>
      <c r="B89" s="53" t="str">
        <f aca="false">Conso_energie_usage!$C5</f>
        <v>Urbain</v>
      </c>
      <c r="C89" s="53" t="n">
        <f aca="false">Conso_energie_usage!$D5</f>
        <v>0</v>
      </c>
      <c r="D89" s="53" t="n">
        <f aca="false">Conso_energie_usage!$E5</f>
        <v>0</v>
      </c>
      <c r="E89" s="53" t="n">
        <f aca="false">Conso_energie_usage!$F5</f>
        <v>0</v>
      </c>
      <c r="F89" s="53" t="n">
        <f aca="false">Conso_energie_usage!$G5</f>
        <v>0</v>
      </c>
      <c r="G89" s="53" t="n">
        <f aca="false">Conso_energie_usage!$H5</f>
        <v>0</v>
      </c>
      <c r="H89" s="53" t="n">
        <f aca="false">Conso_energie_usage!$I5</f>
        <v>0</v>
      </c>
      <c r="J89" s="4" t="s">
        <v>19</v>
      </c>
      <c r="K89" s="0" t="n">
        <f aca="false">SUMIFS(C86:C140,$A86:$A140,$J$89)</f>
        <v>111.71019013645</v>
      </c>
      <c r="L89" s="0" t="n">
        <f aca="false">SUMIFS(D86:D140,$A86:$A140,$J$89)</f>
        <v>105.066948241968</v>
      </c>
      <c r="M89" s="0" t="n">
        <f aca="false">SUMIFS(E86:E140,$A86:$A140,$J$89)</f>
        <v>90.2272294914218</v>
      </c>
      <c r="N89" s="0" t="n">
        <f aca="false">SUMIFS(F86:F140,$A86:$A140,$J$89)</f>
        <v>75.836310910516</v>
      </c>
      <c r="O89" s="0" t="n">
        <f aca="false">SUMIFS(G86:G140,$A86:$A140,$J$89)</f>
        <v>61.9469546426308</v>
      </c>
      <c r="P89" s="0" t="n">
        <f aca="false">SUMIFS(H86:H140,$A86:$A140,$J$89)</f>
        <v>36.4444579427383</v>
      </c>
    </row>
    <row r="90" customFormat="false" ht="14.9" hidden="false" customHeight="false" outlineLevel="0" collapsed="false">
      <c r="A90" s="53" t="str">
        <f aca="false">Conso_energie_usage!$B6</f>
        <v>Autre</v>
      </c>
      <c r="B90" s="53" t="str">
        <f aca="false">Conso_energie_usage!$C6</f>
        <v>Autres</v>
      </c>
      <c r="C90" s="53" t="n">
        <f aca="false">Conso_energie_usage!$D6</f>
        <v>1.5091894714376</v>
      </c>
      <c r="D90" s="53" t="n">
        <f aca="false">Conso_energie_usage!$E6</f>
        <v>1.2866889215937</v>
      </c>
      <c r="E90" s="53" t="n">
        <f aca="false">Conso_energie_usage!$F6</f>
        <v>1.1251678341595</v>
      </c>
      <c r="F90" s="53" t="n">
        <f aca="false">Conso_energie_usage!$G6</f>
        <v>0.9592322389319</v>
      </c>
      <c r="G90" s="53" t="n">
        <f aca="false">Conso_energie_usage!$H6</f>
        <v>0.819884018763</v>
      </c>
      <c r="H90" s="53" t="n">
        <f aca="false">Conso_energie_usage!$I6</f>
        <v>0.4613393164201</v>
      </c>
      <c r="J90" s="4" t="s">
        <v>21</v>
      </c>
      <c r="K90" s="0" t="n">
        <f aca="false">SUMIFS(C86:C140,$A86:$A140,$J$90)</f>
        <v>5.4238186881371</v>
      </c>
      <c r="L90" s="0" t="n">
        <f aca="false">SUMIFS(D86:D140,$A86:$A140,$J$90)</f>
        <v>5.9124410470313</v>
      </c>
      <c r="M90" s="0" t="n">
        <f aca="false">SUMIFS(E86:E140,$A86:$A140,$J$90)</f>
        <v>6.1479590102429</v>
      </c>
      <c r="N90" s="0" t="n">
        <f aca="false">SUMIFS(F86:F140,$A86:$A140,$J$90)</f>
        <v>6.0004736135138</v>
      </c>
      <c r="O90" s="0" t="n">
        <f aca="false">SUMIFS(G86:G140,$A86:$A140,$J$90)</f>
        <v>6.085659796176</v>
      </c>
      <c r="P90" s="0" t="n">
        <f aca="false">SUMIFS(H86:H140,$A86:$A140,$J$90)</f>
        <v>6.3631434451273</v>
      </c>
    </row>
    <row r="91" customFormat="false" ht="13.4" hidden="false" customHeight="false" outlineLevel="0" collapsed="false">
      <c r="A91" s="53" t="str">
        <f aca="false">Conso_energie_usage!$B7</f>
        <v>Auxiliaires</v>
      </c>
      <c r="B91" s="53" t="str">
        <f aca="false">Conso_energie_usage!$C7</f>
        <v>Electricité</v>
      </c>
      <c r="C91" s="53" t="n">
        <f aca="false">Conso_energie_usage!$D7</f>
        <v>4.9206550760369</v>
      </c>
      <c r="D91" s="53" t="n">
        <f aca="false">Conso_energie_usage!$E7</f>
        <v>5.6582719124568</v>
      </c>
      <c r="E91" s="53" t="n">
        <f aca="false">Conso_energie_usage!$F7</f>
        <v>5.6695876208617</v>
      </c>
      <c r="F91" s="53" t="n">
        <f aca="false">Conso_energie_usage!$G7</f>
        <v>5.5538843073631</v>
      </c>
      <c r="G91" s="53" t="n">
        <f aca="false">Conso_energie_usage!$H7</f>
        <v>5.3610115254428</v>
      </c>
      <c r="H91" s="53" t="n">
        <f aca="false">Conso_energie_usage!$I7</f>
        <v>4.1060699869373</v>
      </c>
      <c r="J91" s="4" t="s">
        <v>22</v>
      </c>
      <c r="K91" s="0" t="n">
        <f aca="false">SUMIFS(C86:C140,$A86:$A140,$J$91)</f>
        <v>13.7919529816168</v>
      </c>
      <c r="L91" s="0" t="n">
        <f aca="false">SUMIFS(D86:D140,$A86:$A140,$J$91)</f>
        <v>14.4988285752607</v>
      </c>
      <c r="M91" s="0" t="n">
        <f aca="false">SUMIFS(E86:E140,$A86:$A140,$J$91)</f>
        <v>15.245252944122</v>
      </c>
      <c r="N91" s="0" t="n">
        <f aca="false">SUMIFS(F86:F140,$A86:$A140,$J$91)</f>
        <v>15.1231523029224</v>
      </c>
      <c r="O91" s="0" t="n">
        <f aca="false">SUMIFS(G86:G140,$A86:$A140,$J$91)</f>
        <v>15.0112316350739</v>
      </c>
      <c r="P91" s="0" t="n">
        <f aca="false">SUMIFS(H86:H140,$A86:$A140,$J$91)</f>
        <v>13.7283938201401</v>
      </c>
    </row>
    <row r="92" customFormat="false" ht="13.4" hidden="false" customHeight="false" outlineLevel="0" collapsed="false">
      <c r="A92" s="53" t="str">
        <f aca="false">Conso_energie_usage!$B8</f>
        <v>Auxiliaires</v>
      </c>
      <c r="B92" s="53" t="str">
        <f aca="false">Conso_energie_usage!$C8</f>
        <v>Gaz</v>
      </c>
      <c r="C92" s="53" t="n">
        <f aca="false">Conso_energie_usage!$D8</f>
        <v>0</v>
      </c>
      <c r="D92" s="53" t="n">
        <f aca="false">Conso_energie_usage!$E8</f>
        <v>0</v>
      </c>
      <c r="E92" s="53" t="n">
        <f aca="false">Conso_energie_usage!$F8</f>
        <v>0</v>
      </c>
      <c r="F92" s="53" t="n">
        <f aca="false">Conso_energie_usage!$G8</f>
        <v>0</v>
      </c>
      <c r="G92" s="53" t="n">
        <f aca="false">Conso_energie_usage!$H8</f>
        <v>0</v>
      </c>
      <c r="H92" s="53" t="n">
        <f aca="false">Conso_energie_usage!$I8</f>
        <v>0</v>
      </c>
      <c r="J92" s="4" t="s">
        <v>23</v>
      </c>
      <c r="K92" s="0" t="n">
        <f aca="false">SUMIFS(C86:C140,$A86:$A140,$J$92)</f>
        <v>24.6721905629085</v>
      </c>
      <c r="L92" s="0" t="n">
        <f aca="false">SUMIFS(D86:D140,$A86:$A140,$J$92)</f>
        <v>24.9401523606955</v>
      </c>
      <c r="M92" s="0" t="n">
        <f aca="false">SUMIFS(E86:E140,$A86:$A140,$J$92)</f>
        <v>23.3892351204507</v>
      </c>
      <c r="N92" s="0" t="n">
        <f aca="false">SUMIFS(F86:F140,$A86:$A140,$J$92)</f>
        <v>19.3753319055177</v>
      </c>
      <c r="O92" s="0" t="n">
        <f aca="false">SUMIFS(G86:G140,$A86:$A140,$J$92)</f>
        <v>15.2848315075233</v>
      </c>
      <c r="P92" s="0" t="n">
        <f aca="false">SUMIFS(H86:H140,$A86:$A140,$J$92)</f>
        <v>9.8452476075075</v>
      </c>
    </row>
    <row r="93" customFormat="false" ht="13.4" hidden="false" customHeight="false" outlineLevel="0" collapsed="false">
      <c r="A93" s="53" t="str">
        <f aca="false">Conso_energie_usage!$B9</f>
        <v>Auxiliaires</v>
      </c>
      <c r="B93" s="53" t="str">
        <f aca="false">Conso_energie_usage!$C9</f>
        <v>Fioul</v>
      </c>
      <c r="C93" s="53" t="n">
        <f aca="false">Conso_energie_usage!$D9</f>
        <v>0</v>
      </c>
      <c r="D93" s="53" t="n">
        <f aca="false">Conso_energie_usage!$E9</f>
        <v>0</v>
      </c>
      <c r="E93" s="53" t="n">
        <f aca="false">Conso_energie_usage!$F9</f>
        <v>0</v>
      </c>
      <c r="F93" s="53" t="n">
        <f aca="false">Conso_energie_usage!$G9</f>
        <v>0</v>
      </c>
      <c r="G93" s="53" t="n">
        <f aca="false">Conso_energie_usage!$H9</f>
        <v>0</v>
      </c>
      <c r="H93" s="53" t="n">
        <f aca="false">Conso_energie_usage!$I9</f>
        <v>0</v>
      </c>
      <c r="J93" s="4" t="s">
        <v>24</v>
      </c>
      <c r="K93" s="0" t="n">
        <f aca="false">SUMIFS(C86:C140,$A86:$A140,$J$93)</f>
        <v>21.7172314310581</v>
      </c>
      <c r="L93" s="0" t="n">
        <f aca="false">SUMIFS(D86:D140,$A86:$A140,$J$93)</f>
        <v>21.710018373344</v>
      </c>
      <c r="M93" s="0" t="n">
        <f aca="false">SUMIFS(E86:E140,$A86:$A140,$J$93)</f>
        <v>20.5630527690159</v>
      </c>
      <c r="N93" s="0" t="n">
        <f aca="false">SUMIFS(F86:F140,$A86:$A140,$J$93)</f>
        <v>18.4758896154979</v>
      </c>
      <c r="O93" s="0" t="n">
        <f aca="false">SUMIFS(G86:G140,$A86:$A140,$J$93)</f>
        <v>16.9665967696788</v>
      </c>
      <c r="P93" s="0" t="n">
        <f aca="false">SUMIFS(H86:H140,$A86:$A140,$J$93)</f>
        <v>10.7040912352141</v>
      </c>
    </row>
    <row r="94" customFormat="false" ht="25.35" hidden="false" customHeight="false" outlineLevel="0" collapsed="false">
      <c r="A94" s="53" t="str">
        <f aca="false">Conso_energie_usage!$B10</f>
        <v>Auxiliaires</v>
      </c>
      <c r="B94" s="53" t="str">
        <f aca="false">Conso_energie_usage!$C10</f>
        <v>Urbain</v>
      </c>
      <c r="C94" s="53" t="n">
        <f aca="false">Conso_energie_usage!$D10</f>
        <v>0</v>
      </c>
      <c r="D94" s="53" t="n">
        <f aca="false">Conso_energie_usage!$E10</f>
        <v>0</v>
      </c>
      <c r="E94" s="53" t="n">
        <f aca="false">Conso_energie_usage!$F10</f>
        <v>0</v>
      </c>
      <c r="F94" s="53" t="n">
        <f aca="false">Conso_energie_usage!$G10</f>
        <v>0</v>
      </c>
      <c r="G94" s="53" t="n">
        <f aca="false">Conso_energie_usage!$H10</f>
        <v>0</v>
      </c>
      <c r="H94" s="53" t="n">
        <f aca="false">Conso_energie_usage!$I10</f>
        <v>0</v>
      </c>
      <c r="J94" s="4" t="s">
        <v>25</v>
      </c>
      <c r="K94" s="0" t="n">
        <f aca="false">SUMIFS(C86:C140,$A86:$A140,$J$94)</f>
        <v>7.8370158116684</v>
      </c>
      <c r="L94" s="0" t="n">
        <f aca="false">SUMIFS(D86:D140,$A86:$A140,$J$94)</f>
        <v>7.6079977446449</v>
      </c>
      <c r="M94" s="0" t="n">
        <f aca="false">SUMIFS(E86:E140,$A86:$A140,$J$94)</f>
        <v>7.33444767014</v>
      </c>
      <c r="N94" s="0" t="n">
        <f aca="false">SUMIFS(F86:F140,$A86:$A140,$J$94)</f>
        <v>6.9438434631574</v>
      </c>
      <c r="O94" s="0" t="n">
        <f aca="false">SUMIFS(G86:G140,$A86:$A140,$J$94)</f>
        <v>6.5873147884222</v>
      </c>
      <c r="P94" s="0" t="n">
        <f aca="false">SUMIFS(H86:H140,$A86:$A140,$J$94)</f>
        <v>5.4829933788011</v>
      </c>
    </row>
    <row r="95" customFormat="false" ht="13.4" hidden="false" customHeight="false" outlineLevel="0" collapsed="false">
      <c r="A95" s="53" t="str">
        <f aca="false">Conso_energie_usage!$B11</f>
        <v>Auxiliaires</v>
      </c>
      <c r="B95" s="53" t="str">
        <f aca="false">Conso_energie_usage!$C11</f>
        <v>Autres</v>
      </c>
      <c r="C95" s="53" t="n">
        <f aca="false">Conso_energie_usage!$D11</f>
        <v>0</v>
      </c>
      <c r="D95" s="53" t="n">
        <f aca="false">Conso_energie_usage!$E11</f>
        <v>0</v>
      </c>
      <c r="E95" s="53" t="n">
        <f aca="false">Conso_energie_usage!$F11</f>
        <v>0</v>
      </c>
      <c r="F95" s="53" t="n">
        <f aca="false">Conso_energie_usage!$G11</f>
        <v>0</v>
      </c>
      <c r="G95" s="53" t="n">
        <f aca="false">Conso_energie_usage!$H11</f>
        <v>0</v>
      </c>
      <c r="H95" s="53" t="n">
        <f aca="false">Conso_energie_usage!$I11</f>
        <v>0</v>
      </c>
      <c r="J95" s="4" t="s">
        <v>26</v>
      </c>
      <c r="K95" s="0" t="n">
        <f aca="false">SUMIFS(C86:C140,$A86:$A140,$J$95)</f>
        <v>4.0699795790205</v>
      </c>
      <c r="L95" s="0" t="n">
        <f aca="false">SUMIFS(D86:D140,$A86:$A140,$J$95)</f>
        <v>4.2312854683671</v>
      </c>
      <c r="M95" s="0" t="n">
        <f aca="false">SUMIFS(E86:E140,$A86:$A140,$J$95)</f>
        <v>4.3512092435307</v>
      </c>
      <c r="N95" s="0" t="n">
        <f aca="false">SUMIFS(F86:F140,$A86:$A140,$J$95)</f>
        <v>4.2660000240835</v>
      </c>
      <c r="O95" s="0" t="n">
        <f aca="false">SUMIFS(G86:G140,$A86:$A140,$J$95)</f>
        <v>4.1864312013207</v>
      </c>
      <c r="P95" s="0" t="n">
        <f aca="false">SUMIFS(H86:H140,$A86:$A140,$J$95)</f>
        <v>3.8566078535354</v>
      </c>
    </row>
    <row r="96" customFormat="false" ht="13.4" hidden="false" customHeight="false" outlineLevel="0" collapsed="false">
      <c r="A96" s="53" t="str">
        <f aca="false">Conso_energie_usage!$B12</f>
        <v>Bureautique</v>
      </c>
      <c r="B96" s="53" t="str">
        <f aca="false">Conso_energie_usage!$C12</f>
        <v>Electricité</v>
      </c>
      <c r="C96" s="53" t="n">
        <f aca="false">Conso_energie_usage!$D12</f>
        <v>9.1684083833807</v>
      </c>
      <c r="D96" s="53" t="n">
        <f aca="false">Conso_energie_usage!$E12</f>
        <v>10.5406316064033</v>
      </c>
      <c r="E96" s="53" t="n">
        <f aca="false">Conso_energie_usage!$F12</f>
        <v>11.4746886830923</v>
      </c>
      <c r="F96" s="53" t="n">
        <f aca="false">Conso_energie_usage!$G12</f>
        <v>10.6625238497979</v>
      </c>
      <c r="G96" s="53" t="n">
        <f aca="false">Conso_energie_usage!$H12</f>
        <v>9.9237756848891</v>
      </c>
      <c r="H96" s="53" t="n">
        <f aca="false">Conso_energie_usage!$I12</f>
        <v>8.094203130953</v>
      </c>
      <c r="J96" s="4" t="s">
        <v>27</v>
      </c>
      <c r="K96" s="0" t="n">
        <f aca="false">SUMIFS(C86:C140,$A86:$A140,$J$96)</f>
        <v>6.5991087150315</v>
      </c>
      <c r="L96" s="0" t="n">
        <f aca="false">SUMIFS(D86:D140,$A86:$A140,$J$96)</f>
        <v>6.9632758327638</v>
      </c>
      <c r="M96" s="0" t="n">
        <f aca="false">SUMIFS(E86:E140,$A86:$A140,$J$96)</f>
        <v>7.2438034194649</v>
      </c>
      <c r="N96" s="0" t="n">
        <f aca="false">SUMIFS(F86:F140,$A86:$A140,$J$96)</f>
        <v>7.4490694849819</v>
      </c>
      <c r="O96" s="0" t="n">
        <f aca="false">SUMIFS(G86:G140,$A86:$A140,$J$96)</f>
        <v>7.7028434442202</v>
      </c>
      <c r="P96" s="0" t="n">
        <f aca="false">SUMIFS(H86:H140,$A86:$A140,$J$96)</f>
        <v>8.3810635815002</v>
      </c>
    </row>
    <row r="97" customFormat="false" ht="13.4" hidden="false" customHeight="false" outlineLevel="0" collapsed="false">
      <c r="A97" s="53" t="str">
        <f aca="false">Conso_energie_usage!$B13</f>
        <v>Bureautique</v>
      </c>
      <c r="B97" s="53" t="str">
        <f aca="false">Conso_energie_usage!$C13</f>
        <v>Gaz</v>
      </c>
      <c r="C97" s="53" t="n">
        <f aca="false">Conso_energie_usage!$D13</f>
        <v>0</v>
      </c>
      <c r="D97" s="53" t="n">
        <f aca="false">Conso_energie_usage!$E13</f>
        <v>0</v>
      </c>
      <c r="E97" s="53" t="n">
        <f aca="false">Conso_energie_usage!$F13</f>
        <v>0</v>
      </c>
      <c r="F97" s="53" t="n">
        <f aca="false">Conso_energie_usage!$G13</f>
        <v>0</v>
      </c>
      <c r="G97" s="53" t="n">
        <f aca="false">Conso_energie_usage!$H13</f>
        <v>0</v>
      </c>
      <c r="H97" s="53" t="n">
        <f aca="false">Conso_energie_usage!$I13</f>
        <v>0</v>
      </c>
    </row>
    <row r="98" customFormat="false" ht="13.4" hidden="false" customHeight="false" outlineLevel="0" collapsed="false">
      <c r="A98" s="53" t="str">
        <f aca="false">Conso_energie_usage!$B14</f>
        <v>Bureautique</v>
      </c>
      <c r="B98" s="53" t="str">
        <f aca="false">Conso_energie_usage!$C14</f>
        <v>Fioul</v>
      </c>
      <c r="C98" s="53" t="n">
        <f aca="false">Conso_energie_usage!$D14</f>
        <v>0</v>
      </c>
      <c r="D98" s="53" t="n">
        <f aca="false">Conso_energie_usage!$E14</f>
        <v>0</v>
      </c>
      <c r="E98" s="53" t="n">
        <f aca="false">Conso_energie_usage!$F14</f>
        <v>0</v>
      </c>
      <c r="F98" s="53" t="n">
        <f aca="false">Conso_energie_usage!$G14</f>
        <v>0</v>
      </c>
      <c r="G98" s="53" t="n">
        <f aca="false">Conso_energie_usage!$H14</f>
        <v>0</v>
      </c>
      <c r="H98" s="53" t="n">
        <f aca="false">Conso_energie_usage!$I14</f>
        <v>0</v>
      </c>
    </row>
    <row r="99" customFormat="false" ht="13.4" hidden="false" customHeight="false" outlineLevel="0" collapsed="false">
      <c r="A99" s="53" t="str">
        <f aca="false">Conso_energie_usage!$B15</f>
        <v>Bureautique</v>
      </c>
      <c r="B99" s="53" t="str">
        <f aca="false">Conso_energie_usage!$C15</f>
        <v>Urbain</v>
      </c>
      <c r="C99" s="53" t="n">
        <f aca="false">Conso_energie_usage!$D15</f>
        <v>0</v>
      </c>
      <c r="D99" s="53" t="n">
        <f aca="false">Conso_energie_usage!$E15</f>
        <v>0</v>
      </c>
      <c r="E99" s="53" t="n">
        <f aca="false">Conso_energie_usage!$F15</f>
        <v>0</v>
      </c>
      <c r="F99" s="53" t="n">
        <f aca="false">Conso_energie_usage!$G15</f>
        <v>0</v>
      </c>
      <c r="G99" s="53" t="n">
        <f aca="false">Conso_energie_usage!$H15</f>
        <v>0</v>
      </c>
      <c r="H99" s="53" t="n">
        <f aca="false">Conso_energie_usage!$I15</f>
        <v>0</v>
      </c>
    </row>
    <row r="100" customFormat="false" ht="13.4" hidden="false" customHeight="false" outlineLevel="0" collapsed="false">
      <c r="A100" s="53" t="str">
        <f aca="false">Conso_energie_usage!$B16</f>
        <v>Bureautique</v>
      </c>
      <c r="B100" s="53" t="str">
        <f aca="false">Conso_energie_usage!$C16</f>
        <v>Autres</v>
      </c>
      <c r="C100" s="53" t="n">
        <f aca="false">Conso_energie_usage!$D16</f>
        <v>0</v>
      </c>
      <c r="D100" s="53" t="n">
        <f aca="false">Conso_energie_usage!$E16</f>
        <v>0</v>
      </c>
      <c r="E100" s="53" t="n">
        <f aca="false">Conso_energie_usage!$F16</f>
        <v>0</v>
      </c>
      <c r="F100" s="53" t="n">
        <f aca="false">Conso_energie_usage!$G16</f>
        <v>0</v>
      </c>
      <c r="G100" s="53" t="n">
        <f aca="false">Conso_energie_usage!$H16</f>
        <v>0</v>
      </c>
      <c r="H100" s="53" t="n">
        <f aca="false">Conso_energie_usage!$I16</f>
        <v>0</v>
      </c>
    </row>
    <row r="101" customFormat="false" ht="13.4" hidden="false" customHeight="false" outlineLevel="0" collapsed="false">
      <c r="A101" s="53" t="str">
        <f aca="false">Conso_energie_usage!$B17</f>
        <v>Chauffage</v>
      </c>
      <c r="B101" s="53" t="str">
        <f aca="false">Conso_energie_usage!$C17</f>
        <v>Electricité</v>
      </c>
      <c r="C101" s="53" t="n">
        <f aca="false">Conso_energie_usage!$D17</f>
        <v>18.1231218519064</v>
      </c>
      <c r="D101" s="53" t="n">
        <f aca="false">Conso_energie_usage!$E17</f>
        <v>17.8389696950335</v>
      </c>
      <c r="E101" s="53" t="n">
        <f aca="false">Conso_energie_usage!$F17</f>
        <v>16.4745088072836</v>
      </c>
      <c r="F101" s="53" t="n">
        <f aca="false">Conso_energie_usage!$G17</f>
        <v>16.4962553341416</v>
      </c>
      <c r="G101" s="53" t="n">
        <f aca="false">Conso_energie_usage!$H17</f>
        <v>17.2077423807298</v>
      </c>
      <c r="H101" s="53" t="n">
        <f aca="false">Conso_energie_usage!$I17</f>
        <v>15.5440025433456</v>
      </c>
    </row>
    <row r="102" customFormat="false" ht="13.4" hidden="false" customHeight="false" outlineLevel="0" collapsed="false">
      <c r="A102" s="53" t="str">
        <f aca="false">Conso_energie_usage!$B18</f>
        <v>Chauffage</v>
      </c>
      <c r="B102" s="53" t="str">
        <f aca="false">Conso_energie_usage!$C18</f>
        <v>Gaz</v>
      </c>
      <c r="C102" s="53" t="n">
        <f aca="false">Conso_energie_usage!$D18</f>
        <v>53.814126684671</v>
      </c>
      <c r="D102" s="53" t="n">
        <f aca="false">Conso_energie_usage!$E18</f>
        <v>55.1774071232783</v>
      </c>
      <c r="E102" s="53" t="n">
        <f aca="false">Conso_energie_usage!$F18</f>
        <v>48.6175763036466</v>
      </c>
      <c r="F102" s="53" t="n">
        <f aca="false">Conso_energie_usage!$G18</f>
        <v>39.0044538135448</v>
      </c>
      <c r="G102" s="53" t="n">
        <f aca="false">Conso_energie_usage!$H18</f>
        <v>27.7414380005239</v>
      </c>
      <c r="H102" s="53" t="n">
        <f aca="false">Conso_energie_usage!$I18</f>
        <v>1.6243612661704</v>
      </c>
    </row>
    <row r="103" customFormat="false" ht="13.4" hidden="false" customHeight="false" outlineLevel="0" collapsed="false">
      <c r="A103" s="53" t="str">
        <f aca="false">Conso_energie_usage!$B19</f>
        <v>Chauffage</v>
      </c>
      <c r="B103" s="53" t="str">
        <f aca="false">Conso_energie_usage!$C19</f>
        <v>Fioul</v>
      </c>
      <c r="C103" s="53" t="n">
        <f aca="false">Conso_energie_usage!$D19</f>
        <v>28.560264679199</v>
      </c>
      <c r="D103" s="53" t="n">
        <f aca="false">Conso_energie_usage!$E19</f>
        <v>21.1062959004395</v>
      </c>
      <c r="E103" s="53" t="n">
        <f aca="false">Conso_energie_usage!$F19</f>
        <v>14.4330293124561</v>
      </c>
      <c r="F103" s="53" t="n">
        <f aca="false">Conso_energie_usage!$G19</f>
        <v>8.9939273059532</v>
      </c>
      <c r="G103" s="53" t="n">
        <f aca="false">Conso_energie_usage!$H19</f>
        <v>4.0007689276751</v>
      </c>
      <c r="H103" s="53" t="n">
        <f aca="false">Conso_energie_usage!$I19</f>
        <v>0.0099083878958</v>
      </c>
    </row>
    <row r="104" customFormat="false" ht="13.4" hidden="false" customHeight="false" outlineLevel="0" collapsed="false">
      <c r="A104" s="53" t="str">
        <f aca="false">Conso_energie_usage!$B20</f>
        <v>Chauffage</v>
      </c>
      <c r="B104" s="53" t="str">
        <f aca="false">Conso_energie_usage!$C20</f>
        <v>Urbain</v>
      </c>
      <c r="C104" s="53" t="n">
        <f aca="false">Conso_energie_usage!$D20</f>
        <v>7.898782779317</v>
      </c>
      <c r="D104" s="53" t="n">
        <f aca="false">Conso_energie_usage!$E20</f>
        <v>6.0440913051639</v>
      </c>
      <c r="E104" s="53" t="n">
        <f aca="false">Conso_energie_usage!$F20</f>
        <v>4.8012381348691</v>
      </c>
      <c r="F104" s="53" t="n">
        <f aca="false">Conso_energie_usage!$G20</f>
        <v>4.1448280467983</v>
      </c>
      <c r="G104" s="53" t="n">
        <f aca="false">Conso_energie_usage!$H20</f>
        <v>4.1797717793543</v>
      </c>
      <c r="H104" s="53" t="n">
        <f aca="false">Conso_energie_usage!$I20</f>
        <v>12.0940616509414</v>
      </c>
    </row>
    <row r="105" customFormat="false" ht="13.4" hidden="false" customHeight="false" outlineLevel="0" collapsed="false">
      <c r="A105" s="53" t="str">
        <f aca="false">Conso_energie_usage!$B21</f>
        <v>Chauffage</v>
      </c>
      <c r="B105" s="53" t="str">
        <f aca="false">Conso_energie_usage!$C21</f>
        <v>Autres</v>
      </c>
      <c r="C105" s="53" t="n">
        <f aca="false">Conso_energie_usage!$D21</f>
        <v>3.313894141357</v>
      </c>
      <c r="D105" s="53" t="n">
        <f aca="false">Conso_energie_usage!$E21</f>
        <v>4.9001842180532</v>
      </c>
      <c r="E105" s="53" t="n">
        <f aca="false">Conso_energie_usage!$F21</f>
        <v>5.9008769331664</v>
      </c>
      <c r="F105" s="53" t="n">
        <f aca="false">Conso_energie_usage!$G21</f>
        <v>7.1968464100781</v>
      </c>
      <c r="G105" s="53" t="n">
        <f aca="false">Conso_energie_usage!$H21</f>
        <v>8.8172335543477</v>
      </c>
      <c r="H105" s="53" t="n">
        <f aca="false">Conso_energie_usage!$I21</f>
        <v>7.1721240943851</v>
      </c>
    </row>
    <row r="106" customFormat="false" ht="13.4" hidden="false" customHeight="false" outlineLevel="0" collapsed="false">
      <c r="A106" s="53" t="str">
        <f aca="false">Conso_energie_usage!$B22</f>
        <v>Climatisation</v>
      </c>
      <c r="B106" s="53" t="str">
        <f aca="false">Conso_energie_usage!$C22</f>
        <v>Electricité</v>
      </c>
      <c r="C106" s="53" t="n">
        <f aca="false">Conso_energie_usage!$D22</f>
        <v>5.4238186881371</v>
      </c>
      <c r="D106" s="53" t="n">
        <f aca="false">Conso_energie_usage!$E22</f>
        <v>5.9124410470313</v>
      </c>
      <c r="E106" s="53" t="n">
        <f aca="false">Conso_energie_usage!$F22</f>
        <v>6.1479590102429</v>
      </c>
      <c r="F106" s="53" t="n">
        <f aca="false">Conso_energie_usage!$G22</f>
        <v>6.0004736135138</v>
      </c>
      <c r="G106" s="53" t="n">
        <f aca="false">Conso_energie_usage!$H22</f>
        <v>6.085659796176</v>
      </c>
      <c r="H106" s="53" t="n">
        <f aca="false">Conso_energie_usage!$I22</f>
        <v>6.3631434451273</v>
      </c>
    </row>
    <row r="107" customFormat="false" ht="13.4" hidden="false" customHeight="false" outlineLevel="0" collapsed="false">
      <c r="A107" s="53" t="str">
        <f aca="false">Conso_energie_usage!$B23</f>
        <v>Climatisation</v>
      </c>
      <c r="B107" s="53" t="str">
        <f aca="false">Conso_energie_usage!$C23</f>
        <v>Gaz</v>
      </c>
      <c r="C107" s="53" t="n">
        <f aca="false">Conso_energie_usage!$D23</f>
        <v>0</v>
      </c>
      <c r="D107" s="53" t="n">
        <f aca="false">Conso_energie_usage!$E23</f>
        <v>0</v>
      </c>
      <c r="E107" s="53" t="n">
        <f aca="false">Conso_energie_usage!$F23</f>
        <v>0</v>
      </c>
      <c r="F107" s="53" t="n">
        <f aca="false">Conso_energie_usage!$G23</f>
        <v>0</v>
      </c>
      <c r="G107" s="53" t="n">
        <f aca="false">Conso_energie_usage!$H23</f>
        <v>0</v>
      </c>
      <c r="H107" s="53" t="n">
        <f aca="false">Conso_energie_usage!$I23</f>
        <v>0</v>
      </c>
    </row>
    <row r="108" customFormat="false" ht="13.4" hidden="false" customHeight="false" outlineLevel="0" collapsed="false">
      <c r="A108" s="53" t="str">
        <f aca="false">Conso_energie_usage!$B24</f>
        <v>Climatisation</v>
      </c>
      <c r="B108" s="53" t="str">
        <f aca="false">Conso_energie_usage!$C24</f>
        <v>Fioul</v>
      </c>
      <c r="C108" s="53" t="n">
        <f aca="false">Conso_energie_usage!$D24</f>
        <v>0</v>
      </c>
      <c r="D108" s="53" t="n">
        <f aca="false">Conso_energie_usage!$E24</f>
        <v>0</v>
      </c>
      <c r="E108" s="53" t="n">
        <f aca="false">Conso_energie_usage!$F24</f>
        <v>0</v>
      </c>
      <c r="F108" s="53" t="n">
        <f aca="false">Conso_energie_usage!$G24</f>
        <v>0</v>
      </c>
      <c r="G108" s="53" t="n">
        <f aca="false">Conso_energie_usage!$H24</f>
        <v>0</v>
      </c>
      <c r="H108" s="53" t="n">
        <f aca="false">Conso_energie_usage!$I24</f>
        <v>0</v>
      </c>
    </row>
    <row r="109" customFormat="false" ht="13.4" hidden="false" customHeight="false" outlineLevel="0" collapsed="false">
      <c r="A109" s="53" t="str">
        <f aca="false">Conso_energie_usage!$B25</f>
        <v>Climatisation</v>
      </c>
      <c r="B109" s="53" t="str">
        <f aca="false">Conso_energie_usage!$C25</f>
        <v>Urbain</v>
      </c>
      <c r="C109" s="53" t="n">
        <f aca="false">Conso_energie_usage!$D25</f>
        <v>0</v>
      </c>
      <c r="D109" s="53" t="n">
        <f aca="false">Conso_energie_usage!$E25</f>
        <v>0</v>
      </c>
      <c r="E109" s="53" t="n">
        <f aca="false">Conso_energie_usage!$F25</f>
        <v>0</v>
      </c>
      <c r="F109" s="53" t="n">
        <f aca="false">Conso_energie_usage!$G25</f>
        <v>0</v>
      </c>
      <c r="G109" s="53" t="n">
        <f aca="false">Conso_energie_usage!$H25</f>
        <v>0</v>
      </c>
      <c r="H109" s="53" t="n">
        <f aca="false">Conso_energie_usage!$I25</f>
        <v>0</v>
      </c>
    </row>
    <row r="110" customFormat="false" ht="13.4" hidden="false" customHeight="false" outlineLevel="0" collapsed="false">
      <c r="A110" s="53" t="str">
        <f aca="false">Conso_energie_usage!$B26</f>
        <v>Climatisation</v>
      </c>
      <c r="B110" s="53" t="str">
        <f aca="false">Conso_energie_usage!$C26</f>
        <v>Autres</v>
      </c>
      <c r="C110" s="53" t="n">
        <f aca="false">Conso_energie_usage!$D26</f>
        <v>0</v>
      </c>
      <c r="D110" s="53" t="n">
        <f aca="false">Conso_energie_usage!$E26</f>
        <v>0</v>
      </c>
      <c r="E110" s="53" t="n">
        <f aca="false">Conso_energie_usage!$F26</f>
        <v>0</v>
      </c>
      <c r="F110" s="53" t="n">
        <f aca="false">Conso_energie_usage!$G26</f>
        <v>0</v>
      </c>
      <c r="G110" s="53" t="n">
        <f aca="false">Conso_energie_usage!$H26</f>
        <v>0</v>
      </c>
      <c r="H110" s="53" t="n">
        <f aca="false">Conso_energie_usage!$I26</f>
        <v>0</v>
      </c>
    </row>
    <row r="111" customFormat="false" ht="13.4" hidden="false" customHeight="false" outlineLevel="0" collapsed="false">
      <c r="A111" s="53" t="str">
        <f aca="false">Conso_energie_usage!$B27</f>
        <v>Cuisson</v>
      </c>
      <c r="B111" s="53" t="str">
        <f aca="false">Conso_energie_usage!$C27</f>
        <v>Electricité</v>
      </c>
      <c r="C111" s="53" t="n">
        <f aca="false">Conso_energie_usage!$D27</f>
        <v>6.651089238429</v>
      </c>
      <c r="D111" s="53" t="n">
        <f aca="false">Conso_energie_usage!$E27</f>
        <v>8.9358473663911</v>
      </c>
      <c r="E111" s="53" t="n">
        <f aca="false">Conso_energie_usage!$F27</f>
        <v>10.5272361865745</v>
      </c>
      <c r="F111" s="53" t="n">
        <f aca="false">Conso_energie_usage!$G27</f>
        <v>11.2851059106452</v>
      </c>
      <c r="G111" s="53" t="n">
        <f aca="false">Conso_energie_usage!$H27</f>
        <v>11.8721780932577</v>
      </c>
      <c r="H111" s="53" t="n">
        <f aca="false">Conso_energie_usage!$I27</f>
        <v>12.139093722674</v>
      </c>
    </row>
    <row r="112" customFormat="false" ht="13.4" hidden="false" customHeight="false" outlineLevel="0" collapsed="false">
      <c r="A112" s="53" t="str">
        <f aca="false">Conso_energie_usage!$B28</f>
        <v>Cuisson</v>
      </c>
      <c r="B112" s="53" t="str">
        <f aca="false">Conso_energie_usage!$C28</f>
        <v>Gaz</v>
      </c>
      <c r="C112" s="53" t="n">
        <f aca="false">Conso_energie_usage!$D28</f>
        <v>4.9291756450348</v>
      </c>
      <c r="D112" s="53" t="n">
        <f aca="false">Conso_energie_usage!$E28</f>
        <v>4.1110437237771</v>
      </c>
      <c r="E112" s="53" t="n">
        <f aca="false">Conso_energie_usage!$F28</f>
        <v>3.609606004083</v>
      </c>
      <c r="F112" s="53" t="n">
        <f aca="false">Conso_energie_usage!$G28</f>
        <v>3.0165698263876</v>
      </c>
      <c r="G112" s="53" t="n">
        <f aca="false">Conso_energie_usage!$H28</f>
        <v>2.5273881171479</v>
      </c>
      <c r="H112" s="53" t="n">
        <f aca="false">Conso_energie_usage!$I28</f>
        <v>1.350868072736</v>
      </c>
    </row>
    <row r="113" customFormat="false" ht="13.4" hidden="false" customHeight="false" outlineLevel="0" collapsed="false">
      <c r="A113" s="53" t="str">
        <f aca="false">Conso_energie_usage!$B29</f>
        <v>Cuisson</v>
      </c>
      <c r="B113" s="53" t="str">
        <f aca="false">Conso_energie_usage!$C29</f>
        <v>Fioul</v>
      </c>
      <c r="C113" s="53" t="n">
        <f aca="false">Conso_energie_usage!$D29</f>
        <v>0.1311633673827</v>
      </c>
      <c r="D113" s="53" t="n">
        <f aca="false">Conso_energie_usage!$E29</f>
        <v>0</v>
      </c>
      <c r="E113" s="53" t="n">
        <f aca="false">Conso_energie_usage!$F29</f>
        <v>0</v>
      </c>
      <c r="F113" s="53" t="n">
        <f aca="false">Conso_energie_usage!$G29</f>
        <v>0</v>
      </c>
      <c r="G113" s="53" t="n">
        <f aca="false">Conso_energie_usage!$H29</f>
        <v>0</v>
      </c>
      <c r="H113" s="53" t="n">
        <f aca="false">Conso_energie_usage!$I29</f>
        <v>0</v>
      </c>
    </row>
    <row r="114" customFormat="false" ht="13.4" hidden="false" customHeight="false" outlineLevel="0" collapsed="false">
      <c r="A114" s="53" t="str">
        <f aca="false">Conso_energie_usage!$B30</f>
        <v>Cuisson</v>
      </c>
      <c r="B114" s="53" t="str">
        <f aca="false">Conso_energie_usage!$C30</f>
        <v>Urbain</v>
      </c>
      <c r="C114" s="53" t="n">
        <f aca="false">Conso_energie_usage!$D30</f>
        <v>0</v>
      </c>
      <c r="D114" s="53" t="n">
        <f aca="false">Conso_energie_usage!$E30</f>
        <v>0</v>
      </c>
      <c r="E114" s="53" t="n">
        <f aca="false">Conso_energie_usage!$F30</f>
        <v>0</v>
      </c>
      <c r="F114" s="53" t="n">
        <f aca="false">Conso_energie_usage!$G30</f>
        <v>0</v>
      </c>
      <c r="G114" s="53" t="n">
        <f aca="false">Conso_energie_usage!$H30</f>
        <v>0</v>
      </c>
      <c r="H114" s="53" t="n">
        <f aca="false">Conso_energie_usage!$I30</f>
        <v>0</v>
      </c>
    </row>
    <row r="115" customFormat="false" ht="13.4" hidden="false" customHeight="false" outlineLevel="0" collapsed="false">
      <c r="A115" s="53" t="str">
        <f aca="false">Conso_energie_usage!$B31</f>
        <v>Cuisson</v>
      </c>
      <c r="B115" s="53" t="str">
        <f aca="false">Conso_energie_usage!$C31</f>
        <v>Autres</v>
      </c>
      <c r="C115" s="53" t="n">
        <f aca="false">Conso_energie_usage!$D31</f>
        <v>2.0805247307703</v>
      </c>
      <c r="D115" s="53" t="n">
        <f aca="false">Conso_energie_usage!$E31</f>
        <v>1.4519374850925</v>
      </c>
      <c r="E115" s="53" t="n">
        <f aca="false">Conso_energie_usage!$F31</f>
        <v>1.1084107534645</v>
      </c>
      <c r="F115" s="53" t="n">
        <f aca="false">Conso_energie_usage!$G31</f>
        <v>0.8214765658896</v>
      </c>
      <c r="G115" s="53" t="n">
        <f aca="false">Conso_energie_usage!$H31</f>
        <v>0.6116654246683</v>
      </c>
      <c r="H115" s="53" t="n">
        <f aca="false">Conso_energie_usage!$I31</f>
        <v>0.2384320247301</v>
      </c>
    </row>
    <row r="116" customFormat="false" ht="13.4" hidden="false" customHeight="false" outlineLevel="0" collapsed="false">
      <c r="A116" s="53" t="str">
        <f aca="false">Conso_energie_usage!$B32</f>
        <v>Eclairage</v>
      </c>
      <c r="B116" s="53" t="str">
        <f aca="false">Conso_energie_usage!$C32</f>
        <v>Electricité</v>
      </c>
      <c r="C116" s="53" t="n">
        <f aca="false">Conso_energie_usage!$D32</f>
        <v>24.6721905629085</v>
      </c>
      <c r="D116" s="53" t="n">
        <f aca="false">Conso_energie_usage!$E32</f>
        <v>24.9401523606955</v>
      </c>
      <c r="E116" s="53" t="n">
        <f aca="false">Conso_energie_usage!$F32</f>
        <v>23.3892351204507</v>
      </c>
      <c r="F116" s="53" t="n">
        <f aca="false">Conso_energie_usage!$G32</f>
        <v>19.3753319055177</v>
      </c>
      <c r="G116" s="53" t="n">
        <f aca="false">Conso_energie_usage!$H32</f>
        <v>15.2848315075233</v>
      </c>
      <c r="H116" s="53" t="n">
        <f aca="false">Conso_energie_usage!$I32</f>
        <v>9.8452476075075</v>
      </c>
    </row>
    <row r="117" customFormat="false" ht="13.4" hidden="false" customHeight="false" outlineLevel="0" collapsed="false">
      <c r="A117" s="53" t="str">
        <f aca="false">Conso_energie_usage!$B33</f>
        <v>Eclairage</v>
      </c>
      <c r="B117" s="53" t="str">
        <f aca="false">Conso_energie_usage!$C33</f>
        <v>Gaz</v>
      </c>
      <c r="C117" s="53" t="n">
        <f aca="false">Conso_energie_usage!$D33</f>
        <v>0</v>
      </c>
      <c r="D117" s="53" t="n">
        <f aca="false">Conso_energie_usage!$E33</f>
        <v>0</v>
      </c>
      <c r="E117" s="53" t="n">
        <f aca="false">Conso_energie_usage!$F33</f>
        <v>0</v>
      </c>
      <c r="F117" s="53" t="n">
        <f aca="false">Conso_energie_usage!$G33</f>
        <v>0</v>
      </c>
      <c r="G117" s="53" t="n">
        <f aca="false">Conso_energie_usage!$H33</f>
        <v>0</v>
      </c>
      <c r="H117" s="53" t="n">
        <f aca="false">Conso_energie_usage!$I33</f>
        <v>0</v>
      </c>
    </row>
    <row r="118" customFormat="false" ht="13.4" hidden="false" customHeight="false" outlineLevel="0" collapsed="false">
      <c r="A118" s="53" t="str">
        <f aca="false">Conso_energie_usage!$B34</f>
        <v>Eclairage</v>
      </c>
      <c r="B118" s="53" t="str">
        <f aca="false">Conso_energie_usage!$C34</f>
        <v>Fioul</v>
      </c>
      <c r="C118" s="53" t="n">
        <f aca="false">Conso_energie_usage!$D34</f>
        <v>0</v>
      </c>
      <c r="D118" s="53" t="n">
        <f aca="false">Conso_energie_usage!$E34</f>
        <v>0</v>
      </c>
      <c r="E118" s="53" t="n">
        <f aca="false">Conso_energie_usage!$F34</f>
        <v>0</v>
      </c>
      <c r="F118" s="53" t="n">
        <f aca="false">Conso_energie_usage!$G34</f>
        <v>0</v>
      </c>
      <c r="G118" s="53" t="n">
        <f aca="false">Conso_energie_usage!$H34</f>
        <v>0</v>
      </c>
      <c r="H118" s="53" t="n">
        <f aca="false">Conso_energie_usage!$I34</f>
        <v>0</v>
      </c>
    </row>
    <row r="119" customFormat="false" ht="13.4" hidden="false" customHeight="false" outlineLevel="0" collapsed="false">
      <c r="A119" s="53" t="str">
        <f aca="false">Conso_energie_usage!$B35</f>
        <v>Eclairage</v>
      </c>
      <c r="B119" s="53" t="str">
        <f aca="false">Conso_energie_usage!$C35</f>
        <v>Urbain</v>
      </c>
      <c r="C119" s="53" t="n">
        <f aca="false">Conso_energie_usage!$D35</f>
        <v>0</v>
      </c>
      <c r="D119" s="53" t="n">
        <f aca="false">Conso_energie_usage!$E35</f>
        <v>0</v>
      </c>
      <c r="E119" s="53" t="n">
        <f aca="false">Conso_energie_usage!$F35</f>
        <v>0</v>
      </c>
      <c r="F119" s="53" t="n">
        <f aca="false">Conso_energie_usage!$G35</f>
        <v>0</v>
      </c>
      <c r="G119" s="53" t="n">
        <f aca="false">Conso_energie_usage!$H35</f>
        <v>0</v>
      </c>
      <c r="H119" s="53" t="n">
        <f aca="false">Conso_energie_usage!$I35</f>
        <v>0</v>
      </c>
    </row>
    <row r="120" customFormat="false" ht="13.4" hidden="false" customHeight="false" outlineLevel="0" collapsed="false">
      <c r="A120" s="53" t="str">
        <f aca="false">Conso_energie_usage!$B36</f>
        <v>Eclairage</v>
      </c>
      <c r="B120" s="53" t="str">
        <f aca="false">Conso_energie_usage!$C36</f>
        <v>Autres</v>
      </c>
      <c r="C120" s="53" t="n">
        <f aca="false">Conso_energie_usage!$D36</f>
        <v>0</v>
      </c>
      <c r="D120" s="53" t="n">
        <f aca="false">Conso_energie_usage!$E36</f>
        <v>0</v>
      </c>
      <c r="E120" s="53" t="n">
        <f aca="false">Conso_energie_usage!$F36</f>
        <v>0</v>
      </c>
      <c r="F120" s="53" t="n">
        <f aca="false">Conso_energie_usage!$G36</f>
        <v>0</v>
      </c>
      <c r="G120" s="53" t="n">
        <f aca="false">Conso_energie_usage!$H36</f>
        <v>0</v>
      </c>
      <c r="H120" s="53" t="n">
        <f aca="false">Conso_energie_usage!$I36</f>
        <v>0</v>
      </c>
    </row>
    <row r="121" customFormat="false" ht="13.4" hidden="false" customHeight="false" outlineLevel="0" collapsed="false">
      <c r="A121" s="53" t="str">
        <f aca="false">Conso_energie_usage!$B37</f>
        <v>ECS</v>
      </c>
      <c r="B121" s="53" t="str">
        <f aca="false">Conso_energie_usage!$C37</f>
        <v>Electricité</v>
      </c>
      <c r="C121" s="53" t="n">
        <f aca="false">Conso_energie_usage!$D37</f>
        <v>6.0209807896891</v>
      </c>
      <c r="D121" s="53" t="n">
        <f aca="false">Conso_energie_usage!$E37</f>
        <v>7.9811704777701</v>
      </c>
      <c r="E121" s="53" t="n">
        <f aca="false">Conso_energie_usage!$F37</f>
        <v>8.907878536507</v>
      </c>
      <c r="F121" s="53" t="n">
        <f aca="false">Conso_energie_usage!$G37</f>
        <v>8.7459977276714</v>
      </c>
      <c r="G121" s="53" t="n">
        <f aca="false">Conso_energie_usage!$H37</f>
        <v>8.2600344447375</v>
      </c>
      <c r="H121" s="53" t="n">
        <f aca="false">Conso_energie_usage!$I37</f>
        <v>4.7907846127</v>
      </c>
    </row>
    <row r="122" customFormat="false" ht="13.4" hidden="false" customHeight="false" outlineLevel="0" collapsed="false">
      <c r="A122" s="53" t="str">
        <f aca="false">Conso_energie_usage!$B38</f>
        <v>ECS</v>
      </c>
      <c r="B122" s="53" t="str">
        <f aca="false">Conso_energie_usage!$C38</f>
        <v>Gaz</v>
      </c>
      <c r="C122" s="53" t="n">
        <f aca="false">Conso_energie_usage!$D38</f>
        <v>10.0079276468595</v>
      </c>
      <c r="D122" s="53" t="n">
        <f aca="false">Conso_energie_usage!$E38</f>
        <v>8.0421226086564</v>
      </c>
      <c r="E122" s="53" t="n">
        <f aca="false">Conso_energie_usage!$F38</f>
        <v>6.2169602451414</v>
      </c>
      <c r="F122" s="53" t="n">
        <f aca="false">Conso_energie_usage!$G38</f>
        <v>4.5534877411513</v>
      </c>
      <c r="G122" s="53" t="n">
        <f aca="false">Conso_energie_usage!$H38</f>
        <v>3.6379629672114</v>
      </c>
      <c r="H122" s="53" t="n">
        <f aca="false">Conso_energie_usage!$I38</f>
        <v>1.689494832574</v>
      </c>
    </row>
    <row r="123" customFormat="false" ht="13.4" hidden="false" customHeight="false" outlineLevel="0" collapsed="false">
      <c r="A123" s="53" t="str">
        <f aca="false">Conso_energie_usage!$B39</f>
        <v>ECS</v>
      </c>
      <c r="B123" s="53" t="str">
        <f aca="false">Conso_energie_usage!$C39</f>
        <v>Fioul</v>
      </c>
      <c r="C123" s="53" t="n">
        <f aca="false">Conso_energie_usage!$D39</f>
        <v>3.7356450938281</v>
      </c>
      <c r="D123" s="53" t="n">
        <f aca="false">Conso_energie_usage!$E39</f>
        <v>2.3840661307587</v>
      </c>
      <c r="E123" s="53" t="n">
        <f aca="false">Conso_energie_usage!$F39</f>
        <v>1.2070758173613</v>
      </c>
      <c r="F123" s="53" t="n">
        <f aca="false">Conso_energie_usage!$G39</f>
        <v>0.3073106796819</v>
      </c>
      <c r="G123" s="53" t="n">
        <f aca="false">Conso_energie_usage!$H39</f>
        <v>0.1934355494565</v>
      </c>
      <c r="H123" s="53" t="n">
        <f aca="false">Conso_energie_usage!$I39</f>
        <v>0.006107592673</v>
      </c>
    </row>
    <row r="124" customFormat="false" ht="13.4" hidden="false" customHeight="false" outlineLevel="0" collapsed="false">
      <c r="A124" s="53" t="str">
        <f aca="false">Conso_energie_usage!$B40</f>
        <v>ECS</v>
      </c>
      <c r="B124" s="53" t="str">
        <f aca="false">Conso_energie_usage!$C40</f>
        <v>Urbain</v>
      </c>
      <c r="C124" s="53" t="n">
        <f aca="false">Conso_energie_usage!$D40</f>
        <v>1.1816864709462</v>
      </c>
      <c r="D124" s="53" t="n">
        <f aca="false">Conso_energie_usage!$E40</f>
        <v>1.2370323236909</v>
      </c>
      <c r="E124" s="53" t="n">
        <f aca="false">Conso_energie_usage!$F40</f>
        <v>1.2322317177116</v>
      </c>
      <c r="F124" s="53" t="n">
        <f aca="false">Conso_energie_usage!$G40</f>
        <v>1.1963054104525</v>
      </c>
      <c r="G124" s="53" t="n">
        <f aca="false">Conso_energie_usage!$H40</f>
        <v>1.1367158475508</v>
      </c>
      <c r="H124" s="53" t="n">
        <f aca="false">Conso_energie_usage!$I40</f>
        <v>0.8946934460707</v>
      </c>
    </row>
    <row r="125" customFormat="false" ht="13.4" hidden="false" customHeight="false" outlineLevel="0" collapsed="false">
      <c r="A125" s="53" t="str">
        <f aca="false">Conso_energie_usage!$B41</f>
        <v>ECS</v>
      </c>
      <c r="B125" s="53" t="str">
        <f aca="false">Conso_energie_usage!$C41</f>
        <v>Autres</v>
      </c>
      <c r="C125" s="53" t="n">
        <f aca="false">Conso_energie_usage!$D41</f>
        <v>0.7709914297352</v>
      </c>
      <c r="D125" s="53" t="n">
        <f aca="false">Conso_energie_usage!$E41</f>
        <v>2.0656268324679</v>
      </c>
      <c r="E125" s="53" t="n">
        <f aca="false">Conso_energie_usage!$F41</f>
        <v>2.9989064522946</v>
      </c>
      <c r="F125" s="53" t="n">
        <f aca="false">Conso_energie_usage!$G41</f>
        <v>3.6727880565408</v>
      </c>
      <c r="G125" s="53" t="n">
        <f aca="false">Conso_energie_usage!$H41</f>
        <v>3.7384479607226</v>
      </c>
      <c r="H125" s="53" t="n">
        <f aca="false">Conso_energie_usage!$I41</f>
        <v>3.3230107511964</v>
      </c>
    </row>
    <row r="126" customFormat="false" ht="13.4" hidden="false" customHeight="false" outlineLevel="0" collapsed="false">
      <c r="A126" s="53" t="str">
        <f aca="false">Conso_energie_usage!$B42</f>
        <v>Froid_alimentaire</v>
      </c>
      <c r="B126" s="53" t="str">
        <f aca="false">Conso_energie_usage!$C42</f>
        <v>Electricité</v>
      </c>
      <c r="C126" s="53" t="n">
        <f aca="false">Conso_energie_usage!$D42</f>
        <v>7.8370158116684</v>
      </c>
      <c r="D126" s="53" t="n">
        <f aca="false">Conso_energie_usage!$E42</f>
        <v>7.6079977446449</v>
      </c>
      <c r="E126" s="53" t="n">
        <f aca="false">Conso_energie_usage!$F42</f>
        <v>7.33444767014</v>
      </c>
      <c r="F126" s="53" t="n">
        <f aca="false">Conso_energie_usage!$G42</f>
        <v>6.9438434631574</v>
      </c>
      <c r="G126" s="53" t="n">
        <f aca="false">Conso_energie_usage!$H42</f>
        <v>6.5873147884222</v>
      </c>
      <c r="H126" s="53" t="n">
        <f aca="false">Conso_energie_usage!$I42</f>
        <v>5.4829933788011</v>
      </c>
    </row>
    <row r="127" customFormat="false" ht="13.4" hidden="false" customHeight="false" outlineLevel="0" collapsed="false">
      <c r="A127" s="53" t="str">
        <f aca="false">Conso_energie_usage!$B43</f>
        <v>Froid_alimentaire</v>
      </c>
      <c r="B127" s="53" t="str">
        <f aca="false">Conso_energie_usage!$C43</f>
        <v>Gaz</v>
      </c>
      <c r="C127" s="53" t="n">
        <f aca="false">Conso_energie_usage!$D43</f>
        <v>0</v>
      </c>
      <c r="D127" s="53" t="n">
        <f aca="false">Conso_energie_usage!$E43</f>
        <v>0</v>
      </c>
      <c r="E127" s="53" t="n">
        <f aca="false">Conso_energie_usage!$F43</f>
        <v>0</v>
      </c>
      <c r="F127" s="53" t="n">
        <f aca="false">Conso_energie_usage!$G43</f>
        <v>0</v>
      </c>
      <c r="G127" s="53" t="n">
        <f aca="false">Conso_energie_usage!$H43</f>
        <v>0</v>
      </c>
      <c r="H127" s="53" t="n">
        <f aca="false">Conso_energie_usage!$I43</f>
        <v>0</v>
      </c>
    </row>
    <row r="128" customFormat="false" ht="13.4" hidden="false" customHeight="false" outlineLevel="0" collapsed="false">
      <c r="A128" s="53" t="str">
        <f aca="false">Conso_energie_usage!$B44</f>
        <v>Froid_alimentaire</v>
      </c>
      <c r="B128" s="53" t="str">
        <f aca="false">Conso_energie_usage!$C44</f>
        <v>Fioul</v>
      </c>
      <c r="C128" s="53" t="n">
        <f aca="false">Conso_energie_usage!$D44</f>
        <v>0</v>
      </c>
      <c r="D128" s="53" t="n">
        <f aca="false">Conso_energie_usage!$E44</f>
        <v>0</v>
      </c>
      <c r="E128" s="53" t="n">
        <f aca="false">Conso_energie_usage!$F44</f>
        <v>0</v>
      </c>
      <c r="F128" s="53" t="n">
        <f aca="false">Conso_energie_usage!$G44</f>
        <v>0</v>
      </c>
      <c r="G128" s="53" t="n">
        <f aca="false">Conso_energie_usage!$H44</f>
        <v>0</v>
      </c>
      <c r="H128" s="53" t="n">
        <f aca="false">Conso_energie_usage!$I44</f>
        <v>0</v>
      </c>
    </row>
    <row r="129" customFormat="false" ht="13.4" hidden="false" customHeight="false" outlineLevel="0" collapsed="false">
      <c r="A129" s="53" t="str">
        <f aca="false">Conso_energie_usage!$B45</f>
        <v>Froid_alimentaire</v>
      </c>
      <c r="B129" s="53" t="str">
        <f aca="false">Conso_energie_usage!$C45</f>
        <v>Urbain</v>
      </c>
      <c r="C129" s="53" t="n">
        <f aca="false">Conso_energie_usage!$D45</f>
        <v>0</v>
      </c>
      <c r="D129" s="53" t="n">
        <f aca="false">Conso_energie_usage!$E45</f>
        <v>0</v>
      </c>
      <c r="E129" s="53" t="n">
        <f aca="false">Conso_energie_usage!$F45</f>
        <v>0</v>
      </c>
      <c r="F129" s="53" t="n">
        <f aca="false">Conso_energie_usage!$G45</f>
        <v>0</v>
      </c>
      <c r="G129" s="53" t="n">
        <f aca="false">Conso_energie_usage!$H45</f>
        <v>0</v>
      </c>
      <c r="H129" s="53" t="n">
        <f aca="false">Conso_energie_usage!$I45</f>
        <v>0</v>
      </c>
    </row>
    <row r="130" customFormat="false" ht="13.4" hidden="false" customHeight="false" outlineLevel="0" collapsed="false">
      <c r="A130" s="53" t="str">
        <f aca="false">Conso_energie_usage!$B46</f>
        <v>Froid_alimentaire</v>
      </c>
      <c r="B130" s="53" t="str">
        <f aca="false">Conso_energie_usage!$C46</f>
        <v>Autres</v>
      </c>
      <c r="C130" s="53" t="n">
        <f aca="false">Conso_energie_usage!$D46</f>
        <v>0</v>
      </c>
      <c r="D130" s="53" t="n">
        <f aca="false">Conso_energie_usage!$E46</f>
        <v>0</v>
      </c>
      <c r="E130" s="53" t="n">
        <f aca="false">Conso_energie_usage!$F46</f>
        <v>0</v>
      </c>
      <c r="F130" s="53" t="n">
        <f aca="false">Conso_energie_usage!$G46</f>
        <v>0</v>
      </c>
      <c r="G130" s="53" t="n">
        <f aca="false">Conso_energie_usage!$H46</f>
        <v>0</v>
      </c>
      <c r="H130" s="53" t="n">
        <f aca="false">Conso_energie_usage!$I46</f>
        <v>0</v>
      </c>
    </row>
    <row r="131" customFormat="false" ht="13.4" hidden="false" customHeight="false" outlineLevel="0" collapsed="false">
      <c r="A131" s="53" t="str">
        <f aca="false">Conso_energie_usage!$B47</f>
        <v>Process</v>
      </c>
      <c r="B131" s="53" t="str">
        <f aca="false">Conso_energie_usage!$C47</f>
        <v>Electricité</v>
      </c>
      <c r="C131" s="53" t="n">
        <f aca="false">Conso_energie_usage!$D47</f>
        <v>4.0699795790205</v>
      </c>
      <c r="D131" s="53" t="n">
        <f aca="false">Conso_energie_usage!$E47</f>
        <v>4.2312854683671</v>
      </c>
      <c r="E131" s="53" t="n">
        <f aca="false">Conso_energie_usage!$F47</f>
        <v>4.3512092435307</v>
      </c>
      <c r="F131" s="53" t="n">
        <f aca="false">Conso_energie_usage!$G47</f>
        <v>4.2660000240835</v>
      </c>
      <c r="G131" s="53" t="n">
        <f aca="false">Conso_energie_usage!$H47</f>
        <v>4.1864312013207</v>
      </c>
      <c r="H131" s="53" t="n">
        <f aca="false">Conso_energie_usage!$I47</f>
        <v>3.8566078535354</v>
      </c>
    </row>
    <row r="132" customFormat="false" ht="13.4" hidden="false" customHeight="false" outlineLevel="0" collapsed="false">
      <c r="A132" s="53" t="str">
        <f aca="false">Conso_energie_usage!$B48</f>
        <v>Process</v>
      </c>
      <c r="B132" s="53" t="str">
        <f aca="false">Conso_energie_usage!$C48</f>
        <v>Gaz</v>
      </c>
      <c r="C132" s="53" t="n">
        <f aca="false">Conso_energie_usage!$D48</f>
        <v>0</v>
      </c>
      <c r="D132" s="53" t="n">
        <f aca="false">Conso_energie_usage!$E48</f>
        <v>0</v>
      </c>
      <c r="E132" s="53" t="n">
        <f aca="false">Conso_energie_usage!$F48</f>
        <v>0</v>
      </c>
      <c r="F132" s="53" t="n">
        <f aca="false">Conso_energie_usage!$G48</f>
        <v>0</v>
      </c>
      <c r="G132" s="53" t="n">
        <f aca="false">Conso_energie_usage!$H48</f>
        <v>0</v>
      </c>
      <c r="H132" s="53" t="n">
        <f aca="false">Conso_energie_usage!$I48</f>
        <v>0</v>
      </c>
    </row>
    <row r="133" customFormat="false" ht="13.4" hidden="false" customHeight="false" outlineLevel="0" collapsed="false">
      <c r="A133" s="53" t="str">
        <f aca="false">Conso_energie_usage!$B49</f>
        <v>Process</v>
      </c>
      <c r="B133" s="53" t="str">
        <f aca="false">Conso_energie_usage!$C49</f>
        <v>Fioul</v>
      </c>
      <c r="C133" s="53" t="n">
        <f aca="false">Conso_energie_usage!$D49</f>
        <v>0</v>
      </c>
      <c r="D133" s="53" t="n">
        <f aca="false">Conso_energie_usage!$E49</f>
        <v>0</v>
      </c>
      <c r="E133" s="53" t="n">
        <f aca="false">Conso_energie_usage!$F49</f>
        <v>0</v>
      </c>
      <c r="F133" s="53" t="n">
        <f aca="false">Conso_energie_usage!$G49</f>
        <v>0</v>
      </c>
      <c r="G133" s="53" t="n">
        <f aca="false">Conso_energie_usage!$H49</f>
        <v>0</v>
      </c>
      <c r="H133" s="53" t="n">
        <f aca="false">Conso_energie_usage!$I49</f>
        <v>0</v>
      </c>
    </row>
    <row r="134" customFormat="false" ht="13.4" hidden="false" customHeight="false" outlineLevel="0" collapsed="false">
      <c r="A134" s="53" t="str">
        <f aca="false">Conso_energie_usage!$B50</f>
        <v>Process</v>
      </c>
      <c r="B134" s="53" t="str">
        <f aca="false">Conso_energie_usage!$C50</f>
        <v>Urbain</v>
      </c>
      <c r="C134" s="53" t="n">
        <f aca="false">Conso_energie_usage!$D50</f>
        <v>0</v>
      </c>
      <c r="D134" s="53" t="n">
        <f aca="false">Conso_energie_usage!$E50</f>
        <v>0</v>
      </c>
      <c r="E134" s="53" t="n">
        <f aca="false">Conso_energie_usage!$F50</f>
        <v>0</v>
      </c>
      <c r="F134" s="53" t="n">
        <f aca="false">Conso_energie_usage!$G50</f>
        <v>0</v>
      </c>
      <c r="G134" s="53" t="n">
        <f aca="false">Conso_energie_usage!$H50</f>
        <v>0</v>
      </c>
      <c r="H134" s="53" t="n">
        <f aca="false">Conso_energie_usage!$I50</f>
        <v>0</v>
      </c>
    </row>
    <row r="135" customFormat="false" ht="13.4" hidden="false" customHeight="false" outlineLevel="0" collapsed="false">
      <c r="A135" s="53" t="str">
        <f aca="false">Conso_energie_usage!$B51</f>
        <v>Process</v>
      </c>
      <c r="B135" s="53" t="str">
        <f aca="false">Conso_energie_usage!$C51</f>
        <v>Autres</v>
      </c>
      <c r="C135" s="53" t="n">
        <f aca="false">Conso_energie_usage!$D51</f>
        <v>0</v>
      </c>
      <c r="D135" s="53" t="n">
        <f aca="false">Conso_energie_usage!$E51</f>
        <v>0</v>
      </c>
      <c r="E135" s="53" t="n">
        <f aca="false">Conso_energie_usage!$F51</f>
        <v>0</v>
      </c>
      <c r="F135" s="53" t="n">
        <f aca="false">Conso_energie_usage!$G51</f>
        <v>0</v>
      </c>
      <c r="G135" s="53" t="n">
        <f aca="false">Conso_energie_usage!$H51</f>
        <v>0</v>
      </c>
      <c r="H135" s="53" t="n">
        <f aca="false">Conso_energie_usage!$I51</f>
        <v>0</v>
      </c>
    </row>
    <row r="136" customFormat="false" ht="13.4" hidden="false" customHeight="false" outlineLevel="0" collapsed="false">
      <c r="A136" s="53" t="str">
        <f aca="false">Conso_energie_usage!$B52</f>
        <v>Ventilation</v>
      </c>
      <c r="B136" s="53" t="str">
        <f aca="false">Conso_energie_usage!$C52</f>
        <v>Electricité</v>
      </c>
      <c r="C136" s="53" t="n">
        <f aca="false">Conso_energie_usage!$D52</f>
        <v>6.5991087150315</v>
      </c>
      <c r="D136" s="53" t="n">
        <f aca="false">Conso_energie_usage!$E52</f>
        <v>6.9632758327638</v>
      </c>
      <c r="E136" s="53" t="n">
        <f aca="false">Conso_energie_usage!$F52</f>
        <v>7.2438034194649</v>
      </c>
      <c r="F136" s="53" t="n">
        <f aca="false">Conso_energie_usage!$G52</f>
        <v>7.4490694849819</v>
      </c>
      <c r="G136" s="53" t="n">
        <f aca="false">Conso_energie_usage!$H52</f>
        <v>7.7028434442202</v>
      </c>
      <c r="H136" s="53" t="n">
        <f aca="false">Conso_energie_usage!$I52</f>
        <v>8.3810635815002</v>
      </c>
    </row>
    <row r="137" customFormat="false" ht="13.4" hidden="false" customHeight="false" outlineLevel="0" collapsed="false">
      <c r="A137" s="53" t="str">
        <f aca="false">Conso_energie_usage!$B53</f>
        <v>Ventilation</v>
      </c>
      <c r="B137" s="53" t="str">
        <f aca="false">Conso_energie_usage!$C53</f>
        <v>Gaz</v>
      </c>
      <c r="C137" s="53" t="n">
        <f aca="false">Conso_energie_usage!$D53</f>
        <v>0</v>
      </c>
      <c r="D137" s="53" t="n">
        <f aca="false">Conso_energie_usage!$E53</f>
        <v>0</v>
      </c>
      <c r="E137" s="53" t="n">
        <f aca="false">Conso_energie_usage!$F53</f>
        <v>0</v>
      </c>
      <c r="F137" s="53" t="n">
        <f aca="false">Conso_energie_usage!$G53</f>
        <v>0</v>
      </c>
      <c r="G137" s="53" t="n">
        <f aca="false">Conso_energie_usage!$H53</f>
        <v>0</v>
      </c>
      <c r="H137" s="53" t="n">
        <f aca="false">Conso_energie_usage!$I53</f>
        <v>0</v>
      </c>
    </row>
    <row r="138" customFormat="false" ht="13.4" hidden="false" customHeight="false" outlineLevel="0" collapsed="false">
      <c r="A138" s="53" t="str">
        <f aca="false">Conso_energie_usage!$B54</f>
        <v>Ventilation</v>
      </c>
      <c r="B138" s="53" t="str">
        <f aca="false">Conso_energie_usage!$C54</f>
        <v>Fioul</v>
      </c>
      <c r="C138" s="53" t="n">
        <f aca="false">Conso_energie_usage!$D54</f>
        <v>0</v>
      </c>
      <c r="D138" s="53" t="n">
        <f aca="false">Conso_energie_usage!$E54</f>
        <v>0</v>
      </c>
      <c r="E138" s="53" t="n">
        <f aca="false">Conso_energie_usage!$F54</f>
        <v>0</v>
      </c>
      <c r="F138" s="53" t="n">
        <f aca="false">Conso_energie_usage!$G54</f>
        <v>0</v>
      </c>
      <c r="G138" s="53" t="n">
        <f aca="false">Conso_energie_usage!$H54</f>
        <v>0</v>
      </c>
      <c r="H138" s="53" t="n">
        <f aca="false">Conso_energie_usage!$I54</f>
        <v>0</v>
      </c>
    </row>
    <row r="139" customFormat="false" ht="13.4" hidden="false" customHeight="false" outlineLevel="0" collapsed="false">
      <c r="A139" s="53" t="str">
        <f aca="false">Conso_energie_usage!$B55</f>
        <v>Ventilation</v>
      </c>
      <c r="B139" s="53" t="str">
        <f aca="false">Conso_energie_usage!$C55</f>
        <v>Urbain</v>
      </c>
      <c r="C139" s="53" t="n">
        <f aca="false">Conso_energie_usage!$D55</f>
        <v>0</v>
      </c>
      <c r="D139" s="53" t="n">
        <f aca="false">Conso_energie_usage!$E55</f>
        <v>0</v>
      </c>
      <c r="E139" s="53" t="n">
        <f aca="false">Conso_energie_usage!$F55</f>
        <v>0</v>
      </c>
      <c r="F139" s="53" t="n">
        <f aca="false">Conso_energie_usage!$G55</f>
        <v>0</v>
      </c>
      <c r="G139" s="53" t="n">
        <f aca="false">Conso_energie_usage!$H55</f>
        <v>0</v>
      </c>
      <c r="H139" s="53" t="n">
        <f aca="false">Conso_energie_usage!$I55</f>
        <v>0</v>
      </c>
    </row>
    <row r="140" customFormat="false" ht="13.4" hidden="false" customHeight="false" outlineLevel="0" collapsed="false">
      <c r="A140" s="53" t="str">
        <f aca="false">Conso_energie_usage!$B56</f>
        <v>Ventilation</v>
      </c>
      <c r="B140" s="53" t="str">
        <f aca="false">Conso_energie_usage!$C56</f>
        <v>Autres</v>
      </c>
      <c r="C140" s="53" t="n">
        <f aca="false">Conso_energie_usage!$D56</f>
        <v>0</v>
      </c>
      <c r="D140" s="53" t="n">
        <f aca="false">Conso_energie_usage!$E56</f>
        <v>0</v>
      </c>
      <c r="E140" s="53" t="n">
        <f aca="false">Conso_energie_usage!$F56</f>
        <v>0</v>
      </c>
      <c r="F140" s="53" t="n">
        <f aca="false">Conso_energie_usage!$G56</f>
        <v>0</v>
      </c>
      <c r="G140" s="53" t="n">
        <f aca="false">Conso_energie_usage!$H56</f>
        <v>0</v>
      </c>
      <c r="H140" s="53" t="n">
        <f aca="false">Conso_energie_usage!$I56</f>
        <v>0</v>
      </c>
    </row>
    <row r="141" customFormat="false" ht="12.8" hidden="false" customHeight="false" outlineLevel="0" collapsed="false">
      <c r="C141" s="0" t="n">
        <f aca="false">SUM(C$86:C$140)</f>
        <v>225.21373085553</v>
      </c>
      <c r="D141" s="0" t="n">
        <f aca="false">SUM(D$86:D$140)</f>
        <v>223.258929557159</v>
      </c>
      <c r="E141" s="0" t="n">
        <f aca="false">SUM(E$86:E$140)</f>
        <v>208.261162520346</v>
      </c>
      <c r="F141" s="0" t="n">
        <f aca="false">SUM(F$86:F$140)</f>
        <v>186.073864392498</v>
      </c>
      <c r="G141" s="0" t="n">
        <f aca="false">SUM(G$86:G$140)</f>
        <v>165.237772601842</v>
      </c>
      <c r="H141" s="0" t="n">
        <f aca="false">SUM(H$86:H$140)</f>
        <v>122.108466403723</v>
      </c>
    </row>
    <row r="144" customFormat="false" ht="12.8" hidden="false" customHeight="false" outlineLevel="0" collapsed="false">
      <c r="A144" s="54" t="s">
        <v>139</v>
      </c>
    </row>
    <row r="145" customFormat="false" ht="12.8" hidden="false" customHeight="false" outlineLevel="0" collapsed="false">
      <c r="B145" s="0" t="str">
        <f aca="false">Conso_chauff_syst_energie!$C28</f>
        <v>ENERGIE</v>
      </c>
      <c r="C145" s="0" t="str">
        <f aca="false">Conso_chauff_syst_energie!$D28</f>
        <v>2010</v>
      </c>
      <c r="D145" s="0" t="str">
        <f aca="false">Conso_chauff_syst_energie!$E28</f>
        <v>2015</v>
      </c>
      <c r="E145" s="0" t="str">
        <f aca="false">Conso_chauff_syst_energie!$F28</f>
        <v>2020</v>
      </c>
      <c r="F145" s="0" t="str">
        <f aca="false">Conso_chauff_syst_energie!$G28</f>
        <v>2025</v>
      </c>
      <c r="G145" s="0" t="str">
        <f aca="false">Conso_chauff_syst_energie!$H28</f>
        <v>2030</v>
      </c>
      <c r="H145" s="0" t="str">
        <f aca="false">Conso_chauff_syst_energie!$I28</f>
        <v>2050</v>
      </c>
    </row>
    <row r="146" customFormat="false" ht="12.8" hidden="false" customHeight="false" outlineLevel="0" collapsed="false">
      <c r="A146" s="0" t="str">
        <f aca="false">Conso_chauff_syst_energie!$B29</f>
        <v>PAC/DRV/Rooftop</v>
      </c>
      <c r="C146" s="13" t="n">
        <f aca="false">Conso_chauff_syst_energie!$D29</f>
        <v>4.1637964998982</v>
      </c>
      <c r="D146" s="13" t="n">
        <f aca="false">Conso_chauff_syst_energie!$E29</f>
        <v>5.2870368800138</v>
      </c>
      <c r="E146" s="13" t="n">
        <f aca="false">Conso_chauff_syst_energie!$F29</f>
        <v>6.1002330193981</v>
      </c>
      <c r="F146" s="13" t="n">
        <f aca="false">Conso_chauff_syst_energie!$G29</f>
        <v>7.5244428280336</v>
      </c>
      <c r="G146" s="13" t="n">
        <f aca="false">Conso_chauff_syst_energie!$H29</f>
        <v>9.2211616891774</v>
      </c>
      <c r="H146" s="14" t="n">
        <f aca="false">Conso_chauff_syst_energie!$I29</f>
        <v>9.6916384892281</v>
      </c>
    </row>
    <row r="147" customFormat="false" ht="12.8" hidden="false" customHeight="false" outlineLevel="0" collapsed="false">
      <c r="A147" s="0" t="str">
        <f aca="false">Conso_chauff_syst_energie!$B30</f>
        <v>Electrique Joule</v>
      </c>
      <c r="C147" s="13" t="n">
        <f aca="false">Conso_chauff_syst_energie!$D30</f>
        <v>13.8826567131125</v>
      </c>
      <c r="D147" s="13" t="n">
        <f aca="false">Conso_chauff_syst_energie!$E30</f>
        <v>12.5519328150197</v>
      </c>
      <c r="E147" s="13" t="n">
        <f aca="false">Conso_chauff_syst_energie!$F30</f>
        <v>10.3742757878855</v>
      </c>
      <c r="F147" s="13" t="n">
        <f aca="false">Conso_chauff_syst_energie!$G30</f>
        <v>8.971812506108</v>
      </c>
      <c r="G147" s="13" t="n">
        <f aca="false">Conso_chauff_syst_energie!$H30</f>
        <v>7.9865806915524</v>
      </c>
      <c r="H147" s="13" t="n">
        <f aca="false">Conso_chauff_syst_energie!$I30</f>
        <v>5.8523640541175</v>
      </c>
    </row>
    <row r="148" customFormat="false" ht="12.8" hidden="false" customHeight="false" outlineLevel="0" collapsed="false">
      <c r="A148" s="0" t="str">
        <f aca="false">Conso_chauff_syst_energie!$B31</f>
        <v>Electricité</v>
      </c>
      <c r="C148" s="13" t="n">
        <f aca="false">Conso_chauff_syst_energie!$D31</f>
        <v>18.0464532130107</v>
      </c>
      <c r="D148" s="13" t="n">
        <f aca="false">Conso_chauff_syst_energie!$E31</f>
        <v>17.8389696950335</v>
      </c>
      <c r="E148" s="13" t="n">
        <f aca="false">Conso_chauff_syst_energie!$F31</f>
        <v>16.4745088072836</v>
      </c>
      <c r="F148" s="13" t="n">
        <f aca="false">Conso_chauff_syst_energie!$G31</f>
        <v>16.4962553341416</v>
      </c>
      <c r="G148" s="13" t="n">
        <f aca="false">Conso_chauff_syst_energie!$H31</f>
        <v>17.2077423807298</v>
      </c>
      <c r="H148" s="13" t="n">
        <f aca="false">Conso_chauff_syst_energie!$I31</f>
        <v>15.5440025433456</v>
      </c>
    </row>
    <row r="150" customFormat="false" ht="12.8" hidden="false" customHeight="false" outlineLevel="0" collapsed="false">
      <c r="A150" s="0" t="str">
        <f aca="false">Conso_chauff_syst_energie!$B33</f>
        <v>Chaleur environnement</v>
      </c>
      <c r="C150" s="17" t="n">
        <f aca="false">Conso_chauff_syst_energie!$D33</f>
        <v>6.048200547347</v>
      </c>
      <c r="D150" s="17" t="n">
        <f aca="false">Conso_chauff_syst_energie!$E33</f>
        <v>7.8304431965416</v>
      </c>
      <c r="E150" s="17" t="n">
        <f aca="false">Conso_chauff_syst_energie!$F33</f>
        <v>9.1571461976879</v>
      </c>
      <c r="F150" s="17" t="n">
        <f aca="false">Conso_chauff_syst_energie!$G33</f>
        <v>11.4217194648713</v>
      </c>
      <c r="G150" s="17" t="n">
        <f aca="false">Conso_chauff_syst_energie!$H33</f>
        <v>14.1067867381358</v>
      </c>
      <c r="H150" s="17" t="n">
        <f aca="false">Conso_chauff_syst_energie!$I33</f>
        <v>15.0690217270732</v>
      </c>
    </row>
    <row r="155" customFormat="false" ht="12.8" hidden="false" customHeight="false" outlineLevel="0" collapsed="false">
      <c r="A155" s="55" t="s">
        <v>140</v>
      </c>
      <c r="C155" s="0" t="n">
        <f aca="false">RDT_ECS!$F46</f>
        <v>2009</v>
      </c>
      <c r="D155" s="0" t="n">
        <f aca="false">RDT_ECS!$G46</f>
        <v>2015</v>
      </c>
      <c r="E155" s="0" t="n">
        <f aca="false">RDT_ECS!$H46</f>
        <v>2020</v>
      </c>
      <c r="F155" s="0" t="n">
        <f aca="false">RDT_ECS!$I46</f>
        <v>2025</v>
      </c>
      <c r="G155" s="0" t="n">
        <f aca="false">RDT_ECS!$J46</f>
        <v>2030</v>
      </c>
      <c r="H155" s="0" t="n">
        <f aca="false">RDT_ECS!$K46</f>
        <v>2050</v>
      </c>
    </row>
    <row r="156" customFormat="false" ht="12.8" hidden="false" customHeight="false" outlineLevel="0" collapsed="false">
      <c r="B156" s="0" t="str">
        <f aca="false">RDT_ECS!$E47</f>
        <v>CONSO CET</v>
      </c>
      <c r="C156" s="17" t="n">
        <f aca="false">RDT_ECS!$F47</f>
        <v>0.361258847381346</v>
      </c>
      <c r="D156" s="17" t="n">
        <f aca="false">RDT_ECS!$G47</f>
        <v>1.07745801449896</v>
      </c>
      <c r="E156" s="17" t="n">
        <f aca="false">RDT_ECS!$H47</f>
        <v>2.13789084876168</v>
      </c>
      <c r="F156" s="17" t="n">
        <f aca="false">RDT_ECS!$I47</f>
        <v>3.49839909106856</v>
      </c>
      <c r="G156" s="17" t="n">
        <f aca="false">RDT_ECS!$J47</f>
        <v>4.13001722236875</v>
      </c>
      <c r="H156" s="17" t="n">
        <f aca="false">RDT_ECS!$K47</f>
        <v>4.13001722236875</v>
      </c>
    </row>
    <row r="157" customFormat="false" ht="12.8" hidden="false" customHeight="false" outlineLevel="0" collapsed="false">
      <c r="B157" s="0" t="str">
        <f aca="false">RDT_ECS!$E48</f>
        <v>CONSO ECS classique</v>
      </c>
      <c r="C157" s="17" t="n">
        <f aca="false">RDT_ECS!$F48</f>
        <v>5.65972194230775</v>
      </c>
      <c r="D157" s="17" t="n">
        <f aca="false">RDT_ECS!$G48</f>
        <v>6.90371246327114</v>
      </c>
      <c r="E157" s="17" t="n">
        <f aca="false">RDT_ECS!$H48</f>
        <v>6.76998768774532</v>
      </c>
      <c r="F157" s="17" t="n">
        <f aca="false">RDT_ECS!$I48</f>
        <v>5.24759863660284</v>
      </c>
      <c r="G157" s="17" t="n">
        <f aca="false">RDT_ECS!$J48</f>
        <v>4.13001722236875</v>
      </c>
      <c r="H157" s="17" t="n">
        <f aca="false">RDT_ECS!$K48</f>
        <v>0.1197696153175</v>
      </c>
    </row>
    <row r="159" customFormat="false" ht="12.8" hidden="false" customHeight="false" outlineLevel="0" collapsed="false">
      <c r="B159" s="0" t="str">
        <f aca="false">RDT_ECS!$E50</f>
        <v>Chaleur environnement</v>
      </c>
      <c r="C159" s="17" t="n">
        <f aca="false">RDT_ECS!$F50</f>
        <v>0.541888271072019</v>
      </c>
      <c r="D159" s="17" t="n">
        <f aca="false">RDT_ECS!$G50</f>
        <v>1.61618702174845</v>
      </c>
      <c r="E159" s="17" t="n">
        <f aca="false">RDT_ECS!$H50</f>
        <v>3.20683627314252</v>
      </c>
      <c r="F159" s="17" t="n">
        <f aca="false">RDT_ECS!$I50</f>
        <v>5.24759863660284</v>
      </c>
      <c r="G159" s="17" t="n">
        <f aca="false">RDT_ECS!$J50</f>
        <v>6.19502583355312</v>
      </c>
      <c r="H159" s="17" t="n">
        <f aca="false">RDT_ECS!$K50</f>
        <v>6.19502583355312</v>
      </c>
    </row>
    <row r="162" customFormat="false" ht="12.8" hidden="false" customHeight="false" outlineLevel="0" collapsed="false">
      <c r="A162" s="54" t="s">
        <v>21</v>
      </c>
      <c r="C162" s="0" t="str">
        <f aca="false">RDT_CLIM!$B10</f>
        <v>2009</v>
      </c>
      <c r="D162" s="0" t="str">
        <f aca="false">RDT_CLIM!$C10</f>
        <v>2015</v>
      </c>
      <c r="E162" s="0" t="str">
        <f aca="false">RDT_CLIM!$D10</f>
        <v>2020</v>
      </c>
      <c r="F162" s="0" t="str">
        <f aca="false">RDT_CLIM!$E10</f>
        <v>2025</v>
      </c>
      <c r="G162" s="0" t="str">
        <f aca="false">RDT_CLIM!$F10</f>
        <v>2030</v>
      </c>
      <c r="H162" s="0" t="str">
        <f aca="false">RDT_CLIM!$G10</f>
        <v>2050</v>
      </c>
    </row>
    <row r="163" customFormat="false" ht="12.8" hidden="false" customHeight="false" outlineLevel="0" collapsed="false">
      <c r="B163" s="0" t="str">
        <f aca="false">RDT_CLIM!$A11</f>
        <v>Conso climatisation PAC/DRV/Rooftop</v>
      </c>
      <c r="C163" s="0" t="n">
        <f aca="false">RDT_CLIM!$B11</f>
        <v>5.4238186881371</v>
      </c>
      <c r="D163" s="0" t="n">
        <f aca="false">RDT_CLIM!$C11</f>
        <v>5.4238186881371</v>
      </c>
      <c r="E163" s="0" t="n">
        <f aca="false">RDT_CLIM!$D11</f>
        <v>6.1479590102429</v>
      </c>
      <c r="F163" s="0" t="n">
        <f aca="false">RDT_CLIM!$E11</f>
        <v>6.0004736135138</v>
      </c>
      <c r="G163" s="0" t="n">
        <f aca="false">RDT_CLIM!$F11</f>
        <v>6.085659796176</v>
      </c>
      <c r="H163" s="0" t="n">
        <f aca="false">RDT_CLIM!$G11</f>
        <v>6.3631434451273</v>
      </c>
    </row>
    <row r="164" customFormat="false" ht="12.8" hidden="false" customHeight="false" outlineLevel="0" collapsed="false">
      <c r="B164" s="0" t="str">
        <f aca="false">RDT_CLIM!$A12</f>
        <v>RDT climatisation</v>
      </c>
      <c r="C164" s="0" t="n">
        <f aca="false">RDT_CLIM!$B12</f>
        <v>3.05790913979661</v>
      </c>
      <c r="D164" s="0" t="n">
        <f aca="false">RDT_CLIM!$C12</f>
        <v>3.20209413418073</v>
      </c>
      <c r="E164" s="0" t="n">
        <f aca="false">RDT_CLIM!$D12</f>
        <v>3.47485798050551</v>
      </c>
      <c r="F164" s="0" t="n">
        <f aca="false">RDT_CLIM!$E12</f>
        <v>3.47485798050551</v>
      </c>
      <c r="G164" s="0" t="n">
        <f aca="false">RDT_CLIM!$F12</f>
        <v>4.08533774384182</v>
      </c>
      <c r="H164" s="0" t="n">
        <f aca="false">RDT_CLIM!$G12</f>
        <v>4.70671229707848</v>
      </c>
    </row>
    <row r="165" customFormat="false" ht="12.8" hidden="false" customHeight="false" outlineLevel="0" collapsed="false">
      <c r="B165" s="0" t="str">
        <f aca="false">RDT_CLIM!$A13</f>
        <v>Chaleur environnement</v>
      </c>
      <c r="C165" s="0" t="n">
        <f aca="false">RDT_CLIM!$B13</f>
        <v>11.161726050917</v>
      </c>
      <c r="D165" s="0" t="n">
        <f aca="false">RDT_CLIM!$C13</f>
        <v>11.9437593180065</v>
      </c>
      <c r="E165" s="0" t="n">
        <f aca="false">RDT_CLIM!$D13</f>
        <v>15.2153254203204</v>
      </c>
      <c r="F165" s="0" t="n">
        <f aca="false">RDT_CLIM!$E13</f>
        <v>14.8503200092174</v>
      </c>
      <c r="G165" s="0" t="n">
        <f aca="false">RDT_CLIM!$F13</f>
        <v>18.7763158653225</v>
      </c>
      <c r="H165" s="0" t="n">
        <f aca="false">RDT_CLIM!$G13</f>
        <v>23.5863420561277</v>
      </c>
    </row>
    <row r="167" customFormat="false" ht="12.8" hidden="false" customHeight="false" outlineLevel="0" collapsed="false">
      <c r="B167" s="0" t="s">
        <v>141</v>
      </c>
      <c r="C167" s="0" t="n">
        <f aca="false">$C150+$C159+$C165</f>
        <v>17.751814869336</v>
      </c>
      <c r="D167" s="0" t="n">
        <f aca="false">$D150+$D159+$D165</f>
        <v>21.3903895362966</v>
      </c>
      <c r="E167" s="0" t="n">
        <f aca="false">$E150+$E159+$E165</f>
        <v>27.5793078911508</v>
      </c>
      <c r="F167" s="0" t="n">
        <f aca="false">$F150+$F159+$F165</f>
        <v>31.5196381106915</v>
      </c>
      <c r="G167" s="0" t="n">
        <f aca="false">$G150+$G159+$G165</f>
        <v>39.0781284370114</v>
      </c>
      <c r="H167" s="0" t="n">
        <f aca="false">$H150+$H159+$H165</f>
        <v>44.850389616754</v>
      </c>
    </row>
    <row r="169" customFormat="false" ht="12.8" hidden="false" customHeight="false" outlineLevel="0" collapsed="false">
      <c r="B169" s="0" t="s">
        <v>118</v>
      </c>
      <c r="C169" s="0" t="n">
        <f aca="false">C$167+C$141</f>
        <v>242.965545724866</v>
      </c>
      <c r="D169" s="0" t="n">
        <f aca="false">D$167+D$141</f>
        <v>244.649319093455</v>
      </c>
      <c r="E169" s="0" t="n">
        <f aca="false">E$167+E$141</f>
        <v>235.840470411496</v>
      </c>
      <c r="F169" s="0" t="n">
        <f aca="false">F$167+F$141</f>
        <v>217.59350250319</v>
      </c>
      <c r="G169" s="0" t="n">
        <f aca="false">G$167+G$141</f>
        <v>204.315901038853</v>
      </c>
      <c r="H169" s="0" t="n">
        <f aca="false">H$167+H$141</f>
        <v>166.958856020477</v>
      </c>
    </row>
  </sheetData>
  <mergeCells count="5">
    <mergeCell ref="A1:K1"/>
    <mergeCell ref="A17:K17"/>
    <mergeCell ref="A32:K32"/>
    <mergeCell ref="A47:K47"/>
    <mergeCell ref="A62:K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343" zoomScaleNormal="343" zoomScalePageLayoutView="100" workbookViewId="0">
      <selection pane="topLeft" activeCell="C14" activeCellId="1" sqref="A63:K74 C14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2017-10-17T14:55:55Z</dcterms:created>
  <dc:creator>Apache POI</dc:creator>
  <dc:language>fr-FR</dc:language>
  <dcterms:modified xsi:type="dcterms:W3CDTF">2018-06-06T16:22:37Z</dcterms:modified>
  <cp:revision>45</cp:revision>
</cp:coreProperties>
</file>