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sheet8.xml" ContentType="application/vnd.openxmlformats-officedocument.spreadsheetml.worksheet+xml"/>
  <Override PartName="/xl/worksheets/_rels/sheet4.xml.rels" ContentType="application/vnd.openxmlformats-package.relationships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454" firstSheet="0" activeTab="6"/>
  </bookViews>
  <sheets>
    <sheet name="Conso_energie_usage" sheetId="1" state="visible" r:id="rId2"/>
    <sheet name="Conso_energie" sheetId="2" state="visible" r:id="rId3"/>
    <sheet name="Conso_branche_energie_usage" sheetId="3" state="visible" r:id="rId4"/>
    <sheet name="Conso_chauff_syst_energie" sheetId="4" state="visible" r:id="rId5"/>
    <sheet name="RDT_CLIM" sheetId="5" state="visible" r:id="rId6"/>
    <sheet name="RDT_ECS" sheetId="6" state="visible" r:id="rId7"/>
    <sheet name="Sorties pour Quentin" sheetId="7" state="visible" r:id="rId8"/>
    <sheet name="Feuille8" sheetId="8" state="visible" r:id="rId9"/>
  </sheets>
  <calcPr iterateCount="100" refMode="A1" iterate="false" iterateDelta="0.0001"/>
</workbook>
</file>

<file path=xl/sharedStrings.xml><?xml version="1.0" encoding="utf-8"?>
<sst xmlns="http://schemas.openxmlformats.org/spreadsheetml/2006/main" count="2689" uniqueCount="143">
  <si>
    <t>scenario</t>
  </si>
  <si>
    <t>usage</t>
  </si>
  <si>
    <t>energie</t>
  </si>
  <si>
    <t>2009</t>
  </si>
  <si>
    <t>2015</t>
  </si>
  <si>
    <t>2020</t>
  </si>
  <si>
    <t>2025</t>
  </si>
  <si>
    <t>2030</t>
  </si>
  <si>
    <t>2050</t>
  </si>
  <si>
    <t>2015/2050</t>
  </si>
  <si>
    <t>2015/2050 run1</t>
  </si>
  <si>
    <t>AMS3</t>
  </si>
  <si>
    <t>Autre</t>
  </si>
  <si>
    <t>Electricité</t>
  </si>
  <si>
    <t>Gaz</t>
  </si>
  <si>
    <t>Auxiliaires</t>
  </si>
  <si>
    <t>Fioul</t>
  </si>
  <si>
    <t>Bureautique</t>
  </si>
  <si>
    <t>Urbain</t>
  </si>
  <si>
    <t>Chauffage</t>
  </si>
  <si>
    <t>Autres</t>
  </si>
  <si>
    <t>Climatisation</t>
  </si>
  <si>
    <t>Cuisson</t>
  </si>
  <si>
    <t>Eclairage</t>
  </si>
  <si>
    <t>ECS</t>
  </si>
  <si>
    <t>Froid_alimentaire</t>
  </si>
  <si>
    <t>Process</t>
  </si>
  <si>
    <t>Ventilation</t>
  </si>
  <si>
    <t>BRANCHE</t>
  </si>
  <si>
    <t>Bureaux Administration</t>
  </si>
  <si>
    <t>Café Hôtel Restaurant</t>
  </si>
  <si>
    <t>Commerce</t>
  </si>
  <si>
    <t>Enseignement Recherche</t>
  </si>
  <si>
    <t>Habitat Communautaire</t>
  </si>
  <si>
    <t>Santé Action Sociale</t>
  </si>
  <si>
    <t>Sport Loisir Culture</t>
  </si>
  <si>
    <t>Transport</t>
  </si>
  <si>
    <t>Consommations 2015 en TWh</t>
  </si>
  <si>
    <t>BRANCHE_MEDPRO</t>
  </si>
  <si>
    <t>usage_MEDPRO</t>
  </si>
  <si>
    <t>2015_Autres</t>
  </si>
  <si>
    <t>2015_Electricité</t>
  </si>
  <si>
    <t>2015_Fioul</t>
  </si>
  <si>
    <t>2015_Gaz</t>
  </si>
  <si>
    <t>2015_Urbain</t>
  </si>
  <si>
    <t>Bureaux</t>
  </si>
  <si>
    <t>Autres usages thermiques</t>
  </si>
  <si>
    <t>Elec spécifique</t>
  </si>
  <si>
    <t>Commerces</t>
  </si>
  <si>
    <t>Santé</t>
  </si>
  <si>
    <t>Consommations 2013 en TWh</t>
  </si>
  <si>
    <t>2013_Autres</t>
  </si>
  <si>
    <t>2013_Electricité</t>
  </si>
  <si>
    <t>2013_Fioul</t>
  </si>
  <si>
    <t>2013_Gaz</t>
  </si>
  <si>
    <t>2013_Urbain</t>
  </si>
  <si>
    <t>SYSTEME_CHAUD</t>
  </si>
  <si>
    <t>ENERGIE</t>
  </si>
  <si>
    <t>2010</t>
  </si>
  <si>
    <t>RDT</t>
  </si>
  <si>
    <t>Autre système centralisé</t>
  </si>
  <si>
    <t>Autre système centralisé performant</t>
  </si>
  <si>
    <t>Cassette rayonnante</t>
  </si>
  <si>
    <t>Cassette rayonnante performant</t>
  </si>
  <si>
    <t>Chaudière condensation fioul</t>
  </si>
  <si>
    <t>Chaudière condensation gaz</t>
  </si>
  <si>
    <t>Chaudière fioul</t>
  </si>
  <si>
    <t>Chaudière gaz</t>
  </si>
  <si>
    <t>DRV</t>
  </si>
  <si>
    <t>DRV performant</t>
  </si>
  <si>
    <t>Electrique direct</t>
  </si>
  <si>
    <t>Electrique direct performant</t>
  </si>
  <si>
    <t>PAC</t>
  </si>
  <si>
    <t>PAC performant</t>
  </si>
  <si>
    <t>Rooftop</t>
  </si>
  <si>
    <t>Rooftop performant</t>
  </si>
  <si>
    <t>Tube radiant</t>
  </si>
  <si>
    <t>Tube radiant performant</t>
  </si>
  <si>
    <t>nr</t>
  </si>
  <si>
    <t>PAC/DRV/Rooftop</t>
  </si>
  <si>
    <t>Electrique Joule</t>
  </si>
  <si>
    <t>Chaleur environnement</t>
  </si>
  <si>
    <t>annee</t>
  </si>
  <si>
    <t>COD_ENERGIE</t>
  </si>
  <si>
    <t>CONSO_TOT</t>
  </si>
  <si>
    <t>BESOIN_TOT</t>
  </si>
  <si>
    <t>02</t>
  </si>
  <si>
    <t>AME</t>
  </si>
  <si>
    <t>Conso climatisation PAC/DRV/Rooftop</t>
  </si>
  <si>
    <t>RDT climatisation</t>
  </si>
  <si>
    <t>01</t>
  </si>
  <si>
    <t>03</t>
  </si>
  <si>
    <t>04</t>
  </si>
  <si>
    <t>06</t>
  </si>
  <si>
    <t>RDT CET</t>
  </si>
  <si>
    <t>RDT ECS Elec classique</t>
  </si>
  <si>
    <t>TWh</t>
  </si>
  <si>
    <t>Part CET</t>
  </si>
  <si>
    <t>Part Elec classique</t>
  </si>
  <si>
    <t>RDT recalc</t>
  </si>
  <si>
    <t>CONSO CET</t>
  </si>
  <si>
    <t>CONSO ECS classique</t>
  </si>
  <si>
    <t>S5</t>
  </si>
  <si>
    <t>Électricité</t>
  </si>
  <si>
    <t>PAC/CET</t>
  </si>
  <si>
    <t>Réseau de chaleur</t>
  </si>
  <si>
    <t>Charbon</t>
  </si>
  <si>
    <t>Biomasse</t>
  </si>
  <si>
    <t>Biogaz</t>
  </si>
  <si>
    <t>Pétrole/GPL</t>
  </si>
  <si>
    <t>Renouvelables thermiques</t>
  </si>
  <si>
    <t>Chaleur Environnement</t>
  </si>
  <si>
    <t>Total hors chaleur environnement</t>
  </si>
  <si>
    <t>Total</t>
  </si>
  <si>
    <t>Autre : 50 % charbon, 50 % solaire</t>
  </si>
  <si>
    <t>Autre : 100 % pétrole (GPL?)</t>
  </si>
  <si>
    <t>Electricité spécifique</t>
  </si>
  <si>
    <t>Autres consos (hors elec spé)</t>
  </si>
  <si>
    <t>Autre : 100 % charbon</t>
  </si>
  <si>
    <t>Total modèle</t>
  </si>
  <si>
    <t>Autres (hors CEREN)</t>
  </si>
  <si>
    <t>Total (hors PAC)</t>
  </si>
  <si>
    <t>Mix approx</t>
  </si>
  <si>
    <t>Autre : 30 % charbon, 70 % solaire</t>
  </si>
  <si>
    <t>Autre : 80 % charbon , 20 % électricité</t>
  </si>
  <si>
    <t>Autre : 20% charbon, 80 % solaire</t>
  </si>
  <si>
    <t>Autre : 40 % charbon, 60 % électricité</t>
  </si>
  <si>
    <t>Autre : 100 % solaire</t>
  </si>
  <si>
    <t>Autre : 100 % électricité</t>
  </si>
  <si>
    <t>Mix chauffage</t>
  </si>
  <si>
    <t>Variation 2015/2050 Total hors chaleur</t>
  </si>
  <si>
    <t>Variation 2015/2050 Total</t>
  </si>
  <si>
    <t>Cible AMS</t>
  </si>
  <si>
    <t>PAC/CET avec Chaleur</t>
  </si>
  <si>
    <t>Résultats run3</t>
  </si>
  <si>
    <t>Résultats run2</t>
  </si>
  <si>
    <t>Autres usages (100 % elec)</t>
  </si>
  <si>
    <t>Evalutations hors modèles</t>
  </si>
  <si>
    <t>Consommation hors CEREN AMS</t>
  </si>
  <si>
    <t>Sorties Modèle CGDD</t>
  </si>
  <si>
    <t>PAC élec chauffage</t>
  </si>
  <si>
    <t>CET ECS</t>
  </si>
  <si>
    <t>Total Chaleur Environnement</t>
  </si>
</sst>
</file>

<file path=xl/styles.xml><?xml version="1.0" encoding="utf-8"?>
<styleSheet xmlns="http://schemas.openxmlformats.org/spreadsheetml/2006/main">
  <numFmts count="11">
    <numFmt numFmtId="164" formatCode="GENERAL"/>
    <numFmt numFmtId="165" formatCode="MM/DD/YYYY\ HH:MM:SS"/>
    <numFmt numFmtId="166" formatCode="0.00%"/>
    <numFmt numFmtId="167" formatCode="0"/>
    <numFmt numFmtId="168" formatCode="0.0"/>
    <numFmt numFmtId="169" formatCode="0.0000"/>
    <numFmt numFmtId="170" formatCode="0.00"/>
    <numFmt numFmtId="171" formatCode="0%"/>
    <numFmt numFmtId="172" formatCode="#,##0.0"/>
    <numFmt numFmtId="173" formatCode="&quot;VRAI&quot;;&quot;VRAI&quot;;&quot;FAUX&quot;"/>
    <numFmt numFmtId="174" formatCode="0.000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C0C0C0"/>
        <bgColor rgb="FFCCCCFF"/>
      </patternFill>
    </fill>
    <fill>
      <patternFill patternType="solid">
        <fgColor rgb="FFFFFF99"/>
        <bgColor rgb="FFFFFFCC"/>
      </patternFill>
    </fill>
    <fill>
      <patternFill patternType="solid">
        <fgColor rgb="FF99FFFF"/>
        <bgColor rgb="FFCCFFFF"/>
      </patternFill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35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2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2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3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2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</cellStyleXfs>
  <cellXfs count="5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22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24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23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25" applyFont="true" applyBorder="false" applyAlignment="false" applyProtection="false">
      <alignment horizontal="general" vertical="bottom" textRotation="0" wrapText="true" indent="0" shrinkToFit="false"/>
      <protection locked="true" hidden="false"/>
    </xf>
    <xf numFmtId="164" fontId="0" fillId="3" borderId="0" xfId="26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26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26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26" applyFont="true" applyBorder="false" applyAlignment="false" applyProtection="false">
      <alignment horizontal="general" vertical="bottom" textRotation="0" wrapText="tru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27" applyFont="true" applyBorder="false" applyAlignment="false" applyProtection="false">
      <alignment horizontal="general" vertical="bottom" textRotation="0" wrapText="true" indent="0" shrinkToFit="false"/>
      <protection locked="true" hidden="false"/>
    </xf>
    <xf numFmtId="164" fontId="0" fillId="3" borderId="0" xfId="28" applyFont="true" applyBorder="false" applyAlignment="false" applyProtection="false">
      <alignment horizontal="general" vertical="bottom" textRotation="0" wrapText="true" indent="0" shrinkToFit="false"/>
      <protection locked="true" hidden="false"/>
    </xf>
    <xf numFmtId="164" fontId="0" fillId="0" borderId="0" xfId="29" applyFont="false" applyBorder="false" applyAlignment="false" applyProtection="false">
      <alignment horizontal="general" vertical="bottom" textRotation="0" wrapText="tru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30" applyFont="false" applyBorder="false" applyAlignment="false" applyProtection="false">
      <alignment horizontal="general" vertical="bottom" textRotation="0" wrapText="tru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31" applyFont="true" applyBorder="false" applyAlignment="fals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28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25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32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70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71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1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5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0" fillId="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2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3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71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1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1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33" applyFont="true" applyBorder="false" applyAlignment="false" applyProtection="false">
      <alignment horizontal="general" vertical="bottom" textRotation="0" wrapText="true" indent="0" shrinkToFit="false"/>
      <protection locked="true" hidden="false"/>
    </xf>
    <xf numFmtId="164" fontId="0" fillId="0" borderId="0" xfId="34" applyFont="false" applyBorder="false" applyAlignment="false" applyProtection="false">
      <alignment horizontal="general" vertical="bottom" textRotation="0" wrapText="tru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1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XLConnect.Boolean" xfId="20" builtinId="54" customBuiltin="true"/>
    <cellStyle name="XLConnect.DateTime" xfId="21" builtinId="54" customBuiltin="true"/>
    <cellStyle name="XLConnect.Header" xfId="22" builtinId="54" customBuiltin="true"/>
    <cellStyle name="XLConnect.Numeric" xfId="23" builtinId="54" customBuiltin="true"/>
    <cellStyle name="XLConnect.String" xfId="24" builtinId="54" customBuiltin="true"/>
    <cellStyle name="Excel Built-in Excel Built-in Excel Built-in Excel Built-in Excel Built-in Excel Built-in Excel Built-in Excel Built-in Excel Built-in Excel Built-in Excel Built-in Excel Built-in Excel Built-in XLConnect.String" xfId="25" builtinId="54" customBuiltin="true"/>
    <cellStyle name="Excel Built-in Excel Built-in Excel Built-in Excel Built-in Excel Built-in Excel Built-in Excel Built-in Excel Built-in Excel Built-in Excel Built-in Excel Built-in Excel Built-in Excel Built-in Excel Built-in Excel Built-in Excel Built-in Excel Built-in TableStyleLight1" xfId="26" builtinId="54" customBuiltin="true"/>
    <cellStyle name="Excel Built-in Excel Built-in XLConnect.Header" xfId="27" builtinId="54" customBuiltin="true"/>
    <cellStyle name="Excel Built-in Excel Built-in Excel Built-in Excel Built-in Excel Built-in Excel Built-in Excel Built-in Excel Built-in Excel Built-in Excel Built-in Excel Built-in Excel Built-in Excel Built-in XLConnect.Header" xfId="28" builtinId="54" customBuiltin="true"/>
    <cellStyle name="Excel Built-in Excel Built-in XLConnect.Numeric" xfId="29" builtinId="54" customBuiltin="true"/>
    <cellStyle name="Excel Built-in Excel Built-in Excel Built-in Excel Built-in Excel Built-in Excel Built-in Excel Built-in Excel Built-in Excel Built-in Excel Built-in Excel Built-in Excel Built-in Excel Built-in Excel Built-in Excel Built-in XLConnect.Numeric" xfId="30" builtinId="54" customBuiltin="true"/>
    <cellStyle name="Excel Built-in Excel Built-in XLConnect.String" xfId="31" builtinId="54" customBuiltin="true"/>
    <cellStyle name="Excel Built-in Excel Built-in Excel Built-in Excel Built-in Excel Built-in Excel Built-in Excel Built-in Excel Built-in Excel Built-in Excel Built-in Excel Built-in Excel Built-in Excel Built-in XLConnect.Numeric" xfId="32" builtinId="54" customBuiltin="true"/>
    <cellStyle name="Excel Built-in Excel Built-in Excel Built-in Excel Built-in Excel Built-in Excel Built-in Excel Built-in Excel Built-in Excel Built-in XLConnect.Header" xfId="33" builtinId="54" customBuiltin="true"/>
    <cellStyle name="Excel Built-in Excel Built-in Excel Built-in Excel Built-in Excel Built-in Excel Built-in Excel Built-in Excel Built-in Excel Built-in XLConnect.String" xfId="34" builtinId="54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99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393120</xdr:colOff>
      <xdr:row>40</xdr:row>
      <xdr:rowOff>32760</xdr:rowOff>
    </xdr:from>
    <xdr:to>
      <xdr:col>8</xdr:col>
      <xdr:colOff>393120</xdr:colOff>
      <xdr:row>42</xdr:row>
      <xdr:rowOff>34200</xdr:rowOff>
    </xdr:to>
    <xdr:sp>
      <xdr:nvSpPr>
        <xdr:cNvPr id="0" name="Line 1"/>
        <xdr:cNvSpPr/>
      </xdr:nvSpPr>
      <xdr:spPr>
        <a:xfrm>
          <a:off x="8625600" y="8748000"/>
          <a:ext cx="0" cy="325080"/>
        </a:xfrm>
        <a:prstGeom prst="line">
          <a:avLst/>
        </a:prstGeom>
        <a:ln>
          <a:solidFill>
            <a:srgbClr val="0000ff"/>
          </a:solidFill>
          <a:headEnd len="med" type="triangle" w="med"/>
          <a:tailEnd len="med" type="triangle" w="med"/>
        </a:ln>
      </xdr:spPr>
    </xdr:sp>
    <xdr:clientData/>
  </xdr:twoCellAnchor>
  <xdr:twoCellAnchor editAs="oneCell">
    <xdr:from>
      <xdr:col>8</xdr:col>
      <xdr:colOff>393120</xdr:colOff>
      <xdr:row>40</xdr:row>
      <xdr:rowOff>32760</xdr:rowOff>
    </xdr:from>
    <xdr:to>
      <xdr:col>8</xdr:col>
      <xdr:colOff>393120</xdr:colOff>
      <xdr:row>44</xdr:row>
      <xdr:rowOff>35280</xdr:rowOff>
    </xdr:to>
    <xdr:sp>
      <xdr:nvSpPr>
        <xdr:cNvPr id="1" name="Line 1"/>
        <xdr:cNvSpPr/>
      </xdr:nvSpPr>
      <xdr:spPr>
        <a:xfrm>
          <a:off x="8625600" y="8748000"/>
          <a:ext cx="0" cy="650160"/>
        </a:xfrm>
        <a:prstGeom prst="line">
          <a:avLst/>
        </a:prstGeom>
        <a:ln>
          <a:solidFill>
            <a:srgbClr val="0000ff"/>
          </a:solidFill>
          <a:headEnd len="med" type="triangle" w="med"/>
          <a:tailEnd len="med" type="triangle" w="med"/>
        </a:ln>
      </xdr:spPr>
    </xdr:sp>
    <xdr:clientData/>
  </xdr:twoCellAnchor>
  <xdr:twoCellAnchor editAs="oneCell">
    <xdr:from>
      <xdr:col>8</xdr:col>
      <xdr:colOff>393120</xdr:colOff>
      <xdr:row>40</xdr:row>
      <xdr:rowOff>32760</xdr:rowOff>
    </xdr:from>
    <xdr:to>
      <xdr:col>28</xdr:col>
      <xdr:colOff>392760</xdr:colOff>
      <xdr:row>40</xdr:row>
      <xdr:rowOff>32760</xdr:rowOff>
    </xdr:to>
    <xdr:sp>
      <xdr:nvSpPr>
        <xdr:cNvPr id="2" name="Line 1"/>
        <xdr:cNvSpPr/>
      </xdr:nvSpPr>
      <xdr:spPr>
        <a:xfrm>
          <a:off x="8625600" y="8748000"/>
          <a:ext cx="17857800" cy="0"/>
        </a:xfrm>
        <a:prstGeom prst="line">
          <a:avLst/>
        </a:prstGeom>
        <a:ln>
          <a:solidFill>
            <a:srgbClr val="0000ff"/>
          </a:solidFill>
          <a:headEnd len="med" type="triangle" w="med"/>
          <a:tailEnd len="med" type="triangle" w="med"/>
        </a:ln>
      </xdr:spPr>
    </xdr:sp>
    <xdr:clientData/>
  </xdr:twoCellAnchor>
  <xdr:twoCellAnchor editAs="oneCell">
    <xdr:from>
      <xdr:col>8</xdr:col>
      <xdr:colOff>393120</xdr:colOff>
      <xdr:row>37</xdr:row>
      <xdr:rowOff>159120</xdr:rowOff>
    </xdr:from>
    <xdr:to>
      <xdr:col>8</xdr:col>
      <xdr:colOff>753120</xdr:colOff>
      <xdr:row>40</xdr:row>
      <xdr:rowOff>32760</xdr:rowOff>
    </xdr:to>
    <xdr:sp>
      <xdr:nvSpPr>
        <xdr:cNvPr id="3" name="Line 1"/>
        <xdr:cNvSpPr/>
      </xdr:nvSpPr>
      <xdr:spPr>
        <a:xfrm flipV="1">
          <a:off x="8625600" y="8388000"/>
          <a:ext cx="360000" cy="360000"/>
        </a:xfrm>
        <a:prstGeom prst="line">
          <a:avLst/>
        </a:prstGeom>
        <a:ln>
          <a:solidFill>
            <a:srgbClr val="0000ff"/>
          </a:solidFill>
          <a:headEnd len="med" type="triangle" w="med"/>
          <a:tailEnd len="med" type="triangle" w="med"/>
        </a:ln>
      </xdr:spPr>
    </xdr:sp>
    <xdr:clientData/>
  </xdr:twoCellAnchor>
  <xdr:twoCellAnchor editAs="oneCell">
    <xdr:from>
      <xdr:col>8</xdr:col>
      <xdr:colOff>393120</xdr:colOff>
      <xdr:row>42</xdr:row>
      <xdr:rowOff>34200</xdr:rowOff>
    </xdr:from>
    <xdr:to>
      <xdr:col>28</xdr:col>
      <xdr:colOff>392760</xdr:colOff>
      <xdr:row>42</xdr:row>
      <xdr:rowOff>34200</xdr:rowOff>
    </xdr:to>
    <xdr:sp>
      <xdr:nvSpPr>
        <xdr:cNvPr id="4" name="Line 1"/>
        <xdr:cNvSpPr/>
      </xdr:nvSpPr>
      <xdr:spPr>
        <a:xfrm>
          <a:off x="8625600" y="9073080"/>
          <a:ext cx="17857800" cy="0"/>
        </a:xfrm>
        <a:prstGeom prst="line">
          <a:avLst/>
        </a:prstGeom>
        <a:ln>
          <a:solidFill>
            <a:srgbClr val="0000ff"/>
          </a:solidFill>
          <a:headEnd len="med" type="triangle" w="med"/>
          <a:tailEnd len="med" type="triangle" w="med"/>
        </a:ln>
      </xdr:spPr>
    </xdr:sp>
    <xdr:clientData/>
  </xdr:twoCellAnchor>
  <xdr:twoCellAnchor editAs="oneCell">
    <xdr:from>
      <xdr:col>8</xdr:col>
      <xdr:colOff>393120</xdr:colOff>
      <xdr:row>39</xdr:row>
      <xdr:rowOff>159840</xdr:rowOff>
    </xdr:from>
    <xdr:to>
      <xdr:col>8</xdr:col>
      <xdr:colOff>753120</xdr:colOff>
      <xdr:row>42</xdr:row>
      <xdr:rowOff>34200</xdr:rowOff>
    </xdr:to>
    <xdr:sp>
      <xdr:nvSpPr>
        <xdr:cNvPr id="5" name="Line 1"/>
        <xdr:cNvSpPr/>
      </xdr:nvSpPr>
      <xdr:spPr>
        <a:xfrm flipV="1">
          <a:off x="8625600" y="8713080"/>
          <a:ext cx="360000" cy="360000"/>
        </a:xfrm>
        <a:prstGeom prst="line">
          <a:avLst/>
        </a:prstGeom>
        <a:ln>
          <a:solidFill>
            <a:srgbClr val="0000ff"/>
          </a:solidFill>
          <a:headEnd len="med" type="triangle" w="med"/>
          <a:tailEnd len="med" type="triangle" w="med"/>
        </a:ln>
      </xdr:spPr>
    </xdr:sp>
    <xdr:clientData/>
  </xdr:twoCellAnchor>
  <xdr:twoCellAnchor editAs="oneCell">
    <xdr:from>
      <xdr:col>8</xdr:col>
      <xdr:colOff>393120</xdr:colOff>
      <xdr:row>41</xdr:row>
      <xdr:rowOff>160920</xdr:rowOff>
    </xdr:from>
    <xdr:to>
      <xdr:col>8</xdr:col>
      <xdr:colOff>753120</xdr:colOff>
      <xdr:row>44</xdr:row>
      <xdr:rowOff>35280</xdr:rowOff>
    </xdr:to>
    <xdr:sp>
      <xdr:nvSpPr>
        <xdr:cNvPr id="6" name="Line 1"/>
        <xdr:cNvSpPr/>
      </xdr:nvSpPr>
      <xdr:spPr>
        <a:xfrm flipV="1">
          <a:off x="8625600" y="9038160"/>
          <a:ext cx="360000" cy="360000"/>
        </a:xfrm>
        <a:prstGeom prst="line">
          <a:avLst/>
        </a:prstGeom>
        <a:ln>
          <a:solidFill>
            <a:srgbClr val="0000ff"/>
          </a:solidFill>
          <a:headEnd len="med" type="triangle" w="med"/>
          <a:tailEnd len="med" type="triangle" w="med"/>
        </a:ln>
      </xdr:spPr>
    </xdr:sp>
    <xdr:clientData/>
  </xdr:twoCellAnchor>
  <xdr:twoCellAnchor editAs="oneCell">
    <xdr:from>
      <xdr:col>8</xdr:col>
      <xdr:colOff>393120</xdr:colOff>
      <xdr:row>40</xdr:row>
      <xdr:rowOff>32760</xdr:rowOff>
    </xdr:from>
    <xdr:to>
      <xdr:col>28</xdr:col>
      <xdr:colOff>392760</xdr:colOff>
      <xdr:row>44</xdr:row>
      <xdr:rowOff>35280</xdr:rowOff>
    </xdr:to>
    <xdr:sp>
      <xdr:nvSpPr>
        <xdr:cNvPr id="7" name="Line 1"/>
        <xdr:cNvSpPr/>
      </xdr:nvSpPr>
      <xdr:spPr>
        <a:xfrm flipH="1">
          <a:off x="8625600" y="8748000"/>
          <a:ext cx="17857800" cy="650160"/>
        </a:xfrm>
        <a:prstGeom prst="line">
          <a:avLst/>
        </a:prstGeom>
        <a:ln>
          <a:solidFill>
            <a:srgbClr val="0000ff"/>
          </a:solidFill>
          <a:headEnd len="med" type="triangle" w="med"/>
          <a:tailEnd len="med" type="triangle" w="med"/>
        </a:ln>
      </xdr:spPr>
    </xdr:sp>
    <xdr:clientData/>
  </xdr:twoCellAnchor>
</xdr:wsDr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5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M11" activeCellId="0" sqref="M11"/>
    </sheetView>
  </sheetViews>
  <sheetFormatPr defaultRowHeight="12.75"/>
  <cols>
    <col collapsed="false" hidden="false" max="1" min="1" style="0" width="33.7142857142857"/>
    <col collapsed="false" hidden="false" max="2" min="2" style="0" width="19.7091836734694"/>
    <col collapsed="false" hidden="false" max="10" min="3" style="0" width="11.5714285714286"/>
    <col collapsed="false" hidden="false" max="11" min="11" style="0" width="17.469387755102"/>
    <col collapsed="false" hidden="false" max="12" min="12" style="0" width="11.5714285714286"/>
    <col collapsed="false" hidden="false" max="13" min="13" style="0" width="16.7040816326531"/>
    <col collapsed="false" hidden="false" max="1025" min="14" style="0" width="11.5714285714286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L1" s="0" t="s">
        <v>9</v>
      </c>
      <c r="M1" s="0" t="s">
        <v>10</v>
      </c>
    </row>
    <row r="2" customFormat="false" ht="12.8" hidden="false" customHeight="false" outlineLevel="0" collapsed="false">
      <c r="A2" s="2" t="s">
        <v>11</v>
      </c>
      <c r="B2" s="2" t="s">
        <v>12</v>
      </c>
      <c r="C2" s="2" t="s">
        <v>13</v>
      </c>
      <c r="D2" s="3" t="n">
        <v>6.0791570898897</v>
      </c>
      <c r="E2" s="3" t="n">
        <v>8.8789881517377</v>
      </c>
      <c r="F2" s="3" t="n">
        <v>10.6077628284675</v>
      </c>
      <c r="G2" s="3" t="n">
        <v>11.4793898529463</v>
      </c>
      <c r="H2" s="3" t="n">
        <v>12.1456122252898</v>
      </c>
      <c r="I2" s="3" t="n">
        <v>0</v>
      </c>
      <c r="K2" s="4" t="s">
        <v>12</v>
      </c>
      <c r="L2" s="0" t="n">
        <f aca="false">SUMIFS(I2:I56,B2:B56,$K2)/SUMIFS(E2:E56,B2:B56,$K2)</f>
        <v>0</v>
      </c>
      <c r="M2" s="0" t="n">
        <v>1.14961863087029</v>
      </c>
    </row>
    <row r="3" customFormat="false" ht="12.8" hidden="false" customHeight="false" outlineLevel="0" collapsed="false">
      <c r="A3" s="2" t="s">
        <v>11</v>
      </c>
      <c r="B3" s="2" t="s">
        <v>12</v>
      </c>
      <c r="C3" s="2" t="s">
        <v>14</v>
      </c>
      <c r="D3" s="3" t="n">
        <v>3.0083180403482</v>
      </c>
      <c r="E3" s="3" t="n">
        <v>2.5572921097845</v>
      </c>
      <c r="F3" s="3" t="n">
        <v>2.2363982674448</v>
      </c>
      <c r="G3" s="3" t="n">
        <v>1.911845601783</v>
      </c>
      <c r="H3" s="3" t="n">
        <v>1.6393658691369</v>
      </c>
      <c r="I3" s="3" t="n">
        <v>0</v>
      </c>
      <c r="K3" s="4" t="s">
        <v>15</v>
      </c>
      <c r="L3" s="0" t="n">
        <f aca="false">SUMIFS(I2:I56,B2:B56,$K3)/SUMIFS(E2:E56,B2:B56,$K3)</f>
        <v>0</v>
      </c>
      <c r="M3" s="0" t="n">
        <v>0.812458613680636</v>
      </c>
    </row>
    <row r="4" customFormat="false" ht="12.8" hidden="false" customHeight="false" outlineLevel="0" collapsed="false">
      <c r="A4" s="2" t="s">
        <v>11</v>
      </c>
      <c r="B4" s="2" t="s">
        <v>12</v>
      </c>
      <c r="C4" s="2" t="s">
        <v>16</v>
      </c>
      <c r="D4" s="3" t="n">
        <v>4.7065148885455</v>
      </c>
      <c r="E4" s="3" t="n">
        <v>3.4061092111071</v>
      </c>
      <c r="F4" s="3" t="n">
        <v>2.6453672230497</v>
      </c>
      <c r="G4" s="3" t="n">
        <v>2.0369215145223</v>
      </c>
      <c r="H4" s="3" t="n">
        <v>1.5762285848142</v>
      </c>
      <c r="I4" s="3" t="n">
        <v>0</v>
      </c>
      <c r="K4" s="4" t="s">
        <v>17</v>
      </c>
      <c r="L4" s="0" t="n">
        <f aca="false">SUMIFS(I2:I56,B2:B56,$K4)/SUMIFS(E2:E56,B2:B56,$K4)</f>
        <v>0</v>
      </c>
      <c r="M4" s="0" t="n">
        <v>1.2993730370403</v>
      </c>
    </row>
    <row r="5" customFormat="false" ht="12.8" hidden="false" customHeight="false" outlineLevel="0" collapsed="false">
      <c r="A5" s="2" t="s">
        <v>11</v>
      </c>
      <c r="B5" s="2" t="s">
        <v>12</v>
      </c>
      <c r="C5" s="2" t="s">
        <v>18</v>
      </c>
      <c r="D5" s="3" t="n">
        <v>0</v>
      </c>
      <c r="E5" s="3" t="n">
        <v>0</v>
      </c>
      <c r="F5" s="3" t="n">
        <v>0</v>
      </c>
      <c r="G5" s="3" t="n">
        <v>0</v>
      </c>
      <c r="H5" s="3" t="n">
        <v>0</v>
      </c>
      <c r="I5" s="3" t="n">
        <v>0</v>
      </c>
      <c r="K5" s="4" t="s">
        <v>19</v>
      </c>
      <c r="L5" s="0" t="n">
        <f aca="false">SUMIFS($I$2:$I$56,$B$2:$B$56,K5)/SUMIFS($E$2:$E$56,$B$2:$B$56,K5)</f>
        <v>0</v>
      </c>
      <c r="M5" s="0" t="n">
        <v>0.399919831671957</v>
      </c>
    </row>
    <row r="6" customFormat="false" ht="12.8" hidden="false" customHeight="false" outlineLevel="0" collapsed="false">
      <c r="A6" s="2" t="s">
        <v>11</v>
      </c>
      <c r="B6" s="2" t="s">
        <v>12</v>
      </c>
      <c r="C6" s="2" t="s">
        <v>20</v>
      </c>
      <c r="D6" s="3" t="n">
        <v>1.5091894714376</v>
      </c>
      <c r="E6" s="3" t="n">
        <v>1.2866889215937</v>
      </c>
      <c r="F6" s="3" t="n">
        <v>1.1251678378011</v>
      </c>
      <c r="G6" s="3" t="n">
        <v>0.9592328371972</v>
      </c>
      <c r="H6" s="3" t="n">
        <v>0.8198829889205</v>
      </c>
      <c r="I6" s="3" t="n">
        <v>0</v>
      </c>
      <c r="K6" s="4" t="s">
        <v>21</v>
      </c>
      <c r="L6" s="0" t="n">
        <f aca="false">SUMIFS(I2:I56,B2:B56,$K6)/SUMIFS(E2:E56,B2:B56,$K6)</f>
        <v>0</v>
      </c>
      <c r="M6" s="0" t="n">
        <v>1.05304851834969</v>
      </c>
    </row>
    <row r="7" customFormat="false" ht="12.8" hidden="false" customHeight="false" outlineLevel="0" collapsed="false">
      <c r="A7" s="2" t="s">
        <v>11</v>
      </c>
      <c r="B7" s="2" t="s">
        <v>15</v>
      </c>
      <c r="C7" s="2" t="s">
        <v>13</v>
      </c>
      <c r="D7" s="3" t="n">
        <v>4.9206550760369</v>
      </c>
      <c r="E7" s="3" t="n">
        <v>5.6582719124568</v>
      </c>
      <c r="F7" s="3" t="n">
        <v>5.6826105994032</v>
      </c>
      <c r="G7" s="3" t="n">
        <v>5.6198827030661</v>
      </c>
      <c r="H7" s="3" t="n">
        <v>5.4410999150788</v>
      </c>
      <c r="I7" s="3" t="n">
        <v>0</v>
      </c>
      <c r="K7" s="4" t="s">
        <v>22</v>
      </c>
      <c r="L7" s="0" t="n">
        <f aca="false">SUMIFS(I2:I56,B2:B56,$K7)/SUMIFS(E2:E56,B2:B56,$K7)</f>
        <v>0</v>
      </c>
      <c r="M7" s="0" t="n">
        <v>1.1877860635126</v>
      </c>
    </row>
    <row r="8" customFormat="false" ht="12.8" hidden="false" customHeight="false" outlineLevel="0" collapsed="false">
      <c r="A8" s="2" t="s">
        <v>11</v>
      </c>
      <c r="B8" s="2" t="s">
        <v>15</v>
      </c>
      <c r="C8" s="2" t="s">
        <v>14</v>
      </c>
      <c r="D8" s="3" t="n">
        <v>0</v>
      </c>
      <c r="E8" s="3" t="n">
        <v>0</v>
      </c>
      <c r="F8" s="3" t="n">
        <v>0</v>
      </c>
      <c r="G8" s="3" t="n">
        <v>0</v>
      </c>
      <c r="H8" s="3" t="n">
        <v>0</v>
      </c>
      <c r="I8" s="3" t="n">
        <v>0</v>
      </c>
      <c r="K8" s="4" t="s">
        <v>23</v>
      </c>
      <c r="L8" s="0" t="n">
        <f aca="false">SUMIFS(I2:I56,B2:B56,$K8)/SUMIFS(E2:E56,B2:B56,$K8)</f>
        <v>0</v>
      </c>
      <c r="M8" s="0" t="n">
        <v>0.604174618033936</v>
      </c>
    </row>
    <row r="9" customFormat="false" ht="12.8" hidden="false" customHeight="false" outlineLevel="0" collapsed="false">
      <c r="A9" s="2" t="s">
        <v>11</v>
      </c>
      <c r="B9" s="2" t="s">
        <v>15</v>
      </c>
      <c r="C9" s="2" t="s">
        <v>16</v>
      </c>
      <c r="D9" s="3" t="n">
        <v>0</v>
      </c>
      <c r="E9" s="3" t="n">
        <v>0</v>
      </c>
      <c r="F9" s="3" t="n">
        <v>0</v>
      </c>
      <c r="G9" s="3" t="n">
        <v>0</v>
      </c>
      <c r="H9" s="3" t="n">
        <v>0</v>
      </c>
      <c r="I9" s="3" t="n">
        <v>0</v>
      </c>
      <c r="K9" s="4" t="s">
        <v>24</v>
      </c>
      <c r="L9" s="0" t="n">
        <f aca="false">SUMIFS(I2:I56,B2:B56,$K9)/SUMIFS(E2:E56,B2:B56,$K9)</f>
        <v>0</v>
      </c>
      <c r="M9" s="0" t="n">
        <v>0.688063861191926</v>
      </c>
    </row>
    <row r="10" customFormat="false" ht="12.8" hidden="false" customHeight="false" outlineLevel="0" collapsed="false">
      <c r="A10" s="2" t="s">
        <v>11</v>
      </c>
      <c r="B10" s="2" t="s">
        <v>15</v>
      </c>
      <c r="C10" s="2" t="s">
        <v>18</v>
      </c>
      <c r="D10" s="3" t="n">
        <v>0</v>
      </c>
      <c r="E10" s="3" t="n">
        <v>0</v>
      </c>
      <c r="F10" s="3" t="n">
        <v>0</v>
      </c>
      <c r="G10" s="3" t="n">
        <v>0</v>
      </c>
      <c r="H10" s="3" t="n">
        <v>0</v>
      </c>
      <c r="I10" s="3" t="n">
        <v>0</v>
      </c>
      <c r="K10" s="4" t="s">
        <v>25</v>
      </c>
      <c r="L10" s="0" t="n">
        <f aca="false">SUMIFS(I2:I56,B2:B56,$K10)/SUMIFS(E2:E56,B2:B56,$K10)</f>
        <v>0</v>
      </c>
      <c r="M10" s="0" t="n">
        <v>0.822680775929275</v>
      </c>
    </row>
    <row r="11" customFormat="false" ht="14.9" hidden="false" customHeight="false" outlineLevel="0" collapsed="false">
      <c r="A11" s="2" t="s">
        <v>11</v>
      </c>
      <c r="B11" s="2" t="s">
        <v>15</v>
      </c>
      <c r="C11" s="2" t="s">
        <v>20</v>
      </c>
      <c r="D11" s="3" t="n">
        <v>0</v>
      </c>
      <c r="E11" s="3" t="n">
        <v>0</v>
      </c>
      <c r="F11" s="3" t="n">
        <v>0</v>
      </c>
      <c r="G11" s="3" t="n">
        <v>0</v>
      </c>
      <c r="H11" s="3" t="n">
        <v>0</v>
      </c>
      <c r="I11" s="3" t="n">
        <v>0</v>
      </c>
      <c r="K11" s="4" t="s">
        <v>26</v>
      </c>
      <c r="L11" s="0" t="n">
        <f aca="false">SUMIFS(I2:I56,B2:B56,$K11)/SUMIFS(E2:E56,B2:B56,$K11)</f>
        <v>0</v>
      </c>
      <c r="M11" s="0" t="n">
        <v>1.07226000494801</v>
      </c>
    </row>
    <row r="12" customFormat="false" ht="14.9" hidden="false" customHeight="false" outlineLevel="0" collapsed="false">
      <c r="A12" s="2" t="s">
        <v>11</v>
      </c>
      <c r="B12" s="2" t="s">
        <v>17</v>
      </c>
      <c r="C12" s="2" t="s">
        <v>13</v>
      </c>
      <c r="D12" s="3" t="n">
        <v>9.1684083833807</v>
      </c>
      <c r="E12" s="3" t="n">
        <v>10.5406316064033</v>
      </c>
      <c r="F12" s="3" t="n">
        <v>11.4746887034283</v>
      </c>
      <c r="G12" s="3" t="n">
        <v>10.6625239282789</v>
      </c>
      <c r="H12" s="3" t="n">
        <v>9.923773684509</v>
      </c>
      <c r="I12" s="3" t="n">
        <v>0</v>
      </c>
      <c r="K12" s="4" t="s">
        <v>27</v>
      </c>
      <c r="L12" s="0" t="n">
        <f aca="false">SUMIFS(I2:I56,B2:B56,$K12)/SUMIFS(E2:E56,B2:B56,$K12)</f>
        <v>0</v>
      </c>
      <c r="M12" s="0" t="n">
        <v>1.22936766026793</v>
      </c>
    </row>
    <row r="13" customFormat="false" ht="12.75" hidden="false" customHeight="false" outlineLevel="0" collapsed="false">
      <c r="A13" s="2" t="s">
        <v>11</v>
      </c>
      <c r="B13" s="2" t="s">
        <v>17</v>
      </c>
      <c r="C13" s="2" t="s">
        <v>14</v>
      </c>
      <c r="D13" s="3" t="n">
        <v>0</v>
      </c>
      <c r="E13" s="3" t="n">
        <v>0</v>
      </c>
      <c r="F13" s="3" t="n">
        <v>0</v>
      </c>
      <c r="G13" s="3" t="n">
        <v>0</v>
      </c>
      <c r="H13" s="3" t="n">
        <v>0</v>
      </c>
      <c r="I13" s="3" t="n">
        <v>0</v>
      </c>
    </row>
    <row r="14" customFormat="false" ht="12.75" hidden="false" customHeight="false" outlineLevel="0" collapsed="false">
      <c r="A14" s="2" t="s">
        <v>11</v>
      </c>
      <c r="B14" s="2" t="s">
        <v>17</v>
      </c>
      <c r="C14" s="2" t="s">
        <v>16</v>
      </c>
      <c r="D14" s="3" t="n">
        <v>0</v>
      </c>
      <c r="E14" s="3" t="n">
        <v>0</v>
      </c>
      <c r="F14" s="3" t="n">
        <v>0</v>
      </c>
      <c r="G14" s="3" t="n">
        <v>0</v>
      </c>
      <c r="H14" s="3" t="n">
        <v>0</v>
      </c>
      <c r="I14" s="3" t="n">
        <v>0</v>
      </c>
    </row>
    <row r="15" customFormat="false" ht="12.75" hidden="false" customHeight="false" outlineLevel="0" collapsed="false">
      <c r="A15" s="2" t="s">
        <v>11</v>
      </c>
      <c r="B15" s="2" t="s">
        <v>17</v>
      </c>
      <c r="C15" s="2" t="s">
        <v>18</v>
      </c>
      <c r="D15" s="3" t="n">
        <v>0</v>
      </c>
      <c r="E15" s="3" t="n">
        <v>0</v>
      </c>
      <c r="F15" s="3" t="n">
        <v>0</v>
      </c>
      <c r="G15" s="3" t="n">
        <v>0</v>
      </c>
      <c r="H15" s="3" t="n">
        <v>0</v>
      </c>
      <c r="I15" s="3" t="n">
        <v>0</v>
      </c>
    </row>
    <row r="16" customFormat="false" ht="12.75" hidden="false" customHeight="false" outlineLevel="0" collapsed="false">
      <c r="A16" s="2" t="s">
        <v>11</v>
      </c>
      <c r="B16" s="2" t="s">
        <v>17</v>
      </c>
      <c r="C16" s="2" t="s">
        <v>20</v>
      </c>
      <c r="D16" s="3" t="n">
        <v>0</v>
      </c>
      <c r="E16" s="3" t="n">
        <v>0</v>
      </c>
      <c r="F16" s="3" t="n">
        <v>0</v>
      </c>
      <c r="G16" s="3" t="n">
        <v>0</v>
      </c>
      <c r="H16" s="3" t="n">
        <v>0</v>
      </c>
      <c r="I16" s="3" t="n">
        <v>0</v>
      </c>
    </row>
    <row r="17" customFormat="false" ht="12.75" hidden="false" customHeight="false" outlineLevel="0" collapsed="false">
      <c r="A17" s="2" t="s">
        <v>11</v>
      </c>
      <c r="B17" s="2" t="s">
        <v>19</v>
      </c>
      <c r="C17" s="2" t="s">
        <v>13</v>
      </c>
      <c r="D17" s="3" t="n">
        <v>18.1231218519064</v>
      </c>
      <c r="E17" s="3" t="n">
        <v>17.8389696950335</v>
      </c>
      <c r="F17" s="3" t="n">
        <v>16.4280353599959</v>
      </c>
      <c r="G17" s="3" t="n">
        <v>16.1919668944175</v>
      </c>
      <c r="H17" s="3" t="n">
        <v>16.6706558103344</v>
      </c>
      <c r="I17" s="3" t="n">
        <v>0</v>
      </c>
    </row>
    <row r="18" customFormat="false" ht="12.75" hidden="false" customHeight="false" outlineLevel="0" collapsed="false">
      <c r="A18" s="2" t="s">
        <v>11</v>
      </c>
      <c r="B18" s="2" t="s">
        <v>19</v>
      </c>
      <c r="C18" s="2" t="s">
        <v>14</v>
      </c>
      <c r="D18" s="3" t="n">
        <v>53.814126684671</v>
      </c>
      <c r="E18" s="3" t="n">
        <v>55.1774071232783</v>
      </c>
      <c r="F18" s="3" t="n">
        <v>48.9801580742914</v>
      </c>
      <c r="G18" s="3" t="n">
        <v>40.7929563802135</v>
      </c>
      <c r="H18" s="3" t="n">
        <v>29.9709616363932</v>
      </c>
      <c r="I18" s="3" t="n">
        <v>0</v>
      </c>
    </row>
    <row r="19" customFormat="false" ht="12.75" hidden="false" customHeight="false" outlineLevel="0" collapsed="false">
      <c r="A19" s="2" t="s">
        <v>11</v>
      </c>
      <c r="B19" s="2" t="s">
        <v>19</v>
      </c>
      <c r="C19" s="2" t="s">
        <v>16</v>
      </c>
      <c r="D19" s="3" t="n">
        <v>28.560264679199</v>
      </c>
      <c r="E19" s="3" t="n">
        <v>21.1062959004395</v>
      </c>
      <c r="F19" s="3" t="n">
        <v>14.4357438190519</v>
      </c>
      <c r="G19" s="3" t="n">
        <v>9.0011310120468</v>
      </c>
      <c r="H19" s="3" t="n">
        <v>4.0032406989033</v>
      </c>
      <c r="I19" s="3" t="n">
        <v>0</v>
      </c>
    </row>
    <row r="20" customFormat="false" ht="12.75" hidden="false" customHeight="false" outlineLevel="0" collapsed="false">
      <c r="A20" s="2" t="s">
        <v>11</v>
      </c>
      <c r="B20" s="2" t="s">
        <v>19</v>
      </c>
      <c r="C20" s="2" t="s">
        <v>18</v>
      </c>
      <c r="D20" s="3" t="n">
        <v>7.898782779317</v>
      </c>
      <c r="E20" s="3" t="n">
        <v>6.0440913051639</v>
      </c>
      <c r="F20" s="3" t="n">
        <v>4.7983742850313</v>
      </c>
      <c r="G20" s="3" t="n">
        <v>4.0802527469351</v>
      </c>
      <c r="H20" s="3" t="n">
        <v>4.0453924522664</v>
      </c>
      <c r="I20" s="3" t="n">
        <v>0</v>
      </c>
    </row>
    <row r="21" customFormat="false" ht="12.8" hidden="false" customHeight="false" outlineLevel="0" collapsed="false">
      <c r="A21" s="2" t="s">
        <v>11</v>
      </c>
      <c r="B21" s="2" t="s">
        <v>19</v>
      </c>
      <c r="C21" s="2" t="s">
        <v>20</v>
      </c>
      <c r="D21" s="3" t="n">
        <v>3.313894141357</v>
      </c>
      <c r="E21" s="3" t="n">
        <v>4.9001842180532</v>
      </c>
      <c r="F21" s="3" t="n">
        <v>5.8904366514862</v>
      </c>
      <c r="G21" s="3" t="n">
        <v>7.041411746526</v>
      </c>
      <c r="H21" s="3" t="n">
        <v>8.595396373099</v>
      </c>
      <c r="I21" s="3" t="n">
        <v>0</v>
      </c>
      <c r="J21" s="0" t="n">
        <f aca="false">SUM(E$17:E$21)</f>
        <v>105.066948241968</v>
      </c>
      <c r="K21" s="0" t="n">
        <f aca="false">SUM(I$17:I$21)</f>
        <v>0</v>
      </c>
    </row>
    <row r="22" customFormat="false" ht="12.8" hidden="false" customHeight="false" outlineLevel="0" collapsed="false">
      <c r="A22" s="2" t="s">
        <v>11</v>
      </c>
      <c r="B22" s="2" t="s">
        <v>21</v>
      </c>
      <c r="C22" s="2" t="s">
        <v>13</v>
      </c>
      <c r="D22" s="3" t="n">
        <v>5.4238186881371</v>
      </c>
      <c r="E22" s="3" t="n">
        <v>5.9124410470313</v>
      </c>
      <c r="F22" s="3" t="n">
        <v>6.1479590357897</v>
      </c>
      <c r="G22" s="3" t="n">
        <v>6.0004875317442</v>
      </c>
      <c r="H22" s="3" t="n">
        <v>6.085662312087</v>
      </c>
      <c r="I22" s="3" t="n">
        <v>0</v>
      </c>
    </row>
    <row r="23" customFormat="false" ht="12.75" hidden="false" customHeight="false" outlineLevel="0" collapsed="false">
      <c r="A23" s="2" t="s">
        <v>11</v>
      </c>
      <c r="B23" s="2" t="s">
        <v>21</v>
      </c>
      <c r="C23" s="2" t="s">
        <v>14</v>
      </c>
      <c r="D23" s="3" t="n">
        <v>0</v>
      </c>
      <c r="E23" s="3" t="n">
        <v>0</v>
      </c>
      <c r="F23" s="3" t="n">
        <v>0</v>
      </c>
      <c r="G23" s="3" t="n">
        <v>0</v>
      </c>
      <c r="H23" s="3" t="n">
        <v>0</v>
      </c>
      <c r="I23" s="3" t="n">
        <v>0</v>
      </c>
    </row>
    <row r="24" customFormat="false" ht="12.75" hidden="false" customHeight="false" outlineLevel="0" collapsed="false">
      <c r="A24" s="2" t="s">
        <v>11</v>
      </c>
      <c r="B24" s="2" t="s">
        <v>21</v>
      </c>
      <c r="C24" s="2" t="s">
        <v>16</v>
      </c>
      <c r="D24" s="3" t="n">
        <v>0</v>
      </c>
      <c r="E24" s="3" t="n">
        <v>0</v>
      </c>
      <c r="F24" s="3" t="n">
        <v>0</v>
      </c>
      <c r="G24" s="3" t="n">
        <v>0</v>
      </c>
      <c r="H24" s="3" t="n">
        <v>0</v>
      </c>
      <c r="I24" s="3" t="n">
        <v>0</v>
      </c>
    </row>
    <row r="25" customFormat="false" ht="12.75" hidden="false" customHeight="false" outlineLevel="0" collapsed="false">
      <c r="A25" s="2" t="s">
        <v>11</v>
      </c>
      <c r="B25" s="2" t="s">
        <v>21</v>
      </c>
      <c r="C25" s="2" t="s">
        <v>18</v>
      </c>
      <c r="D25" s="3" t="n">
        <v>0</v>
      </c>
      <c r="E25" s="3" t="n">
        <v>0</v>
      </c>
      <c r="F25" s="3" t="n">
        <v>0</v>
      </c>
      <c r="G25" s="3" t="n">
        <v>0</v>
      </c>
      <c r="H25" s="3" t="n">
        <v>0</v>
      </c>
      <c r="I25" s="3" t="n">
        <v>0</v>
      </c>
    </row>
    <row r="26" customFormat="false" ht="12.75" hidden="false" customHeight="false" outlineLevel="0" collapsed="false">
      <c r="A26" s="2" t="s">
        <v>11</v>
      </c>
      <c r="B26" s="2" t="s">
        <v>21</v>
      </c>
      <c r="C26" s="2" t="s">
        <v>20</v>
      </c>
      <c r="D26" s="3" t="n">
        <v>0</v>
      </c>
      <c r="E26" s="3" t="n">
        <v>0</v>
      </c>
      <c r="F26" s="3" t="n">
        <v>0</v>
      </c>
      <c r="G26" s="3" t="n">
        <v>0</v>
      </c>
      <c r="H26" s="3" t="n">
        <v>0</v>
      </c>
      <c r="I26" s="3" t="n">
        <v>0</v>
      </c>
    </row>
    <row r="27" customFormat="false" ht="12.75" hidden="false" customHeight="false" outlineLevel="0" collapsed="false">
      <c r="A27" s="2" t="s">
        <v>11</v>
      </c>
      <c r="B27" s="2" t="s">
        <v>22</v>
      </c>
      <c r="C27" s="2" t="s">
        <v>13</v>
      </c>
      <c r="D27" s="3" t="n">
        <v>6.651089238429</v>
      </c>
      <c r="E27" s="3" t="n">
        <v>8.9358473663911</v>
      </c>
      <c r="F27" s="3" t="n">
        <v>10.5272366823377</v>
      </c>
      <c r="G27" s="3" t="n">
        <v>11.2851004067619</v>
      </c>
      <c r="H27" s="3" t="n">
        <v>11.8721515181088</v>
      </c>
      <c r="I27" s="3" t="n">
        <v>0</v>
      </c>
    </row>
    <row r="28" customFormat="false" ht="12.75" hidden="false" customHeight="false" outlineLevel="0" collapsed="false">
      <c r="A28" s="2" t="s">
        <v>11</v>
      </c>
      <c r="B28" s="2" t="s">
        <v>22</v>
      </c>
      <c r="C28" s="2" t="s">
        <v>14</v>
      </c>
      <c r="D28" s="3" t="n">
        <v>4.9291756450348</v>
      </c>
      <c r="E28" s="3" t="n">
        <v>4.1110437237771</v>
      </c>
      <c r="F28" s="3" t="n">
        <v>3.6096062436473</v>
      </c>
      <c r="G28" s="3" t="n">
        <v>3.0165680371724</v>
      </c>
      <c r="H28" s="3" t="n">
        <v>2.5273811393</v>
      </c>
      <c r="I28" s="3" t="n">
        <v>0</v>
      </c>
    </row>
    <row r="29" customFormat="false" ht="12.75" hidden="false" customHeight="false" outlineLevel="0" collapsed="false">
      <c r="A29" s="2" t="s">
        <v>11</v>
      </c>
      <c r="B29" s="2" t="s">
        <v>22</v>
      </c>
      <c r="C29" s="2" t="s">
        <v>16</v>
      </c>
      <c r="D29" s="3" t="n">
        <v>0.1311633673827</v>
      </c>
      <c r="E29" s="3" t="n">
        <v>0</v>
      </c>
      <c r="F29" s="3" t="n">
        <v>0</v>
      </c>
      <c r="G29" s="3" t="n">
        <v>0</v>
      </c>
      <c r="H29" s="3" t="n">
        <v>0</v>
      </c>
      <c r="I29" s="3" t="n">
        <v>0</v>
      </c>
    </row>
    <row r="30" customFormat="false" ht="12.75" hidden="false" customHeight="false" outlineLevel="0" collapsed="false">
      <c r="A30" s="2" t="s">
        <v>11</v>
      </c>
      <c r="B30" s="2" t="s">
        <v>22</v>
      </c>
      <c r="C30" s="2" t="s">
        <v>18</v>
      </c>
      <c r="D30" s="3" t="n">
        <v>0</v>
      </c>
      <c r="E30" s="3" t="n">
        <v>0</v>
      </c>
      <c r="F30" s="3" t="n">
        <v>0</v>
      </c>
      <c r="G30" s="3" t="n">
        <v>0</v>
      </c>
      <c r="H30" s="3" t="n">
        <v>0</v>
      </c>
      <c r="I30" s="3" t="n">
        <v>0</v>
      </c>
    </row>
    <row r="31" customFormat="false" ht="12.75" hidden="false" customHeight="false" outlineLevel="0" collapsed="false">
      <c r="A31" s="2" t="s">
        <v>11</v>
      </c>
      <c r="B31" s="2" t="s">
        <v>22</v>
      </c>
      <c r="C31" s="2" t="s">
        <v>20</v>
      </c>
      <c r="D31" s="3" t="n">
        <v>2.0805247307703</v>
      </c>
      <c r="E31" s="3" t="n">
        <v>1.4519374850925</v>
      </c>
      <c r="F31" s="3" t="n">
        <v>1.1084107680022</v>
      </c>
      <c r="G31" s="3" t="n">
        <v>0.8214758056266</v>
      </c>
      <c r="H31" s="3" t="n">
        <v>0.6116631107963</v>
      </c>
      <c r="I31" s="3" t="n">
        <v>0</v>
      </c>
    </row>
    <row r="32" customFormat="false" ht="12.75" hidden="false" customHeight="false" outlineLevel="0" collapsed="false">
      <c r="A32" s="2" t="s">
        <v>11</v>
      </c>
      <c r="B32" s="2" t="s">
        <v>23</v>
      </c>
      <c r="C32" s="2" t="s">
        <v>13</v>
      </c>
      <c r="D32" s="3" t="n">
        <v>24.6721905629085</v>
      </c>
      <c r="E32" s="3" t="n">
        <v>24.9401523606955</v>
      </c>
      <c r="F32" s="3" t="n">
        <v>23.3901057544248</v>
      </c>
      <c r="G32" s="3" t="n">
        <v>19.3837536096556</v>
      </c>
      <c r="H32" s="3" t="n">
        <v>15.2940168562728</v>
      </c>
      <c r="I32" s="3" t="n">
        <v>0</v>
      </c>
    </row>
    <row r="33" customFormat="false" ht="12.75" hidden="false" customHeight="false" outlineLevel="0" collapsed="false">
      <c r="A33" s="2" t="s">
        <v>11</v>
      </c>
      <c r="B33" s="2" t="s">
        <v>23</v>
      </c>
      <c r="C33" s="2" t="s">
        <v>14</v>
      </c>
      <c r="D33" s="3" t="n">
        <v>0</v>
      </c>
      <c r="E33" s="3" t="n">
        <v>0</v>
      </c>
      <c r="F33" s="3" t="n">
        <v>0</v>
      </c>
      <c r="G33" s="3" t="n">
        <v>0</v>
      </c>
      <c r="H33" s="3" t="n">
        <v>0</v>
      </c>
      <c r="I33" s="3" t="n">
        <v>0</v>
      </c>
    </row>
    <row r="34" customFormat="false" ht="12.75" hidden="false" customHeight="false" outlineLevel="0" collapsed="false">
      <c r="A34" s="2" t="s">
        <v>11</v>
      </c>
      <c r="B34" s="2" t="s">
        <v>23</v>
      </c>
      <c r="C34" s="2" t="s">
        <v>16</v>
      </c>
      <c r="D34" s="3" t="n">
        <v>0</v>
      </c>
      <c r="E34" s="3" t="n">
        <v>0</v>
      </c>
      <c r="F34" s="3" t="n">
        <v>0</v>
      </c>
      <c r="G34" s="3" t="n">
        <v>0</v>
      </c>
      <c r="H34" s="3" t="n">
        <v>0</v>
      </c>
      <c r="I34" s="3" t="n">
        <v>0</v>
      </c>
    </row>
    <row r="35" customFormat="false" ht="12.75" hidden="false" customHeight="false" outlineLevel="0" collapsed="false">
      <c r="A35" s="2" t="s">
        <v>11</v>
      </c>
      <c r="B35" s="2" t="s">
        <v>23</v>
      </c>
      <c r="C35" s="2" t="s">
        <v>18</v>
      </c>
      <c r="D35" s="3" t="n">
        <v>0</v>
      </c>
      <c r="E35" s="3" t="n">
        <v>0</v>
      </c>
      <c r="F35" s="3" t="n">
        <v>0</v>
      </c>
      <c r="G35" s="3" t="n">
        <v>0</v>
      </c>
      <c r="H35" s="3" t="n">
        <v>0</v>
      </c>
      <c r="I35" s="3" t="n">
        <v>0</v>
      </c>
    </row>
    <row r="36" customFormat="false" ht="12.75" hidden="false" customHeight="false" outlineLevel="0" collapsed="false">
      <c r="A36" s="2" t="s">
        <v>11</v>
      </c>
      <c r="B36" s="2" t="s">
        <v>23</v>
      </c>
      <c r="C36" s="2" t="s">
        <v>20</v>
      </c>
      <c r="D36" s="3" t="n">
        <v>0</v>
      </c>
      <c r="E36" s="3" t="n">
        <v>0</v>
      </c>
      <c r="F36" s="3" t="n">
        <v>0</v>
      </c>
      <c r="G36" s="3" t="n">
        <v>0</v>
      </c>
      <c r="H36" s="3" t="n">
        <v>0</v>
      </c>
      <c r="I36" s="3" t="n">
        <v>0</v>
      </c>
    </row>
    <row r="37" customFormat="false" ht="12.75" hidden="false" customHeight="false" outlineLevel="0" collapsed="false">
      <c r="A37" s="2" t="s">
        <v>11</v>
      </c>
      <c r="B37" s="2" t="s">
        <v>24</v>
      </c>
      <c r="C37" s="2" t="s">
        <v>13</v>
      </c>
      <c r="D37" s="3" t="n">
        <v>6.0209807896891</v>
      </c>
      <c r="E37" s="3" t="n">
        <v>7.9811704777701</v>
      </c>
      <c r="F37" s="3" t="n">
        <v>8.9106427991979</v>
      </c>
      <c r="G37" s="3" t="n">
        <v>8.7539402744876</v>
      </c>
      <c r="H37" s="3" t="n">
        <v>8.2713484054055</v>
      </c>
      <c r="I37" s="3" t="n">
        <v>0</v>
      </c>
    </row>
    <row r="38" customFormat="false" ht="12.75" hidden="false" customHeight="false" outlineLevel="0" collapsed="false">
      <c r="A38" s="2" t="s">
        <v>11</v>
      </c>
      <c r="B38" s="2" t="s">
        <v>24</v>
      </c>
      <c r="C38" s="2" t="s">
        <v>14</v>
      </c>
      <c r="D38" s="3" t="n">
        <v>10.0079276468595</v>
      </c>
      <c r="E38" s="3" t="n">
        <v>8.0421226086564</v>
      </c>
      <c r="F38" s="3" t="n">
        <v>6.2199653168495</v>
      </c>
      <c r="G38" s="3" t="n">
        <v>4.5565658145499</v>
      </c>
      <c r="H38" s="3" t="n">
        <v>3.6378950235821</v>
      </c>
      <c r="I38" s="3" t="n">
        <v>0</v>
      </c>
    </row>
    <row r="39" customFormat="false" ht="12.75" hidden="false" customHeight="false" outlineLevel="0" collapsed="false">
      <c r="A39" s="2" t="s">
        <v>11</v>
      </c>
      <c r="B39" s="2" t="s">
        <v>24</v>
      </c>
      <c r="C39" s="2" t="s">
        <v>16</v>
      </c>
      <c r="D39" s="3" t="n">
        <v>3.7356450938281</v>
      </c>
      <c r="E39" s="3" t="n">
        <v>2.3840661307587</v>
      </c>
      <c r="F39" s="3" t="n">
        <v>1.2074809755338</v>
      </c>
      <c r="G39" s="3" t="n">
        <v>0.3075994711934</v>
      </c>
      <c r="H39" s="3" t="n">
        <v>0.1938420183008</v>
      </c>
      <c r="I39" s="3" t="n">
        <v>0</v>
      </c>
    </row>
    <row r="40" customFormat="false" ht="12.75" hidden="false" customHeight="false" outlineLevel="0" collapsed="false">
      <c r="A40" s="2" t="s">
        <v>11</v>
      </c>
      <c r="B40" s="2" t="s">
        <v>24</v>
      </c>
      <c r="C40" s="2" t="s">
        <v>18</v>
      </c>
      <c r="D40" s="3" t="n">
        <v>1.1816864709462</v>
      </c>
      <c r="E40" s="3" t="n">
        <v>1.2370323236909</v>
      </c>
      <c r="F40" s="3" t="n">
        <v>1.2328988563717</v>
      </c>
      <c r="G40" s="3" t="n">
        <v>1.1979007307096</v>
      </c>
      <c r="H40" s="3" t="n">
        <v>1.1385039431122</v>
      </c>
      <c r="I40" s="3" t="n">
        <v>0</v>
      </c>
    </row>
    <row r="41" customFormat="false" ht="12.75" hidden="false" customHeight="false" outlineLevel="0" collapsed="false">
      <c r="A41" s="2" t="s">
        <v>11</v>
      </c>
      <c r="B41" s="2" t="s">
        <v>24</v>
      </c>
      <c r="C41" s="2" t="s">
        <v>20</v>
      </c>
      <c r="D41" s="3" t="n">
        <v>0.7709914297352</v>
      </c>
      <c r="E41" s="3" t="n">
        <v>2.0656268324679</v>
      </c>
      <c r="F41" s="3" t="n">
        <v>2.9998057165892</v>
      </c>
      <c r="G41" s="3" t="n">
        <v>3.6774629359728</v>
      </c>
      <c r="H41" s="3" t="n">
        <v>3.7479244433807</v>
      </c>
      <c r="I41" s="3" t="n">
        <v>0</v>
      </c>
    </row>
    <row r="42" customFormat="false" ht="12.75" hidden="false" customHeight="false" outlineLevel="0" collapsed="false">
      <c r="A42" s="2" t="s">
        <v>11</v>
      </c>
      <c r="B42" s="2" t="s">
        <v>25</v>
      </c>
      <c r="C42" s="2" t="s">
        <v>13</v>
      </c>
      <c r="D42" s="3" t="n">
        <v>7.8370158116684</v>
      </c>
      <c r="E42" s="3" t="n">
        <v>7.6079977446449</v>
      </c>
      <c r="F42" s="3" t="n">
        <v>7.3344476343761</v>
      </c>
      <c r="G42" s="3" t="n">
        <v>6.9438435999849</v>
      </c>
      <c r="H42" s="3" t="n">
        <v>6.5873030292183</v>
      </c>
      <c r="I42" s="3" t="n">
        <v>0</v>
      </c>
    </row>
    <row r="43" customFormat="false" ht="12.75" hidden="false" customHeight="false" outlineLevel="0" collapsed="false">
      <c r="A43" s="2" t="s">
        <v>11</v>
      </c>
      <c r="B43" s="2" t="s">
        <v>25</v>
      </c>
      <c r="C43" s="2" t="s">
        <v>14</v>
      </c>
      <c r="D43" s="3" t="n">
        <v>0</v>
      </c>
      <c r="E43" s="3" t="n">
        <v>0</v>
      </c>
      <c r="F43" s="3" t="n">
        <v>0</v>
      </c>
      <c r="G43" s="3" t="n">
        <v>0</v>
      </c>
      <c r="H43" s="3" t="n">
        <v>0</v>
      </c>
      <c r="I43" s="3" t="n">
        <v>0</v>
      </c>
    </row>
    <row r="44" customFormat="false" ht="12.75" hidden="false" customHeight="false" outlineLevel="0" collapsed="false">
      <c r="A44" s="2" t="s">
        <v>11</v>
      </c>
      <c r="B44" s="2" t="s">
        <v>25</v>
      </c>
      <c r="C44" s="2" t="s">
        <v>16</v>
      </c>
      <c r="D44" s="3" t="n">
        <v>0</v>
      </c>
      <c r="E44" s="3" t="n">
        <v>0</v>
      </c>
      <c r="F44" s="3" t="n">
        <v>0</v>
      </c>
      <c r="G44" s="3" t="n">
        <v>0</v>
      </c>
      <c r="H44" s="3" t="n">
        <v>0</v>
      </c>
      <c r="I44" s="3" t="n">
        <v>0</v>
      </c>
    </row>
    <row r="45" customFormat="false" ht="12.75" hidden="false" customHeight="false" outlineLevel="0" collapsed="false">
      <c r="A45" s="2" t="s">
        <v>11</v>
      </c>
      <c r="B45" s="2" t="s">
        <v>25</v>
      </c>
      <c r="C45" s="2" t="s">
        <v>18</v>
      </c>
      <c r="D45" s="3" t="n">
        <v>0</v>
      </c>
      <c r="E45" s="3" t="n">
        <v>0</v>
      </c>
      <c r="F45" s="3" t="n">
        <v>0</v>
      </c>
      <c r="G45" s="3" t="n">
        <v>0</v>
      </c>
      <c r="H45" s="3" t="n">
        <v>0</v>
      </c>
      <c r="I45" s="3" t="n">
        <v>0</v>
      </c>
    </row>
    <row r="46" customFormat="false" ht="12.75" hidden="false" customHeight="false" outlineLevel="0" collapsed="false">
      <c r="A46" s="2" t="s">
        <v>11</v>
      </c>
      <c r="B46" s="2" t="s">
        <v>25</v>
      </c>
      <c r="C46" s="2" t="s">
        <v>20</v>
      </c>
      <c r="D46" s="3" t="n">
        <v>0</v>
      </c>
      <c r="E46" s="3" t="n">
        <v>0</v>
      </c>
      <c r="F46" s="3" t="n">
        <v>0</v>
      </c>
      <c r="G46" s="3" t="n">
        <v>0</v>
      </c>
      <c r="H46" s="3" t="n">
        <v>0</v>
      </c>
      <c r="I46" s="3" t="n">
        <v>0</v>
      </c>
    </row>
    <row r="47" customFormat="false" ht="12.75" hidden="false" customHeight="false" outlineLevel="0" collapsed="false">
      <c r="A47" s="2" t="s">
        <v>11</v>
      </c>
      <c r="B47" s="2" t="s">
        <v>26</v>
      </c>
      <c r="C47" s="2" t="s">
        <v>13</v>
      </c>
      <c r="D47" s="3" t="n">
        <v>4.0699795790205</v>
      </c>
      <c r="E47" s="3" t="n">
        <v>4.2312854683671</v>
      </c>
      <c r="F47" s="3" t="n">
        <v>4.3512088925403</v>
      </c>
      <c r="G47" s="3" t="n">
        <v>4.2659974504006</v>
      </c>
      <c r="H47" s="3" t="n">
        <v>4.1864181566256</v>
      </c>
      <c r="I47" s="3" t="n">
        <v>0</v>
      </c>
    </row>
    <row r="48" customFormat="false" ht="12.75" hidden="false" customHeight="false" outlineLevel="0" collapsed="false">
      <c r="A48" s="2" t="s">
        <v>11</v>
      </c>
      <c r="B48" s="2" t="s">
        <v>26</v>
      </c>
      <c r="C48" s="2" t="s">
        <v>14</v>
      </c>
      <c r="D48" s="3" t="n">
        <v>0</v>
      </c>
      <c r="E48" s="3" t="n">
        <v>0</v>
      </c>
      <c r="F48" s="3" t="n">
        <v>0</v>
      </c>
      <c r="G48" s="3" t="n">
        <v>0</v>
      </c>
      <c r="H48" s="3" t="n">
        <v>0</v>
      </c>
      <c r="I48" s="3" t="n">
        <v>0</v>
      </c>
    </row>
    <row r="49" customFormat="false" ht="12.75" hidden="false" customHeight="false" outlineLevel="0" collapsed="false">
      <c r="A49" s="2" t="s">
        <v>11</v>
      </c>
      <c r="B49" s="2" t="s">
        <v>26</v>
      </c>
      <c r="C49" s="2" t="s">
        <v>16</v>
      </c>
      <c r="D49" s="3" t="n">
        <v>0</v>
      </c>
      <c r="E49" s="3" t="n">
        <v>0</v>
      </c>
      <c r="F49" s="3" t="n">
        <v>0</v>
      </c>
      <c r="G49" s="3" t="n">
        <v>0</v>
      </c>
      <c r="H49" s="3" t="n">
        <v>0</v>
      </c>
      <c r="I49" s="3" t="n">
        <v>0</v>
      </c>
    </row>
    <row r="50" customFormat="false" ht="12.75" hidden="false" customHeight="false" outlineLevel="0" collapsed="false">
      <c r="A50" s="2" t="s">
        <v>11</v>
      </c>
      <c r="B50" s="2" t="s">
        <v>26</v>
      </c>
      <c r="C50" s="2" t="s">
        <v>18</v>
      </c>
      <c r="D50" s="3" t="n">
        <v>0</v>
      </c>
      <c r="E50" s="3" t="n">
        <v>0</v>
      </c>
      <c r="F50" s="3" t="n">
        <v>0</v>
      </c>
      <c r="G50" s="3" t="n">
        <v>0</v>
      </c>
      <c r="H50" s="3" t="n">
        <v>0</v>
      </c>
      <c r="I50" s="3" t="n">
        <v>0</v>
      </c>
    </row>
    <row r="51" customFormat="false" ht="12.75" hidden="false" customHeight="false" outlineLevel="0" collapsed="false">
      <c r="A51" s="2" t="s">
        <v>11</v>
      </c>
      <c r="B51" s="2" t="s">
        <v>26</v>
      </c>
      <c r="C51" s="2" t="s">
        <v>20</v>
      </c>
      <c r="D51" s="3" t="n">
        <v>0</v>
      </c>
      <c r="E51" s="3" t="n">
        <v>0</v>
      </c>
      <c r="F51" s="3" t="n">
        <v>0</v>
      </c>
      <c r="G51" s="3" t="n">
        <v>0</v>
      </c>
      <c r="H51" s="3" t="n">
        <v>0</v>
      </c>
      <c r="I51" s="3" t="n">
        <v>0</v>
      </c>
    </row>
    <row r="52" customFormat="false" ht="12.75" hidden="false" customHeight="false" outlineLevel="0" collapsed="false">
      <c r="A52" s="2" t="s">
        <v>11</v>
      </c>
      <c r="B52" s="2" t="s">
        <v>27</v>
      </c>
      <c r="C52" s="2" t="s">
        <v>13</v>
      </c>
      <c r="D52" s="3" t="n">
        <v>6.5991087150315</v>
      </c>
      <c r="E52" s="3" t="n">
        <v>6.9632758327638</v>
      </c>
      <c r="F52" s="3" t="n">
        <v>7.243723059075</v>
      </c>
      <c r="G52" s="3" t="n">
        <v>7.4459002970779</v>
      </c>
      <c r="H52" s="3" t="n">
        <v>7.693445506808</v>
      </c>
      <c r="I52" s="3" t="n">
        <v>0</v>
      </c>
    </row>
    <row r="53" customFormat="false" ht="12.75" hidden="false" customHeight="false" outlineLevel="0" collapsed="false">
      <c r="A53" s="2" t="s">
        <v>11</v>
      </c>
      <c r="B53" s="2" t="s">
        <v>27</v>
      </c>
      <c r="C53" s="2" t="s">
        <v>14</v>
      </c>
      <c r="D53" s="3" t="n">
        <v>0</v>
      </c>
      <c r="E53" s="3" t="n">
        <v>0</v>
      </c>
      <c r="F53" s="3" t="n">
        <v>0</v>
      </c>
      <c r="G53" s="3" t="n">
        <v>0</v>
      </c>
      <c r="H53" s="3" t="n">
        <v>0</v>
      </c>
      <c r="I53" s="3" t="n">
        <v>0</v>
      </c>
    </row>
    <row r="54" customFormat="false" ht="12.75" hidden="false" customHeight="false" outlineLevel="0" collapsed="false">
      <c r="A54" s="2" t="s">
        <v>11</v>
      </c>
      <c r="B54" s="2" t="s">
        <v>27</v>
      </c>
      <c r="C54" s="2" t="s">
        <v>16</v>
      </c>
      <c r="D54" s="3" t="n">
        <v>0</v>
      </c>
      <c r="E54" s="3" t="n">
        <v>0</v>
      </c>
      <c r="F54" s="3" t="n">
        <v>0</v>
      </c>
      <c r="G54" s="3" t="n">
        <v>0</v>
      </c>
      <c r="H54" s="3" t="n">
        <v>0</v>
      </c>
      <c r="I54" s="3" t="n">
        <v>0</v>
      </c>
    </row>
    <row r="55" customFormat="false" ht="12.75" hidden="false" customHeight="false" outlineLevel="0" collapsed="false">
      <c r="A55" s="2" t="s">
        <v>11</v>
      </c>
      <c r="B55" s="2" t="s">
        <v>27</v>
      </c>
      <c r="C55" s="2" t="s">
        <v>18</v>
      </c>
      <c r="D55" s="3" t="n">
        <v>0</v>
      </c>
      <c r="E55" s="3" t="n">
        <v>0</v>
      </c>
      <c r="F55" s="3" t="n">
        <v>0</v>
      </c>
      <c r="G55" s="3" t="n">
        <v>0</v>
      </c>
      <c r="H55" s="3" t="n">
        <v>0</v>
      </c>
      <c r="I55" s="3" t="n">
        <v>0</v>
      </c>
    </row>
    <row r="56" customFormat="false" ht="12.75" hidden="false" customHeight="false" outlineLevel="0" collapsed="false">
      <c r="A56" s="2" t="s">
        <v>11</v>
      </c>
      <c r="B56" s="2" t="s">
        <v>27</v>
      </c>
      <c r="C56" s="2" t="s">
        <v>20</v>
      </c>
      <c r="D56" s="3" t="n">
        <v>0</v>
      </c>
      <c r="E56" s="3" t="n">
        <v>0</v>
      </c>
      <c r="F56" s="3" t="n">
        <v>0</v>
      </c>
      <c r="G56" s="3" t="n">
        <v>0</v>
      </c>
      <c r="H56" s="3" t="n">
        <v>0</v>
      </c>
      <c r="I56" s="3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H13" activeCellId="0" sqref="H13"/>
    </sheetView>
  </sheetViews>
  <sheetFormatPr defaultRowHeight="12.75"/>
  <cols>
    <col collapsed="false" hidden="false" max="1" min="1" style="0" width="26.2857142857143"/>
    <col collapsed="false" hidden="false" max="2" min="2" style="0" width="16.2908163265306"/>
    <col collapsed="false" hidden="false" max="1025" min="3" style="0" width="11.5714285714286"/>
  </cols>
  <sheetData>
    <row r="1" customFormat="false" ht="12.75" hidden="false" customHeight="false" outlineLevel="0" collapsed="false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</row>
    <row r="2" customFormat="false" ht="25.5" hidden="false" customHeight="false" outlineLevel="0" collapsed="false">
      <c r="A2" s="2" t="s">
        <v>11</v>
      </c>
      <c r="B2" s="2" t="s">
        <v>13</v>
      </c>
      <c r="C2" s="3" t="n">
        <v>8.56109422064469</v>
      </c>
      <c r="D2" s="3" t="n">
        <v>9.41436213785856</v>
      </c>
      <c r="E2" s="3" t="n">
        <v>9.63872926474948</v>
      </c>
      <c r="F2" s="3" t="n">
        <v>9.28914759663125</v>
      </c>
      <c r="G2" s="3" t="n">
        <v>8.95713563368341</v>
      </c>
      <c r="H2" s="3" t="n">
        <v>0</v>
      </c>
    </row>
    <row r="3" customFormat="false" ht="25.5" hidden="false" customHeight="false" outlineLevel="0" collapsed="false">
      <c r="A3" s="2" t="s">
        <v>11</v>
      </c>
      <c r="B3" s="2" t="s">
        <v>14</v>
      </c>
      <c r="C3" s="3" t="n">
        <v>6.17021049156608</v>
      </c>
      <c r="D3" s="3" t="n">
        <v>6.00927476917423</v>
      </c>
      <c r="E3" s="3" t="n">
        <v>5.24902217560043</v>
      </c>
      <c r="F3" s="3" t="n">
        <v>4.32312431932234</v>
      </c>
      <c r="G3" s="3" t="n">
        <v>3.24811725437766</v>
      </c>
      <c r="H3" s="3" t="n">
        <v>0</v>
      </c>
    </row>
    <row r="4" customFormat="false" ht="25.5" hidden="false" customHeight="false" outlineLevel="0" collapsed="false">
      <c r="A4" s="2" t="s">
        <v>11</v>
      </c>
      <c r="B4" s="2" t="s">
        <v>16</v>
      </c>
      <c r="C4" s="3" t="n">
        <v>3.19291384599788</v>
      </c>
      <c r="D4" s="3" t="n">
        <v>2.31268024439426</v>
      </c>
      <c r="E4" s="3" t="n">
        <v>1.57253585706237</v>
      </c>
      <c r="F4" s="3" t="n">
        <v>0.975550472722485</v>
      </c>
      <c r="G4" s="3" t="n">
        <v>0.496415417198478</v>
      </c>
      <c r="H4" s="3" t="n">
        <v>0</v>
      </c>
    </row>
    <row r="5" customFormat="false" ht="25.5" hidden="false" customHeight="false" outlineLevel="0" collapsed="false">
      <c r="A5" s="2" t="s">
        <v>11</v>
      </c>
      <c r="B5" s="2" t="s">
        <v>18</v>
      </c>
      <c r="C5" s="3" t="n">
        <v>0.780779815155907</v>
      </c>
      <c r="D5" s="3" t="n">
        <v>0.62606394057221</v>
      </c>
      <c r="E5" s="3" t="n">
        <v>0.518596142854944</v>
      </c>
      <c r="F5" s="3" t="n">
        <v>0.45383950796601</v>
      </c>
      <c r="G5" s="3" t="n">
        <v>0.445734857728169</v>
      </c>
      <c r="H5" s="3" t="n">
        <v>0</v>
      </c>
    </row>
    <row r="6" customFormat="false" ht="25.5" hidden="false" customHeight="false" outlineLevel="0" collapsed="false">
      <c r="A6" s="2" t="s">
        <v>11</v>
      </c>
      <c r="B6" s="2" t="s">
        <v>20</v>
      </c>
      <c r="C6" s="3" t="n">
        <v>0.659896799079974</v>
      </c>
      <c r="D6" s="3" t="n">
        <v>0.834431423663568</v>
      </c>
      <c r="E6" s="3" t="n">
        <v>0.956476437994729</v>
      </c>
      <c r="F6" s="3" t="n">
        <v>1.07477070725044</v>
      </c>
      <c r="G6" s="3" t="n">
        <v>1.18442535822842</v>
      </c>
      <c r="H6" s="3" t="n">
        <v>0</v>
      </c>
    </row>
    <row r="8" customFormat="false" ht="12.75" hidden="false" customHeight="false" outlineLevel="0" collapsed="false">
      <c r="A8" s="5" t="s">
        <v>0</v>
      </c>
      <c r="B8" s="5" t="s">
        <v>2</v>
      </c>
      <c r="C8" s="5" t="s">
        <v>3</v>
      </c>
      <c r="D8" s="5" t="s">
        <v>4</v>
      </c>
      <c r="E8" s="5" t="s">
        <v>5</v>
      </c>
      <c r="F8" s="5" t="s">
        <v>6</v>
      </c>
      <c r="G8" s="5" t="s">
        <v>7</v>
      </c>
      <c r="H8" s="5" t="s">
        <v>8</v>
      </c>
    </row>
    <row r="9" customFormat="false" ht="12.8" hidden="false" customHeight="false" outlineLevel="0" collapsed="false">
      <c r="A9" s="6"/>
      <c r="B9" s="6" t="s">
        <v>13</v>
      </c>
      <c r="C9" s="7" t="n">
        <f aca="false">$C2/SUM($C$2:$C$6)</f>
        <v>0.44209349673252</v>
      </c>
      <c r="D9" s="7" t="n">
        <f aca="false">$D2/SUM($D$2:$D$6)</f>
        <v>0.490412777130438</v>
      </c>
      <c r="E9" s="7" t="n">
        <f aca="false">$E2/SUM($E$2:$E$6)</f>
        <v>0.537414879331852</v>
      </c>
      <c r="F9" s="7" t="n">
        <f aca="false">$F2/SUM($F$2:$F$6)</f>
        <v>0.576377404661357</v>
      </c>
      <c r="G9" s="7" t="n">
        <f aca="false">$G2/SUM($G$2:$G$6)</f>
        <v>0.624982054482699</v>
      </c>
      <c r="H9" s="7" t="e">
        <f aca="false">$H2/SUM($H$2:$H$6)</f>
        <v>#DIV/0!</v>
      </c>
    </row>
    <row r="10" customFormat="false" ht="12.8" hidden="false" customHeight="false" outlineLevel="0" collapsed="false">
      <c r="A10" s="6"/>
      <c r="B10" s="6" t="s">
        <v>14</v>
      </c>
      <c r="C10" s="7" t="n">
        <f aca="false">$C3/SUM($C$2:$C$6)</f>
        <v>0.318628654408935</v>
      </c>
      <c r="D10" s="7" t="n">
        <f aca="false">$D3/SUM($D$2:$D$6)</f>
        <v>0.313035029345169</v>
      </c>
      <c r="E10" s="7" t="n">
        <f aca="false">$E3/SUM($E$2:$E$6)</f>
        <v>0.292663331610221</v>
      </c>
      <c r="F10" s="7" t="n">
        <f aca="false">$F3/SUM($F$2:$F$6)</f>
        <v>0.268243253676263</v>
      </c>
      <c r="G10" s="7" t="n">
        <f aca="false">$G3/SUM($G$2:$G$6)</f>
        <v>0.226636625575676</v>
      </c>
      <c r="H10" s="7" t="e">
        <f aca="false">$H3/SUM($H$2:$H$6)</f>
        <v>#DIV/0!</v>
      </c>
    </row>
    <row r="11" customFormat="false" ht="12.8" hidden="false" customHeight="false" outlineLevel="0" collapsed="false">
      <c r="A11" s="6"/>
      <c r="B11" s="6" t="s">
        <v>16</v>
      </c>
      <c r="C11" s="7" t="n">
        <f aca="false">$C4/SUM($C$2:$C$6)</f>
        <v>0.164881545578479</v>
      </c>
      <c r="D11" s="7" t="n">
        <f aca="false">$D4/SUM($D$2:$D$6)</f>
        <v>0.120472096214272</v>
      </c>
      <c r="E11" s="7" t="n">
        <f aca="false">$E4/SUM($E$2:$E$6)</f>
        <v>0.0876779650777078</v>
      </c>
      <c r="F11" s="7" t="n">
        <f aca="false">$F4/SUM($F$2:$F$6)</f>
        <v>0.0605314151524367</v>
      </c>
      <c r="G11" s="7" t="n">
        <f aca="false">$G4/SUM($G$2:$G$6)</f>
        <v>0.0346372702173773</v>
      </c>
      <c r="H11" s="7" t="e">
        <f aca="false">$H4/SUM($H$2:$H$6)</f>
        <v>#DIV/0!</v>
      </c>
    </row>
    <row r="12" customFormat="false" ht="12.8" hidden="false" customHeight="false" outlineLevel="0" collapsed="false">
      <c r="A12" s="6"/>
      <c r="B12" s="6" t="s">
        <v>18</v>
      </c>
      <c r="C12" s="7" t="n">
        <f aca="false">$C5/SUM($C$2:$C$6)</f>
        <v>0.0403193411688035</v>
      </c>
      <c r="D12" s="7" t="n">
        <f aca="false">$D5/SUM($D$2:$D$6)</f>
        <v>0.0326129111310224</v>
      </c>
      <c r="E12" s="7" t="n">
        <f aca="false">$E5/SUM($E$2:$E$6)</f>
        <v>0.028914733039926</v>
      </c>
      <c r="F12" s="7" t="n">
        <f aca="false">$F5/SUM($F$2:$F$6)</f>
        <v>0.0281600475192256</v>
      </c>
      <c r="G12" s="7" t="n">
        <f aca="false">$G5/SUM($G$2:$G$6)</f>
        <v>0.0311010459738843</v>
      </c>
      <c r="H12" s="7" t="e">
        <f aca="false">$H5/SUM($H$2:$H$6)</f>
        <v>#DIV/0!</v>
      </c>
    </row>
    <row r="13" customFormat="false" ht="12.8" hidden="false" customHeight="false" outlineLevel="0" collapsed="false">
      <c r="A13" s="6"/>
      <c r="B13" s="6" t="s">
        <v>20</v>
      </c>
      <c r="C13" s="7" t="n">
        <f aca="false">$C6/SUM($C$2:$C$6)</f>
        <v>0.0340769621112631</v>
      </c>
      <c r="D13" s="7" t="n">
        <f aca="false">$D6/SUM($D$2:$D$6)</f>
        <v>0.0434671861790987</v>
      </c>
      <c r="E13" s="7" t="n">
        <f aca="false">$E6/SUM($E$2:$E$6)</f>
        <v>0.0533290909402938</v>
      </c>
      <c r="F13" s="7" t="n">
        <f aca="false">$F6/SUM($F$2:$F$6)</f>
        <v>0.0666878789907175</v>
      </c>
      <c r="G13" s="7" t="n">
        <f aca="false">$G6/SUM($G$2:$G$6)</f>
        <v>0.0826430037503626</v>
      </c>
      <c r="H13" s="7" t="e">
        <f aca="false">$H6/SUM($H$2:$H$6)</f>
        <v>#DIV/0!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491"/>
  <sheetViews>
    <sheetView windowProtection="false" showFormulas="false" showGridLines="true" showRowColHeaders="true" showZeros="true" rightToLeft="false" tabSelected="false" showOutlineSymbols="true" defaultGridColor="true" view="normal" topLeftCell="A73" colorId="64" zoomScale="80" zoomScaleNormal="80" zoomScalePageLayoutView="100" workbookViewId="0">
      <selection pane="topLeft" activeCell="B130" activeCellId="0" sqref="B130"/>
    </sheetView>
  </sheetViews>
  <sheetFormatPr defaultRowHeight="12.75"/>
  <cols>
    <col collapsed="false" hidden="false" max="1" min="1" style="0" width="42.1428571428571"/>
    <col collapsed="false" hidden="false" max="2" min="2" style="0" width="44.1428571428571"/>
    <col collapsed="false" hidden="false" max="3" min="3" style="0" width="29.1377551020408"/>
    <col collapsed="false" hidden="false" max="4" min="4" style="0" width="16.4234693877551"/>
    <col collapsed="false" hidden="false" max="5" min="5" style="0" width="19.7091836734694"/>
    <col collapsed="false" hidden="false" max="6" min="6" style="0" width="11.5714285714286"/>
    <col collapsed="false" hidden="false" max="7" min="7" style="0" width="13.7040816326531"/>
    <col collapsed="false" hidden="false" max="8" min="8" style="0" width="17.4234693877551"/>
    <col collapsed="false" hidden="false" max="1025" min="9" style="0" width="11.5714285714286"/>
  </cols>
  <sheetData>
    <row r="1" customFormat="false" ht="12.75" hidden="false" customHeight="false" outlineLevel="0" collapsed="false">
      <c r="A1" s="1" t="s">
        <v>0</v>
      </c>
      <c r="B1" s="1" t="s">
        <v>28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customFormat="false" ht="12.75" hidden="false" customHeight="false" outlineLevel="0" collapsed="false">
      <c r="A2" s="2" t="s">
        <v>11</v>
      </c>
      <c r="B2" s="2" t="s">
        <v>29</v>
      </c>
      <c r="C2" s="2" t="s">
        <v>12</v>
      </c>
      <c r="D2" s="2" t="s">
        <v>20</v>
      </c>
      <c r="E2" s="3" t="n">
        <v>0.1954129886152</v>
      </c>
      <c r="F2" s="3" t="n">
        <v>0.1741651348409</v>
      </c>
      <c r="G2" s="3" t="n">
        <v>0.1544252769321</v>
      </c>
      <c r="H2" s="3" t="n">
        <v>0.1347199998028</v>
      </c>
      <c r="I2" s="3" t="n">
        <v>0.1178274007716</v>
      </c>
      <c r="J2" s="3" t="n">
        <v>0</v>
      </c>
    </row>
    <row r="3" customFormat="false" ht="12.75" hidden="false" customHeight="false" outlineLevel="0" collapsed="false">
      <c r="A3" s="2" t="s">
        <v>11</v>
      </c>
      <c r="B3" s="2" t="s">
        <v>29</v>
      </c>
      <c r="C3" s="2" t="s">
        <v>12</v>
      </c>
      <c r="D3" s="2" t="s">
        <v>13</v>
      </c>
      <c r="E3" s="3" t="n">
        <v>4.84027161402</v>
      </c>
      <c r="F3" s="3" t="n">
        <v>5.288767857291</v>
      </c>
      <c r="G3" s="3" t="n">
        <v>5.507672615507</v>
      </c>
      <c r="H3" s="3" t="n">
        <v>5.509669175886</v>
      </c>
      <c r="I3" s="3" t="n">
        <v>5.513882041005</v>
      </c>
      <c r="J3" s="3" t="n">
        <v>0</v>
      </c>
    </row>
    <row r="4" customFormat="false" ht="12.75" hidden="false" customHeight="false" outlineLevel="0" collapsed="false">
      <c r="A4" s="2" t="s">
        <v>11</v>
      </c>
      <c r="B4" s="2" t="s">
        <v>29</v>
      </c>
      <c r="C4" s="2" t="s">
        <v>12</v>
      </c>
      <c r="D4" s="2" t="s">
        <v>16</v>
      </c>
      <c r="E4" s="3" t="n">
        <v>0</v>
      </c>
      <c r="F4" s="3" t="n">
        <v>0</v>
      </c>
      <c r="G4" s="3" t="n">
        <v>0</v>
      </c>
      <c r="H4" s="3" t="n">
        <v>0</v>
      </c>
      <c r="I4" s="3" t="n">
        <v>0</v>
      </c>
      <c r="J4" s="3" t="n">
        <v>0</v>
      </c>
    </row>
    <row r="5" customFormat="false" ht="12.75" hidden="false" customHeight="false" outlineLevel="0" collapsed="false">
      <c r="A5" s="2" t="s">
        <v>11</v>
      </c>
      <c r="B5" s="2" t="s">
        <v>29</v>
      </c>
      <c r="C5" s="2" t="s">
        <v>12</v>
      </c>
      <c r="D5" s="2" t="s">
        <v>14</v>
      </c>
      <c r="E5" s="3" t="n">
        <v>0.0114311520028</v>
      </c>
      <c r="F5" s="3" t="n">
        <v>0.0101882093818</v>
      </c>
      <c r="G5" s="3" t="n">
        <v>0.0090334779636</v>
      </c>
      <c r="H5" s="3" t="n">
        <v>0.0078807707058</v>
      </c>
      <c r="I5" s="3" t="n">
        <v>0.0068925967389</v>
      </c>
      <c r="J5" s="3" t="n">
        <v>0</v>
      </c>
    </row>
    <row r="6" customFormat="false" ht="12.75" hidden="false" customHeight="false" outlineLevel="0" collapsed="false">
      <c r="A6" s="2" t="s">
        <v>11</v>
      </c>
      <c r="B6" s="2" t="s">
        <v>29</v>
      </c>
      <c r="C6" s="2" t="s">
        <v>12</v>
      </c>
      <c r="D6" s="2" t="s">
        <v>18</v>
      </c>
      <c r="E6" s="3" t="n">
        <v>0</v>
      </c>
      <c r="F6" s="3" t="n">
        <v>0</v>
      </c>
      <c r="G6" s="3" t="n">
        <v>0</v>
      </c>
      <c r="H6" s="3" t="n">
        <v>0</v>
      </c>
      <c r="I6" s="3" t="n">
        <v>0</v>
      </c>
      <c r="J6" s="3" t="n">
        <v>0</v>
      </c>
    </row>
    <row r="7" customFormat="false" ht="12.75" hidden="false" customHeight="false" outlineLevel="0" collapsed="false">
      <c r="A7" s="2" t="s">
        <v>11</v>
      </c>
      <c r="B7" s="2" t="s">
        <v>29</v>
      </c>
      <c r="C7" s="2" t="s">
        <v>15</v>
      </c>
      <c r="D7" s="2" t="s">
        <v>20</v>
      </c>
      <c r="E7" s="3" t="n">
        <v>0</v>
      </c>
      <c r="F7" s="3" t="n">
        <v>0</v>
      </c>
      <c r="G7" s="3" t="n">
        <v>0</v>
      </c>
      <c r="H7" s="3" t="n">
        <v>0</v>
      </c>
      <c r="I7" s="3" t="n">
        <v>0</v>
      </c>
      <c r="J7" s="3" t="n">
        <v>0</v>
      </c>
    </row>
    <row r="8" customFormat="false" ht="12.75" hidden="false" customHeight="false" outlineLevel="0" collapsed="false">
      <c r="A8" s="2" t="s">
        <v>11</v>
      </c>
      <c r="B8" s="2" t="s">
        <v>29</v>
      </c>
      <c r="C8" s="2" t="s">
        <v>15</v>
      </c>
      <c r="D8" s="2" t="s">
        <v>13</v>
      </c>
      <c r="E8" s="3" t="n">
        <v>0.9861219655937</v>
      </c>
      <c r="F8" s="3" t="n">
        <v>1.0078790359868</v>
      </c>
      <c r="G8" s="3" t="n">
        <v>0.9074277039063</v>
      </c>
      <c r="H8" s="3" t="n">
        <v>0.7858351802683</v>
      </c>
      <c r="I8" s="3" t="n">
        <v>0.6285608497514</v>
      </c>
      <c r="J8" s="3" t="n">
        <v>0</v>
      </c>
    </row>
    <row r="9" customFormat="false" ht="12.75" hidden="false" customHeight="false" outlineLevel="0" collapsed="false">
      <c r="A9" s="2" t="s">
        <v>11</v>
      </c>
      <c r="B9" s="2" t="s">
        <v>29</v>
      </c>
      <c r="C9" s="2" t="s">
        <v>15</v>
      </c>
      <c r="D9" s="2" t="s">
        <v>16</v>
      </c>
      <c r="E9" s="3" t="n">
        <v>0</v>
      </c>
      <c r="F9" s="3" t="n">
        <v>0</v>
      </c>
      <c r="G9" s="3" t="n">
        <v>0</v>
      </c>
      <c r="H9" s="3" t="n">
        <v>0</v>
      </c>
      <c r="I9" s="3" t="n">
        <v>0</v>
      </c>
      <c r="J9" s="3" t="n">
        <v>0</v>
      </c>
    </row>
    <row r="10" customFormat="false" ht="12.75" hidden="false" customHeight="false" outlineLevel="0" collapsed="false">
      <c r="A10" s="2" t="s">
        <v>11</v>
      </c>
      <c r="B10" s="2" t="s">
        <v>29</v>
      </c>
      <c r="C10" s="2" t="s">
        <v>15</v>
      </c>
      <c r="D10" s="2" t="s">
        <v>14</v>
      </c>
      <c r="E10" s="3" t="n">
        <v>0</v>
      </c>
      <c r="F10" s="3" t="n">
        <v>0</v>
      </c>
      <c r="G10" s="3" t="n">
        <v>0</v>
      </c>
      <c r="H10" s="3" t="n">
        <v>0</v>
      </c>
      <c r="I10" s="3" t="n">
        <v>0</v>
      </c>
      <c r="J10" s="3" t="n">
        <v>0</v>
      </c>
    </row>
    <row r="11" customFormat="false" ht="12.75" hidden="false" customHeight="false" outlineLevel="0" collapsed="false">
      <c r="A11" s="2" t="s">
        <v>11</v>
      </c>
      <c r="B11" s="2" t="s">
        <v>29</v>
      </c>
      <c r="C11" s="2" t="s">
        <v>15</v>
      </c>
      <c r="D11" s="2" t="s">
        <v>18</v>
      </c>
      <c r="E11" s="3" t="n">
        <v>0</v>
      </c>
      <c r="F11" s="3" t="n">
        <v>0</v>
      </c>
      <c r="G11" s="3" t="n">
        <v>0</v>
      </c>
      <c r="H11" s="3" t="n">
        <v>0</v>
      </c>
      <c r="I11" s="3" t="n">
        <v>0</v>
      </c>
      <c r="J11" s="3" t="n">
        <v>0</v>
      </c>
    </row>
    <row r="12" customFormat="false" ht="12.75" hidden="false" customHeight="false" outlineLevel="0" collapsed="false">
      <c r="A12" s="2" t="s">
        <v>11</v>
      </c>
      <c r="B12" s="2" t="s">
        <v>29</v>
      </c>
      <c r="C12" s="2" t="s">
        <v>17</v>
      </c>
      <c r="D12" s="2" t="s">
        <v>20</v>
      </c>
      <c r="E12" s="3" t="n">
        <v>0</v>
      </c>
      <c r="F12" s="3" t="n">
        <v>0</v>
      </c>
      <c r="G12" s="3" t="n">
        <v>0</v>
      </c>
      <c r="H12" s="3" t="n">
        <v>0</v>
      </c>
      <c r="I12" s="3" t="n">
        <v>0</v>
      </c>
      <c r="J12" s="3" t="n">
        <v>0</v>
      </c>
    </row>
    <row r="13" customFormat="false" ht="12.75" hidden="false" customHeight="false" outlineLevel="0" collapsed="false">
      <c r="A13" s="2" t="s">
        <v>11</v>
      </c>
      <c r="B13" s="2" t="s">
        <v>29</v>
      </c>
      <c r="C13" s="2" t="s">
        <v>17</v>
      </c>
      <c r="D13" s="2" t="s">
        <v>13</v>
      </c>
      <c r="E13" s="3" t="n">
        <v>7.46208576647</v>
      </c>
      <c r="F13" s="3" t="n">
        <v>8.65239467471</v>
      </c>
      <c r="G13" s="3" t="n">
        <v>9.430851750747</v>
      </c>
      <c r="H13" s="3" t="n">
        <v>8.791425631003</v>
      </c>
      <c r="I13" s="3" t="n">
        <v>8.208585858305</v>
      </c>
      <c r="J13" s="3" t="n">
        <v>0</v>
      </c>
    </row>
    <row r="14" customFormat="false" ht="12.75" hidden="false" customHeight="false" outlineLevel="0" collapsed="false">
      <c r="A14" s="2" t="s">
        <v>11</v>
      </c>
      <c r="B14" s="2" t="s">
        <v>29</v>
      </c>
      <c r="C14" s="2" t="s">
        <v>17</v>
      </c>
      <c r="D14" s="2" t="s">
        <v>16</v>
      </c>
      <c r="E14" s="3" t="n">
        <v>0</v>
      </c>
      <c r="F14" s="3" t="n">
        <v>0</v>
      </c>
      <c r="G14" s="3" t="n">
        <v>0</v>
      </c>
      <c r="H14" s="3" t="n">
        <v>0</v>
      </c>
      <c r="I14" s="3" t="n">
        <v>0</v>
      </c>
      <c r="J14" s="3" t="n">
        <v>0</v>
      </c>
    </row>
    <row r="15" customFormat="false" ht="12.75" hidden="false" customHeight="false" outlineLevel="0" collapsed="false">
      <c r="A15" s="2" t="s">
        <v>11</v>
      </c>
      <c r="B15" s="2" t="s">
        <v>29</v>
      </c>
      <c r="C15" s="2" t="s">
        <v>17</v>
      </c>
      <c r="D15" s="2" t="s">
        <v>14</v>
      </c>
      <c r="E15" s="3" t="n">
        <v>0</v>
      </c>
      <c r="F15" s="3" t="n">
        <v>0</v>
      </c>
      <c r="G15" s="3" t="n">
        <v>0</v>
      </c>
      <c r="H15" s="3" t="n">
        <v>0</v>
      </c>
      <c r="I15" s="3" t="n">
        <v>0</v>
      </c>
      <c r="J15" s="3" t="n">
        <v>0</v>
      </c>
    </row>
    <row r="16" customFormat="false" ht="12.75" hidden="false" customHeight="false" outlineLevel="0" collapsed="false">
      <c r="A16" s="2" t="s">
        <v>11</v>
      </c>
      <c r="B16" s="2" t="s">
        <v>29</v>
      </c>
      <c r="C16" s="2" t="s">
        <v>17</v>
      </c>
      <c r="D16" s="2" t="s">
        <v>18</v>
      </c>
      <c r="E16" s="3" t="n">
        <v>0</v>
      </c>
      <c r="F16" s="3" t="n">
        <v>0</v>
      </c>
      <c r="G16" s="3" t="n">
        <v>0</v>
      </c>
      <c r="H16" s="3" t="n">
        <v>0</v>
      </c>
      <c r="I16" s="3" t="n">
        <v>0</v>
      </c>
      <c r="J16" s="3" t="n">
        <v>0</v>
      </c>
    </row>
    <row r="17" customFormat="false" ht="12.75" hidden="false" customHeight="false" outlineLevel="0" collapsed="false">
      <c r="A17" s="2" t="s">
        <v>11</v>
      </c>
      <c r="B17" s="2" t="s">
        <v>29</v>
      </c>
      <c r="C17" s="2" t="s">
        <v>19</v>
      </c>
      <c r="D17" s="2" t="s">
        <v>20</v>
      </c>
      <c r="E17" s="3" t="n">
        <v>0.775167292448</v>
      </c>
      <c r="F17" s="3" t="n">
        <v>0.6906250364843</v>
      </c>
      <c r="G17" s="3" t="n">
        <v>0.56974224769</v>
      </c>
      <c r="H17" s="3" t="n">
        <v>0.6282937294234</v>
      </c>
      <c r="I17" s="3" t="n">
        <v>0.8980285693766</v>
      </c>
      <c r="J17" s="3" t="n">
        <v>0</v>
      </c>
    </row>
    <row r="18" customFormat="false" ht="12.75" hidden="false" customHeight="false" outlineLevel="0" collapsed="false">
      <c r="A18" s="2" t="s">
        <v>11</v>
      </c>
      <c r="B18" s="2" t="s">
        <v>29</v>
      </c>
      <c r="C18" s="2" t="s">
        <v>19</v>
      </c>
      <c r="D18" s="2" t="s">
        <v>13</v>
      </c>
      <c r="E18" s="3" t="n">
        <v>6.697607459559</v>
      </c>
      <c r="F18" s="3" t="n">
        <v>6.7856104909371</v>
      </c>
      <c r="G18" s="3" t="n">
        <v>6.3985169115523</v>
      </c>
      <c r="H18" s="3" t="n">
        <v>6.4272547560628</v>
      </c>
      <c r="I18" s="3" t="n">
        <v>6.7071189302525</v>
      </c>
      <c r="J18" s="3" t="n">
        <v>0</v>
      </c>
    </row>
    <row r="19" customFormat="false" ht="12.75" hidden="false" customHeight="false" outlineLevel="0" collapsed="false">
      <c r="A19" s="2" t="s">
        <v>11</v>
      </c>
      <c r="B19" s="2" t="s">
        <v>29</v>
      </c>
      <c r="C19" s="2" t="s">
        <v>19</v>
      </c>
      <c r="D19" s="2" t="s">
        <v>16</v>
      </c>
      <c r="E19" s="3" t="n">
        <v>5.316036825379</v>
      </c>
      <c r="F19" s="3" t="n">
        <v>3.9803818114304</v>
      </c>
      <c r="G19" s="3" t="n">
        <v>2.6623312858592</v>
      </c>
      <c r="H19" s="3" t="n">
        <v>1.6252954491439</v>
      </c>
      <c r="I19" s="3" t="n">
        <v>0.6996521476906</v>
      </c>
      <c r="J19" s="3" t="n">
        <v>0</v>
      </c>
    </row>
    <row r="20" customFormat="false" ht="12.75" hidden="false" customHeight="false" outlineLevel="0" collapsed="false">
      <c r="A20" s="2" t="s">
        <v>11</v>
      </c>
      <c r="B20" s="2" t="s">
        <v>29</v>
      </c>
      <c r="C20" s="2" t="s">
        <v>19</v>
      </c>
      <c r="D20" s="2" t="s">
        <v>14</v>
      </c>
      <c r="E20" s="3" t="n">
        <v>13.865997065935</v>
      </c>
      <c r="F20" s="3" t="n">
        <v>16.3101477708169</v>
      </c>
      <c r="G20" s="3" t="n">
        <v>15.545092083827</v>
      </c>
      <c r="H20" s="3" t="n">
        <v>13.6470897491443</v>
      </c>
      <c r="I20" s="3" t="n">
        <v>10.497468925292</v>
      </c>
      <c r="J20" s="3" t="n">
        <v>0</v>
      </c>
    </row>
    <row r="21" customFormat="false" ht="12.75" hidden="false" customHeight="false" outlineLevel="0" collapsed="false">
      <c r="A21" s="2" t="s">
        <v>11</v>
      </c>
      <c r="B21" s="2" t="s">
        <v>29</v>
      </c>
      <c r="C21" s="2" t="s">
        <v>19</v>
      </c>
      <c r="D21" s="2" t="s">
        <v>18</v>
      </c>
      <c r="E21" s="3" t="n">
        <v>3.083210982819</v>
      </c>
      <c r="F21" s="3" t="n">
        <v>2.3675569808618</v>
      </c>
      <c r="G21" s="3" t="n">
        <v>1.6598152520972</v>
      </c>
      <c r="H21" s="3" t="n">
        <v>1.0883422257461</v>
      </c>
      <c r="I21" s="3" t="n">
        <v>0.7438745336423</v>
      </c>
      <c r="J21" s="3" t="n">
        <v>0</v>
      </c>
    </row>
    <row r="22" customFormat="false" ht="12.75" hidden="false" customHeight="false" outlineLevel="0" collapsed="false">
      <c r="A22" s="2" t="s">
        <v>11</v>
      </c>
      <c r="B22" s="2" t="s">
        <v>29</v>
      </c>
      <c r="C22" s="2" t="s">
        <v>21</v>
      </c>
      <c r="D22" s="2" t="s">
        <v>20</v>
      </c>
      <c r="E22" s="3" t="n">
        <v>0</v>
      </c>
      <c r="F22" s="3" t="n">
        <v>0</v>
      </c>
      <c r="G22" s="3" t="n">
        <v>0</v>
      </c>
      <c r="H22" s="3" t="n">
        <v>0</v>
      </c>
      <c r="I22" s="3" t="n">
        <v>0</v>
      </c>
      <c r="J22" s="3" t="n">
        <v>0</v>
      </c>
    </row>
    <row r="23" customFormat="false" ht="12.75" hidden="false" customHeight="false" outlineLevel="0" collapsed="false">
      <c r="A23" s="2" t="s">
        <v>11</v>
      </c>
      <c r="B23" s="2" t="s">
        <v>29</v>
      </c>
      <c r="C23" s="2" t="s">
        <v>21</v>
      </c>
      <c r="D23" s="2" t="s">
        <v>13</v>
      </c>
      <c r="E23" s="3" t="n">
        <v>2.40952624102</v>
      </c>
      <c r="F23" s="3" t="n">
        <v>2.5533827742506</v>
      </c>
      <c r="G23" s="3" t="n">
        <v>2.5847975620338</v>
      </c>
      <c r="H23" s="3" t="n">
        <v>2.512923386732</v>
      </c>
      <c r="I23" s="3" t="n">
        <v>2.5482874079215</v>
      </c>
      <c r="J23" s="3" t="n">
        <v>0</v>
      </c>
    </row>
    <row r="24" customFormat="false" ht="12.75" hidden="false" customHeight="false" outlineLevel="0" collapsed="false">
      <c r="A24" s="2" t="s">
        <v>11</v>
      </c>
      <c r="B24" s="2" t="s">
        <v>29</v>
      </c>
      <c r="C24" s="2" t="s">
        <v>21</v>
      </c>
      <c r="D24" s="2" t="s">
        <v>16</v>
      </c>
      <c r="E24" s="3" t="n">
        <v>0</v>
      </c>
      <c r="F24" s="3" t="n">
        <v>0</v>
      </c>
      <c r="G24" s="3" t="n">
        <v>0</v>
      </c>
      <c r="H24" s="3" t="n">
        <v>0</v>
      </c>
      <c r="I24" s="3" t="n">
        <v>0</v>
      </c>
      <c r="J24" s="3" t="n">
        <v>0</v>
      </c>
    </row>
    <row r="25" customFormat="false" ht="12.75" hidden="false" customHeight="false" outlineLevel="0" collapsed="false">
      <c r="A25" s="2" t="s">
        <v>11</v>
      </c>
      <c r="B25" s="2" t="s">
        <v>29</v>
      </c>
      <c r="C25" s="2" t="s">
        <v>21</v>
      </c>
      <c r="D25" s="2" t="s">
        <v>14</v>
      </c>
      <c r="E25" s="3" t="n">
        <v>0</v>
      </c>
      <c r="F25" s="3" t="n">
        <v>0</v>
      </c>
      <c r="G25" s="3" t="n">
        <v>0</v>
      </c>
      <c r="H25" s="3" t="n">
        <v>0</v>
      </c>
      <c r="I25" s="3" t="n">
        <v>0</v>
      </c>
      <c r="J25" s="3" t="n">
        <v>0</v>
      </c>
    </row>
    <row r="26" customFormat="false" ht="12.75" hidden="false" customHeight="false" outlineLevel="0" collapsed="false">
      <c r="A26" s="2" t="s">
        <v>11</v>
      </c>
      <c r="B26" s="2" t="s">
        <v>29</v>
      </c>
      <c r="C26" s="2" t="s">
        <v>21</v>
      </c>
      <c r="D26" s="2" t="s">
        <v>18</v>
      </c>
      <c r="E26" s="3" t="n">
        <v>0</v>
      </c>
      <c r="F26" s="3" t="n">
        <v>0</v>
      </c>
      <c r="G26" s="3" t="n">
        <v>0</v>
      </c>
      <c r="H26" s="3" t="n">
        <v>0</v>
      </c>
      <c r="I26" s="3" t="n">
        <v>0</v>
      </c>
      <c r="J26" s="3" t="n">
        <v>0</v>
      </c>
    </row>
    <row r="27" customFormat="false" ht="12.75" hidden="false" customHeight="false" outlineLevel="0" collapsed="false">
      <c r="A27" s="2" t="s">
        <v>11</v>
      </c>
      <c r="B27" s="2" t="s">
        <v>29</v>
      </c>
      <c r="C27" s="2" t="s">
        <v>22</v>
      </c>
      <c r="D27" s="2" t="s">
        <v>20</v>
      </c>
      <c r="E27" s="3" t="n">
        <v>0.0729975126262</v>
      </c>
      <c r="F27" s="3" t="n">
        <v>0.0508356053839</v>
      </c>
      <c r="G27" s="3" t="n">
        <v>0.0373314329499</v>
      </c>
      <c r="H27" s="3" t="n">
        <v>0.0275224101748</v>
      </c>
      <c r="I27" s="3" t="n">
        <v>0.0203964661366</v>
      </c>
      <c r="J27" s="3" t="n">
        <v>0</v>
      </c>
    </row>
    <row r="28" customFormat="false" ht="12.75" hidden="false" customHeight="false" outlineLevel="0" collapsed="false">
      <c r="A28" s="2" t="s">
        <v>11</v>
      </c>
      <c r="B28" s="2" t="s">
        <v>29</v>
      </c>
      <c r="C28" s="2" t="s">
        <v>22</v>
      </c>
      <c r="D28" s="2" t="s">
        <v>13</v>
      </c>
      <c r="E28" s="3" t="n">
        <v>0.496823508723</v>
      </c>
      <c r="F28" s="3" t="n">
        <v>0.6091698121742</v>
      </c>
      <c r="G28" s="3" t="n">
        <v>0.6759322873137</v>
      </c>
      <c r="H28" s="3" t="n">
        <v>0.7056717925776</v>
      </c>
      <c r="I28" s="3" t="n">
        <v>0.7273262911928</v>
      </c>
      <c r="J28" s="3" t="n">
        <v>0</v>
      </c>
    </row>
    <row r="29" customFormat="false" ht="12.75" hidden="false" customHeight="false" outlineLevel="0" collapsed="false">
      <c r="A29" s="2" t="s">
        <v>11</v>
      </c>
      <c r="B29" s="2" t="s">
        <v>29</v>
      </c>
      <c r="C29" s="2" t="s">
        <v>22</v>
      </c>
      <c r="D29" s="2" t="s">
        <v>16</v>
      </c>
      <c r="E29" s="3" t="n">
        <v>0.017743697172</v>
      </c>
      <c r="F29" s="3" t="n">
        <v>0</v>
      </c>
      <c r="G29" s="3" t="n">
        <v>0</v>
      </c>
      <c r="H29" s="3" t="n">
        <v>0</v>
      </c>
      <c r="I29" s="3" t="n">
        <v>0</v>
      </c>
      <c r="J29" s="3" t="n">
        <v>0</v>
      </c>
    </row>
    <row r="30" customFormat="false" ht="12.75" hidden="false" customHeight="false" outlineLevel="0" collapsed="false">
      <c r="A30" s="2" t="s">
        <v>11</v>
      </c>
      <c r="B30" s="2" t="s">
        <v>29</v>
      </c>
      <c r="C30" s="2" t="s">
        <v>22</v>
      </c>
      <c r="D30" s="2" t="s">
        <v>14</v>
      </c>
      <c r="E30" s="3" t="n">
        <v>0.2777014350164</v>
      </c>
      <c r="F30" s="3" t="n">
        <v>0.2264010344524</v>
      </c>
      <c r="G30" s="3" t="n">
        <v>0.1880746349977</v>
      </c>
      <c r="H30" s="3" t="n">
        <v>0.1543643999175</v>
      </c>
      <c r="I30" s="3" t="n">
        <v>0.1270844069408</v>
      </c>
      <c r="J30" s="3" t="n">
        <v>0</v>
      </c>
    </row>
    <row r="31" customFormat="false" ht="12.75" hidden="false" customHeight="false" outlineLevel="0" collapsed="false">
      <c r="A31" s="2" t="s">
        <v>11</v>
      </c>
      <c r="B31" s="2" t="s">
        <v>29</v>
      </c>
      <c r="C31" s="2" t="s">
        <v>22</v>
      </c>
      <c r="D31" s="2" t="s">
        <v>18</v>
      </c>
      <c r="E31" s="3" t="n">
        <v>0</v>
      </c>
      <c r="F31" s="3" t="n">
        <v>0</v>
      </c>
      <c r="G31" s="3" t="n">
        <v>0</v>
      </c>
      <c r="H31" s="3" t="n">
        <v>0</v>
      </c>
      <c r="I31" s="3" t="n">
        <v>0</v>
      </c>
      <c r="J31" s="3" t="n">
        <v>0</v>
      </c>
    </row>
    <row r="32" customFormat="false" ht="12.75" hidden="false" customHeight="false" outlineLevel="0" collapsed="false">
      <c r="A32" s="2" t="s">
        <v>11</v>
      </c>
      <c r="B32" s="2" t="s">
        <v>29</v>
      </c>
      <c r="C32" s="2" t="s">
        <v>23</v>
      </c>
      <c r="D32" s="2" t="s">
        <v>20</v>
      </c>
      <c r="E32" s="3" t="n">
        <v>0</v>
      </c>
      <c r="F32" s="3" t="n">
        <v>0</v>
      </c>
      <c r="G32" s="3" t="n">
        <v>0</v>
      </c>
      <c r="H32" s="3" t="n">
        <v>0</v>
      </c>
      <c r="I32" s="3" t="n">
        <v>0</v>
      </c>
      <c r="J32" s="3" t="n">
        <v>0</v>
      </c>
    </row>
    <row r="33" customFormat="false" ht="12.75" hidden="false" customHeight="false" outlineLevel="0" collapsed="false">
      <c r="A33" s="2" t="s">
        <v>11</v>
      </c>
      <c r="B33" s="2" t="s">
        <v>29</v>
      </c>
      <c r="C33" s="2" t="s">
        <v>23</v>
      </c>
      <c r="D33" s="2" t="s">
        <v>13</v>
      </c>
      <c r="E33" s="3" t="n">
        <v>4.199692135318</v>
      </c>
      <c r="F33" s="3" t="n">
        <v>4.3625898830129</v>
      </c>
      <c r="G33" s="3" t="n">
        <v>4.1065910735713</v>
      </c>
      <c r="H33" s="3" t="n">
        <v>3.4287480514021</v>
      </c>
      <c r="I33" s="3" t="n">
        <v>2.7036762594279</v>
      </c>
      <c r="J33" s="3" t="n">
        <v>0</v>
      </c>
    </row>
    <row r="34" customFormat="false" ht="12.75" hidden="false" customHeight="false" outlineLevel="0" collapsed="false">
      <c r="A34" s="2" t="s">
        <v>11</v>
      </c>
      <c r="B34" s="2" t="s">
        <v>29</v>
      </c>
      <c r="C34" s="2" t="s">
        <v>23</v>
      </c>
      <c r="D34" s="2" t="s">
        <v>16</v>
      </c>
      <c r="E34" s="3" t="n">
        <v>0</v>
      </c>
      <c r="F34" s="3" t="n">
        <v>0</v>
      </c>
      <c r="G34" s="3" t="n">
        <v>0</v>
      </c>
      <c r="H34" s="3" t="n">
        <v>0</v>
      </c>
      <c r="I34" s="3" t="n">
        <v>0</v>
      </c>
      <c r="J34" s="3" t="n">
        <v>0</v>
      </c>
    </row>
    <row r="35" customFormat="false" ht="12.75" hidden="false" customHeight="false" outlineLevel="0" collapsed="false">
      <c r="A35" s="2" t="s">
        <v>11</v>
      </c>
      <c r="B35" s="2" t="s">
        <v>29</v>
      </c>
      <c r="C35" s="2" t="s">
        <v>23</v>
      </c>
      <c r="D35" s="2" t="s">
        <v>14</v>
      </c>
      <c r="E35" s="3" t="n">
        <v>0</v>
      </c>
      <c r="F35" s="3" t="n">
        <v>0</v>
      </c>
      <c r="G35" s="3" t="n">
        <v>0</v>
      </c>
      <c r="H35" s="3" t="n">
        <v>0</v>
      </c>
      <c r="I35" s="3" t="n">
        <v>0</v>
      </c>
      <c r="J35" s="3" t="n">
        <v>0</v>
      </c>
    </row>
    <row r="36" customFormat="false" ht="12.75" hidden="false" customHeight="false" outlineLevel="0" collapsed="false">
      <c r="A36" s="2" t="s">
        <v>11</v>
      </c>
      <c r="B36" s="2" t="s">
        <v>29</v>
      </c>
      <c r="C36" s="2" t="s">
        <v>23</v>
      </c>
      <c r="D36" s="2" t="s">
        <v>18</v>
      </c>
      <c r="E36" s="3" t="n">
        <v>0</v>
      </c>
      <c r="F36" s="3" t="n">
        <v>0</v>
      </c>
      <c r="G36" s="3" t="n">
        <v>0</v>
      </c>
      <c r="H36" s="3" t="n">
        <v>0</v>
      </c>
      <c r="I36" s="3" t="n">
        <v>0</v>
      </c>
      <c r="J36" s="3" t="n">
        <v>0</v>
      </c>
    </row>
    <row r="37" customFormat="false" ht="12.75" hidden="false" customHeight="false" outlineLevel="0" collapsed="false">
      <c r="A37" s="2" t="s">
        <v>11</v>
      </c>
      <c r="B37" s="2" t="s">
        <v>29</v>
      </c>
      <c r="C37" s="2" t="s">
        <v>24</v>
      </c>
      <c r="D37" s="2" t="s">
        <v>20</v>
      </c>
      <c r="E37" s="3" t="n">
        <v>0.0324689188127</v>
      </c>
      <c r="F37" s="3" t="n">
        <v>0.1059643443533</v>
      </c>
      <c r="G37" s="3" t="n">
        <v>0.1574883887063</v>
      </c>
      <c r="H37" s="3" t="n">
        <v>0.1937385520774</v>
      </c>
      <c r="I37" s="3" t="n">
        <v>0.1957450846242</v>
      </c>
      <c r="J37" s="3" t="n">
        <v>0</v>
      </c>
    </row>
    <row r="38" customFormat="false" ht="12.75" hidden="false" customHeight="false" outlineLevel="0" collapsed="false">
      <c r="A38" s="2" t="s">
        <v>11</v>
      </c>
      <c r="B38" s="2" t="s">
        <v>29</v>
      </c>
      <c r="C38" s="2" t="s">
        <v>24</v>
      </c>
      <c r="D38" s="2" t="s">
        <v>13</v>
      </c>
      <c r="E38" s="3" t="n">
        <v>0.5954285999849</v>
      </c>
      <c r="F38" s="3" t="n">
        <v>0.7226104846989</v>
      </c>
      <c r="G38" s="3" t="n">
        <v>0.7526807458303</v>
      </c>
      <c r="H38" s="3" t="n">
        <v>0.7099708171432</v>
      </c>
      <c r="I38" s="3" t="n">
        <v>0.6587625039591</v>
      </c>
      <c r="J38" s="3" t="n">
        <v>0</v>
      </c>
    </row>
    <row r="39" customFormat="false" ht="12.75" hidden="false" customHeight="false" outlineLevel="0" collapsed="false">
      <c r="A39" s="2" t="s">
        <v>11</v>
      </c>
      <c r="B39" s="2" t="s">
        <v>29</v>
      </c>
      <c r="C39" s="2" t="s">
        <v>24</v>
      </c>
      <c r="D39" s="2" t="s">
        <v>16</v>
      </c>
      <c r="E39" s="3" t="n">
        <v>0.238136801886</v>
      </c>
      <c r="F39" s="3" t="n">
        <v>0.1521933165107</v>
      </c>
      <c r="G39" s="3" t="n">
        <v>0.0765044741812</v>
      </c>
      <c r="H39" s="3" t="n">
        <v>0.0191353814205</v>
      </c>
      <c r="I39" s="3" t="n">
        <v>0.0116585109895</v>
      </c>
      <c r="J39" s="3" t="n">
        <v>0</v>
      </c>
    </row>
    <row r="40" customFormat="false" ht="12.75" hidden="false" customHeight="false" outlineLevel="0" collapsed="false">
      <c r="A40" s="2" t="s">
        <v>11</v>
      </c>
      <c r="B40" s="2" t="s">
        <v>29</v>
      </c>
      <c r="C40" s="2" t="s">
        <v>24</v>
      </c>
      <c r="D40" s="2" t="s">
        <v>14</v>
      </c>
      <c r="E40" s="3" t="n">
        <v>0.5395217728971</v>
      </c>
      <c r="F40" s="3" t="n">
        <v>0.4529275969839</v>
      </c>
      <c r="G40" s="3" t="n">
        <v>0.3556981865122</v>
      </c>
      <c r="H40" s="3" t="n">
        <v>0.2712359039639</v>
      </c>
      <c r="I40" s="3" t="n">
        <v>0.2199538196974</v>
      </c>
      <c r="J40" s="3" t="n">
        <v>0</v>
      </c>
    </row>
    <row r="41" customFormat="false" ht="12.75" hidden="false" customHeight="false" outlineLevel="0" collapsed="false">
      <c r="A41" s="2" t="s">
        <v>11</v>
      </c>
      <c r="B41" s="2" t="s">
        <v>29</v>
      </c>
      <c r="C41" s="2" t="s">
        <v>24</v>
      </c>
      <c r="D41" s="2" t="s">
        <v>18</v>
      </c>
      <c r="E41" s="3" t="n">
        <v>0.1205084795549</v>
      </c>
      <c r="F41" s="3" t="n">
        <v>0.1293459771996</v>
      </c>
      <c r="G41" s="3" t="n">
        <v>0.1282641319102</v>
      </c>
      <c r="H41" s="3" t="n">
        <v>0.124200372859</v>
      </c>
      <c r="I41" s="3" t="n">
        <v>0.1173398454003</v>
      </c>
      <c r="J41" s="3" t="n">
        <v>0</v>
      </c>
    </row>
    <row r="42" customFormat="false" ht="12.75" hidden="false" customHeight="false" outlineLevel="0" collapsed="false">
      <c r="A42" s="2" t="s">
        <v>11</v>
      </c>
      <c r="B42" s="2" t="s">
        <v>29</v>
      </c>
      <c r="C42" s="2" t="s">
        <v>25</v>
      </c>
      <c r="D42" s="2" t="s">
        <v>20</v>
      </c>
      <c r="E42" s="3" t="n">
        <v>0</v>
      </c>
      <c r="F42" s="3" t="n">
        <v>0</v>
      </c>
      <c r="G42" s="3" t="n">
        <v>0</v>
      </c>
      <c r="H42" s="3" t="n">
        <v>0</v>
      </c>
      <c r="I42" s="3" t="n">
        <v>0</v>
      </c>
      <c r="J42" s="3" t="n">
        <v>0</v>
      </c>
    </row>
    <row r="43" customFormat="false" ht="12.75" hidden="false" customHeight="false" outlineLevel="0" collapsed="false">
      <c r="A43" s="2" t="s">
        <v>11</v>
      </c>
      <c r="B43" s="2" t="s">
        <v>29</v>
      </c>
      <c r="C43" s="2" t="s">
        <v>25</v>
      </c>
      <c r="D43" s="2" t="s">
        <v>13</v>
      </c>
      <c r="E43" s="3" t="n">
        <v>0.1331074749559</v>
      </c>
      <c r="F43" s="3" t="n">
        <v>0.1361684656147</v>
      </c>
      <c r="G43" s="3" t="n">
        <v>0.1344206736323</v>
      </c>
      <c r="H43" s="3" t="n">
        <v>0.1323314113744</v>
      </c>
      <c r="I43" s="3" t="n">
        <v>0.1304040009172</v>
      </c>
      <c r="J43" s="3" t="n">
        <v>0</v>
      </c>
    </row>
    <row r="44" customFormat="false" ht="12.75" hidden="false" customHeight="false" outlineLevel="0" collapsed="false">
      <c r="A44" s="2" t="s">
        <v>11</v>
      </c>
      <c r="B44" s="2" t="s">
        <v>29</v>
      </c>
      <c r="C44" s="2" t="s">
        <v>25</v>
      </c>
      <c r="D44" s="2" t="s">
        <v>16</v>
      </c>
      <c r="E44" s="3" t="n">
        <v>0</v>
      </c>
      <c r="F44" s="3" t="n">
        <v>0</v>
      </c>
      <c r="G44" s="3" t="n">
        <v>0</v>
      </c>
      <c r="H44" s="3" t="n">
        <v>0</v>
      </c>
      <c r="I44" s="3" t="n">
        <v>0</v>
      </c>
      <c r="J44" s="3" t="n">
        <v>0</v>
      </c>
    </row>
    <row r="45" customFormat="false" ht="12.75" hidden="false" customHeight="false" outlineLevel="0" collapsed="false">
      <c r="A45" s="2" t="s">
        <v>11</v>
      </c>
      <c r="B45" s="2" t="s">
        <v>29</v>
      </c>
      <c r="C45" s="2" t="s">
        <v>25</v>
      </c>
      <c r="D45" s="2" t="s">
        <v>14</v>
      </c>
      <c r="E45" s="3" t="n">
        <v>0</v>
      </c>
      <c r="F45" s="3" t="n">
        <v>0</v>
      </c>
      <c r="G45" s="3" t="n">
        <v>0</v>
      </c>
      <c r="H45" s="3" t="n">
        <v>0</v>
      </c>
      <c r="I45" s="3" t="n">
        <v>0</v>
      </c>
      <c r="J45" s="3" t="n">
        <v>0</v>
      </c>
    </row>
    <row r="46" customFormat="false" ht="12.75" hidden="false" customHeight="false" outlineLevel="0" collapsed="false">
      <c r="A46" s="2" t="s">
        <v>11</v>
      </c>
      <c r="B46" s="2" t="s">
        <v>29</v>
      </c>
      <c r="C46" s="2" t="s">
        <v>25</v>
      </c>
      <c r="D46" s="2" t="s">
        <v>18</v>
      </c>
      <c r="E46" s="3" t="n">
        <v>0</v>
      </c>
      <c r="F46" s="3" t="n">
        <v>0</v>
      </c>
      <c r="G46" s="3" t="n">
        <v>0</v>
      </c>
      <c r="H46" s="3" t="n">
        <v>0</v>
      </c>
      <c r="I46" s="3" t="n">
        <v>0</v>
      </c>
      <c r="J46" s="3" t="n">
        <v>0</v>
      </c>
    </row>
    <row r="47" customFormat="false" ht="12.75" hidden="false" customHeight="false" outlineLevel="0" collapsed="false">
      <c r="A47" s="2" t="s">
        <v>11</v>
      </c>
      <c r="B47" s="2" t="s">
        <v>29</v>
      </c>
      <c r="C47" s="2" t="s">
        <v>26</v>
      </c>
      <c r="D47" s="2" t="s">
        <v>20</v>
      </c>
      <c r="E47" s="3" t="n">
        <v>0</v>
      </c>
      <c r="F47" s="3" t="n">
        <v>0</v>
      </c>
      <c r="G47" s="3" t="n">
        <v>0</v>
      </c>
      <c r="H47" s="3" t="n">
        <v>0</v>
      </c>
      <c r="I47" s="3" t="n">
        <v>0</v>
      </c>
      <c r="J47" s="3" t="n">
        <v>0</v>
      </c>
    </row>
    <row r="48" customFormat="false" ht="12.75" hidden="false" customHeight="false" outlineLevel="0" collapsed="false">
      <c r="A48" s="2" t="s">
        <v>11</v>
      </c>
      <c r="B48" s="2" t="s">
        <v>29</v>
      </c>
      <c r="C48" s="2" t="s">
        <v>26</v>
      </c>
      <c r="D48" s="2" t="s">
        <v>13</v>
      </c>
      <c r="E48" s="3" t="n">
        <v>0.1068893276492</v>
      </c>
      <c r="F48" s="3" t="n">
        <v>0.1159114105843</v>
      </c>
      <c r="G48" s="3" t="n">
        <v>0.1201049579373</v>
      </c>
      <c r="H48" s="3" t="n">
        <v>0.1197054865772</v>
      </c>
      <c r="I48" s="3" t="n">
        <v>0.1194160316091</v>
      </c>
      <c r="J48" s="3" t="n">
        <v>0</v>
      </c>
    </row>
    <row r="49" customFormat="false" ht="12.75" hidden="false" customHeight="false" outlineLevel="0" collapsed="false">
      <c r="A49" s="2" t="s">
        <v>11</v>
      </c>
      <c r="B49" s="2" t="s">
        <v>29</v>
      </c>
      <c r="C49" s="2" t="s">
        <v>26</v>
      </c>
      <c r="D49" s="2" t="s">
        <v>16</v>
      </c>
      <c r="E49" s="3" t="n">
        <v>0</v>
      </c>
      <c r="F49" s="3" t="n">
        <v>0</v>
      </c>
      <c r="G49" s="3" t="n">
        <v>0</v>
      </c>
      <c r="H49" s="3" t="n">
        <v>0</v>
      </c>
      <c r="I49" s="3" t="n">
        <v>0</v>
      </c>
      <c r="J49" s="3" t="n">
        <v>0</v>
      </c>
    </row>
    <row r="50" customFormat="false" ht="12.75" hidden="false" customHeight="false" outlineLevel="0" collapsed="false">
      <c r="A50" s="2" t="s">
        <v>11</v>
      </c>
      <c r="B50" s="2" t="s">
        <v>29</v>
      </c>
      <c r="C50" s="2" t="s">
        <v>26</v>
      </c>
      <c r="D50" s="2" t="s">
        <v>14</v>
      </c>
      <c r="E50" s="3" t="n">
        <v>0</v>
      </c>
      <c r="F50" s="3" t="n">
        <v>0</v>
      </c>
      <c r="G50" s="3" t="n">
        <v>0</v>
      </c>
      <c r="H50" s="3" t="n">
        <v>0</v>
      </c>
      <c r="I50" s="3" t="n">
        <v>0</v>
      </c>
      <c r="J50" s="3" t="n">
        <v>0</v>
      </c>
    </row>
    <row r="51" customFormat="false" ht="12.75" hidden="false" customHeight="false" outlineLevel="0" collapsed="false">
      <c r="A51" s="2" t="s">
        <v>11</v>
      </c>
      <c r="B51" s="2" t="s">
        <v>29</v>
      </c>
      <c r="C51" s="2" t="s">
        <v>26</v>
      </c>
      <c r="D51" s="2" t="s">
        <v>18</v>
      </c>
      <c r="E51" s="3" t="n">
        <v>0</v>
      </c>
      <c r="F51" s="3" t="n">
        <v>0</v>
      </c>
      <c r="G51" s="3" t="n">
        <v>0</v>
      </c>
      <c r="H51" s="3" t="n">
        <v>0</v>
      </c>
      <c r="I51" s="3" t="n">
        <v>0</v>
      </c>
      <c r="J51" s="3" t="n">
        <v>0</v>
      </c>
    </row>
    <row r="52" customFormat="false" ht="12.75" hidden="false" customHeight="false" outlineLevel="0" collapsed="false">
      <c r="A52" s="2" t="s">
        <v>11</v>
      </c>
      <c r="B52" s="2" t="s">
        <v>29</v>
      </c>
      <c r="C52" s="2" t="s">
        <v>27</v>
      </c>
      <c r="D52" s="2" t="s">
        <v>20</v>
      </c>
      <c r="E52" s="3" t="n">
        <v>0</v>
      </c>
      <c r="F52" s="3" t="n">
        <v>0</v>
      </c>
      <c r="G52" s="3" t="n">
        <v>0</v>
      </c>
      <c r="H52" s="3" t="n">
        <v>0</v>
      </c>
      <c r="I52" s="3" t="n">
        <v>0</v>
      </c>
      <c r="J52" s="3" t="n">
        <v>0</v>
      </c>
    </row>
    <row r="53" customFormat="false" ht="12.75" hidden="false" customHeight="false" outlineLevel="0" collapsed="false">
      <c r="A53" s="2" t="s">
        <v>11</v>
      </c>
      <c r="B53" s="2" t="s">
        <v>29</v>
      </c>
      <c r="C53" s="2" t="s">
        <v>27</v>
      </c>
      <c r="D53" s="2" t="s">
        <v>13</v>
      </c>
      <c r="E53" s="3" t="n">
        <v>0.8106169291563</v>
      </c>
      <c r="F53" s="3" t="n">
        <v>0.8914559157792</v>
      </c>
      <c r="G53" s="3" t="n">
        <v>0.931575146248</v>
      </c>
      <c r="H53" s="3" t="n">
        <v>0.9680549989842</v>
      </c>
      <c r="I53" s="3" t="n">
        <v>1.0096761458601</v>
      </c>
      <c r="J53" s="3" t="n">
        <v>0</v>
      </c>
    </row>
    <row r="54" customFormat="false" ht="12.75" hidden="false" customHeight="false" outlineLevel="0" collapsed="false">
      <c r="A54" s="2" t="s">
        <v>11</v>
      </c>
      <c r="B54" s="2" t="s">
        <v>29</v>
      </c>
      <c r="C54" s="2" t="s">
        <v>27</v>
      </c>
      <c r="D54" s="2" t="s">
        <v>16</v>
      </c>
      <c r="E54" s="3" t="n">
        <v>0</v>
      </c>
      <c r="F54" s="3" t="n">
        <v>0</v>
      </c>
      <c r="G54" s="3" t="n">
        <v>0</v>
      </c>
      <c r="H54" s="3" t="n">
        <v>0</v>
      </c>
      <c r="I54" s="3" t="n">
        <v>0</v>
      </c>
      <c r="J54" s="3" t="n">
        <v>0</v>
      </c>
    </row>
    <row r="55" customFormat="false" ht="12.75" hidden="false" customHeight="false" outlineLevel="0" collapsed="false">
      <c r="A55" s="2" t="s">
        <v>11</v>
      </c>
      <c r="B55" s="2" t="s">
        <v>29</v>
      </c>
      <c r="C55" s="2" t="s">
        <v>27</v>
      </c>
      <c r="D55" s="2" t="s">
        <v>14</v>
      </c>
      <c r="E55" s="3" t="n">
        <v>0</v>
      </c>
      <c r="F55" s="3" t="n">
        <v>0</v>
      </c>
      <c r="G55" s="3" t="n">
        <v>0</v>
      </c>
      <c r="H55" s="3" t="n">
        <v>0</v>
      </c>
      <c r="I55" s="3" t="n">
        <v>0</v>
      </c>
      <c r="J55" s="3" t="n">
        <v>0</v>
      </c>
    </row>
    <row r="56" customFormat="false" ht="12.75" hidden="false" customHeight="false" outlineLevel="0" collapsed="false">
      <c r="A56" s="2" t="s">
        <v>11</v>
      </c>
      <c r="B56" s="2" t="s">
        <v>29</v>
      </c>
      <c r="C56" s="2" t="s">
        <v>27</v>
      </c>
      <c r="D56" s="2" t="s">
        <v>18</v>
      </c>
      <c r="E56" s="3" t="n">
        <v>0</v>
      </c>
      <c r="F56" s="3" t="n">
        <v>0</v>
      </c>
      <c r="G56" s="3" t="n">
        <v>0</v>
      </c>
      <c r="H56" s="3" t="n">
        <v>0</v>
      </c>
      <c r="I56" s="3" t="n">
        <v>0</v>
      </c>
      <c r="J56" s="3" t="n">
        <v>0</v>
      </c>
    </row>
    <row r="57" customFormat="false" ht="12.75" hidden="false" customHeight="false" outlineLevel="0" collapsed="false">
      <c r="A57" s="2" t="s">
        <v>11</v>
      </c>
      <c r="B57" s="2" t="s">
        <v>30</v>
      </c>
      <c r="C57" s="2" t="s">
        <v>12</v>
      </c>
      <c r="D57" s="2" t="s">
        <v>20</v>
      </c>
      <c r="E57" s="3" t="n">
        <v>0.0600366820512</v>
      </c>
      <c r="F57" s="3" t="n">
        <v>0.0511279058915</v>
      </c>
      <c r="G57" s="3" t="n">
        <v>0.0453005010607</v>
      </c>
      <c r="H57" s="3" t="n">
        <v>0.0385055282503</v>
      </c>
      <c r="I57" s="3" t="n">
        <v>0.0327942515339</v>
      </c>
      <c r="J57" s="3" t="n">
        <v>0</v>
      </c>
    </row>
    <row r="58" customFormat="false" ht="12.75" hidden="false" customHeight="false" outlineLevel="0" collapsed="false">
      <c r="A58" s="2" t="s">
        <v>11</v>
      </c>
      <c r="B58" s="2" t="s">
        <v>30</v>
      </c>
      <c r="C58" s="2" t="s">
        <v>12</v>
      </c>
      <c r="D58" s="2" t="s">
        <v>13</v>
      </c>
      <c r="E58" s="3" t="n">
        <v>0.0637322835495</v>
      </c>
      <c r="F58" s="3" t="n">
        <v>0.1627104034634</v>
      </c>
      <c r="G58" s="3" t="n">
        <v>0.2288837717975</v>
      </c>
      <c r="H58" s="3" t="n">
        <v>0.2678999677336</v>
      </c>
      <c r="I58" s="3" t="n">
        <v>0.2977601984975</v>
      </c>
      <c r="J58" s="3" t="n">
        <v>0</v>
      </c>
    </row>
    <row r="59" customFormat="false" ht="12.75" hidden="false" customHeight="false" outlineLevel="0" collapsed="false">
      <c r="A59" s="2" t="s">
        <v>11</v>
      </c>
      <c r="B59" s="2" t="s">
        <v>30</v>
      </c>
      <c r="C59" s="2" t="s">
        <v>12</v>
      </c>
      <c r="D59" s="2" t="s">
        <v>16</v>
      </c>
      <c r="E59" s="3" t="n">
        <v>0.1417118962855</v>
      </c>
      <c r="F59" s="3" t="n">
        <v>0.1023980838795</v>
      </c>
      <c r="G59" s="3" t="n">
        <v>0.0800942954077</v>
      </c>
      <c r="H59" s="3" t="n">
        <v>0.0609274877248</v>
      </c>
      <c r="I59" s="3" t="n">
        <v>0.0465192175655</v>
      </c>
      <c r="J59" s="3" t="n">
        <v>0</v>
      </c>
    </row>
    <row r="60" customFormat="false" ht="12.75" hidden="false" customHeight="false" outlineLevel="0" collapsed="false">
      <c r="A60" s="2" t="s">
        <v>11</v>
      </c>
      <c r="B60" s="2" t="s">
        <v>30</v>
      </c>
      <c r="C60" s="2" t="s">
        <v>12</v>
      </c>
      <c r="D60" s="2" t="s">
        <v>14</v>
      </c>
      <c r="E60" s="3" t="n">
        <v>0.2140091147197</v>
      </c>
      <c r="F60" s="3" t="n">
        <v>0.1822514064638</v>
      </c>
      <c r="G60" s="3" t="n">
        <v>0.1614779239212</v>
      </c>
      <c r="H60" s="3" t="n">
        <v>0.1372564932958</v>
      </c>
      <c r="I60" s="3" t="n">
        <v>0.1168982548284</v>
      </c>
      <c r="J60" s="3" t="n">
        <v>0</v>
      </c>
    </row>
    <row r="61" customFormat="false" ht="12.75" hidden="false" customHeight="false" outlineLevel="0" collapsed="false">
      <c r="A61" s="2" t="s">
        <v>11</v>
      </c>
      <c r="B61" s="2" t="s">
        <v>30</v>
      </c>
      <c r="C61" s="2" t="s">
        <v>12</v>
      </c>
      <c r="D61" s="2" t="s">
        <v>18</v>
      </c>
      <c r="E61" s="3" t="n">
        <v>0</v>
      </c>
      <c r="F61" s="3" t="n">
        <v>0</v>
      </c>
      <c r="G61" s="3" t="n">
        <v>0</v>
      </c>
      <c r="H61" s="3" t="n">
        <v>0</v>
      </c>
      <c r="I61" s="3" t="n">
        <v>0</v>
      </c>
      <c r="J61" s="3" t="n">
        <v>0</v>
      </c>
    </row>
    <row r="62" customFormat="false" ht="12.75" hidden="false" customHeight="false" outlineLevel="0" collapsed="false">
      <c r="A62" s="2" t="s">
        <v>11</v>
      </c>
      <c r="B62" s="2" t="s">
        <v>30</v>
      </c>
      <c r="C62" s="2" t="s">
        <v>15</v>
      </c>
      <c r="D62" s="2" t="s">
        <v>20</v>
      </c>
      <c r="E62" s="3" t="n">
        <v>0</v>
      </c>
      <c r="F62" s="3" t="n">
        <v>0</v>
      </c>
      <c r="G62" s="3" t="n">
        <v>0</v>
      </c>
      <c r="H62" s="3" t="n">
        <v>0</v>
      </c>
      <c r="I62" s="3" t="n">
        <v>0</v>
      </c>
      <c r="J62" s="3" t="n">
        <v>0</v>
      </c>
    </row>
    <row r="63" customFormat="false" ht="12.75" hidden="false" customHeight="false" outlineLevel="0" collapsed="false">
      <c r="A63" s="2" t="s">
        <v>11</v>
      </c>
      <c r="B63" s="2" t="s">
        <v>30</v>
      </c>
      <c r="C63" s="2" t="s">
        <v>15</v>
      </c>
      <c r="D63" s="2" t="s">
        <v>13</v>
      </c>
      <c r="E63" s="3" t="n">
        <v>0.5133213970354</v>
      </c>
      <c r="F63" s="3" t="n">
        <v>0.8106153327654</v>
      </c>
      <c r="G63" s="3" t="n">
        <v>0.9830022402323</v>
      </c>
      <c r="H63" s="3" t="n">
        <v>1.1323940717619</v>
      </c>
      <c r="I63" s="3" t="n">
        <v>1.250914614054</v>
      </c>
      <c r="J63" s="3" t="n">
        <v>0</v>
      </c>
    </row>
    <row r="64" customFormat="false" ht="12.75" hidden="false" customHeight="false" outlineLevel="0" collapsed="false">
      <c r="A64" s="2" t="s">
        <v>11</v>
      </c>
      <c r="B64" s="2" t="s">
        <v>30</v>
      </c>
      <c r="C64" s="2" t="s">
        <v>15</v>
      </c>
      <c r="D64" s="2" t="s">
        <v>16</v>
      </c>
      <c r="E64" s="3" t="n">
        <v>0</v>
      </c>
      <c r="F64" s="3" t="n">
        <v>0</v>
      </c>
      <c r="G64" s="3" t="n">
        <v>0</v>
      </c>
      <c r="H64" s="3" t="n">
        <v>0</v>
      </c>
      <c r="I64" s="3" t="n">
        <v>0</v>
      </c>
      <c r="J64" s="3" t="n">
        <v>0</v>
      </c>
    </row>
    <row r="65" customFormat="false" ht="12.75" hidden="false" customHeight="false" outlineLevel="0" collapsed="false">
      <c r="A65" s="2" t="s">
        <v>11</v>
      </c>
      <c r="B65" s="2" t="s">
        <v>30</v>
      </c>
      <c r="C65" s="2" t="s">
        <v>15</v>
      </c>
      <c r="D65" s="2" t="s">
        <v>14</v>
      </c>
      <c r="E65" s="3" t="n">
        <v>0</v>
      </c>
      <c r="F65" s="3" t="n">
        <v>0</v>
      </c>
      <c r="G65" s="3" t="n">
        <v>0</v>
      </c>
      <c r="H65" s="3" t="n">
        <v>0</v>
      </c>
      <c r="I65" s="3" t="n">
        <v>0</v>
      </c>
      <c r="J65" s="3" t="n">
        <v>0</v>
      </c>
    </row>
    <row r="66" customFormat="false" ht="12.75" hidden="false" customHeight="false" outlineLevel="0" collapsed="false">
      <c r="A66" s="2" t="s">
        <v>11</v>
      </c>
      <c r="B66" s="2" t="s">
        <v>30</v>
      </c>
      <c r="C66" s="2" t="s">
        <v>15</v>
      </c>
      <c r="D66" s="2" t="s">
        <v>18</v>
      </c>
      <c r="E66" s="3" t="n">
        <v>0</v>
      </c>
      <c r="F66" s="3" t="n">
        <v>0</v>
      </c>
      <c r="G66" s="3" t="n">
        <v>0</v>
      </c>
      <c r="H66" s="3" t="n">
        <v>0</v>
      </c>
      <c r="I66" s="3" t="n">
        <v>0</v>
      </c>
      <c r="J66" s="3" t="n">
        <v>0</v>
      </c>
    </row>
    <row r="67" customFormat="false" ht="12.75" hidden="false" customHeight="false" outlineLevel="0" collapsed="false">
      <c r="A67" s="2" t="s">
        <v>11</v>
      </c>
      <c r="B67" s="2" t="s">
        <v>30</v>
      </c>
      <c r="C67" s="2" t="s">
        <v>17</v>
      </c>
      <c r="D67" s="2" t="s">
        <v>20</v>
      </c>
      <c r="E67" s="3" t="n">
        <v>0</v>
      </c>
      <c r="F67" s="3" t="n">
        <v>0</v>
      </c>
      <c r="G67" s="3" t="n">
        <v>0</v>
      </c>
      <c r="H67" s="3" t="n">
        <v>0</v>
      </c>
      <c r="I67" s="3" t="n">
        <v>0</v>
      </c>
      <c r="J67" s="3" t="n">
        <v>0</v>
      </c>
    </row>
    <row r="68" customFormat="false" ht="12.75" hidden="false" customHeight="false" outlineLevel="0" collapsed="false">
      <c r="A68" s="2" t="s">
        <v>11</v>
      </c>
      <c r="B68" s="2" t="s">
        <v>30</v>
      </c>
      <c r="C68" s="2" t="s">
        <v>17</v>
      </c>
      <c r="D68" s="2" t="s">
        <v>13</v>
      </c>
      <c r="E68" s="3" t="n">
        <v>0.1911968519089</v>
      </c>
      <c r="F68" s="3" t="n">
        <v>0.2118973656152</v>
      </c>
      <c r="G68" s="3" t="n">
        <v>0.2306656562903</v>
      </c>
      <c r="H68" s="3" t="n">
        <v>0.2110165674318</v>
      </c>
      <c r="I68" s="3" t="n">
        <v>0.1932490452162</v>
      </c>
      <c r="J68" s="3" t="n">
        <v>0</v>
      </c>
    </row>
    <row r="69" customFormat="false" ht="12.75" hidden="false" customHeight="false" outlineLevel="0" collapsed="false">
      <c r="A69" s="2" t="s">
        <v>11</v>
      </c>
      <c r="B69" s="2" t="s">
        <v>30</v>
      </c>
      <c r="C69" s="2" t="s">
        <v>17</v>
      </c>
      <c r="D69" s="2" t="s">
        <v>16</v>
      </c>
      <c r="E69" s="3" t="n">
        <v>0</v>
      </c>
      <c r="F69" s="3" t="n">
        <v>0</v>
      </c>
      <c r="G69" s="3" t="n">
        <v>0</v>
      </c>
      <c r="H69" s="3" t="n">
        <v>0</v>
      </c>
      <c r="I69" s="3" t="n">
        <v>0</v>
      </c>
      <c r="J69" s="3" t="n">
        <v>0</v>
      </c>
    </row>
    <row r="70" customFormat="false" ht="12.75" hidden="false" customHeight="false" outlineLevel="0" collapsed="false">
      <c r="A70" s="2" t="s">
        <v>11</v>
      </c>
      <c r="B70" s="2" t="s">
        <v>30</v>
      </c>
      <c r="C70" s="2" t="s">
        <v>17</v>
      </c>
      <c r="D70" s="2" t="s">
        <v>14</v>
      </c>
      <c r="E70" s="3" t="n">
        <v>0</v>
      </c>
      <c r="F70" s="3" t="n">
        <v>0</v>
      </c>
      <c r="G70" s="3" t="n">
        <v>0</v>
      </c>
      <c r="H70" s="3" t="n">
        <v>0</v>
      </c>
      <c r="I70" s="3" t="n">
        <v>0</v>
      </c>
      <c r="J70" s="3" t="n">
        <v>0</v>
      </c>
    </row>
    <row r="71" customFormat="false" ht="12.75" hidden="false" customHeight="false" outlineLevel="0" collapsed="false">
      <c r="A71" s="2" t="s">
        <v>11</v>
      </c>
      <c r="B71" s="2" t="s">
        <v>30</v>
      </c>
      <c r="C71" s="2" t="s">
        <v>17</v>
      </c>
      <c r="D71" s="2" t="s">
        <v>18</v>
      </c>
      <c r="E71" s="3" t="n">
        <v>0</v>
      </c>
      <c r="F71" s="3" t="n">
        <v>0</v>
      </c>
      <c r="G71" s="3" t="n">
        <v>0</v>
      </c>
      <c r="H71" s="3" t="n">
        <v>0</v>
      </c>
      <c r="I71" s="3" t="n">
        <v>0</v>
      </c>
      <c r="J71" s="3" t="n">
        <v>0</v>
      </c>
    </row>
    <row r="72" customFormat="false" ht="12.75" hidden="false" customHeight="false" outlineLevel="0" collapsed="false">
      <c r="A72" s="2" t="s">
        <v>11</v>
      </c>
      <c r="B72" s="2" t="s">
        <v>30</v>
      </c>
      <c r="C72" s="2" t="s">
        <v>19</v>
      </c>
      <c r="D72" s="2" t="s">
        <v>20</v>
      </c>
      <c r="E72" s="3" t="n">
        <v>0.29208012805</v>
      </c>
      <c r="F72" s="3" t="n">
        <v>0.2205003239602</v>
      </c>
      <c r="G72" s="3" t="n">
        <v>0.160589138367</v>
      </c>
      <c r="H72" s="3" t="n">
        <v>0.1075576698398</v>
      </c>
      <c r="I72" s="3" t="n">
        <v>0.0601045292217</v>
      </c>
      <c r="J72" s="3" t="n">
        <v>0</v>
      </c>
    </row>
    <row r="73" customFormat="false" ht="12.75" hidden="false" customHeight="false" outlineLevel="0" collapsed="false">
      <c r="A73" s="2" t="s">
        <v>11</v>
      </c>
      <c r="B73" s="2" t="s">
        <v>30</v>
      </c>
      <c r="C73" s="2" t="s">
        <v>19</v>
      </c>
      <c r="D73" s="2" t="s">
        <v>13</v>
      </c>
      <c r="E73" s="3" t="n">
        <v>1.757253822136</v>
      </c>
      <c r="F73" s="3" t="n">
        <v>2.091852448294</v>
      </c>
      <c r="G73" s="3" t="n">
        <v>2.228997503923</v>
      </c>
      <c r="H73" s="3" t="n">
        <v>2.3597398406032</v>
      </c>
      <c r="I73" s="3" t="n">
        <v>2.482141853439</v>
      </c>
      <c r="J73" s="3" t="n">
        <v>0</v>
      </c>
    </row>
    <row r="74" customFormat="false" ht="12.75" hidden="false" customHeight="false" outlineLevel="0" collapsed="false">
      <c r="A74" s="2" t="s">
        <v>11</v>
      </c>
      <c r="B74" s="2" t="s">
        <v>30</v>
      </c>
      <c r="C74" s="2" t="s">
        <v>19</v>
      </c>
      <c r="D74" s="2" t="s">
        <v>16</v>
      </c>
      <c r="E74" s="3" t="n">
        <v>2.57952133524</v>
      </c>
      <c r="F74" s="3" t="n">
        <v>1.9228857675161</v>
      </c>
      <c r="G74" s="3" t="n">
        <v>1.3139816193573</v>
      </c>
      <c r="H74" s="3" t="n">
        <v>0.8045622906188</v>
      </c>
      <c r="I74" s="3" t="n">
        <v>0.3389106451287</v>
      </c>
      <c r="J74" s="3" t="n">
        <v>0</v>
      </c>
    </row>
    <row r="75" customFormat="false" ht="12.75" hidden="false" customHeight="false" outlineLevel="0" collapsed="false">
      <c r="A75" s="2" t="s">
        <v>11</v>
      </c>
      <c r="B75" s="2" t="s">
        <v>30</v>
      </c>
      <c r="C75" s="2" t="s">
        <v>19</v>
      </c>
      <c r="D75" s="2" t="s">
        <v>14</v>
      </c>
      <c r="E75" s="3" t="n">
        <v>4.00066497451</v>
      </c>
      <c r="F75" s="3" t="n">
        <v>2.9590841737859</v>
      </c>
      <c r="G75" s="3" t="n">
        <v>2.0161654116631</v>
      </c>
      <c r="H75" s="3" t="n">
        <v>1.237914592566</v>
      </c>
      <c r="I75" s="3" t="n">
        <v>0.5403099291576</v>
      </c>
      <c r="J75" s="3" t="n">
        <v>0</v>
      </c>
    </row>
    <row r="76" customFormat="false" ht="12.75" hidden="false" customHeight="false" outlineLevel="0" collapsed="false">
      <c r="A76" s="2" t="s">
        <v>11</v>
      </c>
      <c r="B76" s="2" t="s">
        <v>30</v>
      </c>
      <c r="C76" s="2" t="s">
        <v>19</v>
      </c>
      <c r="D76" s="2" t="s">
        <v>18</v>
      </c>
      <c r="E76" s="3" t="n">
        <v>0.72655714559</v>
      </c>
      <c r="F76" s="3" t="n">
        <v>0.5420557261297</v>
      </c>
      <c r="G76" s="3" t="n">
        <v>0.3828599238652</v>
      </c>
      <c r="H76" s="3" t="n">
        <v>0.2414306174152</v>
      </c>
      <c r="I76" s="3" t="n">
        <v>0.1092966355341</v>
      </c>
      <c r="J76" s="3" t="n">
        <v>0</v>
      </c>
    </row>
    <row r="77" customFormat="false" ht="12.75" hidden="false" customHeight="false" outlineLevel="0" collapsed="false">
      <c r="A77" s="2" t="s">
        <v>11</v>
      </c>
      <c r="B77" s="2" t="s">
        <v>30</v>
      </c>
      <c r="C77" s="2" t="s">
        <v>21</v>
      </c>
      <c r="D77" s="2" t="s">
        <v>20</v>
      </c>
      <c r="E77" s="3" t="n">
        <v>0</v>
      </c>
      <c r="F77" s="3" t="n">
        <v>0</v>
      </c>
      <c r="G77" s="3" t="n">
        <v>0</v>
      </c>
      <c r="H77" s="3" t="n">
        <v>0</v>
      </c>
      <c r="I77" s="3" t="n">
        <v>0</v>
      </c>
      <c r="J77" s="3" t="n">
        <v>0</v>
      </c>
    </row>
    <row r="78" customFormat="false" ht="12.75" hidden="false" customHeight="false" outlineLevel="0" collapsed="false">
      <c r="A78" s="2" t="s">
        <v>11</v>
      </c>
      <c r="B78" s="2" t="s">
        <v>30</v>
      </c>
      <c r="C78" s="2" t="s">
        <v>21</v>
      </c>
      <c r="D78" s="2" t="s">
        <v>13</v>
      </c>
      <c r="E78" s="3" t="n">
        <v>0.539782183582</v>
      </c>
      <c r="F78" s="3" t="n">
        <v>0.5815396680197</v>
      </c>
      <c r="G78" s="3" t="n">
        <v>0.6056850195847</v>
      </c>
      <c r="H78" s="3" t="n">
        <v>0.5817105859744</v>
      </c>
      <c r="I78" s="3" t="n">
        <v>0.579248140942</v>
      </c>
      <c r="J78" s="3" t="n">
        <v>0</v>
      </c>
    </row>
    <row r="79" customFormat="false" ht="12.75" hidden="false" customHeight="false" outlineLevel="0" collapsed="false">
      <c r="A79" s="2" t="s">
        <v>11</v>
      </c>
      <c r="B79" s="2" t="s">
        <v>30</v>
      </c>
      <c r="C79" s="2" t="s">
        <v>21</v>
      </c>
      <c r="D79" s="2" t="s">
        <v>16</v>
      </c>
      <c r="E79" s="3" t="n">
        <v>0</v>
      </c>
      <c r="F79" s="3" t="n">
        <v>0</v>
      </c>
      <c r="G79" s="3" t="n">
        <v>0</v>
      </c>
      <c r="H79" s="3" t="n">
        <v>0</v>
      </c>
      <c r="I79" s="3" t="n">
        <v>0</v>
      </c>
      <c r="J79" s="3" t="n">
        <v>0</v>
      </c>
    </row>
    <row r="80" customFormat="false" ht="12.75" hidden="false" customHeight="false" outlineLevel="0" collapsed="false">
      <c r="A80" s="2" t="s">
        <v>11</v>
      </c>
      <c r="B80" s="2" t="s">
        <v>30</v>
      </c>
      <c r="C80" s="2" t="s">
        <v>21</v>
      </c>
      <c r="D80" s="2" t="s">
        <v>14</v>
      </c>
      <c r="E80" s="3" t="n">
        <v>0</v>
      </c>
      <c r="F80" s="3" t="n">
        <v>0</v>
      </c>
      <c r="G80" s="3" t="n">
        <v>0</v>
      </c>
      <c r="H80" s="3" t="n">
        <v>0</v>
      </c>
      <c r="I80" s="3" t="n">
        <v>0</v>
      </c>
      <c r="J80" s="3" t="n">
        <v>0</v>
      </c>
    </row>
    <row r="81" customFormat="false" ht="12.75" hidden="false" customHeight="false" outlineLevel="0" collapsed="false">
      <c r="A81" s="2" t="s">
        <v>11</v>
      </c>
      <c r="B81" s="2" t="s">
        <v>30</v>
      </c>
      <c r="C81" s="2" t="s">
        <v>21</v>
      </c>
      <c r="D81" s="2" t="s">
        <v>18</v>
      </c>
      <c r="E81" s="3" t="n">
        <v>0</v>
      </c>
      <c r="F81" s="3" t="n">
        <v>0</v>
      </c>
      <c r="G81" s="3" t="n">
        <v>0</v>
      </c>
      <c r="H81" s="3" t="n">
        <v>0</v>
      </c>
      <c r="I81" s="3" t="n">
        <v>0</v>
      </c>
      <c r="J81" s="3" t="n">
        <v>0</v>
      </c>
    </row>
    <row r="82" customFormat="false" ht="12.75" hidden="false" customHeight="false" outlineLevel="0" collapsed="false">
      <c r="A82" s="2" t="s">
        <v>11</v>
      </c>
      <c r="B82" s="2" t="s">
        <v>30</v>
      </c>
      <c r="C82" s="2" t="s">
        <v>22</v>
      </c>
      <c r="D82" s="2" t="s">
        <v>20</v>
      </c>
      <c r="E82" s="3" t="n">
        <v>1.0322847997265</v>
      </c>
      <c r="F82" s="3" t="n">
        <v>0.6972940615058</v>
      </c>
      <c r="G82" s="3" t="n">
        <v>0.5107622634037</v>
      </c>
      <c r="H82" s="3" t="n">
        <v>0.3669886491946</v>
      </c>
      <c r="I82" s="3" t="n">
        <v>0.2646266572576</v>
      </c>
      <c r="J82" s="3" t="n">
        <v>0</v>
      </c>
    </row>
    <row r="83" customFormat="false" ht="12.75" hidden="false" customHeight="false" outlineLevel="0" collapsed="false">
      <c r="A83" s="2" t="s">
        <v>11</v>
      </c>
      <c r="B83" s="2" t="s">
        <v>30</v>
      </c>
      <c r="C83" s="2" t="s">
        <v>22</v>
      </c>
      <c r="D83" s="2" t="s">
        <v>13</v>
      </c>
      <c r="E83" s="3" t="n">
        <v>3.2405986834982</v>
      </c>
      <c r="F83" s="3" t="n">
        <v>4.1488545788118</v>
      </c>
      <c r="G83" s="3" t="n">
        <v>4.7229089467743</v>
      </c>
      <c r="H83" s="3" t="n">
        <v>4.9595354827569</v>
      </c>
      <c r="I83" s="3" t="n">
        <v>5.1068522653632</v>
      </c>
      <c r="J83" s="3" t="n">
        <v>0</v>
      </c>
    </row>
    <row r="84" customFormat="false" ht="12.75" hidden="false" customHeight="false" outlineLevel="0" collapsed="false">
      <c r="A84" s="2" t="s">
        <v>11</v>
      </c>
      <c r="B84" s="2" t="s">
        <v>30</v>
      </c>
      <c r="C84" s="2" t="s">
        <v>22</v>
      </c>
      <c r="D84" s="2" t="s">
        <v>16</v>
      </c>
      <c r="E84" s="3" t="n">
        <v>0.0562680246503</v>
      </c>
      <c r="F84" s="3" t="n">
        <v>0</v>
      </c>
      <c r="G84" s="3" t="n">
        <v>0</v>
      </c>
      <c r="H84" s="3" t="n">
        <v>0</v>
      </c>
      <c r="I84" s="3" t="n">
        <v>0</v>
      </c>
      <c r="J84" s="3" t="n">
        <v>0</v>
      </c>
    </row>
    <row r="85" customFormat="false" ht="12.75" hidden="false" customHeight="false" outlineLevel="0" collapsed="false">
      <c r="A85" s="2" t="s">
        <v>11</v>
      </c>
      <c r="B85" s="2" t="s">
        <v>30</v>
      </c>
      <c r="C85" s="2" t="s">
        <v>22</v>
      </c>
      <c r="D85" s="2" t="s">
        <v>14</v>
      </c>
      <c r="E85" s="3" t="n">
        <v>2.186427108742</v>
      </c>
      <c r="F85" s="3" t="n">
        <v>1.7294214568023</v>
      </c>
      <c r="G85" s="3" t="n">
        <v>1.4327434133503</v>
      </c>
      <c r="H85" s="3" t="n">
        <v>1.1531328250221</v>
      </c>
      <c r="I85" s="3" t="n">
        <v>0.9299148871009</v>
      </c>
      <c r="J85" s="3" t="n">
        <v>0</v>
      </c>
    </row>
    <row r="86" customFormat="false" ht="12.75" hidden="false" customHeight="false" outlineLevel="0" collapsed="false">
      <c r="A86" s="2" t="s">
        <v>11</v>
      </c>
      <c r="B86" s="2" t="s">
        <v>30</v>
      </c>
      <c r="C86" s="2" t="s">
        <v>22</v>
      </c>
      <c r="D86" s="2" t="s">
        <v>18</v>
      </c>
      <c r="E86" s="3" t="n">
        <v>0</v>
      </c>
      <c r="F86" s="3" t="n">
        <v>0</v>
      </c>
      <c r="G86" s="3" t="n">
        <v>0</v>
      </c>
      <c r="H86" s="3" t="n">
        <v>0</v>
      </c>
      <c r="I86" s="3" t="n">
        <v>0</v>
      </c>
      <c r="J86" s="3" t="n">
        <v>0</v>
      </c>
    </row>
    <row r="87" customFormat="false" ht="12.75" hidden="false" customHeight="false" outlineLevel="0" collapsed="false">
      <c r="A87" s="2" t="s">
        <v>11</v>
      </c>
      <c r="B87" s="2" t="s">
        <v>30</v>
      </c>
      <c r="C87" s="2" t="s">
        <v>23</v>
      </c>
      <c r="D87" s="2" t="s">
        <v>20</v>
      </c>
      <c r="E87" s="3" t="n">
        <v>0</v>
      </c>
      <c r="F87" s="3" t="n">
        <v>0</v>
      </c>
      <c r="G87" s="3" t="n">
        <v>0</v>
      </c>
      <c r="H87" s="3" t="n">
        <v>0</v>
      </c>
      <c r="I87" s="3" t="n">
        <v>0</v>
      </c>
      <c r="J87" s="3" t="n">
        <v>0</v>
      </c>
    </row>
    <row r="88" customFormat="false" ht="12.75" hidden="false" customHeight="false" outlineLevel="0" collapsed="false">
      <c r="A88" s="2" t="s">
        <v>11</v>
      </c>
      <c r="B88" s="2" t="s">
        <v>30</v>
      </c>
      <c r="C88" s="2" t="s">
        <v>23</v>
      </c>
      <c r="D88" s="2" t="s">
        <v>13</v>
      </c>
      <c r="E88" s="3" t="n">
        <v>1.557335672609</v>
      </c>
      <c r="F88" s="3" t="n">
        <v>1.5701270015129</v>
      </c>
      <c r="G88" s="3" t="n">
        <v>1.4833763086029</v>
      </c>
      <c r="H88" s="3" t="n">
        <v>1.2314137652876</v>
      </c>
      <c r="I88" s="3" t="n">
        <v>0.9756502025762</v>
      </c>
      <c r="J88" s="3" t="n">
        <v>0</v>
      </c>
    </row>
    <row r="89" customFormat="false" ht="12.75" hidden="false" customHeight="false" outlineLevel="0" collapsed="false">
      <c r="A89" s="2" t="s">
        <v>11</v>
      </c>
      <c r="B89" s="2" t="s">
        <v>30</v>
      </c>
      <c r="C89" s="2" t="s">
        <v>23</v>
      </c>
      <c r="D89" s="2" t="s">
        <v>16</v>
      </c>
      <c r="E89" s="3" t="n">
        <v>0</v>
      </c>
      <c r="F89" s="3" t="n">
        <v>0</v>
      </c>
      <c r="G89" s="3" t="n">
        <v>0</v>
      </c>
      <c r="H89" s="3" t="n">
        <v>0</v>
      </c>
      <c r="I89" s="3" t="n">
        <v>0</v>
      </c>
      <c r="J89" s="3" t="n">
        <v>0</v>
      </c>
    </row>
    <row r="90" customFormat="false" ht="12.75" hidden="false" customHeight="false" outlineLevel="0" collapsed="false">
      <c r="A90" s="2" t="s">
        <v>11</v>
      </c>
      <c r="B90" s="2" t="s">
        <v>30</v>
      </c>
      <c r="C90" s="2" t="s">
        <v>23</v>
      </c>
      <c r="D90" s="2" t="s">
        <v>14</v>
      </c>
      <c r="E90" s="3" t="n">
        <v>0</v>
      </c>
      <c r="F90" s="3" t="n">
        <v>0</v>
      </c>
      <c r="G90" s="3" t="n">
        <v>0</v>
      </c>
      <c r="H90" s="3" t="n">
        <v>0</v>
      </c>
      <c r="I90" s="3" t="n">
        <v>0</v>
      </c>
      <c r="J90" s="3" t="n">
        <v>0</v>
      </c>
    </row>
    <row r="91" customFormat="false" ht="12.75" hidden="false" customHeight="false" outlineLevel="0" collapsed="false">
      <c r="A91" s="2" t="s">
        <v>11</v>
      </c>
      <c r="B91" s="2" t="s">
        <v>30</v>
      </c>
      <c r="C91" s="2" t="s">
        <v>23</v>
      </c>
      <c r="D91" s="2" t="s">
        <v>18</v>
      </c>
      <c r="E91" s="3" t="n">
        <v>0</v>
      </c>
      <c r="F91" s="3" t="n">
        <v>0</v>
      </c>
      <c r="G91" s="3" t="n">
        <v>0</v>
      </c>
      <c r="H91" s="3" t="n">
        <v>0</v>
      </c>
      <c r="I91" s="3" t="n">
        <v>0</v>
      </c>
      <c r="J91" s="3" t="n">
        <v>0</v>
      </c>
    </row>
    <row r="92" customFormat="false" ht="12.75" hidden="false" customHeight="false" outlineLevel="0" collapsed="false">
      <c r="A92" s="2" t="s">
        <v>11</v>
      </c>
      <c r="B92" s="2" t="s">
        <v>30</v>
      </c>
      <c r="C92" s="2" t="s">
        <v>24</v>
      </c>
      <c r="D92" s="2" t="s">
        <v>20</v>
      </c>
      <c r="E92" s="3" t="n">
        <v>0.2076796638602</v>
      </c>
      <c r="F92" s="3" t="n">
        <v>0.3744927777372</v>
      </c>
      <c r="G92" s="3" t="n">
        <v>0.4913587277737</v>
      </c>
      <c r="H92" s="3" t="n">
        <v>0.5721983318794</v>
      </c>
      <c r="I92" s="3" t="n">
        <v>0.5736418192136</v>
      </c>
      <c r="J92" s="3" t="n">
        <v>0</v>
      </c>
    </row>
    <row r="93" customFormat="false" ht="12.75" hidden="false" customHeight="false" outlineLevel="0" collapsed="false">
      <c r="A93" s="2" t="s">
        <v>11</v>
      </c>
      <c r="B93" s="2" t="s">
        <v>30</v>
      </c>
      <c r="C93" s="2" t="s">
        <v>24</v>
      </c>
      <c r="D93" s="2" t="s">
        <v>13</v>
      </c>
      <c r="E93" s="3" t="n">
        <v>0.8040362068342</v>
      </c>
      <c r="F93" s="3" t="n">
        <v>1.03893060559</v>
      </c>
      <c r="G93" s="3" t="n">
        <v>1.1513672264568</v>
      </c>
      <c r="H93" s="3" t="n">
        <v>1.1228528458178</v>
      </c>
      <c r="I93" s="3" t="n">
        <v>1.0561386109401</v>
      </c>
      <c r="J93" s="3" t="n">
        <v>0</v>
      </c>
    </row>
    <row r="94" customFormat="false" ht="12.75" hidden="false" customHeight="false" outlineLevel="0" collapsed="false">
      <c r="A94" s="2" t="s">
        <v>11</v>
      </c>
      <c r="B94" s="2" t="s">
        <v>30</v>
      </c>
      <c r="C94" s="2" t="s">
        <v>24</v>
      </c>
      <c r="D94" s="2" t="s">
        <v>16</v>
      </c>
      <c r="E94" s="3" t="n">
        <v>0.536630206538</v>
      </c>
      <c r="F94" s="3" t="n">
        <v>0.3430389377931</v>
      </c>
      <c r="G94" s="3" t="n">
        <v>0.1748999731891</v>
      </c>
      <c r="H94" s="3" t="n">
        <v>0.0445797941274</v>
      </c>
      <c r="I94" s="3" t="n">
        <v>0.0283633695087</v>
      </c>
      <c r="J94" s="3" t="n">
        <v>0</v>
      </c>
    </row>
    <row r="95" customFormat="false" ht="12.75" hidden="false" customHeight="false" outlineLevel="0" collapsed="false">
      <c r="A95" s="2" t="s">
        <v>11</v>
      </c>
      <c r="B95" s="2" t="s">
        <v>30</v>
      </c>
      <c r="C95" s="2" t="s">
        <v>24</v>
      </c>
      <c r="D95" s="2" t="s">
        <v>14</v>
      </c>
      <c r="E95" s="3" t="n">
        <v>1.208884719786</v>
      </c>
      <c r="F95" s="3" t="n">
        <v>0.9652354587747</v>
      </c>
      <c r="G95" s="3" t="n">
        <v>0.7454476629939</v>
      </c>
      <c r="H95" s="3" t="n">
        <v>0.5360329296761</v>
      </c>
      <c r="I95" s="3" t="n">
        <v>0.4132822851914</v>
      </c>
      <c r="J95" s="3" t="n">
        <v>0</v>
      </c>
    </row>
    <row r="96" customFormat="false" ht="12.75" hidden="false" customHeight="false" outlineLevel="0" collapsed="false">
      <c r="A96" s="2" t="s">
        <v>11</v>
      </c>
      <c r="B96" s="2" t="s">
        <v>30</v>
      </c>
      <c r="C96" s="2" t="s">
        <v>24</v>
      </c>
      <c r="D96" s="2" t="s">
        <v>18</v>
      </c>
      <c r="E96" s="3" t="n">
        <v>0.21096660354</v>
      </c>
      <c r="F96" s="3" t="n">
        <v>0.2183035782326</v>
      </c>
      <c r="G96" s="3" t="n">
        <v>0.2167900375165</v>
      </c>
      <c r="H96" s="3" t="n">
        <v>0.2087440916658</v>
      </c>
      <c r="I96" s="3" t="n">
        <v>0.1971482093294</v>
      </c>
      <c r="J96" s="3" t="n">
        <v>0</v>
      </c>
    </row>
    <row r="97" customFormat="false" ht="12.75" hidden="false" customHeight="false" outlineLevel="0" collapsed="false">
      <c r="A97" s="2" t="s">
        <v>11</v>
      </c>
      <c r="B97" s="2" t="s">
        <v>30</v>
      </c>
      <c r="C97" s="2" t="s">
        <v>25</v>
      </c>
      <c r="D97" s="2" t="s">
        <v>20</v>
      </c>
      <c r="E97" s="3" t="n">
        <v>0</v>
      </c>
      <c r="F97" s="3" t="n">
        <v>0</v>
      </c>
      <c r="G97" s="3" t="n">
        <v>0</v>
      </c>
      <c r="H97" s="3" t="n">
        <v>0</v>
      </c>
      <c r="I97" s="3" t="n">
        <v>0</v>
      </c>
      <c r="J97" s="3" t="n">
        <v>0</v>
      </c>
    </row>
    <row r="98" customFormat="false" ht="12.75" hidden="false" customHeight="false" outlineLevel="0" collapsed="false">
      <c r="A98" s="2" t="s">
        <v>11</v>
      </c>
      <c r="B98" s="2" t="s">
        <v>30</v>
      </c>
      <c r="C98" s="2" t="s">
        <v>25</v>
      </c>
      <c r="D98" s="2" t="s">
        <v>13</v>
      </c>
      <c r="E98" s="3" t="n">
        <v>0.955984259906</v>
      </c>
      <c r="F98" s="3" t="n">
        <v>0.944874298382</v>
      </c>
      <c r="G98" s="3" t="n">
        <v>0.9304478943473</v>
      </c>
      <c r="H98" s="3" t="n">
        <v>0.9030509338972</v>
      </c>
      <c r="I98" s="3" t="n">
        <v>0.8769639599004</v>
      </c>
      <c r="J98" s="3" t="n">
        <v>0</v>
      </c>
    </row>
    <row r="99" customFormat="false" ht="12.75" hidden="false" customHeight="false" outlineLevel="0" collapsed="false">
      <c r="A99" s="2" t="s">
        <v>11</v>
      </c>
      <c r="B99" s="2" t="s">
        <v>30</v>
      </c>
      <c r="C99" s="2" t="s">
        <v>25</v>
      </c>
      <c r="D99" s="2" t="s">
        <v>16</v>
      </c>
      <c r="E99" s="3" t="n">
        <v>0</v>
      </c>
      <c r="F99" s="3" t="n">
        <v>0</v>
      </c>
      <c r="G99" s="3" t="n">
        <v>0</v>
      </c>
      <c r="H99" s="3" t="n">
        <v>0</v>
      </c>
      <c r="I99" s="3" t="n">
        <v>0</v>
      </c>
      <c r="J99" s="3" t="n">
        <v>0</v>
      </c>
    </row>
    <row r="100" customFormat="false" ht="12.75" hidden="false" customHeight="false" outlineLevel="0" collapsed="false">
      <c r="A100" s="2" t="s">
        <v>11</v>
      </c>
      <c r="B100" s="2" t="s">
        <v>30</v>
      </c>
      <c r="C100" s="2" t="s">
        <v>25</v>
      </c>
      <c r="D100" s="2" t="s">
        <v>14</v>
      </c>
      <c r="E100" s="3" t="n">
        <v>0</v>
      </c>
      <c r="F100" s="3" t="n">
        <v>0</v>
      </c>
      <c r="G100" s="3" t="n">
        <v>0</v>
      </c>
      <c r="H100" s="3" t="n">
        <v>0</v>
      </c>
      <c r="I100" s="3" t="n">
        <v>0</v>
      </c>
      <c r="J100" s="3" t="n">
        <v>0</v>
      </c>
    </row>
    <row r="101" customFormat="false" ht="12.75" hidden="false" customHeight="false" outlineLevel="0" collapsed="false">
      <c r="A101" s="2" t="s">
        <v>11</v>
      </c>
      <c r="B101" s="2" t="s">
        <v>30</v>
      </c>
      <c r="C101" s="2" t="s">
        <v>25</v>
      </c>
      <c r="D101" s="2" t="s">
        <v>18</v>
      </c>
      <c r="E101" s="3" t="n">
        <v>0</v>
      </c>
      <c r="F101" s="3" t="n">
        <v>0</v>
      </c>
      <c r="G101" s="3" t="n">
        <v>0</v>
      </c>
      <c r="H101" s="3" t="n">
        <v>0</v>
      </c>
      <c r="I101" s="3" t="n">
        <v>0</v>
      </c>
      <c r="J101" s="3" t="n">
        <v>0</v>
      </c>
    </row>
    <row r="102" customFormat="false" ht="12.75" hidden="false" customHeight="false" outlineLevel="0" collapsed="false">
      <c r="A102" s="2" t="s">
        <v>11</v>
      </c>
      <c r="B102" s="2" t="s">
        <v>30</v>
      </c>
      <c r="C102" s="2" t="s">
        <v>26</v>
      </c>
      <c r="D102" s="2" t="s">
        <v>20</v>
      </c>
      <c r="E102" s="3" t="n">
        <v>0</v>
      </c>
      <c r="F102" s="3" t="n">
        <v>0</v>
      </c>
      <c r="G102" s="3" t="n">
        <v>0</v>
      </c>
      <c r="H102" s="3" t="n">
        <v>0</v>
      </c>
      <c r="I102" s="3" t="n">
        <v>0</v>
      </c>
      <c r="J102" s="3" t="n">
        <v>0</v>
      </c>
    </row>
    <row r="103" customFormat="false" ht="12.75" hidden="false" customHeight="false" outlineLevel="0" collapsed="false">
      <c r="A103" s="2" t="s">
        <v>11</v>
      </c>
      <c r="B103" s="2" t="s">
        <v>30</v>
      </c>
      <c r="C103" s="2" t="s">
        <v>26</v>
      </c>
      <c r="D103" s="2" t="s">
        <v>13</v>
      </c>
      <c r="E103" s="3" t="n">
        <v>0.1274645675943</v>
      </c>
      <c r="F103" s="3" t="n">
        <v>0.1325148487028</v>
      </c>
      <c r="G103" s="3" t="n">
        <v>0.1371054515971</v>
      </c>
      <c r="H103" s="3" t="n">
        <v>0.1341368780514</v>
      </c>
      <c r="I103" s="3" t="n">
        <v>0.1313143612449</v>
      </c>
      <c r="J103" s="3" t="n">
        <v>0</v>
      </c>
    </row>
    <row r="104" customFormat="false" ht="12.75" hidden="false" customHeight="false" outlineLevel="0" collapsed="false">
      <c r="A104" s="2" t="s">
        <v>11</v>
      </c>
      <c r="B104" s="2" t="s">
        <v>30</v>
      </c>
      <c r="C104" s="2" t="s">
        <v>26</v>
      </c>
      <c r="D104" s="2" t="s">
        <v>16</v>
      </c>
      <c r="E104" s="3" t="n">
        <v>0</v>
      </c>
      <c r="F104" s="3" t="n">
        <v>0</v>
      </c>
      <c r="G104" s="3" t="n">
        <v>0</v>
      </c>
      <c r="H104" s="3" t="n">
        <v>0</v>
      </c>
      <c r="I104" s="3" t="n">
        <v>0</v>
      </c>
      <c r="J104" s="3" t="n">
        <v>0</v>
      </c>
    </row>
    <row r="105" customFormat="false" ht="12.75" hidden="false" customHeight="false" outlineLevel="0" collapsed="false">
      <c r="A105" s="2" t="s">
        <v>11</v>
      </c>
      <c r="B105" s="2" t="s">
        <v>30</v>
      </c>
      <c r="C105" s="2" t="s">
        <v>26</v>
      </c>
      <c r="D105" s="2" t="s">
        <v>14</v>
      </c>
      <c r="E105" s="3" t="n">
        <v>0</v>
      </c>
      <c r="F105" s="3" t="n">
        <v>0</v>
      </c>
      <c r="G105" s="3" t="n">
        <v>0</v>
      </c>
      <c r="H105" s="3" t="n">
        <v>0</v>
      </c>
      <c r="I105" s="3" t="n">
        <v>0</v>
      </c>
      <c r="J105" s="3" t="n">
        <v>0</v>
      </c>
    </row>
    <row r="106" customFormat="false" ht="12.75" hidden="false" customHeight="false" outlineLevel="0" collapsed="false">
      <c r="A106" s="2" t="s">
        <v>11</v>
      </c>
      <c r="B106" s="2" t="s">
        <v>30</v>
      </c>
      <c r="C106" s="2" t="s">
        <v>26</v>
      </c>
      <c r="D106" s="2" t="s">
        <v>18</v>
      </c>
      <c r="E106" s="3" t="n">
        <v>0</v>
      </c>
      <c r="F106" s="3" t="n">
        <v>0</v>
      </c>
      <c r="G106" s="3" t="n">
        <v>0</v>
      </c>
      <c r="H106" s="3" t="n">
        <v>0</v>
      </c>
      <c r="I106" s="3" t="n">
        <v>0</v>
      </c>
      <c r="J106" s="3" t="n">
        <v>0</v>
      </c>
    </row>
    <row r="107" customFormat="false" ht="12.75" hidden="false" customHeight="false" outlineLevel="0" collapsed="false">
      <c r="A107" s="2" t="s">
        <v>11</v>
      </c>
      <c r="B107" s="2" t="s">
        <v>30</v>
      </c>
      <c r="C107" s="2" t="s">
        <v>27</v>
      </c>
      <c r="D107" s="2" t="s">
        <v>20</v>
      </c>
      <c r="E107" s="3" t="n">
        <v>0</v>
      </c>
      <c r="F107" s="3" t="n">
        <v>0</v>
      </c>
      <c r="G107" s="3" t="n">
        <v>0</v>
      </c>
      <c r="H107" s="3" t="n">
        <v>0</v>
      </c>
      <c r="I107" s="3" t="n">
        <v>0</v>
      </c>
      <c r="J107" s="3" t="n">
        <v>0</v>
      </c>
    </row>
    <row r="108" customFormat="false" ht="12.75" hidden="false" customHeight="false" outlineLevel="0" collapsed="false">
      <c r="A108" s="2" t="s">
        <v>11</v>
      </c>
      <c r="B108" s="2" t="s">
        <v>30</v>
      </c>
      <c r="C108" s="2" t="s">
        <v>27</v>
      </c>
      <c r="D108" s="2" t="s">
        <v>13</v>
      </c>
      <c r="E108" s="3" t="n">
        <v>0.6633882761077</v>
      </c>
      <c r="F108" s="3" t="n">
        <v>0.6938884215556</v>
      </c>
      <c r="G108" s="3" t="n">
        <v>0.7218708926327</v>
      </c>
      <c r="H108" s="3" t="n">
        <v>0.732197181721</v>
      </c>
      <c r="I108" s="3" t="n">
        <v>0.7435704800458</v>
      </c>
      <c r="J108" s="3" t="n">
        <v>0</v>
      </c>
    </row>
    <row r="109" customFormat="false" ht="12.75" hidden="false" customHeight="false" outlineLevel="0" collapsed="false">
      <c r="A109" s="2" t="s">
        <v>11</v>
      </c>
      <c r="B109" s="2" t="s">
        <v>30</v>
      </c>
      <c r="C109" s="2" t="s">
        <v>27</v>
      </c>
      <c r="D109" s="2" t="s">
        <v>16</v>
      </c>
      <c r="E109" s="3" t="n">
        <v>0</v>
      </c>
      <c r="F109" s="3" t="n">
        <v>0</v>
      </c>
      <c r="G109" s="3" t="n">
        <v>0</v>
      </c>
      <c r="H109" s="3" t="n">
        <v>0</v>
      </c>
      <c r="I109" s="3" t="n">
        <v>0</v>
      </c>
      <c r="J109" s="3" t="n">
        <v>0</v>
      </c>
    </row>
    <row r="110" customFormat="false" ht="12.75" hidden="false" customHeight="false" outlineLevel="0" collapsed="false">
      <c r="A110" s="2" t="s">
        <v>11</v>
      </c>
      <c r="B110" s="2" t="s">
        <v>30</v>
      </c>
      <c r="C110" s="2" t="s">
        <v>27</v>
      </c>
      <c r="D110" s="2" t="s">
        <v>14</v>
      </c>
      <c r="E110" s="3" t="n">
        <v>0</v>
      </c>
      <c r="F110" s="3" t="n">
        <v>0</v>
      </c>
      <c r="G110" s="3" t="n">
        <v>0</v>
      </c>
      <c r="H110" s="3" t="n">
        <v>0</v>
      </c>
      <c r="I110" s="3" t="n">
        <v>0</v>
      </c>
      <c r="J110" s="3" t="n">
        <v>0</v>
      </c>
    </row>
    <row r="111" customFormat="false" ht="12.75" hidden="false" customHeight="false" outlineLevel="0" collapsed="false">
      <c r="A111" s="2" t="s">
        <v>11</v>
      </c>
      <c r="B111" s="2" t="s">
        <v>30</v>
      </c>
      <c r="C111" s="2" t="s">
        <v>27</v>
      </c>
      <c r="D111" s="2" t="s">
        <v>18</v>
      </c>
      <c r="E111" s="3" t="n">
        <v>0</v>
      </c>
      <c r="F111" s="3" t="n">
        <v>0</v>
      </c>
      <c r="G111" s="3" t="n">
        <v>0</v>
      </c>
      <c r="H111" s="3" t="n">
        <v>0</v>
      </c>
      <c r="I111" s="3" t="n">
        <v>0</v>
      </c>
      <c r="J111" s="3" t="n">
        <v>0</v>
      </c>
    </row>
    <row r="112" customFormat="false" ht="12.75" hidden="false" customHeight="false" outlineLevel="0" collapsed="false">
      <c r="A112" s="2" t="s">
        <v>11</v>
      </c>
      <c r="B112" s="2" t="s">
        <v>31</v>
      </c>
      <c r="C112" s="2" t="s">
        <v>12</v>
      </c>
      <c r="D112" s="2" t="s">
        <v>20</v>
      </c>
      <c r="E112" s="3" t="n">
        <v>0.81864345955</v>
      </c>
      <c r="F112" s="3" t="n">
        <v>0.6887452890355</v>
      </c>
      <c r="G112" s="3" t="n">
        <v>0.5936309372034</v>
      </c>
      <c r="H112" s="3" t="n">
        <v>0.5013482776419</v>
      </c>
      <c r="I112" s="3" t="n">
        <v>0.4244525929259</v>
      </c>
      <c r="J112" s="3" t="n">
        <v>0</v>
      </c>
    </row>
    <row r="113" customFormat="false" ht="12.75" hidden="false" customHeight="false" outlineLevel="0" collapsed="false">
      <c r="A113" s="2" t="s">
        <v>11</v>
      </c>
      <c r="B113" s="2" t="s">
        <v>31</v>
      </c>
      <c r="C113" s="2" t="s">
        <v>12</v>
      </c>
      <c r="D113" s="2" t="s">
        <v>13</v>
      </c>
      <c r="E113" s="3" t="n">
        <v>0.1914704677394</v>
      </c>
      <c r="F113" s="3" t="n">
        <v>1.3855935699247</v>
      </c>
      <c r="G113" s="3" t="n">
        <v>2.1381213654138</v>
      </c>
      <c r="H113" s="3" t="n">
        <v>2.5822138922871</v>
      </c>
      <c r="I113" s="3" t="n">
        <v>2.91191412468</v>
      </c>
      <c r="J113" s="3" t="n">
        <v>0</v>
      </c>
    </row>
    <row r="114" customFormat="false" ht="12.75" hidden="false" customHeight="false" outlineLevel="0" collapsed="false">
      <c r="A114" s="2" t="s">
        <v>11</v>
      </c>
      <c r="B114" s="2" t="s">
        <v>31</v>
      </c>
      <c r="C114" s="2" t="s">
        <v>12</v>
      </c>
      <c r="D114" s="2" t="s">
        <v>16</v>
      </c>
      <c r="E114" s="3" t="n">
        <v>2.08940795947</v>
      </c>
      <c r="F114" s="3" t="n">
        <v>1.4907334410462</v>
      </c>
      <c r="G114" s="3" t="n">
        <v>1.1289176235026</v>
      </c>
      <c r="H114" s="3" t="n">
        <v>0.8541082070734</v>
      </c>
      <c r="I114" s="3" t="n">
        <v>0.6490336463976</v>
      </c>
      <c r="J114" s="3" t="n">
        <v>0</v>
      </c>
    </row>
    <row r="115" customFormat="false" ht="12.75" hidden="false" customHeight="false" outlineLevel="0" collapsed="false">
      <c r="A115" s="2" t="s">
        <v>11</v>
      </c>
      <c r="B115" s="2" t="s">
        <v>31</v>
      </c>
      <c r="C115" s="2" t="s">
        <v>12</v>
      </c>
      <c r="D115" s="2" t="s">
        <v>14</v>
      </c>
      <c r="E115" s="3" t="n">
        <v>2.03733251352</v>
      </c>
      <c r="F115" s="3" t="n">
        <v>1.7140567537688</v>
      </c>
      <c r="G115" s="3" t="n">
        <v>1.4773462453008</v>
      </c>
      <c r="H115" s="3" t="n">
        <v>1.2476820464872</v>
      </c>
      <c r="I115" s="3" t="n">
        <v>1.0563098901708</v>
      </c>
      <c r="J115" s="3" t="n">
        <v>0</v>
      </c>
    </row>
    <row r="116" customFormat="false" ht="12.75" hidden="false" customHeight="false" outlineLevel="0" collapsed="false">
      <c r="A116" s="2" t="s">
        <v>11</v>
      </c>
      <c r="B116" s="2" t="s">
        <v>31</v>
      </c>
      <c r="C116" s="2" t="s">
        <v>12</v>
      </c>
      <c r="D116" s="2" t="s">
        <v>18</v>
      </c>
      <c r="E116" s="3" t="n">
        <v>0</v>
      </c>
      <c r="F116" s="3" t="n">
        <v>0</v>
      </c>
      <c r="G116" s="3" t="n">
        <v>0</v>
      </c>
      <c r="H116" s="3" t="n">
        <v>0</v>
      </c>
      <c r="I116" s="3" t="n">
        <v>0</v>
      </c>
      <c r="J116" s="3" t="n">
        <v>0</v>
      </c>
    </row>
    <row r="117" customFormat="false" ht="12.75" hidden="false" customHeight="false" outlineLevel="0" collapsed="false">
      <c r="A117" s="2" t="s">
        <v>11</v>
      </c>
      <c r="B117" s="2" t="s">
        <v>31</v>
      </c>
      <c r="C117" s="2" t="s">
        <v>15</v>
      </c>
      <c r="D117" s="2" t="s">
        <v>20</v>
      </c>
      <c r="E117" s="3" t="n">
        <v>0</v>
      </c>
      <c r="F117" s="3" t="n">
        <v>0</v>
      </c>
      <c r="G117" s="3" t="n">
        <v>0</v>
      </c>
      <c r="H117" s="3" t="n">
        <v>0</v>
      </c>
      <c r="I117" s="3" t="n">
        <v>0</v>
      </c>
      <c r="J117" s="3" t="n">
        <v>0</v>
      </c>
    </row>
    <row r="118" customFormat="false" ht="12.75" hidden="false" customHeight="false" outlineLevel="0" collapsed="false">
      <c r="A118" s="2" t="s">
        <v>11</v>
      </c>
      <c r="B118" s="2" t="s">
        <v>31</v>
      </c>
      <c r="C118" s="2" t="s">
        <v>15</v>
      </c>
      <c r="D118" s="2" t="s">
        <v>13</v>
      </c>
      <c r="E118" s="3" t="n">
        <v>1.3745723504694</v>
      </c>
      <c r="F118" s="3" t="n">
        <v>1.6488119414225</v>
      </c>
      <c r="G118" s="3" t="n">
        <v>1.6755224955303</v>
      </c>
      <c r="H118" s="3" t="n">
        <v>1.6853517725391</v>
      </c>
      <c r="I118" s="3" t="n">
        <v>1.6965545087831</v>
      </c>
      <c r="J118" s="3" t="n">
        <v>0</v>
      </c>
    </row>
    <row r="119" customFormat="false" ht="12.75" hidden="false" customHeight="false" outlineLevel="0" collapsed="false">
      <c r="A119" s="2" t="s">
        <v>11</v>
      </c>
      <c r="B119" s="2" t="s">
        <v>31</v>
      </c>
      <c r="C119" s="2" t="s">
        <v>15</v>
      </c>
      <c r="D119" s="2" t="s">
        <v>16</v>
      </c>
      <c r="E119" s="3" t="n">
        <v>0</v>
      </c>
      <c r="F119" s="3" t="n">
        <v>0</v>
      </c>
      <c r="G119" s="3" t="n">
        <v>0</v>
      </c>
      <c r="H119" s="3" t="n">
        <v>0</v>
      </c>
      <c r="I119" s="3" t="n">
        <v>0</v>
      </c>
      <c r="J119" s="3" t="n">
        <v>0</v>
      </c>
    </row>
    <row r="120" customFormat="false" ht="12.75" hidden="false" customHeight="false" outlineLevel="0" collapsed="false">
      <c r="A120" s="2" t="s">
        <v>11</v>
      </c>
      <c r="B120" s="2" t="s">
        <v>31</v>
      </c>
      <c r="C120" s="2" t="s">
        <v>15</v>
      </c>
      <c r="D120" s="2" t="s">
        <v>14</v>
      </c>
      <c r="E120" s="3" t="n">
        <v>0</v>
      </c>
      <c r="F120" s="3" t="n">
        <v>0</v>
      </c>
      <c r="G120" s="3" t="n">
        <v>0</v>
      </c>
      <c r="H120" s="3" t="n">
        <v>0</v>
      </c>
      <c r="I120" s="3" t="n">
        <v>0</v>
      </c>
      <c r="J120" s="3" t="n">
        <v>0</v>
      </c>
    </row>
    <row r="121" customFormat="false" ht="12.75" hidden="false" customHeight="false" outlineLevel="0" collapsed="false">
      <c r="A121" s="2" t="s">
        <v>11</v>
      </c>
      <c r="B121" s="2" t="s">
        <v>31</v>
      </c>
      <c r="C121" s="2" t="s">
        <v>15</v>
      </c>
      <c r="D121" s="2" t="s">
        <v>18</v>
      </c>
      <c r="E121" s="3" t="n">
        <v>0</v>
      </c>
      <c r="F121" s="3" t="n">
        <v>0</v>
      </c>
      <c r="G121" s="3" t="n">
        <v>0</v>
      </c>
      <c r="H121" s="3" t="n">
        <v>0</v>
      </c>
      <c r="I121" s="3" t="n">
        <v>0</v>
      </c>
      <c r="J121" s="3" t="n">
        <v>0</v>
      </c>
    </row>
    <row r="122" customFormat="false" ht="12.75" hidden="false" customHeight="false" outlineLevel="0" collapsed="false">
      <c r="A122" s="2" t="s">
        <v>11</v>
      </c>
      <c r="B122" s="2" t="s">
        <v>31</v>
      </c>
      <c r="C122" s="2" t="s">
        <v>17</v>
      </c>
      <c r="D122" s="2" t="s">
        <v>20</v>
      </c>
      <c r="E122" s="3" t="n">
        <v>0</v>
      </c>
      <c r="F122" s="3" t="n">
        <v>0</v>
      </c>
      <c r="G122" s="3" t="n">
        <v>0</v>
      </c>
      <c r="H122" s="3" t="n">
        <v>0</v>
      </c>
      <c r="I122" s="3" t="n">
        <v>0</v>
      </c>
      <c r="J122" s="3" t="n">
        <v>0</v>
      </c>
    </row>
    <row r="123" customFormat="false" ht="12.75" hidden="false" customHeight="false" outlineLevel="0" collapsed="false">
      <c r="A123" s="2" t="s">
        <v>11</v>
      </c>
      <c r="B123" s="2" t="s">
        <v>31</v>
      </c>
      <c r="C123" s="2" t="s">
        <v>17</v>
      </c>
      <c r="D123" s="2" t="s">
        <v>13</v>
      </c>
      <c r="E123" s="3" t="n">
        <v>0.6115911013563</v>
      </c>
      <c r="F123" s="3" t="n">
        <v>0.6704472195934</v>
      </c>
      <c r="G123" s="3" t="n">
        <v>0.71360356517</v>
      </c>
      <c r="H123" s="3" t="n">
        <v>0.6484700176016</v>
      </c>
      <c r="I123" s="3" t="n">
        <v>0.5901222327033</v>
      </c>
      <c r="J123" s="3" t="n">
        <v>0</v>
      </c>
    </row>
    <row r="124" customFormat="false" ht="12.75" hidden="false" customHeight="false" outlineLevel="0" collapsed="false">
      <c r="A124" s="2" t="s">
        <v>11</v>
      </c>
      <c r="B124" s="2" t="s">
        <v>31</v>
      </c>
      <c r="C124" s="2" t="s">
        <v>17</v>
      </c>
      <c r="D124" s="2" t="s">
        <v>16</v>
      </c>
      <c r="E124" s="3" t="n">
        <v>0</v>
      </c>
      <c r="F124" s="3" t="n">
        <v>0</v>
      </c>
      <c r="G124" s="3" t="n">
        <v>0</v>
      </c>
      <c r="H124" s="3" t="n">
        <v>0</v>
      </c>
      <c r="I124" s="3" t="n">
        <v>0</v>
      </c>
      <c r="J124" s="3" t="n">
        <v>0</v>
      </c>
    </row>
    <row r="125" customFormat="false" ht="12.75" hidden="false" customHeight="false" outlineLevel="0" collapsed="false">
      <c r="A125" s="2" t="s">
        <v>11</v>
      </c>
      <c r="B125" s="2" t="s">
        <v>31</v>
      </c>
      <c r="C125" s="2" t="s">
        <v>17</v>
      </c>
      <c r="D125" s="2" t="s">
        <v>14</v>
      </c>
      <c r="E125" s="3" t="n">
        <v>0</v>
      </c>
      <c r="F125" s="3" t="n">
        <v>0</v>
      </c>
      <c r="G125" s="3" t="n">
        <v>0</v>
      </c>
      <c r="H125" s="3" t="n">
        <v>0</v>
      </c>
      <c r="I125" s="3" t="n">
        <v>0</v>
      </c>
      <c r="J125" s="3" t="n">
        <v>0</v>
      </c>
    </row>
    <row r="126" customFormat="false" ht="12.75" hidden="false" customHeight="false" outlineLevel="0" collapsed="false">
      <c r="A126" s="2" t="s">
        <v>11</v>
      </c>
      <c r="B126" s="2" t="s">
        <v>31</v>
      </c>
      <c r="C126" s="2" t="s">
        <v>17</v>
      </c>
      <c r="D126" s="2" t="s">
        <v>18</v>
      </c>
      <c r="E126" s="3" t="n">
        <v>0</v>
      </c>
      <c r="F126" s="3" t="n">
        <v>0</v>
      </c>
      <c r="G126" s="3" t="n">
        <v>0</v>
      </c>
      <c r="H126" s="3" t="n">
        <v>0</v>
      </c>
      <c r="I126" s="3" t="n">
        <v>0</v>
      </c>
      <c r="J126" s="3" t="n">
        <v>0</v>
      </c>
    </row>
    <row r="127" customFormat="false" ht="12.75" hidden="false" customHeight="false" outlineLevel="0" collapsed="false">
      <c r="A127" s="2" t="s">
        <v>11</v>
      </c>
      <c r="B127" s="2" t="s">
        <v>31</v>
      </c>
      <c r="C127" s="2" t="s">
        <v>19</v>
      </c>
      <c r="D127" s="2" t="s">
        <v>20</v>
      </c>
      <c r="E127" s="3" t="n">
        <v>0.45894095027</v>
      </c>
      <c r="F127" s="3" t="n">
        <v>1.6218039904879</v>
      </c>
      <c r="G127" s="3" t="n">
        <v>2.7302627131834</v>
      </c>
      <c r="H127" s="3" t="n">
        <v>3.5842518000921</v>
      </c>
      <c r="I127" s="3" t="n">
        <v>4.2637649068064</v>
      </c>
      <c r="J127" s="3" t="n">
        <v>0</v>
      </c>
    </row>
    <row r="128" customFormat="false" ht="12.75" hidden="false" customHeight="false" outlineLevel="0" collapsed="false">
      <c r="A128" s="2" t="s">
        <v>11</v>
      </c>
      <c r="B128" s="2" t="s">
        <v>31</v>
      </c>
      <c r="C128" s="2" t="s">
        <v>19</v>
      </c>
      <c r="D128" s="2" t="s">
        <v>13</v>
      </c>
      <c r="E128" s="3" t="n">
        <v>4.597512088672</v>
      </c>
      <c r="F128" s="3" t="n">
        <v>4.255278848</v>
      </c>
      <c r="G128" s="3" t="n">
        <v>3.5207415269315</v>
      </c>
      <c r="H128" s="3" t="n">
        <v>2.9066094528111</v>
      </c>
      <c r="I128" s="3" t="n">
        <v>2.3850967208915</v>
      </c>
      <c r="J128" s="3" t="n">
        <v>0</v>
      </c>
    </row>
    <row r="129" customFormat="false" ht="12.75" hidden="false" customHeight="false" outlineLevel="0" collapsed="false">
      <c r="A129" s="2" t="s">
        <v>11</v>
      </c>
      <c r="B129" s="2" t="s">
        <v>31</v>
      </c>
      <c r="C129" s="2" t="s">
        <v>19</v>
      </c>
      <c r="D129" s="2" t="s">
        <v>16</v>
      </c>
      <c r="E129" s="3" t="n">
        <v>6.37366961051</v>
      </c>
      <c r="F129" s="3" t="n">
        <v>4.7355996540352</v>
      </c>
      <c r="G129" s="3" t="n">
        <v>3.2192734435288</v>
      </c>
      <c r="H129" s="3" t="n">
        <v>1.9613124661689</v>
      </c>
      <c r="I129" s="3" t="n">
        <v>0.8234741644028</v>
      </c>
      <c r="J129" s="3" t="n">
        <v>0</v>
      </c>
    </row>
    <row r="130" customFormat="false" ht="14.9" hidden="false" customHeight="false" outlineLevel="0" collapsed="false">
      <c r="A130" s="2" t="s">
        <v>11</v>
      </c>
      <c r="B130" s="2" t="s">
        <v>31</v>
      </c>
      <c r="C130" s="2" t="s">
        <v>19</v>
      </c>
      <c r="D130" s="2" t="s">
        <v>14</v>
      </c>
      <c r="E130" s="3" t="n">
        <v>9.41036736702</v>
      </c>
      <c r="F130" s="3" t="n">
        <v>8.0898920802783</v>
      </c>
      <c r="G130" s="3" t="n">
        <v>5.9400064574821</v>
      </c>
      <c r="H130" s="3" t="n">
        <v>4.03413247606</v>
      </c>
      <c r="I130" s="3" t="n">
        <v>2.3134615198194</v>
      </c>
      <c r="J130" s="3" t="n">
        <v>0</v>
      </c>
    </row>
    <row r="131" customFormat="false" ht="12.75" hidden="false" customHeight="false" outlineLevel="0" collapsed="false">
      <c r="A131" s="2" t="s">
        <v>11</v>
      </c>
      <c r="B131" s="2" t="s">
        <v>31</v>
      </c>
      <c r="C131" s="2" t="s">
        <v>19</v>
      </c>
      <c r="D131" s="2" t="s">
        <v>18</v>
      </c>
      <c r="E131" s="3" t="n">
        <v>0.418131279261</v>
      </c>
      <c r="F131" s="3" t="n">
        <v>0.3674510273475</v>
      </c>
      <c r="G131" s="3" t="n">
        <v>0.5341464820803</v>
      </c>
      <c r="H131" s="3" t="n">
        <v>0.8265188252722</v>
      </c>
      <c r="I131" s="3" t="n">
        <v>1.1401170930779</v>
      </c>
      <c r="J131" s="3" t="n">
        <v>0</v>
      </c>
    </row>
    <row r="132" customFormat="false" ht="12.75" hidden="false" customHeight="false" outlineLevel="0" collapsed="false">
      <c r="A132" s="2" t="s">
        <v>11</v>
      </c>
      <c r="B132" s="2" t="s">
        <v>31</v>
      </c>
      <c r="C132" s="2" t="s">
        <v>21</v>
      </c>
      <c r="D132" s="2" t="s">
        <v>20</v>
      </c>
      <c r="E132" s="3" t="n">
        <v>0</v>
      </c>
      <c r="F132" s="3" t="n">
        <v>0</v>
      </c>
      <c r="G132" s="3" t="n">
        <v>0</v>
      </c>
      <c r="H132" s="3" t="n">
        <v>0</v>
      </c>
      <c r="I132" s="3" t="n">
        <v>0</v>
      </c>
      <c r="J132" s="3" t="n">
        <v>0</v>
      </c>
    </row>
    <row r="133" customFormat="false" ht="12.75" hidden="false" customHeight="false" outlineLevel="0" collapsed="false">
      <c r="A133" s="2" t="s">
        <v>11</v>
      </c>
      <c r="B133" s="2" t="s">
        <v>31</v>
      </c>
      <c r="C133" s="2" t="s">
        <v>21</v>
      </c>
      <c r="D133" s="2" t="s">
        <v>13</v>
      </c>
      <c r="E133" s="3" t="n">
        <v>0.825453929398</v>
      </c>
      <c r="F133" s="3" t="n">
        <v>0.9324418667154</v>
      </c>
      <c r="G133" s="3" t="n">
        <v>0.9816210841183</v>
      </c>
      <c r="H133" s="3" t="n">
        <v>0.955655304307</v>
      </c>
      <c r="I133" s="3" t="n">
        <v>0.9642841008655</v>
      </c>
      <c r="J133" s="3" t="n">
        <v>0</v>
      </c>
    </row>
    <row r="134" customFormat="false" ht="12.75" hidden="false" customHeight="false" outlineLevel="0" collapsed="false">
      <c r="A134" s="2" t="s">
        <v>11</v>
      </c>
      <c r="B134" s="2" t="s">
        <v>31</v>
      </c>
      <c r="C134" s="2" t="s">
        <v>21</v>
      </c>
      <c r="D134" s="2" t="s">
        <v>16</v>
      </c>
      <c r="E134" s="3" t="n">
        <v>0</v>
      </c>
      <c r="F134" s="3" t="n">
        <v>0</v>
      </c>
      <c r="G134" s="3" t="n">
        <v>0</v>
      </c>
      <c r="H134" s="3" t="n">
        <v>0</v>
      </c>
      <c r="I134" s="3" t="n">
        <v>0</v>
      </c>
      <c r="J134" s="3" t="n">
        <v>0</v>
      </c>
    </row>
    <row r="135" customFormat="false" ht="12.75" hidden="false" customHeight="false" outlineLevel="0" collapsed="false">
      <c r="A135" s="2" t="s">
        <v>11</v>
      </c>
      <c r="B135" s="2" t="s">
        <v>31</v>
      </c>
      <c r="C135" s="2" t="s">
        <v>21</v>
      </c>
      <c r="D135" s="2" t="s">
        <v>14</v>
      </c>
      <c r="E135" s="3" t="n">
        <v>0</v>
      </c>
      <c r="F135" s="3" t="n">
        <v>0</v>
      </c>
      <c r="G135" s="3" t="n">
        <v>0</v>
      </c>
      <c r="H135" s="3" t="n">
        <v>0</v>
      </c>
      <c r="I135" s="3" t="n">
        <v>0</v>
      </c>
      <c r="J135" s="3" t="n">
        <v>0</v>
      </c>
    </row>
    <row r="136" customFormat="false" ht="12.75" hidden="false" customHeight="false" outlineLevel="0" collapsed="false">
      <c r="A136" s="2" t="s">
        <v>11</v>
      </c>
      <c r="B136" s="2" t="s">
        <v>31</v>
      </c>
      <c r="C136" s="2" t="s">
        <v>21</v>
      </c>
      <c r="D136" s="2" t="s">
        <v>18</v>
      </c>
      <c r="E136" s="3" t="n">
        <v>0</v>
      </c>
      <c r="F136" s="3" t="n">
        <v>0</v>
      </c>
      <c r="G136" s="3" t="n">
        <v>0</v>
      </c>
      <c r="H136" s="3" t="n">
        <v>0</v>
      </c>
      <c r="I136" s="3" t="n">
        <v>0</v>
      </c>
      <c r="J136" s="3" t="n">
        <v>0</v>
      </c>
    </row>
    <row r="137" customFormat="false" ht="12.75" hidden="false" customHeight="false" outlineLevel="0" collapsed="false">
      <c r="A137" s="2" t="s">
        <v>11</v>
      </c>
      <c r="B137" s="2" t="s">
        <v>31</v>
      </c>
      <c r="C137" s="2" t="s">
        <v>22</v>
      </c>
      <c r="D137" s="2" t="s">
        <v>20</v>
      </c>
      <c r="E137" s="3" t="n">
        <v>0.1431000269048</v>
      </c>
      <c r="F137" s="3" t="n">
        <v>0.0956751669574</v>
      </c>
      <c r="G137" s="3" t="n">
        <v>0.0684471320593</v>
      </c>
      <c r="H137" s="3" t="n">
        <v>0.0488440176725</v>
      </c>
      <c r="I137" s="3" t="n">
        <v>0.0350007440934</v>
      </c>
      <c r="J137" s="3" t="n">
        <v>0</v>
      </c>
    </row>
    <row r="138" customFormat="false" ht="12.75" hidden="false" customHeight="false" outlineLevel="0" collapsed="false">
      <c r="A138" s="2" t="s">
        <v>11</v>
      </c>
      <c r="B138" s="2" t="s">
        <v>31</v>
      </c>
      <c r="C138" s="2" t="s">
        <v>22</v>
      </c>
      <c r="D138" s="2" t="s">
        <v>13</v>
      </c>
      <c r="E138" s="3" t="n">
        <v>0.7389265572821</v>
      </c>
      <c r="F138" s="3" t="n">
        <v>0.8508716605098</v>
      </c>
      <c r="G138" s="3" t="n">
        <v>0.9117374526187</v>
      </c>
      <c r="H138" s="3" t="n">
        <v>0.9230632165286</v>
      </c>
      <c r="I138" s="3" t="n">
        <v>0.9241012103434</v>
      </c>
      <c r="J138" s="3" t="n">
        <v>0</v>
      </c>
    </row>
    <row r="139" customFormat="false" ht="12.75" hidden="false" customHeight="false" outlineLevel="0" collapsed="false">
      <c r="A139" s="2" t="s">
        <v>11</v>
      </c>
      <c r="B139" s="2" t="s">
        <v>31</v>
      </c>
      <c r="C139" s="2" t="s">
        <v>22</v>
      </c>
      <c r="D139" s="2" t="s">
        <v>16</v>
      </c>
      <c r="E139" s="3" t="n">
        <v>0.0150128845364</v>
      </c>
      <c r="F139" s="3" t="n">
        <v>0</v>
      </c>
      <c r="G139" s="3" t="n">
        <v>0</v>
      </c>
      <c r="H139" s="3" t="n">
        <v>0</v>
      </c>
      <c r="I139" s="3" t="n">
        <v>0</v>
      </c>
      <c r="J139" s="3" t="n">
        <v>0</v>
      </c>
    </row>
    <row r="140" customFormat="false" ht="12.75" hidden="false" customHeight="false" outlineLevel="0" collapsed="false">
      <c r="A140" s="2" t="s">
        <v>11</v>
      </c>
      <c r="B140" s="2" t="s">
        <v>31</v>
      </c>
      <c r="C140" s="2" t="s">
        <v>22</v>
      </c>
      <c r="D140" s="2" t="s">
        <v>14</v>
      </c>
      <c r="E140" s="3" t="n">
        <v>0.2523161163072</v>
      </c>
      <c r="F140" s="3" t="n">
        <v>0.1978950468007</v>
      </c>
      <c r="G140" s="3" t="n">
        <v>0.1605929516627</v>
      </c>
      <c r="H140" s="3" t="n">
        <v>0.1282954353436</v>
      </c>
      <c r="I140" s="3" t="n">
        <v>0.1027367962297</v>
      </c>
      <c r="J140" s="3" t="n">
        <v>0</v>
      </c>
    </row>
    <row r="141" customFormat="false" ht="12.75" hidden="false" customHeight="false" outlineLevel="0" collapsed="false">
      <c r="A141" s="2" t="s">
        <v>11</v>
      </c>
      <c r="B141" s="2" t="s">
        <v>31</v>
      </c>
      <c r="C141" s="2" t="s">
        <v>22</v>
      </c>
      <c r="D141" s="2" t="s">
        <v>18</v>
      </c>
      <c r="E141" s="3" t="n">
        <v>0</v>
      </c>
      <c r="F141" s="3" t="n">
        <v>0</v>
      </c>
      <c r="G141" s="3" t="n">
        <v>0</v>
      </c>
      <c r="H141" s="3" t="n">
        <v>0</v>
      </c>
      <c r="I141" s="3" t="n">
        <v>0</v>
      </c>
      <c r="J141" s="3" t="n">
        <v>0</v>
      </c>
    </row>
    <row r="142" customFormat="false" ht="12.75" hidden="false" customHeight="false" outlineLevel="0" collapsed="false">
      <c r="A142" s="2" t="s">
        <v>11</v>
      </c>
      <c r="B142" s="2" t="s">
        <v>31</v>
      </c>
      <c r="C142" s="2" t="s">
        <v>23</v>
      </c>
      <c r="D142" s="2" t="s">
        <v>20</v>
      </c>
      <c r="E142" s="3" t="n">
        <v>0</v>
      </c>
      <c r="F142" s="3" t="n">
        <v>0</v>
      </c>
      <c r="G142" s="3" t="n">
        <v>0</v>
      </c>
      <c r="H142" s="3" t="n">
        <v>0</v>
      </c>
      <c r="I142" s="3" t="n">
        <v>0</v>
      </c>
      <c r="J142" s="3" t="n">
        <v>0</v>
      </c>
    </row>
    <row r="143" customFormat="false" ht="12.75" hidden="false" customHeight="false" outlineLevel="0" collapsed="false">
      <c r="A143" s="2" t="s">
        <v>11</v>
      </c>
      <c r="B143" s="2" t="s">
        <v>31</v>
      </c>
      <c r="C143" s="2" t="s">
        <v>23</v>
      </c>
      <c r="D143" s="2" t="s">
        <v>13</v>
      </c>
      <c r="E143" s="3" t="n">
        <v>10.055471949903</v>
      </c>
      <c r="F143" s="3" t="n">
        <v>10.0384025428719</v>
      </c>
      <c r="G143" s="3" t="n">
        <v>9.3338203027327</v>
      </c>
      <c r="H143" s="3" t="n">
        <v>7.681189574188</v>
      </c>
      <c r="I143" s="3" t="n">
        <v>6.0383571464938</v>
      </c>
      <c r="J143" s="3" t="n">
        <v>0</v>
      </c>
    </row>
    <row r="144" customFormat="false" ht="12.75" hidden="false" customHeight="false" outlineLevel="0" collapsed="false">
      <c r="A144" s="2" t="s">
        <v>11</v>
      </c>
      <c r="B144" s="2" t="s">
        <v>31</v>
      </c>
      <c r="C144" s="2" t="s">
        <v>23</v>
      </c>
      <c r="D144" s="2" t="s">
        <v>16</v>
      </c>
      <c r="E144" s="3" t="n">
        <v>0</v>
      </c>
      <c r="F144" s="3" t="n">
        <v>0</v>
      </c>
      <c r="G144" s="3" t="n">
        <v>0</v>
      </c>
      <c r="H144" s="3" t="n">
        <v>0</v>
      </c>
      <c r="I144" s="3" t="n">
        <v>0</v>
      </c>
      <c r="J144" s="3" t="n">
        <v>0</v>
      </c>
    </row>
    <row r="145" customFormat="false" ht="12.75" hidden="false" customHeight="false" outlineLevel="0" collapsed="false">
      <c r="A145" s="2" t="s">
        <v>11</v>
      </c>
      <c r="B145" s="2" t="s">
        <v>31</v>
      </c>
      <c r="C145" s="2" t="s">
        <v>23</v>
      </c>
      <c r="D145" s="2" t="s">
        <v>14</v>
      </c>
      <c r="E145" s="3" t="n">
        <v>0</v>
      </c>
      <c r="F145" s="3" t="n">
        <v>0</v>
      </c>
      <c r="G145" s="3" t="n">
        <v>0</v>
      </c>
      <c r="H145" s="3" t="n">
        <v>0</v>
      </c>
      <c r="I145" s="3" t="n">
        <v>0</v>
      </c>
      <c r="J145" s="3" t="n">
        <v>0</v>
      </c>
    </row>
    <row r="146" customFormat="false" ht="12.75" hidden="false" customHeight="false" outlineLevel="0" collapsed="false">
      <c r="A146" s="2" t="s">
        <v>11</v>
      </c>
      <c r="B146" s="2" t="s">
        <v>31</v>
      </c>
      <c r="C146" s="2" t="s">
        <v>23</v>
      </c>
      <c r="D146" s="2" t="s">
        <v>18</v>
      </c>
      <c r="E146" s="3" t="n">
        <v>0</v>
      </c>
      <c r="F146" s="3" t="n">
        <v>0</v>
      </c>
      <c r="G146" s="3" t="n">
        <v>0</v>
      </c>
      <c r="H146" s="3" t="n">
        <v>0</v>
      </c>
      <c r="I146" s="3" t="n">
        <v>0</v>
      </c>
      <c r="J146" s="3" t="n">
        <v>0</v>
      </c>
    </row>
    <row r="147" customFormat="false" ht="12.75" hidden="false" customHeight="false" outlineLevel="0" collapsed="false">
      <c r="A147" s="2" t="s">
        <v>11</v>
      </c>
      <c r="B147" s="2" t="s">
        <v>31</v>
      </c>
      <c r="C147" s="2" t="s">
        <v>24</v>
      </c>
      <c r="D147" s="2" t="s">
        <v>20</v>
      </c>
      <c r="E147" s="3" t="n">
        <v>0.125626161892</v>
      </c>
      <c r="F147" s="3" t="n">
        <v>0.2346139066217</v>
      </c>
      <c r="G147" s="3" t="n">
        <v>0.3124748667817</v>
      </c>
      <c r="H147" s="3" t="n">
        <v>0.3702006522557</v>
      </c>
      <c r="I147" s="3" t="n">
        <v>0.3769346579087</v>
      </c>
      <c r="J147" s="3" t="n">
        <v>0</v>
      </c>
    </row>
    <row r="148" customFormat="false" ht="12.75" hidden="false" customHeight="false" outlineLevel="0" collapsed="false">
      <c r="A148" s="2" t="s">
        <v>11</v>
      </c>
      <c r="B148" s="2" t="s">
        <v>31</v>
      </c>
      <c r="C148" s="2" t="s">
        <v>24</v>
      </c>
      <c r="D148" s="2" t="s">
        <v>13</v>
      </c>
      <c r="E148" s="3" t="n">
        <v>1.5612554418513</v>
      </c>
      <c r="F148" s="3" t="n">
        <v>1.7196668431995</v>
      </c>
      <c r="G148" s="3" t="n">
        <v>1.7226601204376</v>
      </c>
      <c r="H148" s="3" t="n">
        <v>1.596415611551</v>
      </c>
      <c r="I148" s="3" t="n">
        <v>1.4716568159763</v>
      </c>
      <c r="J148" s="3" t="n">
        <v>0</v>
      </c>
    </row>
    <row r="149" customFormat="false" ht="12.75" hidden="false" customHeight="false" outlineLevel="0" collapsed="false">
      <c r="A149" s="2" t="s">
        <v>11</v>
      </c>
      <c r="B149" s="2" t="s">
        <v>31</v>
      </c>
      <c r="C149" s="2" t="s">
        <v>24</v>
      </c>
      <c r="D149" s="2" t="s">
        <v>16</v>
      </c>
      <c r="E149" s="3" t="n">
        <v>0.5049374555582</v>
      </c>
      <c r="F149" s="3" t="n">
        <v>0.3228454725074</v>
      </c>
      <c r="G149" s="3" t="n">
        <v>0.1649470746401</v>
      </c>
      <c r="H149" s="3" t="n">
        <v>0.042724410536</v>
      </c>
      <c r="I149" s="3" t="n">
        <v>0.0274583705842</v>
      </c>
      <c r="J149" s="3" t="n">
        <v>0</v>
      </c>
    </row>
    <row r="150" customFormat="false" ht="12.75" hidden="false" customHeight="false" outlineLevel="0" collapsed="false">
      <c r="A150" s="2" t="s">
        <v>11</v>
      </c>
      <c r="B150" s="2" t="s">
        <v>31</v>
      </c>
      <c r="C150" s="2" t="s">
        <v>24</v>
      </c>
      <c r="D150" s="2" t="s">
        <v>14</v>
      </c>
      <c r="E150" s="3" t="n">
        <v>0.676172943364</v>
      </c>
      <c r="F150" s="3" t="n">
        <v>0.5589916762258</v>
      </c>
      <c r="G150" s="3" t="n">
        <v>0.4462153603223</v>
      </c>
      <c r="H150" s="3" t="n">
        <v>0.3428223561541</v>
      </c>
      <c r="I150" s="3" t="n">
        <v>0.2672377290865</v>
      </c>
      <c r="J150" s="3" t="n">
        <v>0</v>
      </c>
    </row>
    <row r="151" customFormat="false" ht="12.75" hidden="false" customHeight="false" outlineLevel="0" collapsed="false">
      <c r="A151" s="2" t="s">
        <v>11</v>
      </c>
      <c r="B151" s="2" t="s">
        <v>31</v>
      </c>
      <c r="C151" s="2" t="s">
        <v>24</v>
      </c>
      <c r="D151" s="2" t="s">
        <v>18</v>
      </c>
      <c r="E151" s="3" t="n">
        <v>0.113358871513</v>
      </c>
      <c r="F151" s="3" t="n">
        <v>0.117609920944</v>
      </c>
      <c r="G151" s="3" t="n">
        <v>0.116731656672</v>
      </c>
      <c r="H151" s="3" t="n">
        <v>0.1140357895347</v>
      </c>
      <c r="I151" s="3" t="n">
        <v>0.1093134347313</v>
      </c>
      <c r="J151" s="3" t="n">
        <v>0</v>
      </c>
    </row>
    <row r="152" customFormat="false" ht="12.75" hidden="false" customHeight="false" outlineLevel="0" collapsed="false">
      <c r="A152" s="2" t="s">
        <v>11</v>
      </c>
      <c r="B152" s="2" t="s">
        <v>31</v>
      </c>
      <c r="C152" s="2" t="s">
        <v>25</v>
      </c>
      <c r="D152" s="2" t="s">
        <v>20</v>
      </c>
      <c r="E152" s="3" t="n">
        <v>0</v>
      </c>
      <c r="F152" s="3" t="n">
        <v>0</v>
      </c>
      <c r="G152" s="3" t="n">
        <v>0</v>
      </c>
      <c r="H152" s="3" t="n">
        <v>0</v>
      </c>
      <c r="I152" s="3" t="n">
        <v>0</v>
      </c>
      <c r="J152" s="3" t="n">
        <v>0</v>
      </c>
    </row>
    <row r="153" customFormat="false" ht="12.75" hidden="false" customHeight="false" outlineLevel="0" collapsed="false">
      <c r="A153" s="2" t="s">
        <v>11</v>
      </c>
      <c r="B153" s="2" t="s">
        <v>31</v>
      </c>
      <c r="C153" s="2" t="s">
        <v>25</v>
      </c>
      <c r="D153" s="2" t="s">
        <v>13</v>
      </c>
      <c r="E153" s="3" t="n">
        <v>5.0052022625704</v>
      </c>
      <c r="F153" s="3" t="n">
        <v>4.782690203532</v>
      </c>
      <c r="G153" s="3" t="n">
        <v>4.5375394506667</v>
      </c>
      <c r="H153" s="3" t="n">
        <v>4.2059241559352</v>
      </c>
      <c r="I153" s="3" t="n">
        <v>3.9042760385319</v>
      </c>
      <c r="J153" s="3" t="n">
        <v>0</v>
      </c>
    </row>
    <row r="154" customFormat="false" ht="12.75" hidden="false" customHeight="false" outlineLevel="0" collapsed="false">
      <c r="A154" s="2" t="s">
        <v>11</v>
      </c>
      <c r="B154" s="2" t="s">
        <v>31</v>
      </c>
      <c r="C154" s="2" t="s">
        <v>25</v>
      </c>
      <c r="D154" s="2" t="s">
        <v>16</v>
      </c>
      <c r="E154" s="3" t="n">
        <v>0</v>
      </c>
      <c r="F154" s="3" t="n">
        <v>0</v>
      </c>
      <c r="G154" s="3" t="n">
        <v>0</v>
      </c>
      <c r="H154" s="3" t="n">
        <v>0</v>
      </c>
      <c r="I154" s="3" t="n">
        <v>0</v>
      </c>
      <c r="J154" s="3" t="n">
        <v>0</v>
      </c>
    </row>
    <row r="155" customFormat="false" ht="12.75" hidden="false" customHeight="false" outlineLevel="0" collapsed="false">
      <c r="A155" s="2" t="s">
        <v>11</v>
      </c>
      <c r="B155" s="2" t="s">
        <v>31</v>
      </c>
      <c r="C155" s="2" t="s">
        <v>25</v>
      </c>
      <c r="D155" s="2" t="s">
        <v>14</v>
      </c>
      <c r="E155" s="3" t="n">
        <v>0</v>
      </c>
      <c r="F155" s="3" t="n">
        <v>0</v>
      </c>
      <c r="G155" s="3" t="n">
        <v>0</v>
      </c>
      <c r="H155" s="3" t="n">
        <v>0</v>
      </c>
      <c r="I155" s="3" t="n">
        <v>0</v>
      </c>
      <c r="J155" s="3" t="n">
        <v>0</v>
      </c>
    </row>
    <row r="156" customFormat="false" ht="12.75" hidden="false" customHeight="false" outlineLevel="0" collapsed="false">
      <c r="A156" s="2" t="s">
        <v>11</v>
      </c>
      <c r="B156" s="2" t="s">
        <v>31</v>
      </c>
      <c r="C156" s="2" t="s">
        <v>25</v>
      </c>
      <c r="D156" s="2" t="s">
        <v>18</v>
      </c>
      <c r="E156" s="3" t="n">
        <v>0</v>
      </c>
      <c r="F156" s="3" t="n">
        <v>0</v>
      </c>
      <c r="G156" s="3" t="n">
        <v>0</v>
      </c>
      <c r="H156" s="3" t="n">
        <v>0</v>
      </c>
      <c r="I156" s="3" t="n">
        <v>0</v>
      </c>
      <c r="J156" s="3" t="n">
        <v>0</v>
      </c>
    </row>
    <row r="157" customFormat="false" ht="12.75" hidden="false" customHeight="false" outlineLevel="0" collapsed="false">
      <c r="A157" s="2" t="s">
        <v>11</v>
      </c>
      <c r="B157" s="2" t="s">
        <v>31</v>
      </c>
      <c r="C157" s="2" t="s">
        <v>26</v>
      </c>
      <c r="D157" s="2" t="s">
        <v>20</v>
      </c>
      <c r="E157" s="3" t="n">
        <v>0</v>
      </c>
      <c r="F157" s="3" t="n">
        <v>0</v>
      </c>
      <c r="G157" s="3" t="n">
        <v>0</v>
      </c>
      <c r="H157" s="3" t="n">
        <v>0</v>
      </c>
      <c r="I157" s="3" t="n">
        <v>0</v>
      </c>
      <c r="J157" s="3" t="n">
        <v>0</v>
      </c>
    </row>
    <row r="158" customFormat="false" ht="12.75" hidden="false" customHeight="false" outlineLevel="0" collapsed="false">
      <c r="A158" s="2" t="s">
        <v>11</v>
      </c>
      <c r="B158" s="2" t="s">
        <v>31</v>
      </c>
      <c r="C158" s="2" t="s">
        <v>26</v>
      </c>
      <c r="D158" s="2" t="s">
        <v>13</v>
      </c>
      <c r="E158" s="3" t="n">
        <v>1.6311169299248</v>
      </c>
      <c r="F158" s="3" t="n">
        <v>1.677703651166</v>
      </c>
      <c r="G158" s="3" t="n">
        <v>1.6974476008764</v>
      </c>
      <c r="H158" s="3" t="n">
        <v>1.6496946052581</v>
      </c>
      <c r="I158" s="3" t="n">
        <v>1.6047793671987</v>
      </c>
      <c r="J158" s="3" t="n">
        <v>0</v>
      </c>
    </row>
    <row r="159" customFormat="false" ht="12.75" hidden="false" customHeight="false" outlineLevel="0" collapsed="false">
      <c r="A159" s="2" t="s">
        <v>11</v>
      </c>
      <c r="B159" s="2" t="s">
        <v>31</v>
      </c>
      <c r="C159" s="2" t="s">
        <v>26</v>
      </c>
      <c r="D159" s="2" t="s">
        <v>16</v>
      </c>
      <c r="E159" s="3" t="n">
        <v>0</v>
      </c>
      <c r="F159" s="3" t="n">
        <v>0</v>
      </c>
      <c r="G159" s="3" t="n">
        <v>0</v>
      </c>
      <c r="H159" s="3" t="n">
        <v>0</v>
      </c>
      <c r="I159" s="3" t="n">
        <v>0</v>
      </c>
      <c r="J159" s="3" t="n">
        <v>0</v>
      </c>
    </row>
    <row r="160" customFormat="false" ht="12.75" hidden="false" customHeight="false" outlineLevel="0" collapsed="false">
      <c r="A160" s="2" t="s">
        <v>11</v>
      </c>
      <c r="B160" s="2" t="s">
        <v>31</v>
      </c>
      <c r="C160" s="2" t="s">
        <v>26</v>
      </c>
      <c r="D160" s="2" t="s">
        <v>14</v>
      </c>
      <c r="E160" s="3" t="n">
        <v>0</v>
      </c>
      <c r="F160" s="3" t="n">
        <v>0</v>
      </c>
      <c r="G160" s="3" t="n">
        <v>0</v>
      </c>
      <c r="H160" s="3" t="n">
        <v>0</v>
      </c>
      <c r="I160" s="3" t="n">
        <v>0</v>
      </c>
      <c r="J160" s="3" t="n">
        <v>0</v>
      </c>
    </row>
    <row r="161" customFormat="false" ht="12.75" hidden="false" customHeight="false" outlineLevel="0" collapsed="false">
      <c r="A161" s="2" t="s">
        <v>11</v>
      </c>
      <c r="B161" s="2" t="s">
        <v>31</v>
      </c>
      <c r="C161" s="2" t="s">
        <v>26</v>
      </c>
      <c r="D161" s="2" t="s">
        <v>18</v>
      </c>
      <c r="E161" s="3" t="n">
        <v>0</v>
      </c>
      <c r="F161" s="3" t="n">
        <v>0</v>
      </c>
      <c r="G161" s="3" t="n">
        <v>0</v>
      </c>
      <c r="H161" s="3" t="n">
        <v>0</v>
      </c>
      <c r="I161" s="3" t="n">
        <v>0</v>
      </c>
      <c r="J161" s="3" t="n">
        <v>0</v>
      </c>
    </row>
    <row r="162" customFormat="false" ht="12.75" hidden="false" customHeight="false" outlineLevel="0" collapsed="false">
      <c r="A162" s="2" t="s">
        <v>11</v>
      </c>
      <c r="B162" s="2" t="s">
        <v>31</v>
      </c>
      <c r="C162" s="2" t="s">
        <v>27</v>
      </c>
      <c r="D162" s="2" t="s">
        <v>20</v>
      </c>
      <c r="E162" s="3" t="n">
        <v>0</v>
      </c>
      <c r="F162" s="3" t="n">
        <v>0</v>
      </c>
      <c r="G162" s="3" t="n">
        <v>0</v>
      </c>
      <c r="H162" s="3" t="n">
        <v>0</v>
      </c>
      <c r="I162" s="3" t="n">
        <v>0</v>
      </c>
      <c r="J162" s="3" t="n">
        <v>0</v>
      </c>
    </row>
    <row r="163" customFormat="false" ht="12.75" hidden="false" customHeight="false" outlineLevel="0" collapsed="false">
      <c r="A163" s="2" t="s">
        <v>11</v>
      </c>
      <c r="B163" s="2" t="s">
        <v>31</v>
      </c>
      <c r="C163" s="2" t="s">
        <v>27</v>
      </c>
      <c r="D163" s="2" t="s">
        <v>13</v>
      </c>
      <c r="E163" s="3" t="n">
        <v>0.6351073271435</v>
      </c>
      <c r="F163" s="3" t="n">
        <v>0.6559803969044</v>
      </c>
      <c r="G163" s="3" t="n">
        <v>0.6656491359124</v>
      </c>
      <c r="H163" s="3" t="n">
        <v>0.6702801443362</v>
      </c>
      <c r="I163" s="3" t="n">
        <v>0.6753671523076</v>
      </c>
      <c r="J163" s="3" t="n">
        <v>0</v>
      </c>
    </row>
    <row r="164" customFormat="false" ht="12.75" hidden="false" customHeight="false" outlineLevel="0" collapsed="false">
      <c r="A164" s="2" t="s">
        <v>11</v>
      </c>
      <c r="B164" s="2" t="s">
        <v>31</v>
      </c>
      <c r="C164" s="2" t="s">
        <v>27</v>
      </c>
      <c r="D164" s="2" t="s">
        <v>16</v>
      </c>
      <c r="E164" s="3" t="n">
        <v>0</v>
      </c>
      <c r="F164" s="3" t="n">
        <v>0</v>
      </c>
      <c r="G164" s="3" t="n">
        <v>0</v>
      </c>
      <c r="H164" s="3" t="n">
        <v>0</v>
      </c>
      <c r="I164" s="3" t="n">
        <v>0</v>
      </c>
      <c r="J164" s="3" t="n">
        <v>0</v>
      </c>
    </row>
    <row r="165" customFormat="false" ht="12.75" hidden="false" customHeight="false" outlineLevel="0" collapsed="false">
      <c r="A165" s="2" t="s">
        <v>11</v>
      </c>
      <c r="B165" s="2" t="s">
        <v>31</v>
      </c>
      <c r="C165" s="2" t="s">
        <v>27</v>
      </c>
      <c r="D165" s="2" t="s">
        <v>14</v>
      </c>
      <c r="E165" s="3" t="n">
        <v>0</v>
      </c>
      <c r="F165" s="3" t="n">
        <v>0</v>
      </c>
      <c r="G165" s="3" t="n">
        <v>0</v>
      </c>
      <c r="H165" s="3" t="n">
        <v>0</v>
      </c>
      <c r="I165" s="3" t="n">
        <v>0</v>
      </c>
      <c r="J165" s="3" t="n">
        <v>0</v>
      </c>
    </row>
    <row r="166" customFormat="false" ht="12.75" hidden="false" customHeight="false" outlineLevel="0" collapsed="false">
      <c r="A166" s="2" t="s">
        <v>11</v>
      </c>
      <c r="B166" s="2" t="s">
        <v>31</v>
      </c>
      <c r="C166" s="2" t="s">
        <v>27</v>
      </c>
      <c r="D166" s="2" t="s">
        <v>18</v>
      </c>
      <c r="E166" s="3" t="n">
        <v>0</v>
      </c>
      <c r="F166" s="3" t="n">
        <v>0</v>
      </c>
      <c r="G166" s="3" t="n">
        <v>0</v>
      </c>
      <c r="H166" s="3" t="n">
        <v>0</v>
      </c>
      <c r="I166" s="3" t="n">
        <v>0</v>
      </c>
      <c r="J166" s="3" t="n">
        <v>0</v>
      </c>
    </row>
    <row r="167" customFormat="false" ht="12.75" hidden="false" customHeight="false" outlineLevel="0" collapsed="false">
      <c r="A167" s="2" t="s">
        <v>11</v>
      </c>
      <c r="B167" s="2" t="s">
        <v>32</v>
      </c>
      <c r="C167" s="2" t="s">
        <v>12</v>
      </c>
      <c r="D167" s="2" t="s">
        <v>20</v>
      </c>
      <c r="E167" s="3" t="n">
        <v>0.1233641636942</v>
      </c>
      <c r="F167" s="3" t="n">
        <v>0.1050126654495</v>
      </c>
      <c r="G167" s="3" t="n">
        <v>0.0930497293835</v>
      </c>
      <c r="H167" s="3" t="n">
        <v>0.0790974696791</v>
      </c>
      <c r="I167" s="3" t="n">
        <v>0.067349795283</v>
      </c>
      <c r="J167" s="3" t="n">
        <v>0</v>
      </c>
    </row>
    <row r="168" customFormat="false" ht="12.75" hidden="false" customHeight="false" outlineLevel="0" collapsed="false">
      <c r="A168" s="2" t="s">
        <v>11</v>
      </c>
      <c r="B168" s="2" t="s">
        <v>32</v>
      </c>
      <c r="C168" s="2" t="s">
        <v>12</v>
      </c>
      <c r="D168" s="2" t="s">
        <v>13</v>
      </c>
      <c r="E168" s="3" t="n">
        <v>0.719391214678</v>
      </c>
      <c r="F168" s="3" t="n">
        <v>0.771985314623</v>
      </c>
      <c r="G168" s="3" t="n">
        <v>0.8158681902374</v>
      </c>
      <c r="H168" s="3" t="n">
        <v>0.811861441857</v>
      </c>
      <c r="I168" s="3" t="n">
        <v>0.8063343081291</v>
      </c>
      <c r="J168" s="3" t="n">
        <v>0</v>
      </c>
    </row>
    <row r="169" customFormat="false" ht="12.75" hidden="false" customHeight="false" outlineLevel="0" collapsed="false">
      <c r="A169" s="2" t="s">
        <v>11</v>
      </c>
      <c r="B169" s="2" t="s">
        <v>32</v>
      </c>
      <c r="C169" s="2" t="s">
        <v>12</v>
      </c>
      <c r="D169" s="2" t="s">
        <v>16</v>
      </c>
      <c r="E169" s="3" t="n">
        <v>0</v>
      </c>
      <c r="F169" s="3" t="n">
        <v>0</v>
      </c>
      <c r="G169" s="3" t="n">
        <v>0</v>
      </c>
      <c r="H169" s="3" t="n">
        <v>0</v>
      </c>
      <c r="I169" s="3" t="n">
        <v>0</v>
      </c>
      <c r="J169" s="3" t="n">
        <v>0</v>
      </c>
    </row>
    <row r="170" customFormat="false" ht="12.75" hidden="false" customHeight="false" outlineLevel="0" collapsed="false">
      <c r="A170" s="2" t="s">
        <v>11</v>
      </c>
      <c r="B170" s="2" t="s">
        <v>32</v>
      </c>
      <c r="C170" s="2" t="s">
        <v>12</v>
      </c>
      <c r="D170" s="2" t="s">
        <v>14</v>
      </c>
      <c r="E170" s="3" t="n">
        <v>0.005615352182</v>
      </c>
      <c r="F170" s="3" t="n">
        <v>0.0047800181977</v>
      </c>
      <c r="G170" s="3" t="n">
        <v>0.0042354828659</v>
      </c>
      <c r="H170" s="3" t="n">
        <v>0.0036003964452</v>
      </c>
      <c r="I170" s="3" t="n">
        <v>0.0030656585959</v>
      </c>
      <c r="J170" s="3" t="n">
        <v>0</v>
      </c>
    </row>
    <row r="171" customFormat="false" ht="12.75" hidden="false" customHeight="false" outlineLevel="0" collapsed="false">
      <c r="A171" s="2" t="s">
        <v>11</v>
      </c>
      <c r="B171" s="2" t="s">
        <v>32</v>
      </c>
      <c r="C171" s="2" t="s">
        <v>12</v>
      </c>
      <c r="D171" s="2" t="s">
        <v>18</v>
      </c>
      <c r="E171" s="3" t="n">
        <v>0</v>
      </c>
      <c r="F171" s="3" t="n">
        <v>0</v>
      </c>
      <c r="G171" s="3" t="n">
        <v>0</v>
      </c>
      <c r="H171" s="3" t="n">
        <v>0</v>
      </c>
      <c r="I171" s="3" t="n">
        <v>0</v>
      </c>
      <c r="J171" s="3" t="n">
        <v>0</v>
      </c>
    </row>
    <row r="172" customFormat="false" ht="12.75" hidden="false" customHeight="false" outlineLevel="0" collapsed="false">
      <c r="A172" s="2" t="s">
        <v>11</v>
      </c>
      <c r="B172" s="2" t="s">
        <v>32</v>
      </c>
      <c r="C172" s="2" t="s">
        <v>15</v>
      </c>
      <c r="D172" s="2" t="s">
        <v>20</v>
      </c>
      <c r="E172" s="3" t="n">
        <v>0</v>
      </c>
      <c r="F172" s="3" t="n">
        <v>0</v>
      </c>
      <c r="G172" s="3" t="n">
        <v>0</v>
      </c>
      <c r="H172" s="3" t="n">
        <v>0</v>
      </c>
      <c r="I172" s="3" t="n">
        <v>0</v>
      </c>
      <c r="J172" s="3" t="n">
        <v>0</v>
      </c>
    </row>
    <row r="173" customFormat="false" ht="12.75" hidden="false" customHeight="false" outlineLevel="0" collapsed="false">
      <c r="A173" s="2" t="s">
        <v>11</v>
      </c>
      <c r="B173" s="2" t="s">
        <v>32</v>
      </c>
      <c r="C173" s="2" t="s">
        <v>15</v>
      </c>
      <c r="D173" s="2" t="s">
        <v>13</v>
      </c>
      <c r="E173" s="3" t="n">
        <v>0.8349441812792</v>
      </c>
      <c r="F173" s="3" t="n">
        <v>0.8014943231395</v>
      </c>
      <c r="G173" s="3" t="n">
        <v>0.7074001866487</v>
      </c>
      <c r="H173" s="3" t="n">
        <v>0.6041795577339</v>
      </c>
      <c r="I173" s="3" t="n">
        <v>0.4847050331982</v>
      </c>
      <c r="J173" s="3" t="n">
        <v>0</v>
      </c>
    </row>
    <row r="174" customFormat="false" ht="12.75" hidden="false" customHeight="false" outlineLevel="0" collapsed="false">
      <c r="A174" s="2" t="s">
        <v>11</v>
      </c>
      <c r="B174" s="2" t="s">
        <v>32</v>
      </c>
      <c r="C174" s="2" t="s">
        <v>15</v>
      </c>
      <c r="D174" s="2" t="s">
        <v>16</v>
      </c>
      <c r="E174" s="3" t="n">
        <v>0</v>
      </c>
      <c r="F174" s="3" t="n">
        <v>0</v>
      </c>
      <c r="G174" s="3" t="n">
        <v>0</v>
      </c>
      <c r="H174" s="3" t="n">
        <v>0</v>
      </c>
      <c r="I174" s="3" t="n">
        <v>0</v>
      </c>
      <c r="J174" s="3" t="n">
        <v>0</v>
      </c>
    </row>
    <row r="175" customFormat="false" ht="12.75" hidden="false" customHeight="false" outlineLevel="0" collapsed="false">
      <c r="A175" s="2" t="s">
        <v>11</v>
      </c>
      <c r="B175" s="2" t="s">
        <v>32</v>
      </c>
      <c r="C175" s="2" t="s">
        <v>15</v>
      </c>
      <c r="D175" s="2" t="s">
        <v>14</v>
      </c>
      <c r="E175" s="3" t="n">
        <v>0</v>
      </c>
      <c r="F175" s="3" t="n">
        <v>0</v>
      </c>
      <c r="G175" s="3" t="n">
        <v>0</v>
      </c>
      <c r="H175" s="3" t="n">
        <v>0</v>
      </c>
      <c r="I175" s="3" t="n">
        <v>0</v>
      </c>
      <c r="J175" s="3" t="n">
        <v>0</v>
      </c>
    </row>
    <row r="176" customFormat="false" ht="12.75" hidden="false" customHeight="false" outlineLevel="0" collapsed="false">
      <c r="A176" s="2" t="s">
        <v>11</v>
      </c>
      <c r="B176" s="2" t="s">
        <v>32</v>
      </c>
      <c r="C176" s="2" t="s">
        <v>15</v>
      </c>
      <c r="D176" s="2" t="s">
        <v>18</v>
      </c>
      <c r="E176" s="3" t="n">
        <v>0</v>
      </c>
      <c r="F176" s="3" t="n">
        <v>0</v>
      </c>
      <c r="G176" s="3" t="n">
        <v>0</v>
      </c>
      <c r="H176" s="3" t="n">
        <v>0</v>
      </c>
      <c r="I176" s="3" t="n">
        <v>0</v>
      </c>
      <c r="J176" s="3" t="n">
        <v>0</v>
      </c>
    </row>
    <row r="177" customFormat="false" ht="12.75" hidden="false" customHeight="false" outlineLevel="0" collapsed="false">
      <c r="A177" s="2" t="s">
        <v>11</v>
      </c>
      <c r="B177" s="2" t="s">
        <v>32</v>
      </c>
      <c r="C177" s="2" t="s">
        <v>17</v>
      </c>
      <c r="D177" s="2" t="s">
        <v>20</v>
      </c>
      <c r="E177" s="3" t="n">
        <v>0</v>
      </c>
      <c r="F177" s="3" t="n">
        <v>0</v>
      </c>
      <c r="G177" s="3" t="n">
        <v>0</v>
      </c>
      <c r="H177" s="3" t="n">
        <v>0</v>
      </c>
      <c r="I177" s="3" t="n">
        <v>0</v>
      </c>
      <c r="J177" s="3" t="n">
        <v>0</v>
      </c>
    </row>
    <row r="178" customFormat="false" ht="12.75" hidden="false" customHeight="false" outlineLevel="0" collapsed="false">
      <c r="A178" s="2" t="s">
        <v>11</v>
      </c>
      <c r="B178" s="2" t="s">
        <v>32</v>
      </c>
      <c r="C178" s="2" t="s">
        <v>17</v>
      </c>
      <c r="D178" s="2" t="s">
        <v>13</v>
      </c>
      <c r="E178" s="3" t="n">
        <v>0.4631659709887</v>
      </c>
      <c r="F178" s="3" t="n">
        <v>0.5130231428793</v>
      </c>
      <c r="G178" s="3" t="n">
        <v>0.558914226212</v>
      </c>
      <c r="H178" s="3" t="n">
        <v>0.5119687601996</v>
      </c>
      <c r="I178" s="3" t="n">
        <v>0.4693730485883</v>
      </c>
      <c r="J178" s="3" t="n">
        <v>0</v>
      </c>
    </row>
    <row r="179" customFormat="false" ht="12.75" hidden="false" customHeight="false" outlineLevel="0" collapsed="false">
      <c r="A179" s="2" t="s">
        <v>11</v>
      </c>
      <c r="B179" s="2" t="s">
        <v>32</v>
      </c>
      <c r="C179" s="2" t="s">
        <v>17</v>
      </c>
      <c r="D179" s="2" t="s">
        <v>16</v>
      </c>
      <c r="E179" s="3" t="n">
        <v>0</v>
      </c>
      <c r="F179" s="3" t="n">
        <v>0</v>
      </c>
      <c r="G179" s="3" t="n">
        <v>0</v>
      </c>
      <c r="H179" s="3" t="n">
        <v>0</v>
      </c>
      <c r="I179" s="3" t="n">
        <v>0</v>
      </c>
      <c r="J179" s="3" t="n">
        <v>0</v>
      </c>
    </row>
    <row r="180" customFormat="false" ht="12.75" hidden="false" customHeight="false" outlineLevel="0" collapsed="false">
      <c r="A180" s="2" t="s">
        <v>11</v>
      </c>
      <c r="B180" s="2" t="s">
        <v>32</v>
      </c>
      <c r="C180" s="2" t="s">
        <v>17</v>
      </c>
      <c r="D180" s="2" t="s">
        <v>14</v>
      </c>
      <c r="E180" s="3" t="n">
        <v>0</v>
      </c>
      <c r="F180" s="3" t="n">
        <v>0</v>
      </c>
      <c r="G180" s="3" t="n">
        <v>0</v>
      </c>
      <c r="H180" s="3" t="n">
        <v>0</v>
      </c>
      <c r="I180" s="3" t="n">
        <v>0</v>
      </c>
      <c r="J180" s="3" t="n">
        <v>0</v>
      </c>
    </row>
    <row r="181" customFormat="false" ht="12.75" hidden="false" customHeight="false" outlineLevel="0" collapsed="false">
      <c r="A181" s="2" t="s">
        <v>11</v>
      </c>
      <c r="B181" s="2" t="s">
        <v>32</v>
      </c>
      <c r="C181" s="2" t="s">
        <v>17</v>
      </c>
      <c r="D181" s="2" t="s">
        <v>18</v>
      </c>
      <c r="E181" s="3" t="n">
        <v>0</v>
      </c>
      <c r="F181" s="3" t="n">
        <v>0</v>
      </c>
      <c r="G181" s="3" t="n">
        <v>0</v>
      </c>
      <c r="H181" s="3" t="n">
        <v>0</v>
      </c>
      <c r="I181" s="3" t="n">
        <v>0</v>
      </c>
      <c r="J181" s="3" t="n">
        <v>0</v>
      </c>
    </row>
    <row r="182" customFormat="false" ht="12.75" hidden="false" customHeight="false" outlineLevel="0" collapsed="false">
      <c r="A182" s="2" t="s">
        <v>11</v>
      </c>
      <c r="B182" s="2" t="s">
        <v>32</v>
      </c>
      <c r="C182" s="2" t="s">
        <v>19</v>
      </c>
      <c r="D182" s="2" t="s">
        <v>20</v>
      </c>
      <c r="E182" s="3" t="n">
        <v>0.82992223117</v>
      </c>
      <c r="F182" s="3" t="n">
        <v>0.6114272870607</v>
      </c>
      <c r="G182" s="3" t="n">
        <v>0.4593502641183</v>
      </c>
      <c r="H182" s="3" t="n">
        <v>0.5128778710186</v>
      </c>
      <c r="I182" s="3" t="n">
        <v>0.7794043864238</v>
      </c>
      <c r="J182" s="3" t="n">
        <v>0</v>
      </c>
    </row>
    <row r="183" customFormat="false" ht="12.75" hidden="false" customHeight="false" outlineLevel="0" collapsed="false">
      <c r="A183" s="2" t="s">
        <v>11</v>
      </c>
      <c r="B183" s="2" t="s">
        <v>32</v>
      </c>
      <c r="C183" s="2" t="s">
        <v>19</v>
      </c>
      <c r="D183" s="2" t="s">
        <v>13</v>
      </c>
      <c r="E183" s="3" t="n">
        <v>1.117560061047</v>
      </c>
      <c r="F183" s="3" t="n">
        <v>1.1245111627862</v>
      </c>
      <c r="G183" s="3" t="n">
        <v>1.1595466824142</v>
      </c>
      <c r="H183" s="3" t="n">
        <v>1.4429068026281</v>
      </c>
      <c r="I183" s="3" t="n">
        <v>1.8761800541177</v>
      </c>
      <c r="J183" s="3" t="n">
        <v>0</v>
      </c>
    </row>
    <row r="184" customFormat="false" ht="12.75" hidden="false" customHeight="false" outlineLevel="0" collapsed="false">
      <c r="A184" s="2" t="s">
        <v>11</v>
      </c>
      <c r="B184" s="2" t="s">
        <v>32</v>
      </c>
      <c r="C184" s="2" t="s">
        <v>19</v>
      </c>
      <c r="D184" s="2" t="s">
        <v>16</v>
      </c>
      <c r="E184" s="3" t="n">
        <v>5.03309133264</v>
      </c>
      <c r="F184" s="3" t="n">
        <v>3.7059205619995</v>
      </c>
      <c r="G184" s="3" t="n">
        <v>2.6135796516819</v>
      </c>
      <c r="H184" s="3" t="n">
        <v>1.7762140525788</v>
      </c>
      <c r="I184" s="3" t="n">
        <v>0.930853979277</v>
      </c>
      <c r="J184" s="3" t="n">
        <v>0</v>
      </c>
    </row>
    <row r="185" customFormat="false" ht="12.75" hidden="false" customHeight="false" outlineLevel="0" collapsed="false">
      <c r="A185" s="2" t="s">
        <v>11</v>
      </c>
      <c r="B185" s="2" t="s">
        <v>32</v>
      </c>
      <c r="C185" s="2" t="s">
        <v>19</v>
      </c>
      <c r="D185" s="2" t="s">
        <v>14</v>
      </c>
      <c r="E185" s="3" t="n">
        <v>9.5218338024</v>
      </c>
      <c r="F185" s="3" t="n">
        <v>10.6017668432134</v>
      </c>
      <c r="G185" s="3" t="n">
        <v>10.001470609513</v>
      </c>
      <c r="H185" s="3" t="n">
        <v>8.6017097042407</v>
      </c>
      <c r="I185" s="3" t="n">
        <v>6.4552644926073</v>
      </c>
      <c r="J185" s="3" t="n">
        <v>0</v>
      </c>
    </row>
    <row r="186" customFormat="false" ht="12.75" hidden="false" customHeight="false" outlineLevel="0" collapsed="false">
      <c r="A186" s="2" t="s">
        <v>11</v>
      </c>
      <c r="B186" s="2" t="s">
        <v>32</v>
      </c>
      <c r="C186" s="2" t="s">
        <v>19</v>
      </c>
      <c r="D186" s="2" t="s">
        <v>18</v>
      </c>
      <c r="E186" s="3" t="n">
        <v>1.62271861921</v>
      </c>
      <c r="F186" s="3" t="n">
        <v>1.1800313145276</v>
      </c>
      <c r="G186" s="3" t="n">
        <v>0.832248581182</v>
      </c>
      <c r="H186" s="3" t="n">
        <v>0.6144472341053</v>
      </c>
      <c r="I186" s="3" t="n">
        <v>0.6381795707086</v>
      </c>
      <c r="J186" s="3" t="n">
        <v>0</v>
      </c>
    </row>
    <row r="187" customFormat="false" ht="12.75" hidden="false" customHeight="false" outlineLevel="0" collapsed="false">
      <c r="A187" s="2" t="s">
        <v>11</v>
      </c>
      <c r="B187" s="2" t="s">
        <v>32</v>
      </c>
      <c r="C187" s="2" t="s">
        <v>21</v>
      </c>
      <c r="D187" s="2" t="s">
        <v>20</v>
      </c>
      <c r="E187" s="3" t="n">
        <v>0</v>
      </c>
      <c r="F187" s="3" t="n">
        <v>0</v>
      </c>
      <c r="G187" s="3" t="n">
        <v>0</v>
      </c>
      <c r="H187" s="3" t="n">
        <v>0</v>
      </c>
      <c r="I187" s="3" t="n">
        <v>0</v>
      </c>
      <c r="J187" s="3" t="n">
        <v>0</v>
      </c>
    </row>
    <row r="188" customFormat="false" ht="12.75" hidden="false" customHeight="false" outlineLevel="0" collapsed="false">
      <c r="A188" s="2" t="s">
        <v>11</v>
      </c>
      <c r="B188" s="2" t="s">
        <v>32</v>
      </c>
      <c r="C188" s="2" t="s">
        <v>21</v>
      </c>
      <c r="D188" s="2" t="s">
        <v>13</v>
      </c>
      <c r="E188" s="3" t="n">
        <v>0.07437364588</v>
      </c>
      <c r="F188" s="3" t="n">
        <v>0.078203701428</v>
      </c>
      <c r="G188" s="3" t="n">
        <v>0.0810643610343</v>
      </c>
      <c r="H188" s="3" t="n">
        <v>0.0793432830402</v>
      </c>
      <c r="I188" s="3" t="n">
        <v>0.0807819225611</v>
      </c>
      <c r="J188" s="3" t="n">
        <v>0</v>
      </c>
    </row>
    <row r="189" customFormat="false" ht="12.75" hidden="false" customHeight="false" outlineLevel="0" collapsed="false">
      <c r="A189" s="2" t="s">
        <v>11</v>
      </c>
      <c r="B189" s="2" t="s">
        <v>32</v>
      </c>
      <c r="C189" s="2" t="s">
        <v>21</v>
      </c>
      <c r="D189" s="2" t="s">
        <v>16</v>
      </c>
      <c r="E189" s="3" t="n">
        <v>0</v>
      </c>
      <c r="F189" s="3" t="n">
        <v>0</v>
      </c>
      <c r="G189" s="3" t="n">
        <v>0</v>
      </c>
      <c r="H189" s="3" t="n">
        <v>0</v>
      </c>
      <c r="I189" s="3" t="n">
        <v>0</v>
      </c>
      <c r="J189" s="3" t="n">
        <v>0</v>
      </c>
    </row>
    <row r="190" customFormat="false" ht="12.75" hidden="false" customHeight="false" outlineLevel="0" collapsed="false">
      <c r="A190" s="2" t="s">
        <v>11</v>
      </c>
      <c r="B190" s="2" t="s">
        <v>32</v>
      </c>
      <c r="C190" s="2" t="s">
        <v>21</v>
      </c>
      <c r="D190" s="2" t="s">
        <v>14</v>
      </c>
      <c r="E190" s="3" t="n">
        <v>0</v>
      </c>
      <c r="F190" s="3" t="n">
        <v>0</v>
      </c>
      <c r="G190" s="3" t="n">
        <v>0</v>
      </c>
      <c r="H190" s="3" t="n">
        <v>0</v>
      </c>
      <c r="I190" s="3" t="n">
        <v>0</v>
      </c>
      <c r="J190" s="3" t="n">
        <v>0</v>
      </c>
    </row>
    <row r="191" customFormat="false" ht="12.75" hidden="false" customHeight="false" outlineLevel="0" collapsed="false">
      <c r="A191" s="2" t="s">
        <v>11</v>
      </c>
      <c r="B191" s="2" t="s">
        <v>32</v>
      </c>
      <c r="C191" s="2" t="s">
        <v>21</v>
      </c>
      <c r="D191" s="2" t="s">
        <v>18</v>
      </c>
      <c r="E191" s="3" t="n">
        <v>0</v>
      </c>
      <c r="F191" s="3" t="n">
        <v>0</v>
      </c>
      <c r="G191" s="3" t="n">
        <v>0</v>
      </c>
      <c r="H191" s="3" t="n">
        <v>0</v>
      </c>
      <c r="I191" s="3" t="n">
        <v>0</v>
      </c>
      <c r="J191" s="3" t="n">
        <v>0</v>
      </c>
    </row>
    <row r="192" customFormat="false" ht="12.75" hidden="false" customHeight="false" outlineLevel="0" collapsed="false">
      <c r="A192" s="2" t="s">
        <v>11</v>
      </c>
      <c r="B192" s="2" t="s">
        <v>32</v>
      </c>
      <c r="C192" s="2" t="s">
        <v>22</v>
      </c>
      <c r="D192" s="2" t="s">
        <v>20</v>
      </c>
      <c r="E192" s="3" t="n">
        <v>0.1756374572519</v>
      </c>
      <c r="F192" s="3" t="n">
        <v>0.1619977393167</v>
      </c>
      <c r="G192" s="3" t="n">
        <v>0.1630058797316</v>
      </c>
      <c r="H192" s="3" t="n">
        <v>0.1386312880348</v>
      </c>
      <c r="I192" s="3" t="n">
        <v>0.1163637044675</v>
      </c>
      <c r="J192" s="3" t="n">
        <v>0</v>
      </c>
    </row>
    <row r="193" customFormat="false" ht="12.75" hidden="false" customHeight="false" outlineLevel="0" collapsed="false">
      <c r="A193" s="2" t="s">
        <v>11</v>
      </c>
      <c r="B193" s="2" t="s">
        <v>32</v>
      </c>
      <c r="C193" s="2" t="s">
        <v>22</v>
      </c>
      <c r="D193" s="2" t="s">
        <v>13</v>
      </c>
      <c r="E193" s="3" t="n">
        <v>0.857677343664</v>
      </c>
      <c r="F193" s="3" t="n">
        <v>1.4135322501929</v>
      </c>
      <c r="G193" s="3" t="n">
        <v>1.9228938626917</v>
      </c>
      <c r="H193" s="3" t="n">
        <v>2.2049702861292</v>
      </c>
      <c r="I193" s="3" t="n">
        <v>2.4793872786259</v>
      </c>
      <c r="J193" s="3" t="n">
        <v>0</v>
      </c>
    </row>
    <row r="194" customFormat="false" ht="12.75" hidden="false" customHeight="false" outlineLevel="0" collapsed="false">
      <c r="A194" s="2" t="s">
        <v>11</v>
      </c>
      <c r="B194" s="2" t="s">
        <v>32</v>
      </c>
      <c r="C194" s="2" t="s">
        <v>22</v>
      </c>
      <c r="D194" s="2" t="s">
        <v>16</v>
      </c>
      <c r="E194" s="3" t="n">
        <v>0.0201399073007</v>
      </c>
      <c r="F194" s="3" t="n">
        <v>0</v>
      </c>
      <c r="G194" s="3" t="n">
        <v>0</v>
      </c>
      <c r="H194" s="3" t="n">
        <v>0</v>
      </c>
      <c r="I194" s="3" t="n">
        <v>0</v>
      </c>
      <c r="J194" s="3" t="n">
        <v>0</v>
      </c>
    </row>
    <row r="195" customFormat="false" ht="12.75" hidden="false" customHeight="false" outlineLevel="0" collapsed="false">
      <c r="A195" s="2" t="s">
        <v>11</v>
      </c>
      <c r="B195" s="2" t="s">
        <v>32</v>
      </c>
      <c r="C195" s="2" t="s">
        <v>22</v>
      </c>
      <c r="D195" s="2" t="s">
        <v>14</v>
      </c>
      <c r="E195" s="3" t="n">
        <v>0.731109586133</v>
      </c>
      <c r="F195" s="3" t="n">
        <v>0.7763012052364</v>
      </c>
      <c r="G195" s="3" t="n">
        <v>0.8422172130578</v>
      </c>
      <c r="H195" s="3" t="n">
        <v>0.7756729568986</v>
      </c>
      <c r="I195" s="3" t="n">
        <v>0.7080613890517</v>
      </c>
      <c r="J195" s="3" t="n">
        <v>0</v>
      </c>
    </row>
    <row r="196" customFormat="false" ht="12.75" hidden="false" customHeight="false" outlineLevel="0" collapsed="false">
      <c r="A196" s="2" t="s">
        <v>11</v>
      </c>
      <c r="B196" s="2" t="s">
        <v>32</v>
      </c>
      <c r="C196" s="2" t="s">
        <v>22</v>
      </c>
      <c r="D196" s="2" t="s">
        <v>18</v>
      </c>
      <c r="E196" s="3" t="n">
        <v>0</v>
      </c>
      <c r="F196" s="3" t="n">
        <v>0</v>
      </c>
      <c r="G196" s="3" t="n">
        <v>0</v>
      </c>
      <c r="H196" s="3" t="n">
        <v>0</v>
      </c>
      <c r="I196" s="3" t="n">
        <v>0</v>
      </c>
      <c r="J196" s="3" t="n">
        <v>0</v>
      </c>
    </row>
    <row r="197" customFormat="false" ht="12.75" hidden="false" customHeight="false" outlineLevel="0" collapsed="false">
      <c r="A197" s="2" t="s">
        <v>11</v>
      </c>
      <c r="B197" s="2" t="s">
        <v>32</v>
      </c>
      <c r="C197" s="2" t="s">
        <v>23</v>
      </c>
      <c r="D197" s="2" t="s">
        <v>20</v>
      </c>
      <c r="E197" s="3" t="n">
        <v>0</v>
      </c>
      <c r="F197" s="3" t="n">
        <v>0</v>
      </c>
      <c r="G197" s="3" t="n">
        <v>0</v>
      </c>
      <c r="H197" s="3" t="n">
        <v>0</v>
      </c>
      <c r="I197" s="3" t="n">
        <v>0</v>
      </c>
      <c r="J197" s="3" t="n">
        <v>0</v>
      </c>
    </row>
    <row r="198" customFormat="false" ht="12.75" hidden="false" customHeight="false" outlineLevel="0" collapsed="false">
      <c r="A198" s="2" t="s">
        <v>11</v>
      </c>
      <c r="B198" s="2" t="s">
        <v>32</v>
      </c>
      <c r="C198" s="2" t="s">
        <v>23</v>
      </c>
      <c r="D198" s="2" t="s">
        <v>13</v>
      </c>
      <c r="E198" s="3" t="n">
        <v>2.1103539219105</v>
      </c>
      <c r="F198" s="3" t="n">
        <v>2.1273657902212</v>
      </c>
      <c r="G198" s="3" t="n">
        <v>2.002607880223</v>
      </c>
      <c r="H198" s="3" t="n">
        <v>1.6566979894804</v>
      </c>
      <c r="I198" s="3" t="n">
        <v>1.3063889106912</v>
      </c>
      <c r="J198" s="3" t="n">
        <v>0</v>
      </c>
    </row>
    <row r="199" customFormat="false" ht="12.75" hidden="false" customHeight="false" outlineLevel="0" collapsed="false">
      <c r="A199" s="2" t="s">
        <v>11</v>
      </c>
      <c r="B199" s="2" t="s">
        <v>32</v>
      </c>
      <c r="C199" s="2" t="s">
        <v>23</v>
      </c>
      <c r="D199" s="2" t="s">
        <v>16</v>
      </c>
      <c r="E199" s="3" t="n">
        <v>0</v>
      </c>
      <c r="F199" s="3" t="n">
        <v>0</v>
      </c>
      <c r="G199" s="3" t="n">
        <v>0</v>
      </c>
      <c r="H199" s="3" t="n">
        <v>0</v>
      </c>
      <c r="I199" s="3" t="n">
        <v>0</v>
      </c>
      <c r="J199" s="3" t="n">
        <v>0</v>
      </c>
    </row>
    <row r="200" customFormat="false" ht="12.75" hidden="false" customHeight="false" outlineLevel="0" collapsed="false">
      <c r="A200" s="2" t="s">
        <v>11</v>
      </c>
      <c r="B200" s="2" t="s">
        <v>32</v>
      </c>
      <c r="C200" s="2" t="s">
        <v>23</v>
      </c>
      <c r="D200" s="2" t="s">
        <v>14</v>
      </c>
      <c r="E200" s="3" t="n">
        <v>0</v>
      </c>
      <c r="F200" s="3" t="n">
        <v>0</v>
      </c>
      <c r="G200" s="3" t="n">
        <v>0</v>
      </c>
      <c r="H200" s="3" t="n">
        <v>0</v>
      </c>
      <c r="I200" s="3" t="n">
        <v>0</v>
      </c>
      <c r="J200" s="3" t="n">
        <v>0</v>
      </c>
    </row>
    <row r="201" customFormat="false" ht="12.75" hidden="false" customHeight="false" outlineLevel="0" collapsed="false">
      <c r="A201" s="2" t="s">
        <v>11</v>
      </c>
      <c r="B201" s="2" t="s">
        <v>32</v>
      </c>
      <c r="C201" s="2" t="s">
        <v>23</v>
      </c>
      <c r="D201" s="2" t="s">
        <v>18</v>
      </c>
      <c r="E201" s="3" t="n">
        <v>0</v>
      </c>
      <c r="F201" s="3" t="n">
        <v>0</v>
      </c>
      <c r="G201" s="3" t="n">
        <v>0</v>
      </c>
      <c r="H201" s="3" t="n">
        <v>0</v>
      </c>
      <c r="I201" s="3" t="n">
        <v>0</v>
      </c>
      <c r="J201" s="3" t="n">
        <v>0</v>
      </c>
    </row>
    <row r="202" customFormat="false" ht="12.75" hidden="false" customHeight="false" outlineLevel="0" collapsed="false">
      <c r="A202" s="2" t="s">
        <v>11</v>
      </c>
      <c r="B202" s="2" t="s">
        <v>32</v>
      </c>
      <c r="C202" s="2" t="s">
        <v>24</v>
      </c>
      <c r="D202" s="2" t="s">
        <v>20</v>
      </c>
      <c r="E202" s="3" t="n">
        <v>0.120123199297</v>
      </c>
      <c r="F202" s="3" t="n">
        <v>0.2737882572629</v>
      </c>
      <c r="G202" s="3" t="n">
        <v>0.3814237643161</v>
      </c>
      <c r="H202" s="3" t="n">
        <v>0.4560645425661</v>
      </c>
      <c r="I202" s="3" t="n">
        <v>0.4553960561215</v>
      </c>
      <c r="J202" s="3" t="n">
        <v>0</v>
      </c>
    </row>
    <row r="203" customFormat="false" ht="12.75" hidden="false" customHeight="false" outlineLevel="0" collapsed="false">
      <c r="A203" s="2" t="s">
        <v>11</v>
      </c>
      <c r="B203" s="2" t="s">
        <v>32</v>
      </c>
      <c r="C203" s="2" t="s">
        <v>24</v>
      </c>
      <c r="D203" s="2" t="s">
        <v>13</v>
      </c>
      <c r="E203" s="3" t="n">
        <v>0.6120908130131</v>
      </c>
      <c r="F203" s="3" t="n">
        <v>0.8305297753978</v>
      </c>
      <c r="G203" s="3" t="n">
        <v>0.9368137487628</v>
      </c>
      <c r="H203" s="3" t="n">
        <v>0.9211564350001</v>
      </c>
      <c r="I203" s="3" t="n">
        <v>0.8630860078882</v>
      </c>
      <c r="J203" s="3" t="n">
        <v>0</v>
      </c>
    </row>
    <row r="204" customFormat="false" ht="12.75" hidden="false" customHeight="false" outlineLevel="0" collapsed="false">
      <c r="A204" s="2" t="s">
        <v>11</v>
      </c>
      <c r="B204" s="2" t="s">
        <v>32</v>
      </c>
      <c r="C204" s="2" t="s">
        <v>24</v>
      </c>
      <c r="D204" s="2" t="s">
        <v>16</v>
      </c>
      <c r="E204" s="3" t="n">
        <v>0.388258635536</v>
      </c>
      <c r="F204" s="3" t="n">
        <v>0.2477256162892</v>
      </c>
      <c r="G204" s="3" t="n">
        <v>0.1247330406223</v>
      </c>
      <c r="H204" s="3" t="n">
        <v>0.0315032420381</v>
      </c>
      <c r="I204" s="3" t="n">
        <v>0.0196221951318</v>
      </c>
      <c r="J204" s="3" t="n">
        <v>0</v>
      </c>
    </row>
    <row r="205" customFormat="false" ht="12.75" hidden="false" customHeight="false" outlineLevel="0" collapsed="false">
      <c r="A205" s="2" t="s">
        <v>11</v>
      </c>
      <c r="B205" s="2" t="s">
        <v>32</v>
      </c>
      <c r="C205" s="2" t="s">
        <v>24</v>
      </c>
      <c r="D205" s="2" t="s">
        <v>14</v>
      </c>
      <c r="E205" s="3" t="n">
        <v>1.218078548959</v>
      </c>
      <c r="F205" s="3" t="n">
        <v>0.9567302015531</v>
      </c>
      <c r="G205" s="3" t="n">
        <v>0.717336567132</v>
      </c>
      <c r="H205" s="3" t="n">
        <v>0.5006012934309</v>
      </c>
      <c r="I205" s="3" t="n">
        <v>0.3887994940129</v>
      </c>
      <c r="J205" s="3" t="n">
        <v>0</v>
      </c>
    </row>
    <row r="206" customFormat="false" ht="12.75" hidden="false" customHeight="false" outlineLevel="0" collapsed="false">
      <c r="A206" s="2" t="s">
        <v>11</v>
      </c>
      <c r="B206" s="2" t="s">
        <v>32</v>
      </c>
      <c r="C206" s="2" t="s">
        <v>24</v>
      </c>
      <c r="D206" s="2" t="s">
        <v>18</v>
      </c>
      <c r="E206" s="3" t="n">
        <v>0.20101303818</v>
      </c>
      <c r="F206" s="3" t="n">
        <v>0.2075657534776</v>
      </c>
      <c r="G206" s="3" t="n">
        <v>0.204857047372</v>
      </c>
      <c r="H206" s="3" t="n">
        <v>0.1964072853988</v>
      </c>
      <c r="I206" s="3" t="n">
        <v>0.184599098143</v>
      </c>
      <c r="J206" s="3" t="n">
        <v>0</v>
      </c>
    </row>
    <row r="207" customFormat="false" ht="12.75" hidden="false" customHeight="false" outlineLevel="0" collapsed="false">
      <c r="A207" s="2" t="s">
        <v>11</v>
      </c>
      <c r="B207" s="2" t="s">
        <v>32</v>
      </c>
      <c r="C207" s="2" t="s">
        <v>25</v>
      </c>
      <c r="D207" s="2" t="s">
        <v>20</v>
      </c>
      <c r="E207" s="3" t="n">
        <v>0</v>
      </c>
      <c r="F207" s="3" t="n">
        <v>0</v>
      </c>
      <c r="G207" s="3" t="n">
        <v>0</v>
      </c>
      <c r="H207" s="3" t="n">
        <v>0</v>
      </c>
      <c r="I207" s="3" t="n">
        <v>0</v>
      </c>
      <c r="J207" s="3" t="n">
        <v>0</v>
      </c>
    </row>
    <row r="208" customFormat="false" ht="12.75" hidden="false" customHeight="false" outlineLevel="0" collapsed="false">
      <c r="A208" s="2" t="s">
        <v>11</v>
      </c>
      <c r="B208" s="2" t="s">
        <v>32</v>
      </c>
      <c r="C208" s="2" t="s">
        <v>25</v>
      </c>
      <c r="D208" s="2" t="s">
        <v>13</v>
      </c>
      <c r="E208" s="3" t="n">
        <v>0.2478253075248</v>
      </c>
      <c r="F208" s="3" t="n">
        <v>0.2450763177403</v>
      </c>
      <c r="G208" s="3" t="n">
        <v>0.2418169136995</v>
      </c>
      <c r="H208" s="3" t="n">
        <v>0.2352135226151</v>
      </c>
      <c r="I208" s="3" t="n">
        <v>0.2288890153081</v>
      </c>
      <c r="J208" s="3" t="n">
        <v>0</v>
      </c>
    </row>
    <row r="209" customFormat="false" ht="12.75" hidden="false" customHeight="false" outlineLevel="0" collapsed="false">
      <c r="A209" s="2" t="s">
        <v>11</v>
      </c>
      <c r="B209" s="2" t="s">
        <v>32</v>
      </c>
      <c r="C209" s="2" t="s">
        <v>25</v>
      </c>
      <c r="D209" s="2" t="s">
        <v>16</v>
      </c>
      <c r="E209" s="3" t="n">
        <v>0</v>
      </c>
      <c r="F209" s="3" t="n">
        <v>0</v>
      </c>
      <c r="G209" s="3" t="n">
        <v>0</v>
      </c>
      <c r="H209" s="3" t="n">
        <v>0</v>
      </c>
      <c r="I209" s="3" t="n">
        <v>0</v>
      </c>
      <c r="J209" s="3" t="n">
        <v>0</v>
      </c>
    </row>
    <row r="210" customFormat="false" ht="12.75" hidden="false" customHeight="false" outlineLevel="0" collapsed="false">
      <c r="A210" s="2" t="s">
        <v>11</v>
      </c>
      <c r="B210" s="2" t="s">
        <v>32</v>
      </c>
      <c r="C210" s="2" t="s">
        <v>25</v>
      </c>
      <c r="D210" s="2" t="s">
        <v>14</v>
      </c>
      <c r="E210" s="3" t="n">
        <v>0</v>
      </c>
      <c r="F210" s="3" t="n">
        <v>0</v>
      </c>
      <c r="G210" s="3" t="n">
        <v>0</v>
      </c>
      <c r="H210" s="3" t="n">
        <v>0</v>
      </c>
      <c r="I210" s="3" t="n">
        <v>0</v>
      </c>
      <c r="J210" s="3" t="n">
        <v>0</v>
      </c>
    </row>
    <row r="211" customFormat="false" ht="12.75" hidden="false" customHeight="false" outlineLevel="0" collapsed="false">
      <c r="A211" s="2" t="s">
        <v>11</v>
      </c>
      <c r="B211" s="2" t="s">
        <v>32</v>
      </c>
      <c r="C211" s="2" t="s">
        <v>25</v>
      </c>
      <c r="D211" s="2" t="s">
        <v>18</v>
      </c>
      <c r="E211" s="3" t="n">
        <v>0</v>
      </c>
      <c r="F211" s="3" t="n">
        <v>0</v>
      </c>
      <c r="G211" s="3" t="n">
        <v>0</v>
      </c>
      <c r="H211" s="3" t="n">
        <v>0</v>
      </c>
      <c r="I211" s="3" t="n">
        <v>0</v>
      </c>
      <c r="J211" s="3" t="n">
        <v>0</v>
      </c>
    </row>
    <row r="212" customFormat="false" ht="12.75" hidden="false" customHeight="false" outlineLevel="0" collapsed="false">
      <c r="A212" s="2" t="s">
        <v>11</v>
      </c>
      <c r="B212" s="2" t="s">
        <v>32</v>
      </c>
      <c r="C212" s="2" t="s">
        <v>26</v>
      </c>
      <c r="D212" s="2" t="s">
        <v>20</v>
      </c>
      <c r="E212" s="3" t="n">
        <v>0</v>
      </c>
      <c r="F212" s="3" t="n">
        <v>0</v>
      </c>
      <c r="G212" s="3" t="n">
        <v>0</v>
      </c>
      <c r="H212" s="3" t="n">
        <v>0</v>
      </c>
      <c r="I212" s="3" t="n">
        <v>0</v>
      </c>
      <c r="J212" s="3" t="n">
        <v>0</v>
      </c>
    </row>
    <row r="213" customFormat="false" ht="12.75" hidden="false" customHeight="false" outlineLevel="0" collapsed="false">
      <c r="A213" s="2" t="s">
        <v>11</v>
      </c>
      <c r="B213" s="2" t="s">
        <v>32</v>
      </c>
      <c r="C213" s="2" t="s">
        <v>26</v>
      </c>
      <c r="D213" s="2" t="s">
        <v>13</v>
      </c>
      <c r="E213" s="3" t="n">
        <v>0.1976177589352</v>
      </c>
      <c r="F213" s="3" t="n">
        <v>0.2053997152894</v>
      </c>
      <c r="G213" s="3" t="n">
        <v>0.2127083877675</v>
      </c>
      <c r="H213" s="3" t="n">
        <v>0.2083772380418</v>
      </c>
      <c r="I213" s="3" t="n">
        <v>0.2042287721068</v>
      </c>
      <c r="J213" s="3" t="n">
        <v>0</v>
      </c>
    </row>
    <row r="214" customFormat="false" ht="12.75" hidden="false" customHeight="false" outlineLevel="0" collapsed="false">
      <c r="A214" s="2" t="s">
        <v>11</v>
      </c>
      <c r="B214" s="2" t="s">
        <v>32</v>
      </c>
      <c r="C214" s="2" t="s">
        <v>26</v>
      </c>
      <c r="D214" s="2" t="s">
        <v>16</v>
      </c>
      <c r="E214" s="3" t="n">
        <v>0</v>
      </c>
      <c r="F214" s="3" t="n">
        <v>0</v>
      </c>
      <c r="G214" s="3" t="n">
        <v>0</v>
      </c>
      <c r="H214" s="3" t="n">
        <v>0</v>
      </c>
      <c r="I214" s="3" t="n">
        <v>0</v>
      </c>
      <c r="J214" s="3" t="n">
        <v>0</v>
      </c>
    </row>
    <row r="215" customFormat="false" ht="12.75" hidden="false" customHeight="false" outlineLevel="0" collapsed="false">
      <c r="A215" s="2" t="s">
        <v>11</v>
      </c>
      <c r="B215" s="2" t="s">
        <v>32</v>
      </c>
      <c r="C215" s="2" t="s">
        <v>26</v>
      </c>
      <c r="D215" s="2" t="s">
        <v>14</v>
      </c>
      <c r="E215" s="3" t="n">
        <v>0</v>
      </c>
      <c r="F215" s="3" t="n">
        <v>0</v>
      </c>
      <c r="G215" s="3" t="n">
        <v>0</v>
      </c>
      <c r="H215" s="3" t="n">
        <v>0</v>
      </c>
      <c r="I215" s="3" t="n">
        <v>0</v>
      </c>
      <c r="J215" s="3" t="n">
        <v>0</v>
      </c>
    </row>
    <row r="216" customFormat="false" ht="12.75" hidden="false" customHeight="false" outlineLevel="0" collapsed="false">
      <c r="A216" s="2" t="s">
        <v>11</v>
      </c>
      <c r="B216" s="2" t="s">
        <v>32</v>
      </c>
      <c r="C216" s="2" t="s">
        <v>26</v>
      </c>
      <c r="D216" s="2" t="s">
        <v>18</v>
      </c>
      <c r="E216" s="3" t="n">
        <v>0</v>
      </c>
      <c r="F216" s="3" t="n">
        <v>0</v>
      </c>
      <c r="G216" s="3" t="n">
        <v>0</v>
      </c>
      <c r="H216" s="3" t="n">
        <v>0</v>
      </c>
      <c r="I216" s="3" t="n">
        <v>0</v>
      </c>
      <c r="J216" s="3" t="n">
        <v>0</v>
      </c>
    </row>
    <row r="217" customFormat="false" ht="12.75" hidden="false" customHeight="false" outlineLevel="0" collapsed="false">
      <c r="A217" s="2" t="s">
        <v>11</v>
      </c>
      <c r="B217" s="2" t="s">
        <v>32</v>
      </c>
      <c r="C217" s="2" t="s">
        <v>27</v>
      </c>
      <c r="D217" s="2" t="s">
        <v>20</v>
      </c>
      <c r="E217" s="3" t="n">
        <v>0</v>
      </c>
      <c r="F217" s="3" t="n">
        <v>0</v>
      </c>
      <c r="G217" s="3" t="n">
        <v>0</v>
      </c>
      <c r="H217" s="3" t="n">
        <v>0</v>
      </c>
      <c r="I217" s="3" t="n">
        <v>0</v>
      </c>
      <c r="J217" s="3" t="n">
        <v>0</v>
      </c>
    </row>
    <row r="218" customFormat="false" ht="12.75" hidden="false" customHeight="false" outlineLevel="0" collapsed="false">
      <c r="A218" s="2" t="s">
        <v>11</v>
      </c>
      <c r="B218" s="2" t="s">
        <v>32</v>
      </c>
      <c r="C218" s="2" t="s">
        <v>27</v>
      </c>
      <c r="D218" s="2" t="s">
        <v>13</v>
      </c>
      <c r="E218" s="3" t="n">
        <v>0.2186715608822</v>
      </c>
      <c r="F218" s="3" t="n">
        <v>0.2282224162375</v>
      </c>
      <c r="G218" s="3" t="n">
        <v>0.2377392055686</v>
      </c>
      <c r="H218" s="3" t="n">
        <v>0.2427128104105</v>
      </c>
      <c r="I218" s="3" t="n">
        <v>0.2486492175813</v>
      </c>
      <c r="J218" s="3" t="n">
        <v>0</v>
      </c>
    </row>
    <row r="219" customFormat="false" ht="12.75" hidden="false" customHeight="false" outlineLevel="0" collapsed="false">
      <c r="A219" s="2" t="s">
        <v>11</v>
      </c>
      <c r="B219" s="2" t="s">
        <v>32</v>
      </c>
      <c r="C219" s="2" t="s">
        <v>27</v>
      </c>
      <c r="D219" s="2" t="s">
        <v>16</v>
      </c>
      <c r="E219" s="3" t="n">
        <v>0</v>
      </c>
      <c r="F219" s="3" t="n">
        <v>0</v>
      </c>
      <c r="G219" s="3" t="n">
        <v>0</v>
      </c>
      <c r="H219" s="3" t="n">
        <v>0</v>
      </c>
      <c r="I219" s="3" t="n">
        <v>0</v>
      </c>
      <c r="J219" s="3" t="n">
        <v>0</v>
      </c>
    </row>
    <row r="220" customFormat="false" ht="12.75" hidden="false" customHeight="false" outlineLevel="0" collapsed="false">
      <c r="A220" s="2" t="s">
        <v>11</v>
      </c>
      <c r="B220" s="2" t="s">
        <v>32</v>
      </c>
      <c r="C220" s="2" t="s">
        <v>27</v>
      </c>
      <c r="D220" s="2" t="s">
        <v>14</v>
      </c>
      <c r="E220" s="3" t="n">
        <v>0</v>
      </c>
      <c r="F220" s="3" t="n">
        <v>0</v>
      </c>
      <c r="G220" s="3" t="n">
        <v>0</v>
      </c>
      <c r="H220" s="3" t="n">
        <v>0</v>
      </c>
      <c r="I220" s="3" t="n">
        <v>0</v>
      </c>
      <c r="J220" s="3" t="n">
        <v>0</v>
      </c>
    </row>
    <row r="221" customFormat="false" ht="12.75" hidden="false" customHeight="false" outlineLevel="0" collapsed="false">
      <c r="A221" s="2" t="s">
        <v>11</v>
      </c>
      <c r="B221" s="2" t="s">
        <v>32</v>
      </c>
      <c r="C221" s="2" t="s">
        <v>27</v>
      </c>
      <c r="D221" s="2" t="s">
        <v>18</v>
      </c>
      <c r="E221" s="3" t="n">
        <v>0</v>
      </c>
      <c r="F221" s="3" t="n">
        <v>0</v>
      </c>
      <c r="G221" s="3" t="n">
        <v>0</v>
      </c>
      <c r="H221" s="3" t="n">
        <v>0</v>
      </c>
      <c r="I221" s="3" t="n">
        <v>0</v>
      </c>
      <c r="J221" s="3" t="n">
        <v>0</v>
      </c>
    </row>
    <row r="222" customFormat="false" ht="12.75" hidden="false" customHeight="false" outlineLevel="0" collapsed="false">
      <c r="A222" s="2" t="s">
        <v>11</v>
      </c>
      <c r="B222" s="2" t="s">
        <v>33</v>
      </c>
      <c r="C222" s="2" t="s">
        <v>12</v>
      </c>
      <c r="D222" s="2" t="s">
        <v>20</v>
      </c>
      <c r="E222" s="3" t="n">
        <v>0.0414094034996</v>
      </c>
      <c r="F222" s="3" t="n">
        <v>0.0352354626943</v>
      </c>
      <c r="G222" s="3" t="n">
        <v>0.0311915863544</v>
      </c>
      <c r="H222" s="3" t="n">
        <v>0.0264989827955</v>
      </c>
      <c r="I222" s="3" t="n">
        <v>0.022556264529</v>
      </c>
      <c r="J222" s="3" t="n">
        <v>0</v>
      </c>
    </row>
    <row r="223" customFormat="false" ht="12.75" hidden="false" customHeight="false" outlineLevel="0" collapsed="false">
      <c r="A223" s="2" t="s">
        <v>11</v>
      </c>
      <c r="B223" s="2" t="s">
        <v>33</v>
      </c>
      <c r="C223" s="2" t="s">
        <v>12</v>
      </c>
      <c r="D223" s="2" t="s">
        <v>13</v>
      </c>
      <c r="E223" s="3" t="n">
        <v>0.0649235906415</v>
      </c>
      <c r="F223" s="3" t="n">
        <v>0.2120442942198</v>
      </c>
      <c r="G223" s="3" t="n">
        <v>0.3065557175019</v>
      </c>
      <c r="H223" s="3" t="n">
        <v>0.3612124776878</v>
      </c>
      <c r="I223" s="3" t="n">
        <v>0.4016230078026</v>
      </c>
      <c r="J223" s="3" t="n">
        <v>0</v>
      </c>
    </row>
    <row r="224" customFormat="false" ht="12.75" hidden="false" customHeight="false" outlineLevel="0" collapsed="false">
      <c r="A224" s="2" t="s">
        <v>11</v>
      </c>
      <c r="B224" s="2" t="s">
        <v>33</v>
      </c>
      <c r="C224" s="2" t="s">
        <v>12</v>
      </c>
      <c r="D224" s="2" t="s">
        <v>16</v>
      </c>
      <c r="E224" s="3" t="n">
        <v>0.324664981006</v>
      </c>
      <c r="F224" s="3" t="n">
        <v>0.2343881887484</v>
      </c>
      <c r="G224" s="3" t="n">
        <v>0.1831290956488</v>
      </c>
      <c r="H224" s="3" t="n">
        <v>0.1391991729636</v>
      </c>
      <c r="I224" s="3" t="n">
        <v>0.1061966916879</v>
      </c>
      <c r="J224" s="3" t="n">
        <v>0</v>
      </c>
    </row>
    <row r="225" customFormat="false" ht="12.75" hidden="false" customHeight="false" outlineLevel="0" collapsed="false">
      <c r="A225" s="2" t="s">
        <v>11</v>
      </c>
      <c r="B225" s="2" t="s">
        <v>33</v>
      </c>
      <c r="C225" s="2" t="s">
        <v>12</v>
      </c>
      <c r="D225" s="2" t="s">
        <v>14</v>
      </c>
      <c r="E225" s="3" t="n">
        <v>0.1805554224893</v>
      </c>
      <c r="F225" s="3" t="n">
        <v>0.1536354810423</v>
      </c>
      <c r="G225" s="3" t="n">
        <v>0.1360031602971</v>
      </c>
      <c r="H225" s="3" t="n">
        <v>0.1155418984992</v>
      </c>
      <c r="I225" s="3" t="n">
        <v>0.0983501523997</v>
      </c>
      <c r="J225" s="3" t="n">
        <v>0</v>
      </c>
    </row>
    <row r="226" customFormat="false" ht="12.75" hidden="false" customHeight="false" outlineLevel="0" collapsed="false">
      <c r="A226" s="2" t="s">
        <v>11</v>
      </c>
      <c r="B226" s="2" t="s">
        <v>33</v>
      </c>
      <c r="C226" s="2" t="s">
        <v>12</v>
      </c>
      <c r="D226" s="2" t="s">
        <v>18</v>
      </c>
      <c r="E226" s="3" t="n">
        <v>0</v>
      </c>
      <c r="F226" s="3" t="n">
        <v>0</v>
      </c>
      <c r="G226" s="3" t="n">
        <v>0</v>
      </c>
      <c r="H226" s="3" t="n">
        <v>0</v>
      </c>
      <c r="I226" s="3" t="n">
        <v>0</v>
      </c>
      <c r="J226" s="3" t="n">
        <v>0</v>
      </c>
    </row>
    <row r="227" customFormat="false" ht="12.75" hidden="false" customHeight="false" outlineLevel="0" collapsed="false">
      <c r="A227" s="2" t="s">
        <v>11</v>
      </c>
      <c r="B227" s="2" t="s">
        <v>33</v>
      </c>
      <c r="C227" s="2" t="s">
        <v>15</v>
      </c>
      <c r="D227" s="2" t="s">
        <v>20</v>
      </c>
      <c r="E227" s="3" t="n">
        <v>0</v>
      </c>
      <c r="F227" s="3" t="n">
        <v>0</v>
      </c>
      <c r="G227" s="3" t="n">
        <v>0</v>
      </c>
      <c r="H227" s="3" t="n">
        <v>0</v>
      </c>
      <c r="I227" s="3" t="n">
        <v>0</v>
      </c>
      <c r="J227" s="3" t="n">
        <v>0</v>
      </c>
    </row>
    <row r="228" customFormat="false" ht="12.75" hidden="false" customHeight="false" outlineLevel="0" collapsed="false">
      <c r="A228" s="2" t="s">
        <v>11</v>
      </c>
      <c r="B228" s="2" t="s">
        <v>33</v>
      </c>
      <c r="C228" s="2" t="s">
        <v>15</v>
      </c>
      <c r="D228" s="2" t="s">
        <v>13</v>
      </c>
      <c r="E228" s="3" t="n">
        <v>0.3111841273977</v>
      </c>
      <c r="F228" s="3" t="n">
        <v>0.3046462659093</v>
      </c>
      <c r="G228" s="3" t="n">
        <v>0.2808367098817</v>
      </c>
      <c r="H228" s="3" t="n">
        <v>0.2592719836456</v>
      </c>
      <c r="I228" s="3" t="n">
        <v>0.2380630948469</v>
      </c>
      <c r="J228" s="3" t="n">
        <v>0</v>
      </c>
    </row>
    <row r="229" customFormat="false" ht="12.75" hidden="false" customHeight="false" outlineLevel="0" collapsed="false">
      <c r="A229" s="2" t="s">
        <v>11</v>
      </c>
      <c r="B229" s="2" t="s">
        <v>33</v>
      </c>
      <c r="C229" s="2" t="s">
        <v>15</v>
      </c>
      <c r="D229" s="2" t="s">
        <v>16</v>
      </c>
      <c r="E229" s="3" t="n">
        <v>0</v>
      </c>
      <c r="F229" s="3" t="n">
        <v>0</v>
      </c>
      <c r="G229" s="3" t="n">
        <v>0</v>
      </c>
      <c r="H229" s="3" t="n">
        <v>0</v>
      </c>
      <c r="I229" s="3" t="n">
        <v>0</v>
      </c>
      <c r="J229" s="3" t="n">
        <v>0</v>
      </c>
    </row>
    <row r="230" customFormat="false" ht="12.75" hidden="false" customHeight="false" outlineLevel="0" collapsed="false">
      <c r="A230" s="2" t="s">
        <v>11</v>
      </c>
      <c r="B230" s="2" t="s">
        <v>33</v>
      </c>
      <c r="C230" s="2" t="s">
        <v>15</v>
      </c>
      <c r="D230" s="2" t="s">
        <v>14</v>
      </c>
      <c r="E230" s="3" t="n">
        <v>0</v>
      </c>
      <c r="F230" s="3" t="n">
        <v>0</v>
      </c>
      <c r="G230" s="3" t="n">
        <v>0</v>
      </c>
      <c r="H230" s="3" t="n">
        <v>0</v>
      </c>
      <c r="I230" s="3" t="n">
        <v>0</v>
      </c>
      <c r="J230" s="3" t="n">
        <v>0</v>
      </c>
    </row>
    <row r="231" customFormat="false" ht="12.75" hidden="false" customHeight="false" outlineLevel="0" collapsed="false">
      <c r="A231" s="2" t="s">
        <v>11</v>
      </c>
      <c r="B231" s="2" t="s">
        <v>33</v>
      </c>
      <c r="C231" s="2" t="s">
        <v>15</v>
      </c>
      <c r="D231" s="2" t="s">
        <v>18</v>
      </c>
      <c r="E231" s="3" t="n">
        <v>0</v>
      </c>
      <c r="F231" s="3" t="n">
        <v>0</v>
      </c>
      <c r="G231" s="3" t="n">
        <v>0</v>
      </c>
      <c r="H231" s="3" t="n">
        <v>0</v>
      </c>
      <c r="I231" s="3" t="n">
        <v>0</v>
      </c>
      <c r="J231" s="3" t="n">
        <v>0</v>
      </c>
    </row>
    <row r="232" customFormat="false" ht="12.75" hidden="false" customHeight="false" outlineLevel="0" collapsed="false">
      <c r="A232" s="2" t="s">
        <v>11</v>
      </c>
      <c r="B232" s="2" t="s">
        <v>33</v>
      </c>
      <c r="C232" s="2" t="s">
        <v>17</v>
      </c>
      <c r="D232" s="2" t="s">
        <v>20</v>
      </c>
      <c r="E232" s="3" t="n">
        <v>0</v>
      </c>
      <c r="F232" s="3" t="n">
        <v>0</v>
      </c>
      <c r="G232" s="3" t="n">
        <v>0</v>
      </c>
      <c r="H232" s="3" t="n">
        <v>0</v>
      </c>
      <c r="I232" s="3" t="n">
        <v>0</v>
      </c>
      <c r="J232" s="3" t="n">
        <v>0</v>
      </c>
    </row>
    <row r="233" customFormat="false" ht="12.75" hidden="false" customHeight="false" outlineLevel="0" collapsed="false">
      <c r="A233" s="2" t="s">
        <v>11</v>
      </c>
      <c r="B233" s="2" t="s">
        <v>33</v>
      </c>
      <c r="C233" s="2" t="s">
        <v>17</v>
      </c>
      <c r="D233" s="2" t="s">
        <v>13</v>
      </c>
      <c r="E233" s="3" t="n">
        <v>0.0649235906415</v>
      </c>
      <c r="F233" s="3" t="n">
        <v>0.0718932622313</v>
      </c>
      <c r="G233" s="3" t="n">
        <v>0.0782085594325</v>
      </c>
      <c r="H233" s="3" t="n">
        <v>0.0715231428475</v>
      </c>
      <c r="I233" s="3" t="n">
        <v>0.0654782969735</v>
      </c>
      <c r="J233" s="3" t="n">
        <v>0</v>
      </c>
    </row>
    <row r="234" customFormat="false" ht="12.75" hidden="false" customHeight="false" outlineLevel="0" collapsed="false">
      <c r="A234" s="2" t="s">
        <v>11</v>
      </c>
      <c r="B234" s="2" t="s">
        <v>33</v>
      </c>
      <c r="C234" s="2" t="s">
        <v>17</v>
      </c>
      <c r="D234" s="2" t="s">
        <v>16</v>
      </c>
      <c r="E234" s="3" t="n">
        <v>0</v>
      </c>
      <c r="F234" s="3" t="n">
        <v>0</v>
      </c>
      <c r="G234" s="3" t="n">
        <v>0</v>
      </c>
      <c r="H234" s="3" t="n">
        <v>0</v>
      </c>
      <c r="I234" s="3" t="n">
        <v>0</v>
      </c>
      <c r="J234" s="3" t="n">
        <v>0</v>
      </c>
    </row>
    <row r="235" customFormat="false" ht="12.75" hidden="false" customHeight="false" outlineLevel="0" collapsed="false">
      <c r="A235" s="2" t="s">
        <v>11</v>
      </c>
      <c r="B235" s="2" t="s">
        <v>33</v>
      </c>
      <c r="C235" s="2" t="s">
        <v>17</v>
      </c>
      <c r="D235" s="2" t="s">
        <v>14</v>
      </c>
      <c r="E235" s="3" t="n">
        <v>0</v>
      </c>
      <c r="F235" s="3" t="n">
        <v>0</v>
      </c>
      <c r="G235" s="3" t="n">
        <v>0</v>
      </c>
      <c r="H235" s="3" t="n">
        <v>0</v>
      </c>
      <c r="I235" s="3" t="n">
        <v>0</v>
      </c>
      <c r="J235" s="3" t="n">
        <v>0</v>
      </c>
    </row>
    <row r="236" customFormat="false" ht="12.75" hidden="false" customHeight="false" outlineLevel="0" collapsed="false">
      <c r="A236" s="2" t="s">
        <v>11</v>
      </c>
      <c r="B236" s="2" t="s">
        <v>33</v>
      </c>
      <c r="C236" s="2" t="s">
        <v>17</v>
      </c>
      <c r="D236" s="2" t="s">
        <v>18</v>
      </c>
      <c r="E236" s="3" t="n">
        <v>0</v>
      </c>
      <c r="F236" s="3" t="n">
        <v>0</v>
      </c>
      <c r="G236" s="3" t="n">
        <v>0</v>
      </c>
      <c r="H236" s="3" t="n">
        <v>0</v>
      </c>
      <c r="I236" s="3" t="n">
        <v>0</v>
      </c>
      <c r="J236" s="3" t="n">
        <v>0</v>
      </c>
    </row>
    <row r="237" customFormat="false" ht="12.75" hidden="false" customHeight="false" outlineLevel="0" collapsed="false">
      <c r="A237" s="2" t="s">
        <v>11</v>
      </c>
      <c r="B237" s="2" t="s">
        <v>33</v>
      </c>
      <c r="C237" s="2" t="s">
        <v>19</v>
      </c>
      <c r="D237" s="2" t="s">
        <v>20</v>
      </c>
      <c r="E237" s="3" t="n">
        <v>0.100346456054</v>
      </c>
      <c r="F237" s="3" t="n">
        <v>0.8796838645271</v>
      </c>
      <c r="G237" s="3" t="n">
        <v>1.1159115125237</v>
      </c>
      <c r="H237" s="3" t="n">
        <v>1.2567362407374</v>
      </c>
      <c r="I237" s="3" t="n">
        <v>1.3491203600275</v>
      </c>
      <c r="J237" s="3" t="n">
        <v>0</v>
      </c>
    </row>
    <row r="238" customFormat="false" ht="12.75" hidden="false" customHeight="false" outlineLevel="0" collapsed="false">
      <c r="A238" s="2" t="s">
        <v>11</v>
      </c>
      <c r="B238" s="2" t="s">
        <v>33</v>
      </c>
      <c r="C238" s="2" t="s">
        <v>19</v>
      </c>
      <c r="D238" s="2" t="s">
        <v>13</v>
      </c>
      <c r="E238" s="3" t="n">
        <v>0.996168369077</v>
      </c>
      <c r="F238" s="3" t="n">
        <v>0.7788670721486</v>
      </c>
      <c r="G238" s="3" t="n">
        <v>0.5191376453316</v>
      </c>
      <c r="H238" s="3" t="n">
        <v>0.3743952489132</v>
      </c>
      <c r="I238" s="3" t="n">
        <v>0.2624757413344</v>
      </c>
      <c r="J238" s="3" t="n">
        <v>0</v>
      </c>
    </row>
    <row r="239" customFormat="false" ht="12.75" hidden="false" customHeight="false" outlineLevel="0" collapsed="false">
      <c r="A239" s="2" t="s">
        <v>11</v>
      </c>
      <c r="B239" s="2" t="s">
        <v>33</v>
      </c>
      <c r="C239" s="2" t="s">
        <v>19</v>
      </c>
      <c r="D239" s="2" t="s">
        <v>16</v>
      </c>
      <c r="E239" s="3" t="n">
        <v>2.74490326023</v>
      </c>
      <c r="F239" s="3" t="n">
        <v>1.9747492688444</v>
      </c>
      <c r="G239" s="3" t="n">
        <v>1.354487506671</v>
      </c>
      <c r="H239" s="3" t="n">
        <v>0.8451867727472</v>
      </c>
      <c r="I239" s="3" t="n">
        <v>0.3675421030154</v>
      </c>
      <c r="J239" s="3" t="n">
        <v>0</v>
      </c>
    </row>
    <row r="240" customFormat="false" ht="12.75" hidden="false" customHeight="false" outlineLevel="0" collapsed="false">
      <c r="A240" s="2" t="s">
        <v>11</v>
      </c>
      <c r="B240" s="2" t="s">
        <v>33</v>
      </c>
      <c r="C240" s="2" t="s">
        <v>19</v>
      </c>
      <c r="D240" s="2" t="s">
        <v>14</v>
      </c>
      <c r="E240" s="3" t="n">
        <v>3.393867954935</v>
      </c>
      <c r="F240" s="3" t="n">
        <v>2.5507703170028</v>
      </c>
      <c r="G240" s="3" t="n">
        <v>1.7291021688233</v>
      </c>
      <c r="H240" s="3" t="n">
        <v>1.0580454576925</v>
      </c>
      <c r="I240" s="3" t="n">
        <v>0.4701921713935</v>
      </c>
      <c r="J240" s="3" t="n">
        <v>0</v>
      </c>
    </row>
    <row r="241" customFormat="false" ht="12.75" hidden="false" customHeight="false" outlineLevel="0" collapsed="false">
      <c r="A241" s="2" t="s">
        <v>11</v>
      </c>
      <c r="B241" s="2" t="s">
        <v>33</v>
      </c>
      <c r="C241" s="2" t="s">
        <v>19</v>
      </c>
      <c r="D241" s="2" t="s">
        <v>18</v>
      </c>
      <c r="E241" s="3" t="n">
        <v>0.17038151414</v>
      </c>
      <c r="F241" s="3" t="n">
        <v>0.1610583372731</v>
      </c>
      <c r="G241" s="3" t="n">
        <v>0.380112335048</v>
      </c>
      <c r="H241" s="3" t="n">
        <v>0.5731896033257</v>
      </c>
      <c r="I241" s="3" t="n">
        <v>0.7564279838218</v>
      </c>
      <c r="J241" s="3" t="n">
        <v>0</v>
      </c>
    </row>
    <row r="242" customFormat="false" ht="12.75" hidden="false" customHeight="false" outlineLevel="0" collapsed="false">
      <c r="A242" s="2" t="s">
        <v>11</v>
      </c>
      <c r="B242" s="2" t="s">
        <v>33</v>
      </c>
      <c r="C242" s="2" t="s">
        <v>21</v>
      </c>
      <c r="D242" s="2" t="s">
        <v>20</v>
      </c>
      <c r="E242" s="3" t="n">
        <v>0</v>
      </c>
      <c r="F242" s="3" t="n">
        <v>0</v>
      </c>
      <c r="G242" s="3" t="n">
        <v>0</v>
      </c>
      <c r="H242" s="3" t="n">
        <v>0</v>
      </c>
      <c r="I242" s="3" t="n">
        <v>0</v>
      </c>
      <c r="J242" s="3" t="n">
        <v>0</v>
      </c>
    </row>
    <row r="243" customFormat="false" ht="12.75" hidden="false" customHeight="false" outlineLevel="0" collapsed="false">
      <c r="A243" s="2" t="s">
        <v>11</v>
      </c>
      <c r="B243" s="2" t="s">
        <v>33</v>
      </c>
      <c r="C243" s="2" t="s">
        <v>21</v>
      </c>
      <c r="D243" s="2" t="s">
        <v>13</v>
      </c>
      <c r="E243" s="3" t="n">
        <v>0.135226950917</v>
      </c>
      <c r="F243" s="3" t="n">
        <v>0.1704069491478</v>
      </c>
      <c r="G243" s="3" t="n">
        <v>0.1953772034236</v>
      </c>
      <c r="H243" s="3" t="n">
        <v>0.1975752015691</v>
      </c>
      <c r="I243" s="3" t="n">
        <v>0.2054262620961</v>
      </c>
      <c r="J243" s="3" t="n">
        <v>0</v>
      </c>
    </row>
    <row r="244" customFormat="false" ht="12.75" hidden="false" customHeight="false" outlineLevel="0" collapsed="false">
      <c r="A244" s="2" t="s">
        <v>11</v>
      </c>
      <c r="B244" s="2" t="s">
        <v>33</v>
      </c>
      <c r="C244" s="2" t="s">
        <v>21</v>
      </c>
      <c r="D244" s="2" t="s">
        <v>16</v>
      </c>
      <c r="E244" s="3" t="n">
        <v>0</v>
      </c>
      <c r="F244" s="3" t="n">
        <v>0</v>
      </c>
      <c r="G244" s="3" t="n">
        <v>0</v>
      </c>
      <c r="H244" s="3" t="n">
        <v>0</v>
      </c>
      <c r="I244" s="3" t="n">
        <v>0</v>
      </c>
      <c r="J244" s="3" t="n">
        <v>0</v>
      </c>
    </row>
    <row r="245" customFormat="false" ht="12.75" hidden="false" customHeight="false" outlineLevel="0" collapsed="false">
      <c r="A245" s="2" t="s">
        <v>11</v>
      </c>
      <c r="B245" s="2" t="s">
        <v>33</v>
      </c>
      <c r="C245" s="2" t="s">
        <v>21</v>
      </c>
      <c r="D245" s="2" t="s">
        <v>14</v>
      </c>
      <c r="E245" s="3" t="n">
        <v>0</v>
      </c>
      <c r="F245" s="3" t="n">
        <v>0</v>
      </c>
      <c r="G245" s="3" t="n">
        <v>0</v>
      </c>
      <c r="H245" s="3" t="n">
        <v>0</v>
      </c>
      <c r="I245" s="3" t="n">
        <v>0</v>
      </c>
      <c r="J245" s="3" t="n">
        <v>0</v>
      </c>
    </row>
    <row r="246" customFormat="false" ht="12.75" hidden="false" customHeight="false" outlineLevel="0" collapsed="false">
      <c r="A246" s="2" t="s">
        <v>11</v>
      </c>
      <c r="B246" s="2" t="s">
        <v>33</v>
      </c>
      <c r="C246" s="2" t="s">
        <v>21</v>
      </c>
      <c r="D246" s="2" t="s">
        <v>18</v>
      </c>
      <c r="E246" s="3" t="n">
        <v>0</v>
      </c>
      <c r="F246" s="3" t="n">
        <v>0</v>
      </c>
      <c r="G246" s="3" t="n">
        <v>0</v>
      </c>
      <c r="H246" s="3" t="n">
        <v>0</v>
      </c>
      <c r="I246" s="3" t="n">
        <v>0</v>
      </c>
      <c r="J246" s="3" t="n">
        <v>0</v>
      </c>
    </row>
    <row r="247" customFormat="false" ht="12.75" hidden="false" customHeight="false" outlineLevel="0" collapsed="false">
      <c r="A247" s="2" t="s">
        <v>11</v>
      </c>
      <c r="B247" s="2" t="s">
        <v>33</v>
      </c>
      <c r="C247" s="2" t="s">
        <v>22</v>
      </c>
      <c r="D247" s="2" t="s">
        <v>20</v>
      </c>
      <c r="E247" s="3" t="n">
        <v>0.356016591333</v>
      </c>
      <c r="F247" s="3" t="n">
        <v>0.2403036841878</v>
      </c>
      <c r="G247" s="3" t="n">
        <v>0.1758332663876</v>
      </c>
      <c r="H247" s="3" t="n">
        <v>0.1262415302689</v>
      </c>
      <c r="I247" s="3" t="n">
        <v>0.0909535271263</v>
      </c>
      <c r="J247" s="3" t="n">
        <v>0</v>
      </c>
    </row>
    <row r="248" customFormat="false" ht="12.75" hidden="false" customHeight="false" outlineLevel="0" collapsed="false">
      <c r="A248" s="2" t="s">
        <v>11</v>
      </c>
      <c r="B248" s="2" t="s">
        <v>33</v>
      </c>
      <c r="C248" s="2" t="s">
        <v>22</v>
      </c>
      <c r="D248" s="2" t="s">
        <v>13</v>
      </c>
      <c r="E248" s="3" t="n">
        <v>0.58979589195</v>
      </c>
      <c r="F248" s="3" t="n">
        <v>0.868760635675</v>
      </c>
      <c r="G248" s="3" t="n">
        <v>1.042893035626</v>
      </c>
      <c r="H248" s="3" t="n">
        <v>1.1289407036132</v>
      </c>
      <c r="I248" s="3" t="n">
        <v>1.186030349575</v>
      </c>
      <c r="J248" s="3" t="n">
        <v>0</v>
      </c>
    </row>
    <row r="249" customFormat="false" ht="12.75" hidden="false" customHeight="false" outlineLevel="0" collapsed="false">
      <c r="A249" s="2" t="s">
        <v>11</v>
      </c>
      <c r="B249" s="2" t="s">
        <v>33</v>
      </c>
      <c r="C249" s="2" t="s">
        <v>22</v>
      </c>
      <c r="D249" s="2" t="s">
        <v>16</v>
      </c>
      <c r="E249" s="3" t="n">
        <v>0.0065776490727</v>
      </c>
      <c r="F249" s="3" t="n">
        <v>0</v>
      </c>
      <c r="G249" s="3" t="n">
        <v>0</v>
      </c>
      <c r="H249" s="3" t="n">
        <v>0</v>
      </c>
      <c r="I249" s="3" t="n">
        <v>0</v>
      </c>
      <c r="J249" s="3" t="n">
        <v>0</v>
      </c>
    </row>
    <row r="250" customFormat="false" ht="12.75" hidden="false" customHeight="false" outlineLevel="0" collapsed="false">
      <c r="A250" s="2" t="s">
        <v>11</v>
      </c>
      <c r="B250" s="2" t="s">
        <v>33</v>
      </c>
      <c r="C250" s="2" t="s">
        <v>22</v>
      </c>
      <c r="D250" s="2" t="s">
        <v>14</v>
      </c>
      <c r="E250" s="3" t="n">
        <v>0.648171175776</v>
      </c>
      <c r="F250" s="3" t="n">
        <v>0.5119973690163</v>
      </c>
      <c r="G250" s="3" t="n">
        <v>0.4238209468163</v>
      </c>
      <c r="H250" s="3" t="n">
        <v>0.340935251215</v>
      </c>
      <c r="I250" s="3" t="n">
        <v>0.2747852145671</v>
      </c>
      <c r="J250" s="3" t="n">
        <v>0</v>
      </c>
    </row>
    <row r="251" customFormat="false" ht="12.75" hidden="false" customHeight="false" outlineLevel="0" collapsed="false">
      <c r="A251" s="2" t="s">
        <v>11</v>
      </c>
      <c r="B251" s="2" t="s">
        <v>33</v>
      </c>
      <c r="C251" s="2" t="s">
        <v>22</v>
      </c>
      <c r="D251" s="2" t="s">
        <v>18</v>
      </c>
      <c r="E251" s="3" t="n">
        <v>0</v>
      </c>
      <c r="F251" s="3" t="n">
        <v>0</v>
      </c>
      <c r="G251" s="3" t="n">
        <v>0</v>
      </c>
      <c r="H251" s="3" t="n">
        <v>0</v>
      </c>
      <c r="I251" s="3" t="n">
        <v>0</v>
      </c>
      <c r="J251" s="3" t="n">
        <v>0</v>
      </c>
    </row>
    <row r="252" customFormat="false" ht="12.75" hidden="false" customHeight="false" outlineLevel="0" collapsed="false">
      <c r="A252" s="2" t="s">
        <v>11</v>
      </c>
      <c r="B252" s="2" t="s">
        <v>33</v>
      </c>
      <c r="C252" s="2" t="s">
        <v>23</v>
      </c>
      <c r="D252" s="2" t="s">
        <v>20</v>
      </c>
      <c r="E252" s="3" t="n">
        <v>0</v>
      </c>
      <c r="F252" s="3" t="n">
        <v>0</v>
      </c>
      <c r="G252" s="3" t="n">
        <v>0</v>
      </c>
      <c r="H252" s="3" t="n">
        <v>0</v>
      </c>
      <c r="I252" s="3" t="n">
        <v>0</v>
      </c>
      <c r="J252" s="3" t="n">
        <v>0</v>
      </c>
    </row>
    <row r="253" customFormat="false" ht="12.75" hidden="false" customHeight="false" outlineLevel="0" collapsed="false">
      <c r="A253" s="2" t="s">
        <v>11</v>
      </c>
      <c r="B253" s="2" t="s">
        <v>33</v>
      </c>
      <c r="C253" s="2" t="s">
        <v>23</v>
      </c>
      <c r="D253" s="2" t="s">
        <v>13</v>
      </c>
      <c r="E253" s="3" t="n">
        <v>1.089781544146</v>
      </c>
      <c r="F253" s="3" t="n">
        <v>1.0942110320733</v>
      </c>
      <c r="G253" s="3" t="n">
        <v>1.0245760343455</v>
      </c>
      <c r="H253" s="3" t="n">
        <v>0.8471003276722</v>
      </c>
      <c r="I253" s="3" t="n">
        <v>0.6679155204875</v>
      </c>
      <c r="J253" s="3" t="n">
        <v>0</v>
      </c>
    </row>
    <row r="254" customFormat="false" ht="12.75" hidden="false" customHeight="false" outlineLevel="0" collapsed="false">
      <c r="A254" s="2" t="s">
        <v>11</v>
      </c>
      <c r="B254" s="2" t="s">
        <v>33</v>
      </c>
      <c r="C254" s="2" t="s">
        <v>23</v>
      </c>
      <c r="D254" s="2" t="s">
        <v>16</v>
      </c>
      <c r="E254" s="3" t="n">
        <v>0</v>
      </c>
      <c r="F254" s="3" t="n">
        <v>0</v>
      </c>
      <c r="G254" s="3" t="n">
        <v>0</v>
      </c>
      <c r="H254" s="3" t="n">
        <v>0</v>
      </c>
      <c r="I254" s="3" t="n">
        <v>0</v>
      </c>
      <c r="J254" s="3" t="n">
        <v>0</v>
      </c>
    </row>
    <row r="255" customFormat="false" ht="12.75" hidden="false" customHeight="false" outlineLevel="0" collapsed="false">
      <c r="A255" s="2" t="s">
        <v>11</v>
      </c>
      <c r="B255" s="2" t="s">
        <v>33</v>
      </c>
      <c r="C255" s="2" t="s">
        <v>23</v>
      </c>
      <c r="D255" s="2" t="s">
        <v>14</v>
      </c>
      <c r="E255" s="3" t="n">
        <v>0</v>
      </c>
      <c r="F255" s="3" t="n">
        <v>0</v>
      </c>
      <c r="G255" s="3" t="n">
        <v>0</v>
      </c>
      <c r="H255" s="3" t="n">
        <v>0</v>
      </c>
      <c r="I255" s="3" t="n">
        <v>0</v>
      </c>
      <c r="J255" s="3" t="n">
        <v>0</v>
      </c>
    </row>
    <row r="256" customFormat="false" ht="12.75" hidden="false" customHeight="false" outlineLevel="0" collapsed="false">
      <c r="A256" s="2" t="s">
        <v>11</v>
      </c>
      <c r="B256" s="2" t="s">
        <v>33</v>
      </c>
      <c r="C256" s="2" t="s">
        <v>23</v>
      </c>
      <c r="D256" s="2" t="s">
        <v>18</v>
      </c>
      <c r="E256" s="3" t="n">
        <v>0</v>
      </c>
      <c r="F256" s="3" t="n">
        <v>0</v>
      </c>
      <c r="G256" s="3" t="n">
        <v>0</v>
      </c>
      <c r="H256" s="3" t="n">
        <v>0</v>
      </c>
      <c r="I256" s="3" t="n">
        <v>0</v>
      </c>
      <c r="J256" s="3" t="n">
        <v>0</v>
      </c>
    </row>
    <row r="257" customFormat="false" ht="12.75" hidden="false" customHeight="false" outlineLevel="0" collapsed="false">
      <c r="A257" s="2" t="s">
        <v>11</v>
      </c>
      <c r="B257" s="2" t="s">
        <v>33</v>
      </c>
      <c r="C257" s="2" t="s">
        <v>24</v>
      </c>
      <c r="D257" s="2" t="s">
        <v>20</v>
      </c>
      <c r="E257" s="3" t="n">
        <v>0.066831657475</v>
      </c>
      <c r="F257" s="3" t="n">
        <v>0.2527559146567</v>
      </c>
      <c r="G257" s="3" t="n">
        <v>0.3834987875045</v>
      </c>
      <c r="H257" s="3" t="n">
        <v>0.4754846555711</v>
      </c>
      <c r="I257" s="3" t="n">
        <v>0.4841699407711</v>
      </c>
      <c r="J257" s="3" t="n">
        <v>0</v>
      </c>
    </row>
    <row r="258" customFormat="false" ht="12.75" hidden="false" customHeight="false" outlineLevel="0" collapsed="false">
      <c r="A258" s="2" t="s">
        <v>11</v>
      </c>
      <c r="B258" s="2" t="s">
        <v>33</v>
      </c>
      <c r="C258" s="2" t="s">
        <v>24</v>
      </c>
      <c r="D258" s="2" t="s">
        <v>13</v>
      </c>
      <c r="E258" s="3" t="n">
        <v>0.409149762482</v>
      </c>
      <c r="F258" s="3" t="n">
        <v>0.6782765545126</v>
      </c>
      <c r="G258" s="3" t="n">
        <v>0.832178932896</v>
      </c>
      <c r="H258" s="3" t="n">
        <v>0.8515612764325</v>
      </c>
      <c r="I258" s="3" t="n">
        <v>0.8214262765868</v>
      </c>
      <c r="J258" s="3" t="n">
        <v>0</v>
      </c>
    </row>
    <row r="259" customFormat="false" ht="12.75" hidden="false" customHeight="false" outlineLevel="0" collapsed="false">
      <c r="A259" s="2" t="s">
        <v>11</v>
      </c>
      <c r="B259" s="2" t="s">
        <v>33</v>
      </c>
      <c r="C259" s="2" t="s">
        <v>24</v>
      </c>
      <c r="D259" s="2" t="s">
        <v>16</v>
      </c>
      <c r="E259" s="3" t="n">
        <v>0.77952433184</v>
      </c>
      <c r="F259" s="3" t="n">
        <v>0.495779930556</v>
      </c>
      <c r="G259" s="3" t="n">
        <v>0.2479034331839</v>
      </c>
      <c r="H259" s="3" t="n">
        <v>0.0624232654295</v>
      </c>
      <c r="I259" s="3" t="n">
        <v>0.0392240328514</v>
      </c>
      <c r="J259" s="3" t="n">
        <v>0</v>
      </c>
    </row>
    <row r="260" customFormat="false" ht="12.75" hidden="false" customHeight="false" outlineLevel="0" collapsed="false">
      <c r="A260" s="2" t="s">
        <v>11</v>
      </c>
      <c r="B260" s="2" t="s">
        <v>33</v>
      </c>
      <c r="C260" s="2" t="s">
        <v>24</v>
      </c>
      <c r="D260" s="2" t="s">
        <v>14</v>
      </c>
      <c r="E260" s="3" t="n">
        <v>1.283245917582</v>
      </c>
      <c r="F260" s="3" t="n">
        <v>1.044246793348</v>
      </c>
      <c r="G260" s="3" t="n">
        <v>0.8261232523006</v>
      </c>
      <c r="H260" s="3" t="n">
        <v>0.6173442009118</v>
      </c>
      <c r="I260" s="3" t="n">
        <v>0.4797092508837</v>
      </c>
      <c r="J260" s="3" t="n">
        <v>0</v>
      </c>
    </row>
    <row r="261" customFormat="false" ht="12.75" hidden="false" customHeight="false" outlineLevel="0" collapsed="false">
      <c r="A261" s="2" t="s">
        <v>11</v>
      </c>
      <c r="B261" s="2" t="s">
        <v>33</v>
      </c>
      <c r="C261" s="2" t="s">
        <v>24</v>
      </c>
      <c r="D261" s="2" t="s">
        <v>18</v>
      </c>
      <c r="E261" s="3" t="n">
        <v>0.069402444537</v>
      </c>
      <c r="F261" s="3" t="n">
        <v>0.0717714640571</v>
      </c>
      <c r="G261" s="3" t="n">
        <v>0.0710495048569</v>
      </c>
      <c r="H261" s="3" t="n">
        <v>0.0682913142462</v>
      </c>
      <c r="I261" s="3" t="n">
        <v>0.0645288716311</v>
      </c>
      <c r="J261" s="3" t="n">
        <v>0</v>
      </c>
    </row>
    <row r="262" customFormat="false" ht="12.75" hidden="false" customHeight="false" outlineLevel="0" collapsed="false">
      <c r="A262" s="2" t="s">
        <v>11</v>
      </c>
      <c r="B262" s="2" t="s">
        <v>33</v>
      </c>
      <c r="C262" s="2" t="s">
        <v>25</v>
      </c>
      <c r="D262" s="2" t="s">
        <v>20</v>
      </c>
      <c r="E262" s="3" t="n">
        <v>0</v>
      </c>
      <c r="F262" s="3" t="n">
        <v>0</v>
      </c>
      <c r="G262" s="3" t="n">
        <v>0</v>
      </c>
      <c r="H262" s="3" t="n">
        <v>0</v>
      </c>
      <c r="I262" s="3" t="n">
        <v>0</v>
      </c>
      <c r="J262" s="3" t="n">
        <v>0</v>
      </c>
    </row>
    <row r="263" customFormat="false" ht="12.75" hidden="false" customHeight="false" outlineLevel="0" collapsed="false">
      <c r="A263" s="2" t="s">
        <v>11</v>
      </c>
      <c r="B263" s="2" t="s">
        <v>33</v>
      </c>
      <c r="C263" s="2" t="s">
        <v>25</v>
      </c>
      <c r="D263" s="2" t="s">
        <v>13</v>
      </c>
      <c r="E263" s="3" t="n">
        <v>0.259694350176</v>
      </c>
      <c r="F263" s="3" t="n">
        <v>0.2565277210316</v>
      </c>
      <c r="G263" s="3" t="n">
        <v>0.2525090723506</v>
      </c>
      <c r="H263" s="3" t="n">
        <v>0.245028346153</v>
      </c>
      <c r="I263" s="3" t="n">
        <v>0.2379018219987</v>
      </c>
      <c r="J263" s="3" t="n">
        <v>0</v>
      </c>
    </row>
    <row r="264" customFormat="false" ht="12.75" hidden="false" customHeight="false" outlineLevel="0" collapsed="false">
      <c r="A264" s="2" t="s">
        <v>11</v>
      </c>
      <c r="B264" s="2" t="s">
        <v>33</v>
      </c>
      <c r="C264" s="2" t="s">
        <v>25</v>
      </c>
      <c r="D264" s="2" t="s">
        <v>16</v>
      </c>
      <c r="E264" s="3" t="n">
        <v>0</v>
      </c>
      <c r="F264" s="3" t="n">
        <v>0</v>
      </c>
      <c r="G264" s="3" t="n">
        <v>0</v>
      </c>
      <c r="H264" s="3" t="n">
        <v>0</v>
      </c>
      <c r="I264" s="3" t="n">
        <v>0</v>
      </c>
      <c r="J264" s="3" t="n">
        <v>0</v>
      </c>
    </row>
    <row r="265" customFormat="false" ht="12.75" hidden="false" customHeight="false" outlineLevel="0" collapsed="false">
      <c r="A265" s="2" t="s">
        <v>11</v>
      </c>
      <c r="B265" s="2" t="s">
        <v>33</v>
      </c>
      <c r="C265" s="2" t="s">
        <v>25</v>
      </c>
      <c r="D265" s="2" t="s">
        <v>14</v>
      </c>
      <c r="E265" s="3" t="n">
        <v>0</v>
      </c>
      <c r="F265" s="3" t="n">
        <v>0</v>
      </c>
      <c r="G265" s="3" t="n">
        <v>0</v>
      </c>
      <c r="H265" s="3" t="n">
        <v>0</v>
      </c>
      <c r="I265" s="3" t="n">
        <v>0</v>
      </c>
      <c r="J265" s="3" t="n">
        <v>0</v>
      </c>
    </row>
    <row r="266" customFormat="false" ht="12.75" hidden="false" customHeight="false" outlineLevel="0" collapsed="false">
      <c r="A266" s="2" t="s">
        <v>11</v>
      </c>
      <c r="B266" s="2" t="s">
        <v>33</v>
      </c>
      <c r="C266" s="2" t="s">
        <v>25</v>
      </c>
      <c r="D266" s="2" t="s">
        <v>18</v>
      </c>
      <c r="E266" s="3" t="n">
        <v>0</v>
      </c>
      <c r="F266" s="3" t="n">
        <v>0</v>
      </c>
      <c r="G266" s="3" t="n">
        <v>0</v>
      </c>
      <c r="H266" s="3" t="n">
        <v>0</v>
      </c>
      <c r="I266" s="3" t="n">
        <v>0</v>
      </c>
      <c r="J266" s="3" t="n">
        <v>0</v>
      </c>
    </row>
    <row r="267" customFormat="false" ht="12.75" hidden="false" customHeight="false" outlineLevel="0" collapsed="false">
      <c r="A267" s="2" t="s">
        <v>11</v>
      </c>
      <c r="B267" s="2" t="s">
        <v>33</v>
      </c>
      <c r="C267" s="2" t="s">
        <v>26</v>
      </c>
      <c r="D267" s="2" t="s">
        <v>20</v>
      </c>
      <c r="E267" s="3" t="n">
        <v>0</v>
      </c>
      <c r="F267" s="3" t="n">
        <v>0</v>
      </c>
      <c r="G267" s="3" t="n">
        <v>0</v>
      </c>
      <c r="H267" s="3" t="n">
        <v>0</v>
      </c>
      <c r="I267" s="3" t="n">
        <v>0</v>
      </c>
      <c r="J267" s="3" t="n">
        <v>0</v>
      </c>
    </row>
    <row r="268" customFormat="false" ht="12.75" hidden="false" customHeight="false" outlineLevel="0" collapsed="false">
      <c r="A268" s="2" t="s">
        <v>11</v>
      </c>
      <c r="B268" s="2" t="s">
        <v>33</v>
      </c>
      <c r="C268" s="2" t="s">
        <v>26</v>
      </c>
      <c r="D268" s="2" t="s">
        <v>13</v>
      </c>
      <c r="E268" s="3" t="n">
        <v>0.389541554197</v>
      </c>
      <c r="F268" s="3" t="n">
        <v>0.404669583166</v>
      </c>
      <c r="G268" s="3" t="n">
        <v>0.418412903798</v>
      </c>
      <c r="H268" s="3" t="n">
        <v>0.4092233382631</v>
      </c>
      <c r="I268" s="3" t="n">
        <v>0.400480015801</v>
      </c>
      <c r="J268" s="3" t="n">
        <v>0</v>
      </c>
    </row>
    <row r="269" customFormat="false" ht="12.75" hidden="false" customHeight="false" outlineLevel="0" collapsed="false">
      <c r="A269" s="2" t="s">
        <v>11</v>
      </c>
      <c r="B269" s="2" t="s">
        <v>33</v>
      </c>
      <c r="C269" s="2" t="s">
        <v>26</v>
      </c>
      <c r="D269" s="2" t="s">
        <v>16</v>
      </c>
      <c r="E269" s="3" t="n">
        <v>0</v>
      </c>
      <c r="F269" s="3" t="n">
        <v>0</v>
      </c>
      <c r="G269" s="3" t="n">
        <v>0</v>
      </c>
      <c r="H269" s="3" t="n">
        <v>0</v>
      </c>
      <c r="I269" s="3" t="n">
        <v>0</v>
      </c>
      <c r="J269" s="3" t="n">
        <v>0</v>
      </c>
    </row>
    <row r="270" customFormat="false" ht="12.75" hidden="false" customHeight="false" outlineLevel="0" collapsed="false">
      <c r="A270" s="2" t="s">
        <v>11</v>
      </c>
      <c r="B270" s="2" t="s">
        <v>33</v>
      </c>
      <c r="C270" s="2" t="s">
        <v>26</v>
      </c>
      <c r="D270" s="2" t="s">
        <v>14</v>
      </c>
      <c r="E270" s="3" t="n">
        <v>0</v>
      </c>
      <c r="F270" s="3" t="n">
        <v>0</v>
      </c>
      <c r="G270" s="3" t="n">
        <v>0</v>
      </c>
      <c r="H270" s="3" t="n">
        <v>0</v>
      </c>
      <c r="I270" s="3" t="n">
        <v>0</v>
      </c>
      <c r="J270" s="3" t="n">
        <v>0</v>
      </c>
    </row>
    <row r="271" customFormat="false" ht="12.75" hidden="false" customHeight="false" outlineLevel="0" collapsed="false">
      <c r="A271" s="2" t="s">
        <v>11</v>
      </c>
      <c r="B271" s="2" t="s">
        <v>33</v>
      </c>
      <c r="C271" s="2" t="s">
        <v>26</v>
      </c>
      <c r="D271" s="2" t="s">
        <v>18</v>
      </c>
      <c r="E271" s="3" t="n">
        <v>0</v>
      </c>
      <c r="F271" s="3" t="n">
        <v>0</v>
      </c>
      <c r="G271" s="3" t="n">
        <v>0</v>
      </c>
      <c r="H271" s="3" t="n">
        <v>0</v>
      </c>
      <c r="I271" s="3" t="n">
        <v>0</v>
      </c>
      <c r="J271" s="3" t="n">
        <v>0</v>
      </c>
    </row>
    <row r="272" customFormat="false" ht="12.75" hidden="false" customHeight="false" outlineLevel="0" collapsed="false">
      <c r="A272" s="2" t="s">
        <v>11</v>
      </c>
      <c r="B272" s="2" t="s">
        <v>33</v>
      </c>
      <c r="C272" s="2" t="s">
        <v>27</v>
      </c>
      <c r="D272" s="2" t="s">
        <v>20</v>
      </c>
      <c r="E272" s="3" t="n">
        <v>0</v>
      </c>
      <c r="F272" s="3" t="n">
        <v>0</v>
      </c>
      <c r="G272" s="3" t="n">
        <v>0</v>
      </c>
      <c r="H272" s="3" t="n">
        <v>0</v>
      </c>
      <c r="I272" s="3" t="n">
        <v>0</v>
      </c>
      <c r="J272" s="3" t="n">
        <v>0</v>
      </c>
    </row>
    <row r="273" customFormat="false" ht="12.75" hidden="false" customHeight="false" outlineLevel="0" collapsed="false">
      <c r="A273" s="2" t="s">
        <v>11</v>
      </c>
      <c r="B273" s="2" t="s">
        <v>33</v>
      </c>
      <c r="C273" s="2" t="s">
        <v>27</v>
      </c>
      <c r="D273" s="2" t="s">
        <v>13</v>
      </c>
      <c r="E273" s="3" t="n">
        <v>0.4275178034619</v>
      </c>
      <c r="F273" s="3" t="n">
        <v>0.4468016774929</v>
      </c>
      <c r="G273" s="3" t="n">
        <v>0.4654142161938</v>
      </c>
      <c r="H273" s="3" t="n">
        <v>0.4737746055055</v>
      </c>
      <c r="I273" s="3" t="n">
        <v>0.4833739926619</v>
      </c>
      <c r="J273" s="3" t="n">
        <v>0</v>
      </c>
    </row>
    <row r="274" customFormat="false" ht="12.75" hidden="false" customHeight="false" outlineLevel="0" collapsed="false">
      <c r="A274" s="2" t="s">
        <v>11</v>
      </c>
      <c r="B274" s="2" t="s">
        <v>33</v>
      </c>
      <c r="C274" s="2" t="s">
        <v>27</v>
      </c>
      <c r="D274" s="2" t="s">
        <v>16</v>
      </c>
      <c r="E274" s="3" t="n">
        <v>0</v>
      </c>
      <c r="F274" s="3" t="n">
        <v>0</v>
      </c>
      <c r="G274" s="3" t="n">
        <v>0</v>
      </c>
      <c r="H274" s="3" t="n">
        <v>0</v>
      </c>
      <c r="I274" s="3" t="n">
        <v>0</v>
      </c>
      <c r="J274" s="3" t="n">
        <v>0</v>
      </c>
    </row>
    <row r="275" customFormat="false" ht="12.75" hidden="false" customHeight="false" outlineLevel="0" collapsed="false">
      <c r="A275" s="2" t="s">
        <v>11</v>
      </c>
      <c r="B275" s="2" t="s">
        <v>33</v>
      </c>
      <c r="C275" s="2" t="s">
        <v>27</v>
      </c>
      <c r="D275" s="2" t="s">
        <v>14</v>
      </c>
      <c r="E275" s="3" t="n">
        <v>0</v>
      </c>
      <c r="F275" s="3" t="n">
        <v>0</v>
      </c>
      <c r="G275" s="3" t="n">
        <v>0</v>
      </c>
      <c r="H275" s="3" t="n">
        <v>0</v>
      </c>
      <c r="I275" s="3" t="n">
        <v>0</v>
      </c>
      <c r="J275" s="3" t="n">
        <v>0</v>
      </c>
    </row>
    <row r="276" customFormat="false" ht="12.75" hidden="false" customHeight="false" outlineLevel="0" collapsed="false">
      <c r="A276" s="2" t="s">
        <v>11</v>
      </c>
      <c r="B276" s="2" t="s">
        <v>33</v>
      </c>
      <c r="C276" s="2" t="s">
        <v>27</v>
      </c>
      <c r="D276" s="2" t="s">
        <v>18</v>
      </c>
      <c r="E276" s="3" t="n">
        <v>0</v>
      </c>
      <c r="F276" s="3" t="n">
        <v>0</v>
      </c>
      <c r="G276" s="3" t="n">
        <v>0</v>
      </c>
      <c r="H276" s="3" t="n">
        <v>0</v>
      </c>
      <c r="I276" s="3" t="n">
        <v>0</v>
      </c>
      <c r="J276" s="3" t="n">
        <v>0</v>
      </c>
    </row>
    <row r="277" customFormat="false" ht="12.75" hidden="false" customHeight="false" outlineLevel="0" collapsed="false">
      <c r="A277" s="2" t="s">
        <v>11</v>
      </c>
      <c r="B277" s="2" t="s">
        <v>34</v>
      </c>
      <c r="C277" s="2" t="s">
        <v>12</v>
      </c>
      <c r="D277" s="2" t="s">
        <v>20</v>
      </c>
      <c r="E277" s="3" t="n">
        <v>0.0786299268654</v>
      </c>
      <c r="F277" s="3" t="n">
        <v>0.0692164161368</v>
      </c>
      <c r="G277" s="3" t="n">
        <v>0.0630228068863</v>
      </c>
      <c r="H277" s="3" t="n">
        <v>0.0562202538425</v>
      </c>
      <c r="I277" s="3" t="n">
        <v>0.0503141706317</v>
      </c>
      <c r="J277" s="3" t="n">
        <v>0</v>
      </c>
    </row>
    <row r="278" customFormat="false" ht="12.75" hidden="false" customHeight="false" outlineLevel="0" collapsed="false">
      <c r="A278" s="2" t="s">
        <v>11</v>
      </c>
      <c r="B278" s="2" t="s">
        <v>34</v>
      </c>
      <c r="C278" s="2" t="s">
        <v>12</v>
      </c>
      <c r="D278" s="2" t="s">
        <v>13</v>
      </c>
      <c r="E278" s="3" t="n">
        <v>0.106012564536</v>
      </c>
      <c r="F278" s="3" t="n">
        <v>0.5456274643038</v>
      </c>
      <c r="G278" s="3" t="n">
        <v>0.8373702742355</v>
      </c>
      <c r="H278" s="3" t="n">
        <v>1.0235064050695</v>
      </c>
      <c r="I278" s="3" t="n">
        <v>1.1833962675357</v>
      </c>
      <c r="J278" s="3" t="n">
        <v>0</v>
      </c>
    </row>
    <row r="279" customFormat="false" ht="12.75" hidden="false" customHeight="false" outlineLevel="0" collapsed="false">
      <c r="A279" s="2" t="s">
        <v>11</v>
      </c>
      <c r="B279" s="2" t="s">
        <v>34</v>
      </c>
      <c r="C279" s="2" t="s">
        <v>12</v>
      </c>
      <c r="D279" s="2" t="s">
        <v>16</v>
      </c>
      <c r="E279" s="3" t="n">
        <v>0.958190304414</v>
      </c>
      <c r="F279" s="3" t="n">
        <v>0.7172704777463</v>
      </c>
      <c r="G279" s="3" t="n">
        <v>0.5799281238414</v>
      </c>
      <c r="H279" s="3" t="n">
        <v>0.4708754945697</v>
      </c>
      <c r="I279" s="3" t="n">
        <v>0.384047720456</v>
      </c>
      <c r="J279" s="3" t="n">
        <v>0</v>
      </c>
    </row>
    <row r="280" customFormat="false" ht="12.75" hidden="false" customHeight="false" outlineLevel="0" collapsed="false">
      <c r="A280" s="2" t="s">
        <v>11</v>
      </c>
      <c r="B280" s="2" t="s">
        <v>34</v>
      </c>
      <c r="C280" s="2" t="s">
        <v>12</v>
      </c>
      <c r="D280" s="2" t="s">
        <v>14</v>
      </c>
      <c r="E280" s="3" t="n">
        <v>0.558464682769</v>
      </c>
      <c r="F280" s="3" t="n">
        <v>0.4916057357107</v>
      </c>
      <c r="G280" s="3" t="n">
        <v>0.4476159342636</v>
      </c>
      <c r="H280" s="3" t="n">
        <v>0.3993009659971</v>
      </c>
      <c r="I280" s="3" t="n">
        <v>0.3573529206946</v>
      </c>
      <c r="J280" s="3" t="n">
        <v>0</v>
      </c>
    </row>
    <row r="281" customFormat="false" ht="12.75" hidden="false" customHeight="false" outlineLevel="0" collapsed="false">
      <c r="A281" s="2" t="s">
        <v>11</v>
      </c>
      <c r="B281" s="2" t="s">
        <v>34</v>
      </c>
      <c r="C281" s="2" t="s">
        <v>12</v>
      </c>
      <c r="D281" s="2" t="s">
        <v>18</v>
      </c>
      <c r="E281" s="3" t="n">
        <v>0</v>
      </c>
      <c r="F281" s="3" t="n">
        <v>0</v>
      </c>
      <c r="G281" s="3" t="n">
        <v>0</v>
      </c>
      <c r="H281" s="3" t="n">
        <v>0</v>
      </c>
      <c r="I281" s="3" t="n">
        <v>0</v>
      </c>
      <c r="J281" s="3" t="n">
        <v>0</v>
      </c>
    </row>
    <row r="282" customFormat="false" ht="12.75" hidden="false" customHeight="false" outlineLevel="0" collapsed="false">
      <c r="A282" s="2" t="s">
        <v>11</v>
      </c>
      <c r="B282" s="2" t="s">
        <v>34</v>
      </c>
      <c r="C282" s="2" t="s">
        <v>15</v>
      </c>
      <c r="D282" s="2" t="s">
        <v>20</v>
      </c>
      <c r="E282" s="3" t="n">
        <v>0</v>
      </c>
      <c r="F282" s="3" t="n">
        <v>0</v>
      </c>
      <c r="G282" s="3" t="n">
        <v>0</v>
      </c>
      <c r="H282" s="3" t="n">
        <v>0</v>
      </c>
      <c r="I282" s="3" t="n">
        <v>0</v>
      </c>
      <c r="J282" s="3" t="n">
        <v>0</v>
      </c>
    </row>
    <row r="283" customFormat="false" ht="12.75" hidden="false" customHeight="false" outlineLevel="0" collapsed="false">
      <c r="A283" s="2" t="s">
        <v>11</v>
      </c>
      <c r="B283" s="2" t="s">
        <v>34</v>
      </c>
      <c r="C283" s="2" t="s">
        <v>15</v>
      </c>
      <c r="D283" s="2" t="s">
        <v>13</v>
      </c>
      <c r="E283" s="3" t="n">
        <v>0.6250705406416</v>
      </c>
      <c r="F283" s="3" t="n">
        <v>0.6360033283963</v>
      </c>
      <c r="G283" s="3" t="n">
        <v>0.5745490471994</v>
      </c>
      <c r="H283" s="3" t="n">
        <v>0.5021651535084</v>
      </c>
      <c r="I283" s="3" t="n">
        <v>0.4078901665563</v>
      </c>
      <c r="J283" s="3" t="n">
        <v>0</v>
      </c>
    </row>
    <row r="284" customFormat="false" ht="12.75" hidden="false" customHeight="false" outlineLevel="0" collapsed="false">
      <c r="A284" s="2" t="s">
        <v>11</v>
      </c>
      <c r="B284" s="2" t="s">
        <v>34</v>
      </c>
      <c r="C284" s="2" t="s">
        <v>15</v>
      </c>
      <c r="D284" s="2" t="s">
        <v>16</v>
      </c>
      <c r="E284" s="3" t="n">
        <v>0</v>
      </c>
      <c r="F284" s="3" t="n">
        <v>0</v>
      </c>
      <c r="G284" s="3" t="n">
        <v>0</v>
      </c>
      <c r="H284" s="3" t="n">
        <v>0</v>
      </c>
      <c r="I284" s="3" t="n">
        <v>0</v>
      </c>
      <c r="J284" s="3" t="n">
        <v>0</v>
      </c>
    </row>
    <row r="285" customFormat="false" ht="12.75" hidden="false" customHeight="false" outlineLevel="0" collapsed="false">
      <c r="A285" s="2" t="s">
        <v>11</v>
      </c>
      <c r="B285" s="2" t="s">
        <v>34</v>
      </c>
      <c r="C285" s="2" t="s">
        <v>15</v>
      </c>
      <c r="D285" s="2" t="s">
        <v>14</v>
      </c>
      <c r="E285" s="3" t="n">
        <v>0</v>
      </c>
      <c r="F285" s="3" t="n">
        <v>0</v>
      </c>
      <c r="G285" s="3" t="n">
        <v>0</v>
      </c>
      <c r="H285" s="3" t="n">
        <v>0</v>
      </c>
      <c r="I285" s="3" t="n">
        <v>0</v>
      </c>
      <c r="J285" s="3" t="n">
        <v>0</v>
      </c>
    </row>
    <row r="286" customFormat="false" ht="12.75" hidden="false" customHeight="false" outlineLevel="0" collapsed="false">
      <c r="A286" s="2" t="s">
        <v>11</v>
      </c>
      <c r="B286" s="2" t="s">
        <v>34</v>
      </c>
      <c r="C286" s="2" t="s">
        <v>15</v>
      </c>
      <c r="D286" s="2" t="s">
        <v>18</v>
      </c>
      <c r="E286" s="3" t="n">
        <v>0</v>
      </c>
      <c r="F286" s="3" t="n">
        <v>0</v>
      </c>
      <c r="G286" s="3" t="n">
        <v>0</v>
      </c>
      <c r="H286" s="3" t="n">
        <v>0</v>
      </c>
      <c r="I286" s="3" t="n">
        <v>0</v>
      </c>
      <c r="J286" s="3" t="n">
        <v>0</v>
      </c>
    </row>
    <row r="287" customFormat="false" ht="12.75" hidden="false" customHeight="false" outlineLevel="0" collapsed="false">
      <c r="A287" s="2" t="s">
        <v>11</v>
      </c>
      <c r="B287" s="2" t="s">
        <v>34</v>
      </c>
      <c r="C287" s="2" t="s">
        <v>17</v>
      </c>
      <c r="D287" s="2" t="s">
        <v>20</v>
      </c>
      <c r="E287" s="3" t="n">
        <v>0</v>
      </c>
      <c r="F287" s="3" t="n">
        <v>0</v>
      </c>
      <c r="G287" s="3" t="n">
        <v>0</v>
      </c>
      <c r="H287" s="3" t="n">
        <v>0</v>
      </c>
      <c r="I287" s="3" t="n">
        <v>0</v>
      </c>
      <c r="J287" s="3" t="n">
        <v>0</v>
      </c>
    </row>
    <row r="288" customFormat="false" ht="12.75" hidden="false" customHeight="false" outlineLevel="0" collapsed="false">
      <c r="A288" s="2" t="s">
        <v>11</v>
      </c>
      <c r="B288" s="2" t="s">
        <v>34</v>
      </c>
      <c r="C288" s="2" t="s">
        <v>17</v>
      </c>
      <c r="D288" s="2" t="s">
        <v>13</v>
      </c>
      <c r="E288" s="3" t="n">
        <v>0.106012564536</v>
      </c>
      <c r="F288" s="3" t="n">
        <v>0.1214226957977</v>
      </c>
      <c r="G288" s="3" t="n">
        <v>0.1350782667807</v>
      </c>
      <c r="H288" s="3" t="n">
        <v>0.1278188523612</v>
      </c>
      <c r="I288" s="3" t="n">
        <v>0.1212515791912</v>
      </c>
      <c r="J288" s="3" t="n">
        <v>0</v>
      </c>
    </row>
    <row r="289" customFormat="false" ht="12.75" hidden="false" customHeight="false" outlineLevel="0" collapsed="false">
      <c r="A289" s="2" t="s">
        <v>11</v>
      </c>
      <c r="B289" s="2" t="s">
        <v>34</v>
      </c>
      <c r="C289" s="2" t="s">
        <v>17</v>
      </c>
      <c r="D289" s="2" t="s">
        <v>16</v>
      </c>
      <c r="E289" s="3" t="n">
        <v>0</v>
      </c>
      <c r="F289" s="3" t="n">
        <v>0</v>
      </c>
      <c r="G289" s="3" t="n">
        <v>0</v>
      </c>
      <c r="H289" s="3" t="n">
        <v>0</v>
      </c>
      <c r="I289" s="3" t="n">
        <v>0</v>
      </c>
      <c r="J289" s="3" t="n">
        <v>0</v>
      </c>
    </row>
    <row r="290" customFormat="false" ht="12.75" hidden="false" customHeight="false" outlineLevel="0" collapsed="false">
      <c r="A290" s="2" t="s">
        <v>11</v>
      </c>
      <c r="B290" s="2" t="s">
        <v>34</v>
      </c>
      <c r="C290" s="2" t="s">
        <v>17</v>
      </c>
      <c r="D290" s="2" t="s">
        <v>14</v>
      </c>
      <c r="E290" s="3" t="n">
        <v>0</v>
      </c>
      <c r="F290" s="3" t="n">
        <v>0</v>
      </c>
      <c r="G290" s="3" t="n">
        <v>0</v>
      </c>
      <c r="H290" s="3" t="n">
        <v>0</v>
      </c>
      <c r="I290" s="3" t="n">
        <v>0</v>
      </c>
      <c r="J290" s="3" t="n">
        <v>0</v>
      </c>
    </row>
    <row r="291" customFormat="false" ht="12.75" hidden="false" customHeight="false" outlineLevel="0" collapsed="false">
      <c r="A291" s="2" t="s">
        <v>11</v>
      </c>
      <c r="B291" s="2" t="s">
        <v>34</v>
      </c>
      <c r="C291" s="2" t="s">
        <v>17</v>
      </c>
      <c r="D291" s="2" t="s">
        <v>18</v>
      </c>
      <c r="E291" s="3" t="n">
        <v>0</v>
      </c>
      <c r="F291" s="3" t="n">
        <v>0</v>
      </c>
      <c r="G291" s="3" t="n">
        <v>0</v>
      </c>
      <c r="H291" s="3" t="n">
        <v>0</v>
      </c>
      <c r="I291" s="3" t="n">
        <v>0</v>
      </c>
      <c r="J291" s="3" t="n">
        <v>0</v>
      </c>
    </row>
    <row r="292" customFormat="false" ht="12.75" hidden="false" customHeight="false" outlineLevel="0" collapsed="false">
      <c r="A292" s="2" t="s">
        <v>11</v>
      </c>
      <c r="B292" s="2" t="s">
        <v>34</v>
      </c>
      <c r="C292" s="2" t="s">
        <v>19</v>
      </c>
      <c r="D292" s="2" t="s">
        <v>20</v>
      </c>
      <c r="E292" s="3" t="n">
        <v>0.37702978761</v>
      </c>
      <c r="F292" s="3" t="n">
        <v>0.2902088311111</v>
      </c>
      <c r="G292" s="3" t="n">
        <v>0.2132062978824</v>
      </c>
      <c r="H292" s="3" t="n">
        <v>0.1644772961088</v>
      </c>
      <c r="I292" s="3" t="n">
        <v>0.2351771936732</v>
      </c>
      <c r="J292" s="3" t="n">
        <v>0</v>
      </c>
    </row>
    <row r="293" customFormat="false" ht="12.75" hidden="false" customHeight="false" outlineLevel="0" collapsed="false">
      <c r="A293" s="2" t="s">
        <v>11</v>
      </c>
      <c r="B293" s="2" t="s">
        <v>34</v>
      </c>
      <c r="C293" s="2" t="s">
        <v>19</v>
      </c>
      <c r="D293" s="2" t="s">
        <v>13</v>
      </c>
      <c r="E293" s="3" t="n">
        <v>1.3384734208</v>
      </c>
      <c r="F293" s="3" t="n">
        <v>1.2702526007549</v>
      </c>
      <c r="G293" s="3" t="n">
        <v>1.1465325905483</v>
      </c>
      <c r="H293" s="3" t="n">
        <v>1.2445862900652</v>
      </c>
      <c r="I293" s="3" t="n">
        <v>1.5031675135696</v>
      </c>
      <c r="J293" s="3" t="n">
        <v>0</v>
      </c>
    </row>
    <row r="294" customFormat="false" ht="12.75" hidden="false" customHeight="false" outlineLevel="0" collapsed="false">
      <c r="A294" s="2" t="s">
        <v>11</v>
      </c>
      <c r="B294" s="2" t="s">
        <v>34</v>
      </c>
      <c r="C294" s="2" t="s">
        <v>19</v>
      </c>
      <c r="D294" s="2" t="s">
        <v>16</v>
      </c>
      <c r="E294" s="3" t="n">
        <v>3.8438929081</v>
      </c>
      <c r="F294" s="3" t="n">
        <v>2.8857025066213</v>
      </c>
      <c r="G294" s="3" t="n">
        <v>1.9665918958374</v>
      </c>
      <c r="H294" s="3" t="n">
        <v>1.1886263076978</v>
      </c>
      <c r="I294" s="3" t="n">
        <v>0.5018407084186</v>
      </c>
      <c r="J294" s="3" t="n">
        <v>0</v>
      </c>
    </row>
    <row r="295" customFormat="false" ht="12.75" hidden="false" customHeight="false" outlineLevel="0" collapsed="false">
      <c r="A295" s="2" t="s">
        <v>11</v>
      </c>
      <c r="B295" s="2" t="s">
        <v>34</v>
      </c>
      <c r="C295" s="2" t="s">
        <v>19</v>
      </c>
      <c r="D295" s="2" t="s">
        <v>14</v>
      </c>
      <c r="E295" s="3" t="n">
        <v>6.88114265974</v>
      </c>
      <c r="F295" s="3" t="n">
        <v>8.2648998634856</v>
      </c>
      <c r="G295" s="3" t="n">
        <v>8.1581976222453</v>
      </c>
      <c r="H295" s="3" t="n">
        <v>7.5379219984273</v>
      </c>
      <c r="I295" s="3" t="n">
        <v>6.1682739642451</v>
      </c>
      <c r="J295" s="3" t="n">
        <v>0</v>
      </c>
    </row>
    <row r="296" customFormat="false" ht="12.75" hidden="false" customHeight="false" outlineLevel="0" collapsed="false">
      <c r="A296" s="2" t="s">
        <v>11</v>
      </c>
      <c r="B296" s="2" t="s">
        <v>34</v>
      </c>
      <c r="C296" s="2" t="s">
        <v>19</v>
      </c>
      <c r="D296" s="2" t="s">
        <v>18</v>
      </c>
      <c r="E296" s="3" t="n">
        <v>1.3881201903</v>
      </c>
      <c r="F296" s="3" t="n">
        <v>1.0461433792211</v>
      </c>
      <c r="G296" s="3" t="n">
        <v>0.7231411230129</v>
      </c>
      <c r="H296" s="3" t="n">
        <v>0.4599598797309</v>
      </c>
      <c r="I296" s="3" t="n">
        <v>0.2971872933383</v>
      </c>
      <c r="J296" s="3" t="n">
        <v>0</v>
      </c>
    </row>
    <row r="297" customFormat="false" ht="12.75" hidden="false" customHeight="false" outlineLevel="0" collapsed="false">
      <c r="A297" s="2" t="s">
        <v>11</v>
      </c>
      <c r="B297" s="2" t="s">
        <v>34</v>
      </c>
      <c r="C297" s="2" t="s">
        <v>21</v>
      </c>
      <c r="D297" s="2" t="s">
        <v>20</v>
      </c>
      <c r="E297" s="3" t="n">
        <v>0</v>
      </c>
      <c r="F297" s="3" t="n">
        <v>0</v>
      </c>
      <c r="G297" s="3" t="n">
        <v>0</v>
      </c>
      <c r="H297" s="3" t="n">
        <v>0</v>
      </c>
      <c r="I297" s="3" t="n">
        <v>0</v>
      </c>
      <c r="J297" s="3" t="n">
        <v>0</v>
      </c>
    </row>
    <row r="298" customFormat="false" ht="12.75" hidden="false" customHeight="false" outlineLevel="0" collapsed="false">
      <c r="A298" s="2" t="s">
        <v>11</v>
      </c>
      <c r="B298" s="2" t="s">
        <v>34</v>
      </c>
      <c r="C298" s="2" t="s">
        <v>21</v>
      </c>
      <c r="D298" s="2" t="s">
        <v>13</v>
      </c>
      <c r="E298" s="3" t="n">
        <v>0.427188244518</v>
      </c>
      <c r="F298" s="3" t="n">
        <v>0.4602227730622</v>
      </c>
      <c r="G298" s="3" t="n">
        <v>0.4831505828392</v>
      </c>
      <c r="H298" s="3" t="n">
        <v>0.4705942250611</v>
      </c>
      <c r="I298" s="3" t="n">
        <v>0.4774021670103</v>
      </c>
      <c r="J298" s="3" t="n">
        <v>0</v>
      </c>
    </row>
    <row r="299" customFormat="false" ht="12.75" hidden="false" customHeight="false" outlineLevel="0" collapsed="false">
      <c r="A299" s="2" t="s">
        <v>11</v>
      </c>
      <c r="B299" s="2" t="s">
        <v>34</v>
      </c>
      <c r="C299" s="2" t="s">
        <v>21</v>
      </c>
      <c r="D299" s="2" t="s">
        <v>16</v>
      </c>
      <c r="E299" s="3" t="n">
        <v>0</v>
      </c>
      <c r="F299" s="3" t="n">
        <v>0</v>
      </c>
      <c r="G299" s="3" t="n">
        <v>0</v>
      </c>
      <c r="H299" s="3" t="n">
        <v>0</v>
      </c>
      <c r="I299" s="3" t="n">
        <v>0</v>
      </c>
      <c r="J299" s="3" t="n">
        <v>0</v>
      </c>
    </row>
    <row r="300" customFormat="false" ht="12.75" hidden="false" customHeight="false" outlineLevel="0" collapsed="false">
      <c r="A300" s="2" t="s">
        <v>11</v>
      </c>
      <c r="B300" s="2" t="s">
        <v>34</v>
      </c>
      <c r="C300" s="2" t="s">
        <v>21</v>
      </c>
      <c r="D300" s="2" t="s">
        <v>14</v>
      </c>
      <c r="E300" s="3" t="n">
        <v>0</v>
      </c>
      <c r="F300" s="3" t="n">
        <v>0</v>
      </c>
      <c r="G300" s="3" t="n">
        <v>0</v>
      </c>
      <c r="H300" s="3" t="n">
        <v>0</v>
      </c>
      <c r="I300" s="3" t="n">
        <v>0</v>
      </c>
      <c r="J300" s="3" t="n">
        <v>0</v>
      </c>
    </row>
    <row r="301" customFormat="false" ht="12.75" hidden="false" customHeight="false" outlineLevel="0" collapsed="false">
      <c r="A301" s="2" t="s">
        <v>11</v>
      </c>
      <c r="B301" s="2" t="s">
        <v>34</v>
      </c>
      <c r="C301" s="2" t="s">
        <v>21</v>
      </c>
      <c r="D301" s="2" t="s">
        <v>18</v>
      </c>
      <c r="E301" s="3" t="n">
        <v>0</v>
      </c>
      <c r="F301" s="3" t="n">
        <v>0</v>
      </c>
      <c r="G301" s="3" t="n">
        <v>0</v>
      </c>
      <c r="H301" s="3" t="n">
        <v>0</v>
      </c>
      <c r="I301" s="3" t="n">
        <v>0</v>
      </c>
      <c r="J301" s="3" t="n">
        <v>0</v>
      </c>
    </row>
    <row r="302" customFormat="false" ht="12.75" hidden="false" customHeight="false" outlineLevel="0" collapsed="false">
      <c r="A302" s="2" t="s">
        <v>11</v>
      </c>
      <c r="B302" s="2" t="s">
        <v>34</v>
      </c>
      <c r="C302" s="2" t="s">
        <v>22</v>
      </c>
      <c r="D302" s="2" t="s">
        <v>20</v>
      </c>
      <c r="E302" s="3" t="n">
        <v>0.1836236625592</v>
      </c>
      <c r="F302" s="3" t="n">
        <v>0.1267158187472</v>
      </c>
      <c r="G302" s="3" t="n">
        <v>0.0949282163795</v>
      </c>
      <c r="H302" s="3" t="n">
        <v>0.0714381479368</v>
      </c>
      <c r="I302" s="3" t="n">
        <v>0.0541409863916</v>
      </c>
      <c r="J302" s="3" t="n">
        <v>0</v>
      </c>
    </row>
    <row r="303" customFormat="false" ht="12.75" hidden="false" customHeight="false" outlineLevel="0" collapsed="false">
      <c r="A303" s="2" t="s">
        <v>11</v>
      </c>
      <c r="B303" s="2" t="s">
        <v>34</v>
      </c>
      <c r="C303" s="2" t="s">
        <v>22</v>
      </c>
      <c r="D303" s="2" t="s">
        <v>13</v>
      </c>
      <c r="E303" s="3" t="n">
        <v>0.486281990554</v>
      </c>
      <c r="F303" s="3" t="n">
        <v>0.7065688655498</v>
      </c>
      <c r="G303" s="3" t="n">
        <v>0.850983834355</v>
      </c>
      <c r="H303" s="3" t="n">
        <v>0.9331145937631</v>
      </c>
      <c r="I303" s="3" t="n">
        <v>0.9986408327168</v>
      </c>
      <c r="J303" s="3" t="n">
        <v>0</v>
      </c>
    </row>
    <row r="304" customFormat="false" ht="12.75" hidden="false" customHeight="false" outlineLevel="0" collapsed="false">
      <c r="A304" s="2" t="s">
        <v>11</v>
      </c>
      <c r="B304" s="2" t="s">
        <v>34</v>
      </c>
      <c r="C304" s="2" t="s">
        <v>22</v>
      </c>
      <c r="D304" s="2" t="s">
        <v>16</v>
      </c>
      <c r="E304" s="3" t="n">
        <v>0.0154212046506</v>
      </c>
      <c r="F304" s="3" t="n">
        <v>0</v>
      </c>
      <c r="G304" s="3" t="n">
        <v>0</v>
      </c>
      <c r="H304" s="3" t="n">
        <v>0</v>
      </c>
      <c r="I304" s="3" t="n">
        <v>0</v>
      </c>
      <c r="J304" s="3" t="n">
        <v>0</v>
      </c>
    </row>
    <row r="305" customFormat="false" ht="12.75" hidden="false" customHeight="false" outlineLevel="0" collapsed="false">
      <c r="A305" s="2" t="s">
        <v>11</v>
      </c>
      <c r="B305" s="2" t="s">
        <v>34</v>
      </c>
      <c r="C305" s="2" t="s">
        <v>22</v>
      </c>
      <c r="D305" s="2" t="s">
        <v>14</v>
      </c>
      <c r="E305" s="3" t="n">
        <v>0.602857809734</v>
      </c>
      <c r="F305" s="3" t="n">
        <v>0.4865127509766</v>
      </c>
      <c r="G305" s="3" t="n">
        <v>0.4106158402139</v>
      </c>
      <c r="H305" s="3" t="n">
        <v>0.3419990656472</v>
      </c>
      <c r="I305" s="3" t="n">
        <v>0.2861420216004</v>
      </c>
      <c r="J305" s="3" t="n">
        <v>0</v>
      </c>
    </row>
    <row r="306" customFormat="false" ht="12.75" hidden="false" customHeight="false" outlineLevel="0" collapsed="false">
      <c r="A306" s="2" t="s">
        <v>11</v>
      </c>
      <c r="B306" s="2" t="s">
        <v>34</v>
      </c>
      <c r="C306" s="2" t="s">
        <v>22</v>
      </c>
      <c r="D306" s="2" t="s">
        <v>18</v>
      </c>
      <c r="E306" s="3" t="n">
        <v>0</v>
      </c>
      <c r="F306" s="3" t="n">
        <v>0</v>
      </c>
      <c r="G306" s="3" t="n">
        <v>0</v>
      </c>
      <c r="H306" s="3" t="n">
        <v>0</v>
      </c>
      <c r="I306" s="3" t="n">
        <v>0</v>
      </c>
      <c r="J306" s="3" t="n">
        <v>0</v>
      </c>
    </row>
    <row r="307" customFormat="false" ht="12.75" hidden="false" customHeight="false" outlineLevel="0" collapsed="false">
      <c r="A307" s="2" t="s">
        <v>11</v>
      </c>
      <c r="B307" s="2" t="s">
        <v>34</v>
      </c>
      <c r="C307" s="2" t="s">
        <v>23</v>
      </c>
      <c r="D307" s="2" t="s">
        <v>20</v>
      </c>
      <c r="E307" s="3" t="n">
        <v>0</v>
      </c>
      <c r="F307" s="3" t="n">
        <v>0</v>
      </c>
      <c r="G307" s="3" t="n">
        <v>0</v>
      </c>
      <c r="H307" s="3" t="n">
        <v>0</v>
      </c>
      <c r="I307" s="3" t="n">
        <v>0</v>
      </c>
      <c r="J307" s="3" t="n">
        <v>0</v>
      </c>
    </row>
    <row r="308" customFormat="false" ht="12.75" hidden="false" customHeight="false" outlineLevel="0" collapsed="false">
      <c r="A308" s="2" t="s">
        <v>11</v>
      </c>
      <c r="B308" s="2" t="s">
        <v>34</v>
      </c>
      <c r="C308" s="2" t="s">
        <v>23</v>
      </c>
      <c r="D308" s="2" t="s">
        <v>13</v>
      </c>
      <c r="E308" s="3" t="n">
        <v>2.13903204976</v>
      </c>
      <c r="F308" s="3" t="n">
        <v>2.1960606987682</v>
      </c>
      <c r="G308" s="3" t="n">
        <v>2.0885400339316</v>
      </c>
      <c r="H308" s="3" t="n">
        <v>1.7608504890679</v>
      </c>
      <c r="I308" s="3" t="n">
        <v>1.4045589812304</v>
      </c>
      <c r="J308" s="3" t="n">
        <v>0</v>
      </c>
    </row>
    <row r="309" customFormat="false" ht="12.75" hidden="false" customHeight="false" outlineLevel="0" collapsed="false">
      <c r="A309" s="2" t="s">
        <v>11</v>
      </c>
      <c r="B309" s="2" t="s">
        <v>34</v>
      </c>
      <c r="C309" s="2" t="s">
        <v>23</v>
      </c>
      <c r="D309" s="2" t="s">
        <v>16</v>
      </c>
      <c r="E309" s="3" t="n">
        <v>0</v>
      </c>
      <c r="F309" s="3" t="n">
        <v>0</v>
      </c>
      <c r="G309" s="3" t="n">
        <v>0</v>
      </c>
      <c r="H309" s="3" t="n">
        <v>0</v>
      </c>
      <c r="I309" s="3" t="n">
        <v>0</v>
      </c>
      <c r="J309" s="3" t="n">
        <v>0</v>
      </c>
    </row>
    <row r="310" customFormat="false" ht="12.75" hidden="false" customHeight="false" outlineLevel="0" collapsed="false">
      <c r="A310" s="2" t="s">
        <v>11</v>
      </c>
      <c r="B310" s="2" t="s">
        <v>34</v>
      </c>
      <c r="C310" s="2" t="s">
        <v>23</v>
      </c>
      <c r="D310" s="2" t="s">
        <v>14</v>
      </c>
      <c r="E310" s="3" t="n">
        <v>0</v>
      </c>
      <c r="F310" s="3" t="n">
        <v>0</v>
      </c>
      <c r="G310" s="3" t="n">
        <v>0</v>
      </c>
      <c r="H310" s="3" t="n">
        <v>0</v>
      </c>
      <c r="I310" s="3" t="n">
        <v>0</v>
      </c>
      <c r="J310" s="3" t="n">
        <v>0</v>
      </c>
    </row>
    <row r="311" customFormat="false" ht="12.75" hidden="false" customHeight="false" outlineLevel="0" collapsed="false">
      <c r="A311" s="2" t="s">
        <v>11</v>
      </c>
      <c r="B311" s="2" t="s">
        <v>34</v>
      </c>
      <c r="C311" s="2" t="s">
        <v>23</v>
      </c>
      <c r="D311" s="2" t="s">
        <v>18</v>
      </c>
      <c r="E311" s="3" t="n">
        <v>0</v>
      </c>
      <c r="F311" s="3" t="n">
        <v>0</v>
      </c>
      <c r="G311" s="3" t="n">
        <v>0</v>
      </c>
      <c r="H311" s="3" t="n">
        <v>0</v>
      </c>
      <c r="I311" s="3" t="n">
        <v>0</v>
      </c>
      <c r="J311" s="3" t="n">
        <v>0</v>
      </c>
    </row>
    <row r="312" customFormat="false" ht="12.75" hidden="false" customHeight="false" outlineLevel="0" collapsed="false">
      <c r="A312" s="2" t="s">
        <v>11</v>
      </c>
      <c r="B312" s="2" t="s">
        <v>34</v>
      </c>
      <c r="C312" s="2" t="s">
        <v>24</v>
      </c>
      <c r="D312" s="2" t="s">
        <v>20</v>
      </c>
      <c r="E312" s="3" t="n">
        <v>0.09093138489</v>
      </c>
      <c r="F312" s="3" t="n">
        <v>0.3684128552713</v>
      </c>
      <c r="G312" s="3" t="n">
        <v>0.5708095664928</v>
      </c>
      <c r="H312" s="3" t="n">
        <v>0.7182556309375</v>
      </c>
      <c r="I312" s="3" t="n">
        <v>0.7315362851176</v>
      </c>
      <c r="J312" s="3" t="n">
        <v>0</v>
      </c>
    </row>
    <row r="313" customFormat="false" ht="12.75" hidden="false" customHeight="false" outlineLevel="0" collapsed="false">
      <c r="A313" s="2" t="s">
        <v>11</v>
      </c>
      <c r="B313" s="2" t="s">
        <v>34</v>
      </c>
      <c r="C313" s="2" t="s">
        <v>24</v>
      </c>
      <c r="D313" s="2" t="s">
        <v>13</v>
      </c>
      <c r="E313" s="3" t="n">
        <v>0.820185005898</v>
      </c>
      <c r="F313" s="3" t="n">
        <v>1.2457832938842</v>
      </c>
      <c r="G313" s="3" t="n">
        <v>1.4842629040124</v>
      </c>
      <c r="H313" s="3" t="n">
        <v>1.5122517218138</v>
      </c>
      <c r="I313" s="3" t="n">
        <v>1.4576980843884</v>
      </c>
      <c r="J313" s="3" t="n">
        <v>0</v>
      </c>
    </row>
    <row r="314" customFormat="false" ht="12.75" hidden="false" customHeight="false" outlineLevel="0" collapsed="false">
      <c r="A314" s="2" t="s">
        <v>11</v>
      </c>
      <c r="B314" s="2" t="s">
        <v>34</v>
      </c>
      <c r="C314" s="2" t="s">
        <v>24</v>
      </c>
      <c r="D314" s="2" t="s">
        <v>16</v>
      </c>
      <c r="E314" s="3" t="n">
        <v>0.68682328386</v>
      </c>
      <c r="F314" s="3" t="n">
        <v>0.439049356576</v>
      </c>
      <c r="G314" s="3" t="n">
        <v>0.2231799149367</v>
      </c>
      <c r="H314" s="3" t="n">
        <v>0.0564748658431</v>
      </c>
      <c r="I314" s="3" t="n">
        <v>0.0348758323355</v>
      </c>
      <c r="J314" s="3" t="n">
        <v>0</v>
      </c>
    </row>
    <row r="315" customFormat="false" ht="12.75" hidden="false" customHeight="false" outlineLevel="0" collapsed="false">
      <c r="A315" s="2" t="s">
        <v>11</v>
      </c>
      <c r="B315" s="2" t="s">
        <v>34</v>
      </c>
      <c r="C315" s="2" t="s">
        <v>24</v>
      </c>
      <c r="D315" s="2" t="s">
        <v>14</v>
      </c>
      <c r="E315" s="3" t="n">
        <v>2.219746453817</v>
      </c>
      <c r="F315" s="3" t="n">
        <v>1.8167402950545</v>
      </c>
      <c r="G315" s="3" t="n">
        <v>1.4357829060005</v>
      </c>
      <c r="H315" s="3" t="n">
        <v>1.1007626397854</v>
      </c>
      <c r="I315" s="3" t="n">
        <v>0.942764220756</v>
      </c>
      <c r="J315" s="3" t="n">
        <v>0</v>
      </c>
    </row>
    <row r="316" customFormat="false" ht="12.75" hidden="false" customHeight="false" outlineLevel="0" collapsed="false">
      <c r="A316" s="2" t="s">
        <v>11</v>
      </c>
      <c r="B316" s="2" t="s">
        <v>34</v>
      </c>
      <c r="C316" s="2" t="s">
        <v>24</v>
      </c>
      <c r="D316" s="2" t="s">
        <v>18</v>
      </c>
      <c r="E316" s="3" t="n">
        <v>0.34340077223</v>
      </c>
      <c r="F316" s="3" t="n">
        <v>0.3653701014559</v>
      </c>
      <c r="G316" s="3" t="n">
        <v>0.3682107572401</v>
      </c>
      <c r="H316" s="3" t="n">
        <v>0.3622647801645</v>
      </c>
      <c r="I316" s="3" t="n">
        <v>0.3468654313736</v>
      </c>
      <c r="J316" s="3" t="n">
        <v>0</v>
      </c>
    </row>
    <row r="317" customFormat="false" ht="12.75" hidden="false" customHeight="false" outlineLevel="0" collapsed="false">
      <c r="A317" s="2" t="s">
        <v>11</v>
      </c>
      <c r="B317" s="2" t="s">
        <v>34</v>
      </c>
      <c r="C317" s="2" t="s">
        <v>25</v>
      </c>
      <c r="D317" s="2" t="s">
        <v>20</v>
      </c>
      <c r="E317" s="3" t="n">
        <v>0</v>
      </c>
      <c r="F317" s="3" t="n">
        <v>0</v>
      </c>
      <c r="G317" s="3" t="n">
        <v>0</v>
      </c>
      <c r="H317" s="3" t="n">
        <v>0</v>
      </c>
      <c r="I317" s="3" t="n">
        <v>0</v>
      </c>
      <c r="J317" s="3" t="n">
        <v>0</v>
      </c>
    </row>
    <row r="318" customFormat="false" ht="12.75" hidden="false" customHeight="false" outlineLevel="0" collapsed="false">
      <c r="A318" s="2" t="s">
        <v>11</v>
      </c>
      <c r="B318" s="2" t="s">
        <v>34</v>
      </c>
      <c r="C318" s="2" t="s">
        <v>25</v>
      </c>
      <c r="D318" s="2" t="s">
        <v>13</v>
      </c>
      <c r="E318" s="3" t="n">
        <v>0.848100485397</v>
      </c>
      <c r="F318" s="3" t="n">
        <v>0.8592856206013</v>
      </c>
      <c r="G318" s="3" t="n">
        <v>0.8592707886226</v>
      </c>
      <c r="H318" s="3" t="n">
        <v>0.8543075090477</v>
      </c>
      <c r="I318" s="3" t="n">
        <v>0.8508805373063</v>
      </c>
      <c r="J318" s="3" t="n">
        <v>0</v>
      </c>
    </row>
    <row r="319" customFormat="false" ht="12.75" hidden="false" customHeight="false" outlineLevel="0" collapsed="false">
      <c r="A319" s="2" t="s">
        <v>11</v>
      </c>
      <c r="B319" s="2" t="s">
        <v>34</v>
      </c>
      <c r="C319" s="2" t="s">
        <v>25</v>
      </c>
      <c r="D319" s="2" t="s">
        <v>16</v>
      </c>
      <c r="E319" s="3" t="n">
        <v>0</v>
      </c>
      <c r="F319" s="3" t="n">
        <v>0</v>
      </c>
      <c r="G319" s="3" t="n">
        <v>0</v>
      </c>
      <c r="H319" s="3" t="n">
        <v>0</v>
      </c>
      <c r="I319" s="3" t="n">
        <v>0</v>
      </c>
      <c r="J319" s="3" t="n">
        <v>0</v>
      </c>
    </row>
    <row r="320" customFormat="false" ht="12.75" hidden="false" customHeight="false" outlineLevel="0" collapsed="false">
      <c r="A320" s="2" t="s">
        <v>11</v>
      </c>
      <c r="B320" s="2" t="s">
        <v>34</v>
      </c>
      <c r="C320" s="2" t="s">
        <v>25</v>
      </c>
      <c r="D320" s="2" t="s">
        <v>14</v>
      </c>
      <c r="E320" s="3" t="n">
        <v>0</v>
      </c>
      <c r="F320" s="3" t="n">
        <v>0</v>
      </c>
      <c r="G320" s="3" t="n">
        <v>0</v>
      </c>
      <c r="H320" s="3" t="n">
        <v>0</v>
      </c>
      <c r="I320" s="3" t="n">
        <v>0</v>
      </c>
      <c r="J320" s="3" t="n">
        <v>0</v>
      </c>
    </row>
    <row r="321" customFormat="false" ht="12.75" hidden="false" customHeight="false" outlineLevel="0" collapsed="false">
      <c r="A321" s="2" t="s">
        <v>11</v>
      </c>
      <c r="B321" s="2" t="s">
        <v>34</v>
      </c>
      <c r="C321" s="2" t="s">
        <v>25</v>
      </c>
      <c r="D321" s="2" t="s">
        <v>18</v>
      </c>
      <c r="E321" s="3" t="n">
        <v>0</v>
      </c>
      <c r="F321" s="3" t="n">
        <v>0</v>
      </c>
      <c r="G321" s="3" t="n">
        <v>0</v>
      </c>
      <c r="H321" s="3" t="n">
        <v>0</v>
      </c>
      <c r="I321" s="3" t="n">
        <v>0</v>
      </c>
      <c r="J321" s="3" t="n">
        <v>0</v>
      </c>
    </row>
    <row r="322" customFormat="false" ht="12.75" hidden="false" customHeight="false" outlineLevel="0" collapsed="false">
      <c r="A322" s="2" t="s">
        <v>11</v>
      </c>
      <c r="B322" s="2" t="s">
        <v>34</v>
      </c>
      <c r="C322" s="2" t="s">
        <v>26</v>
      </c>
      <c r="D322" s="2" t="s">
        <v>20</v>
      </c>
      <c r="E322" s="3" t="n">
        <v>0</v>
      </c>
      <c r="F322" s="3" t="n">
        <v>0</v>
      </c>
      <c r="G322" s="3" t="n">
        <v>0</v>
      </c>
      <c r="H322" s="3" t="n">
        <v>0</v>
      </c>
      <c r="I322" s="3" t="n">
        <v>0</v>
      </c>
      <c r="J322" s="3" t="n">
        <v>0</v>
      </c>
    </row>
    <row r="323" customFormat="false" ht="12.75" hidden="false" customHeight="false" outlineLevel="0" collapsed="false">
      <c r="A323" s="2" t="s">
        <v>11</v>
      </c>
      <c r="B323" s="2" t="s">
        <v>34</v>
      </c>
      <c r="C323" s="2" t="s">
        <v>26</v>
      </c>
      <c r="D323" s="2" t="s">
        <v>13</v>
      </c>
      <c r="E323" s="3" t="n">
        <v>0.42405024614</v>
      </c>
      <c r="F323" s="3" t="n">
        <v>0.4545642099326</v>
      </c>
      <c r="G323" s="3" t="n">
        <v>0.480540366995</v>
      </c>
      <c r="H323" s="3" t="n">
        <v>0.486015401632</v>
      </c>
      <c r="I323" s="3" t="n">
        <v>0.4922984875301</v>
      </c>
      <c r="J323" s="3" t="n">
        <v>0</v>
      </c>
    </row>
    <row r="324" customFormat="false" ht="12.75" hidden="false" customHeight="false" outlineLevel="0" collapsed="false">
      <c r="A324" s="2" t="s">
        <v>11</v>
      </c>
      <c r="B324" s="2" t="s">
        <v>34</v>
      </c>
      <c r="C324" s="2" t="s">
        <v>26</v>
      </c>
      <c r="D324" s="2" t="s">
        <v>16</v>
      </c>
      <c r="E324" s="3" t="n">
        <v>0</v>
      </c>
      <c r="F324" s="3" t="n">
        <v>0</v>
      </c>
      <c r="G324" s="3" t="n">
        <v>0</v>
      </c>
      <c r="H324" s="3" t="n">
        <v>0</v>
      </c>
      <c r="I324" s="3" t="n">
        <v>0</v>
      </c>
      <c r="J324" s="3" t="n">
        <v>0</v>
      </c>
    </row>
    <row r="325" customFormat="false" ht="12.75" hidden="false" customHeight="false" outlineLevel="0" collapsed="false">
      <c r="A325" s="2" t="s">
        <v>11</v>
      </c>
      <c r="B325" s="2" t="s">
        <v>34</v>
      </c>
      <c r="C325" s="2" t="s">
        <v>26</v>
      </c>
      <c r="D325" s="2" t="s">
        <v>14</v>
      </c>
      <c r="E325" s="3" t="n">
        <v>0</v>
      </c>
      <c r="F325" s="3" t="n">
        <v>0</v>
      </c>
      <c r="G325" s="3" t="n">
        <v>0</v>
      </c>
      <c r="H325" s="3" t="n">
        <v>0</v>
      </c>
      <c r="I325" s="3" t="n">
        <v>0</v>
      </c>
      <c r="J325" s="3" t="n">
        <v>0</v>
      </c>
    </row>
    <row r="326" customFormat="false" ht="12.75" hidden="false" customHeight="false" outlineLevel="0" collapsed="false">
      <c r="A326" s="2" t="s">
        <v>11</v>
      </c>
      <c r="B326" s="2" t="s">
        <v>34</v>
      </c>
      <c r="C326" s="2" t="s">
        <v>26</v>
      </c>
      <c r="D326" s="2" t="s">
        <v>18</v>
      </c>
      <c r="E326" s="3" t="n">
        <v>0</v>
      </c>
      <c r="F326" s="3" t="n">
        <v>0</v>
      </c>
      <c r="G326" s="3" t="n">
        <v>0</v>
      </c>
      <c r="H326" s="3" t="n">
        <v>0</v>
      </c>
      <c r="I326" s="3" t="n">
        <v>0</v>
      </c>
      <c r="J326" s="3" t="n">
        <v>0</v>
      </c>
    </row>
    <row r="327" customFormat="false" ht="12.75" hidden="false" customHeight="false" outlineLevel="0" collapsed="false">
      <c r="A327" s="2" t="s">
        <v>11</v>
      </c>
      <c r="B327" s="2" t="s">
        <v>34</v>
      </c>
      <c r="C327" s="2" t="s">
        <v>27</v>
      </c>
      <c r="D327" s="2" t="s">
        <v>20</v>
      </c>
      <c r="E327" s="3" t="n">
        <v>0</v>
      </c>
      <c r="F327" s="3" t="n">
        <v>0</v>
      </c>
      <c r="G327" s="3" t="n">
        <v>0</v>
      </c>
      <c r="H327" s="3" t="n">
        <v>0</v>
      </c>
      <c r="I327" s="3" t="n">
        <v>0</v>
      </c>
      <c r="J327" s="3" t="n">
        <v>0</v>
      </c>
    </row>
    <row r="328" customFormat="false" ht="12.75" hidden="false" customHeight="false" outlineLevel="0" collapsed="false">
      <c r="A328" s="2" t="s">
        <v>11</v>
      </c>
      <c r="B328" s="2" t="s">
        <v>34</v>
      </c>
      <c r="C328" s="2" t="s">
        <v>27</v>
      </c>
      <c r="D328" s="2" t="s">
        <v>13</v>
      </c>
      <c r="E328" s="3" t="n">
        <v>3.188637921603</v>
      </c>
      <c r="F328" s="3" t="n">
        <v>3.3595304339207</v>
      </c>
      <c r="G328" s="3" t="n">
        <v>3.5042651954182</v>
      </c>
      <c r="H328" s="3" t="n">
        <v>3.6297399940545</v>
      </c>
      <c r="I328" s="3" t="n">
        <v>3.7910741071433</v>
      </c>
      <c r="J328" s="3" t="n">
        <v>0</v>
      </c>
    </row>
    <row r="329" customFormat="false" ht="12.75" hidden="false" customHeight="false" outlineLevel="0" collapsed="false">
      <c r="A329" s="2" t="s">
        <v>11</v>
      </c>
      <c r="B329" s="2" t="s">
        <v>34</v>
      </c>
      <c r="C329" s="2" t="s">
        <v>27</v>
      </c>
      <c r="D329" s="2" t="s">
        <v>16</v>
      </c>
      <c r="E329" s="3" t="n">
        <v>0</v>
      </c>
      <c r="F329" s="3" t="n">
        <v>0</v>
      </c>
      <c r="G329" s="3" t="n">
        <v>0</v>
      </c>
      <c r="H329" s="3" t="n">
        <v>0</v>
      </c>
      <c r="I329" s="3" t="n">
        <v>0</v>
      </c>
      <c r="J329" s="3" t="n">
        <v>0</v>
      </c>
    </row>
    <row r="330" customFormat="false" ht="12.75" hidden="false" customHeight="false" outlineLevel="0" collapsed="false">
      <c r="A330" s="2" t="s">
        <v>11</v>
      </c>
      <c r="B330" s="2" t="s">
        <v>34</v>
      </c>
      <c r="C330" s="2" t="s">
        <v>27</v>
      </c>
      <c r="D330" s="2" t="s">
        <v>14</v>
      </c>
      <c r="E330" s="3" t="n">
        <v>0</v>
      </c>
      <c r="F330" s="3" t="n">
        <v>0</v>
      </c>
      <c r="G330" s="3" t="n">
        <v>0</v>
      </c>
      <c r="H330" s="3" t="n">
        <v>0</v>
      </c>
      <c r="I330" s="3" t="n">
        <v>0</v>
      </c>
      <c r="J330" s="3" t="n">
        <v>0</v>
      </c>
    </row>
    <row r="331" customFormat="false" ht="12.75" hidden="false" customHeight="false" outlineLevel="0" collapsed="false">
      <c r="A331" s="2" t="s">
        <v>11</v>
      </c>
      <c r="B331" s="2" t="s">
        <v>34</v>
      </c>
      <c r="C331" s="2" t="s">
        <v>27</v>
      </c>
      <c r="D331" s="2" t="s">
        <v>18</v>
      </c>
      <c r="E331" s="3" t="n">
        <v>0</v>
      </c>
      <c r="F331" s="3" t="n">
        <v>0</v>
      </c>
      <c r="G331" s="3" t="n">
        <v>0</v>
      </c>
      <c r="H331" s="3" t="n">
        <v>0</v>
      </c>
      <c r="I331" s="3" t="n">
        <v>0</v>
      </c>
      <c r="J331" s="3" t="n">
        <v>0</v>
      </c>
    </row>
    <row r="332" customFormat="false" ht="12.75" hidden="false" customHeight="false" outlineLevel="0" collapsed="false">
      <c r="A332" s="2" t="s">
        <v>11</v>
      </c>
      <c r="B332" s="2" t="s">
        <v>35</v>
      </c>
      <c r="C332" s="2" t="s">
        <v>12</v>
      </c>
      <c r="D332" s="2" t="s">
        <v>20</v>
      </c>
      <c r="E332" s="3" t="n">
        <v>0</v>
      </c>
      <c r="F332" s="3" t="n">
        <v>0</v>
      </c>
      <c r="G332" s="3" t="n">
        <v>0</v>
      </c>
      <c r="H332" s="3" t="n">
        <v>0</v>
      </c>
      <c r="I332" s="3" t="n">
        <v>0</v>
      </c>
      <c r="J332" s="3" t="n">
        <v>0</v>
      </c>
    </row>
    <row r="333" customFormat="false" ht="12.75" hidden="false" customHeight="false" outlineLevel="0" collapsed="false">
      <c r="A333" s="2" t="s">
        <v>11</v>
      </c>
      <c r="B333" s="2" t="s">
        <v>35</v>
      </c>
      <c r="C333" s="2" t="s">
        <v>12</v>
      </c>
      <c r="D333" s="2" t="s">
        <v>13</v>
      </c>
      <c r="E333" s="3" t="n">
        <v>0.068338179367</v>
      </c>
      <c r="F333" s="3" t="n">
        <v>0.0719356879602</v>
      </c>
      <c r="G333" s="3" t="n">
        <v>0.0753587491592</v>
      </c>
      <c r="H333" s="3" t="n">
        <v>0.0742397948791</v>
      </c>
      <c r="I333" s="3" t="n">
        <v>0.0731660272763</v>
      </c>
      <c r="J333" s="3" t="n">
        <v>0</v>
      </c>
    </row>
    <row r="334" customFormat="false" ht="12.75" hidden="false" customHeight="false" outlineLevel="0" collapsed="false">
      <c r="A334" s="2" t="s">
        <v>11</v>
      </c>
      <c r="B334" s="2" t="s">
        <v>35</v>
      </c>
      <c r="C334" s="2" t="s">
        <v>12</v>
      </c>
      <c r="D334" s="2" t="s">
        <v>16</v>
      </c>
      <c r="E334" s="3" t="n">
        <v>0</v>
      </c>
      <c r="F334" s="3" t="n">
        <v>0</v>
      </c>
      <c r="G334" s="3" t="n">
        <v>0</v>
      </c>
      <c r="H334" s="3" t="n">
        <v>0</v>
      </c>
      <c r="I334" s="3" t="n">
        <v>0</v>
      </c>
      <c r="J334" s="3" t="n">
        <v>0</v>
      </c>
    </row>
    <row r="335" customFormat="false" ht="12.75" hidden="false" customHeight="false" outlineLevel="0" collapsed="false">
      <c r="A335" s="2" t="s">
        <v>11</v>
      </c>
      <c r="B335" s="2" t="s">
        <v>35</v>
      </c>
      <c r="C335" s="2" t="s">
        <v>12</v>
      </c>
      <c r="D335" s="2" t="s">
        <v>14</v>
      </c>
      <c r="E335" s="3" t="n">
        <v>0</v>
      </c>
      <c r="F335" s="3" t="n">
        <v>0</v>
      </c>
      <c r="G335" s="3" t="n">
        <v>0</v>
      </c>
      <c r="H335" s="3" t="n">
        <v>0</v>
      </c>
      <c r="I335" s="3" t="n">
        <v>0</v>
      </c>
      <c r="J335" s="3" t="n">
        <v>0</v>
      </c>
    </row>
    <row r="336" customFormat="false" ht="12.75" hidden="false" customHeight="false" outlineLevel="0" collapsed="false">
      <c r="A336" s="2" t="s">
        <v>11</v>
      </c>
      <c r="B336" s="2" t="s">
        <v>35</v>
      </c>
      <c r="C336" s="2" t="s">
        <v>12</v>
      </c>
      <c r="D336" s="2" t="s">
        <v>18</v>
      </c>
      <c r="E336" s="3" t="n">
        <v>0</v>
      </c>
      <c r="F336" s="3" t="n">
        <v>0</v>
      </c>
      <c r="G336" s="3" t="n">
        <v>0</v>
      </c>
      <c r="H336" s="3" t="n">
        <v>0</v>
      </c>
      <c r="I336" s="3" t="n">
        <v>0</v>
      </c>
      <c r="J336" s="3" t="n">
        <v>0</v>
      </c>
    </row>
    <row r="337" customFormat="false" ht="12.75" hidden="false" customHeight="false" outlineLevel="0" collapsed="false">
      <c r="A337" s="2" t="s">
        <v>11</v>
      </c>
      <c r="B337" s="2" t="s">
        <v>35</v>
      </c>
      <c r="C337" s="2" t="s">
        <v>15</v>
      </c>
      <c r="D337" s="2" t="s">
        <v>20</v>
      </c>
      <c r="E337" s="3" t="n">
        <v>0</v>
      </c>
      <c r="F337" s="3" t="n">
        <v>0</v>
      </c>
      <c r="G337" s="3" t="n">
        <v>0</v>
      </c>
      <c r="H337" s="3" t="n">
        <v>0</v>
      </c>
      <c r="I337" s="3" t="n">
        <v>0</v>
      </c>
      <c r="J337" s="3" t="n">
        <v>0</v>
      </c>
    </row>
    <row r="338" customFormat="false" ht="12.75" hidden="false" customHeight="false" outlineLevel="0" collapsed="false">
      <c r="A338" s="2" t="s">
        <v>11</v>
      </c>
      <c r="B338" s="2" t="s">
        <v>35</v>
      </c>
      <c r="C338" s="2" t="s">
        <v>15</v>
      </c>
      <c r="D338" s="2" t="s">
        <v>13</v>
      </c>
      <c r="E338" s="3" t="n">
        <v>0.2754405136199</v>
      </c>
      <c r="F338" s="3" t="n">
        <v>0.448821684837</v>
      </c>
      <c r="G338" s="3" t="n">
        <v>0.5538722160045</v>
      </c>
      <c r="H338" s="3" t="n">
        <v>0.6506849836089</v>
      </c>
      <c r="I338" s="3" t="n">
        <v>0.7344116478889</v>
      </c>
      <c r="J338" s="3" t="n">
        <v>0</v>
      </c>
    </row>
    <row r="339" customFormat="false" ht="12.75" hidden="false" customHeight="false" outlineLevel="0" collapsed="false">
      <c r="A339" s="2" t="s">
        <v>11</v>
      </c>
      <c r="B339" s="2" t="s">
        <v>35</v>
      </c>
      <c r="C339" s="2" t="s">
        <v>15</v>
      </c>
      <c r="D339" s="2" t="s">
        <v>16</v>
      </c>
      <c r="E339" s="3" t="n">
        <v>0</v>
      </c>
      <c r="F339" s="3" t="n">
        <v>0</v>
      </c>
      <c r="G339" s="3" t="n">
        <v>0</v>
      </c>
      <c r="H339" s="3" t="n">
        <v>0</v>
      </c>
      <c r="I339" s="3" t="n">
        <v>0</v>
      </c>
      <c r="J339" s="3" t="n">
        <v>0</v>
      </c>
    </row>
    <row r="340" customFormat="false" ht="12.75" hidden="false" customHeight="false" outlineLevel="0" collapsed="false">
      <c r="A340" s="2" t="s">
        <v>11</v>
      </c>
      <c r="B340" s="2" t="s">
        <v>35</v>
      </c>
      <c r="C340" s="2" t="s">
        <v>15</v>
      </c>
      <c r="D340" s="2" t="s">
        <v>14</v>
      </c>
      <c r="E340" s="3" t="n">
        <v>0</v>
      </c>
      <c r="F340" s="3" t="n">
        <v>0</v>
      </c>
      <c r="G340" s="3" t="n">
        <v>0</v>
      </c>
      <c r="H340" s="3" t="n">
        <v>0</v>
      </c>
      <c r="I340" s="3" t="n">
        <v>0</v>
      </c>
      <c r="J340" s="3" t="n">
        <v>0</v>
      </c>
    </row>
    <row r="341" customFormat="false" ht="12.75" hidden="false" customHeight="false" outlineLevel="0" collapsed="false">
      <c r="A341" s="2" t="s">
        <v>11</v>
      </c>
      <c r="B341" s="2" t="s">
        <v>35</v>
      </c>
      <c r="C341" s="2" t="s">
        <v>15</v>
      </c>
      <c r="D341" s="2" t="s">
        <v>18</v>
      </c>
      <c r="E341" s="3" t="n">
        <v>0</v>
      </c>
      <c r="F341" s="3" t="n">
        <v>0</v>
      </c>
      <c r="G341" s="3" t="n">
        <v>0</v>
      </c>
      <c r="H341" s="3" t="n">
        <v>0</v>
      </c>
      <c r="I341" s="3" t="n">
        <v>0</v>
      </c>
      <c r="J341" s="3" t="n">
        <v>0</v>
      </c>
    </row>
    <row r="342" customFormat="false" ht="12.75" hidden="false" customHeight="false" outlineLevel="0" collapsed="false">
      <c r="A342" s="2" t="s">
        <v>11</v>
      </c>
      <c r="B342" s="2" t="s">
        <v>35</v>
      </c>
      <c r="C342" s="2" t="s">
        <v>17</v>
      </c>
      <c r="D342" s="2" t="s">
        <v>20</v>
      </c>
      <c r="E342" s="3" t="n">
        <v>0</v>
      </c>
      <c r="F342" s="3" t="n">
        <v>0</v>
      </c>
      <c r="G342" s="3" t="n">
        <v>0</v>
      </c>
      <c r="H342" s="3" t="n">
        <v>0</v>
      </c>
      <c r="I342" s="3" t="n">
        <v>0</v>
      </c>
      <c r="J342" s="3" t="n">
        <v>0</v>
      </c>
    </row>
    <row r="343" customFormat="false" ht="12.75" hidden="false" customHeight="false" outlineLevel="0" collapsed="false">
      <c r="A343" s="2" t="s">
        <v>11</v>
      </c>
      <c r="B343" s="2" t="s">
        <v>35</v>
      </c>
      <c r="C343" s="2" t="s">
        <v>17</v>
      </c>
      <c r="D343" s="2" t="s">
        <v>13</v>
      </c>
      <c r="E343" s="3" t="n">
        <v>0.244415362121</v>
      </c>
      <c r="F343" s="3" t="n">
        <v>0.2718390117352</v>
      </c>
      <c r="G343" s="3" t="n">
        <v>0.2971969947679</v>
      </c>
      <c r="H343" s="3" t="n">
        <v>0.272694161172</v>
      </c>
      <c r="I343" s="3" t="n">
        <v>0.2504274915367</v>
      </c>
      <c r="J343" s="3" t="n">
        <v>0</v>
      </c>
    </row>
    <row r="344" customFormat="false" ht="12.75" hidden="false" customHeight="false" outlineLevel="0" collapsed="false">
      <c r="A344" s="2" t="s">
        <v>11</v>
      </c>
      <c r="B344" s="2" t="s">
        <v>35</v>
      </c>
      <c r="C344" s="2" t="s">
        <v>17</v>
      </c>
      <c r="D344" s="2" t="s">
        <v>16</v>
      </c>
      <c r="E344" s="3" t="n">
        <v>0</v>
      </c>
      <c r="F344" s="3" t="n">
        <v>0</v>
      </c>
      <c r="G344" s="3" t="n">
        <v>0</v>
      </c>
      <c r="H344" s="3" t="n">
        <v>0</v>
      </c>
      <c r="I344" s="3" t="n">
        <v>0</v>
      </c>
      <c r="J344" s="3" t="n">
        <v>0</v>
      </c>
    </row>
    <row r="345" customFormat="false" ht="12.75" hidden="false" customHeight="false" outlineLevel="0" collapsed="false">
      <c r="A345" s="2" t="s">
        <v>11</v>
      </c>
      <c r="B345" s="2" t="s">
        <v>35</v>
      </c>
      <c r="C345" s="2" t="s">
        <v>17</v>
      </c>
      <c r="D345" s="2" t="s">
        <v>14</v>
      </c>
      <c r="E345" s="3" t="n">
        <v>0</v>
      </c>
      <c r="F345" s="3" t="n">
        <v>0</v>
      </c>
      <c r="G345" s="3" t="n">
        <v>0</v>
      </c>
      <c r="H345" s="3" t="n">
        <v>0</v>
      </c>
      <c r="I345" s="3" t="n">
        <v>0</v>
      </c>
      <c r="J345" s="3" t="n">
        <v>0</v>
      </c>
    </row>
    <row r="346" customFormat="false" ht="12.75" hidden="false" customHeight="false" outlineLevel="0" collapsed="false">
      <c r="A346" s="2" t="s">
        <v>11</v>
      </c>
      <c r="B346" s="2" t="s">
        <v>35</v>
      </c>
      <c r="C346" s="2" t="s">
        <v>17</v>
      </c>
      <c r="D346" s="2" t="s">
        <v>18</v>
      </c>
      <c r="E346" s="3" t="n">
        <v>0</v>
      </c>
      <c r="F346" s="3" t="n">
        <v>0</v>
      </c>
      <c r="G346" s="3" t="n">
        <v>0</v>
      </c>
      <c r="H346" s="3" t="n">
        <v>0</v>
      </c>
      <c r="I346" s="3" t="n">
        <v>0</v>
      </c>
      <c r="J346" s="3" t="n">
        <v>0</v>
      </c>
    </row>
    <row r="347" customFormat="false" ht="12.75" hidden="false" customHeight="false" outlineLevel="0" collapsed="false">
      <c r="A347" s="2" t="s">
        <v>11</v>
      </c>
      <c r="B347" s="2" t="s">
        <v>35</v>
      </c>
      <c r="C347" s="2" t="s">
        <v>19</v>
      </c>
      <c r="D347" s="2" t="s">
        <v>20</v>
      </c>
      <c r="E347" s="3" t="n">
        <v>0.300445584315</v>
      </c>
      <c r="F347" s="3" t="n">
        <v>0.4324830839467</v>
      </c>
      <c r="G347" s="3" t="n">
        <v>0.4575853032641</v>
      </c>
      <c r="H347" s="3" t="n">
        <v>0.4617571871067</v>
      </c>
      <c r="I347" s="3" t="n">
        <v>0.4558319357665</v>
      </c>
      <c r="J347" s="3" t="n">
        <v>0</v>
      </c>
    </row>
    <row r="348" customFormat="false" ht="12.75" hidden="false" customHeight="false" outlineLevel="0" collapsed="false">
      <c r="A348" s="2" t="s">
        <v>11</v>
      </c>
      <c r="B348" s="2" t="s">
        <v>35</v>
      </c>
      <c r="C348" s="2" t="s">
        <v>19</v>
      </c>
      <c r="D348" s="2" t="s">
        <v>13</v>
      </c>
      <c r="E348" s="3" t="n">
        <v>1.2847706836634</v>
      </c>
      <c r="F348" s="3" t="n">
        <v>1.2803214721725</v>
      </c>
      <c r="G348" s="3" t="n">
        <v>1.2738515033142</v>
      </c>
      <c r="H348" s="3" t="n">
        <v>1.319820932272</v>
      </c>
      <c r="I348" s="3" t="n">
        <v>1.389623132607</v>
      </c>
      <c r="J348" s="3" t="n">
        <v>0</v>
      </c>
    </row>
    <row r="349" customFormat="false" ht="12.75" hidden="false" customHeight="false" outlineLevel="0" collapsed="false">
      <c r="A349" s="2" t="s">
        <v>11</v>
      </c>
      <c r="B349" s="2" t="s">
        <v>35</v>
      </c>
      <c r="C349" s="2" t="s">
        <v>19</v>
      </c>
      <c r="D349" s="2" t="s">
        <v>16</v>
      </c>
      <c r="E349" s="3" t="n">
        <v>1.50706590214</v>
      </c>
      <c r="F349" s="3" t="n">
        <v>1.0312246978586</v>
      </c>
      <c r="G349" s="3" t="n">
        <v>0.7066989669491</v>
      </c>
      <c r="H349" s="3" t="n">
        <v>0.4347150418397</v>
      </c>
      <c r="I349" s="3" t="n">
        <v>0.1844844961661</v>
      </c>
      <c r="J349" s="3" t="n">
        <v>0</v>
      </c>
    </row>
    <row r="350" customFormat="false" ht="12.75" hidden="false" customHeight="false" outlineLevel="0" collapsed="false">
      <c r="A350" s="2" t="s">
        <v>11</v>
      </c>
      <c r="B350" s="2" t="s">
        <v>35</v>
      </c>
      <c r="C350" s="2" t="s">
        <v>19</v>
      </c>
      <c r="D350" s="2" t="s">
        <v>14</v>
      </c>
      <c r="E350" s="3" t="n">
        <v>5.072069728421</v>
      </c>
      <c r="F350" s="3" t="n">
        <v>4.2208011337518</v>
      </c>
      <c r="G350" s="3" t="n">
        <v>3.277204732571</v>
      </c>
      <c r="H350" s="3" t="n">
        <v>2.4516598691794</v>
      </c>
      <c r="I350" s="3" t="n">
        <v>1.5944582226092</v>
      </c>
      <c r="J350" s="3" t="n">
        <v>0</v>
      </c>
    </row>
    <row r="351" customFormat="false" ht="12.75" hidden="false" customHeight="false" outlineLevel="0" collapsed="false">
      <c r="A351" s="2" t="s">
        <v>11</v>
      </c>
      <c r="B351" s="2" t="s">
        <v>35</v>
      </c>
      <c r="C351" s="2" t="s">
        <v>19</v>
      </c>
      <c r="D351" s="2" t="s">
        <v>18</v>
      </c>
      <c r="E351" s="3" t="n">
        <v>0.298527731877</v>
      </c>
      <c r="F351" s="3" t="n">
        <v>0.223836970472</v>
      </c>
      <c r="G351" s="3" t="n">
        <v>0.1597861751801</v>
      </c>
      <c r="H351" s="3" t="n">
        <v>0.1095063225438</v>
      </c>
      <c r="I351" s="3" t="n">
        <v>0.0723669787768</v>
      </c>
      <c r="J351" s="3" t="n">
        <v>0</v>
      </c>
    </row>
    <row r="352" customFormat="false" ht="12.75" hidden="false" customHeight="false" outlineLevel="0" collapsed="false">
      <c r="A352" s="2" t="s">
        <v>11</v>
      </c>
      <c r="B352" s="2" t="s">
        <v>35</v>
      </c>
      <c r="C352" s="2" t="s">
        <v>21</v>
      </c>
      <c r="D352" s="2" t="s">
        <v>20</v>
      </c>
      <c r="E352" s="3" t="n">
        <v>0</v>
      </c>
      <c r="F352" s="3" t="n">
        <v>0</v>
      </c>
      <c r="G352" s="3" t="n">
        <v>0</v>
      </c>
      <c r="H352" s="3" t="n">
        <v>0</v>
      </c>
      <c r="I352" s="3" t="n">
        <v>0</v>
      </c>
      <c r="J352" s="3" t="n">
        <v>0</v>
      </c>
    </row>
    <row r="353" customFormat="false" ht="12.75" hidden="false" customHeight="false" outlineLevel="0" collapsed="false">
      <c r="A353" s="2" t="s">
        <v>11</v>
      </c>
      <c r="B353" s="2" t="s">
        <v>35</v>
      </c>
      <c r="C353" s="2" t="s">
        <v>21</v>
      </c>
      <c r="D353" s="2" t="s">
        <v>13</v>
      </c>
      <c r="E353" s="3" t="n">
        <v>0.86216892251</v>
      </c>
      <c r="F353" s="3" t="n">
        <v>0.9907076270963</v>
      </c>
      <c r="G353" s="3" t="n">
        <v>1.0755606712177</v>
      </c>
      <c r="H353" s="3" t="n">
        <v>1.071250830961</v>
      </c>
      <c r="I353" s="3" t="n">
        <v>1.1012480918256</v>
      </c>
      <c r="J353" s="3" t="n">
        <v>0</v>
      </c>
    </row>
    <row r="354" customFormat="false" ht="12.75" hidden="false" customHeight="false" outlineLevel="0" collapsed="false">
      <c r="A354" s="2" t="s">
        <v>11</v>
      </c>
      <c r="B354" s="2" t="s">
        <v>35</v>
      </c>
      <c r="C354" s="2" t="s">
        <v>21</v>
      </c>
      <c r="D354" s="2" t="s">
        <v>16</v>
      </c>
      <c r="E354" s="3" t="n">
        <v>0</v>
      </c>
      <c r="F354" s="3" t="n">
        <v>0</v>
      </c>
      <c r="G354" s="3" t="n">
        <v>0</v>
      </c>
      <c r="H354" s="3" t="n">
        <v>0</v>
      </c>
      <c r="I354" s="3" t="n">
        <v>0</v>
      </c>
      <c r="J354" s="3" t="n">
        <v>0</v>
      </c>
    </row>
    <row r="355" customFormat="false" ht="12.75" hidden="false" customHeight="false" outlineLevel="0" collapsed="false">
      <c r="A355" s="2" t="s">
        <v>11</v>
      </c>
      <c r="B355" s="2" t="s">
        <v>35</v>
      </c>
      <c r="C355" s="2" t="s">
        <v>21</v>
      </c>
      <c r="D355" s="2" t="s">
        <v>14</v>
      </c>
      <c r="E355" s="3" t="n">
        <v>0</v>
      </c>
      <c r="F355" s="3" t="n">
        <v>0</v>
      </c>
      <c r="G355" s="3" t="n">
        <v>0</v>
      </c>
      <c r="H355" s="3" t="n">
        <v>0</v>
      </c>
      <c r="I355" s="3" t="n">
        <v>0</v>
      </c>
      <c r="J355" s="3" t="n">
        <v>0</v>
      </c>
    </row>
    <row r="356" customFormat="false" ht="12.75" hidden="false" customHeight="false" outlineLevel="0" collapsed="false">
      <c r="A356" s="2" t="s">
        <v>11</v>
      </c>
      <c r="B356" s="2" t="s">
        <v>35</v>
      </c>
      <c r="C356" s="2" t="s">
        <v>21</v>
      </c>
      <c r="D356" s="2" t="s">
        <v>18</v>
      </c>
      <c r="E356" s="3" t="n">
        <v>0</v>
      </c>
      <c r="F356" s="3" t="n">
        <v>0</v>
      </c>
      <c r="G356" s="3" t="n">
        <v>0</v>
      </c>
      <c r="H356" s="3" t="n">
        <v>0</v>
      </c>
      <c r="I356" s="3" t="n">
        <v>0</v>
      </c>
      <c r="J356" s="3" t="n">
        <v>0</v>
      </c>
    </row>
    <row r="357" customFormat="false" ht="12.75" hidden="false" customHeight="false" outlineLevel="0" collapsed="false">
      <c r="A357" s="2" t="s">
        <v>11</v>
      </c>
      <c r="B357" s="2" t="s">
        <v>35</v>
      </c>
      <c r="C357" s="2" t="s">
        <v>22</v>
      </c>
      <c r="D357" s="2" t="s">
        <v>20</v>
      </c>
      <c r="E357" s="3" t="n">
        <v>0.0870632440063</v>
      </c>
      <c r="F357" s="3" t="n">
        <v>0.0589885446626</v>
      </c>
      <c r="G357" s="3" t="n">
        <v>0.0433664902197</v>
      </c>
      <c r="H357" s="3" t="n">
        <v>0.0312263479639</v>
      </c>
      <c r="I357" s="3" t="n">
        <v>0.022554659202</v>
      </c>
      <c r="J357" s="3" t="n">
        <v>0</v>
      </c>
    </row>
    <row r="358" customFormat="false" ht="12.75" hidden="false" customHeight="false" outlineLevel="0" collapsed="false">
      <c r="A358" s="2" t="s">
        <v>11</v>
      </c>
      <c r="B358" s="2" t="s">
        <v>35</v>
      </c>
      <c r="C358" s="2" t="s">
        <v>22</v>
      </c>
      <c r="D358" s="2" t="s">
        <v>13</v>
      </c>
      <c r="E358" s="3" t="n">
        <v>0.1533350264507</v>
      </c>
      <c r="F358" s="3" t="n">
        <v>0.2179020772322</v>
      </c>
      <c r="G358" s="3" t="n">
        <v>0.2588771306367</v>
      </c>
      <c r="H358" s="3" t="n">
        <v>0.2788654065092</v>
      </c>
      <c r="I358" s="3" t="n">
        <v>0.292245593892</v>
      </c>
      <c r="J358" s="3" t="n">
        <v>0</v>
      </c>
    </row>
    <row r="359" customFormat="false" ht="12.75" hidden="false" customHeight="false" outlineLevel="0" collapsed="false">
      <c r="A359" s="2" t="s">
        <v>11</v>
      </c>
      <c r="B359" s="2" t="s">
        <v>35</v>
      </c>
      <c r="C359" s="2" t="s">
        <v>22</v>
      </c>
      <c r="D359" s="2" t="s">
        <v>16</v>
      </c>
      <c r="E359" s="3" t="n">
        <v>0</v>
      </c>
      <c r="F359" s="3" t="n">
        <v>0</v>
      </c>
      <c r="G359" s="3" t="n">
        <v>0</v>
      </c>
      <c r="H359" s="3" t="n">
        <v>0</v>
      </c>
      <c r="I359" s="3" t="n">
        <v>0</v>
      </c>
      <c r="J359" s="3" t="n">
        <v>0</v>
      </c>
    </row>
    <row r="360" customFormat="false" ht="12.75" hidden="false" customHeight="false" outlineLevel="0" collapsed="false">
      <c r="A360" s="2" t="s">
        <v>11</v>
      </c>
      <c r="B360" s="2" t="s">
        <v>35</v>
      </c>
      <c r="C360" s="2" t="s">
        <v>22</v>
      </c>
      <c r="D360" s="2" t="s">
        <v>14</v>
      </c>
      <c r="E360" s="3" t="n">
        <v>0.1388787528469</v>
      </c>
      <c r="F360" s="3" t="n">
        <v>0.1100584671</v>
      </c>
      <c r="G360" s="3" t="n">
        <v>0.0915196797236</v>
      </c>
      <c r="H360" s="3" t="n">
        <v>0.073857315244</v>
      </c>
      <c r="I360" s="3" t="n">
        <v>0.0597014121831</v>
      </c>
      <c r="J360" s="3" t="n">
        <v>0</v>
      </c>
    </row>
    <row r="361" customFormat="false" ht="12.75" hidden="false" customHeight="false" outlineLevel="0" collapsed="false">
      <c r="A361" s="2" t="s">
        <v>11</v>
      </c>
      <c r="B361" s="2" t="s">
        <v>35</v>
      </c>
      <c r="C361" s="2" t="s">
        <v>22</v>
      </c>
      <c r="D361" s="2" t="s">
        <v>18</v>
      </c>
      <c r="E361" s="3" t="n">
        <v>0</v>
      </c>
      <c r="F361" s="3" t="n">
        <v>0</v>
      </c>
      <c r="G361" s="3" t="n">
        <v>0</v>
      </c>
      <c r="H361" s="3" t="n">
        <v>0</v>
      </c>
      <c r="I361" s="3" t="n">
        <v>0</v>
      </c>
      <c r="J361" s="3" t="n">
        <v>0</v>
      </c>
    </row>
    <row r="362" customFormat="false" ht="12.75" hidden="false" customHeight="false" outlineLevel="0" collapsed="false">
      <c r="A362" s="2" t="s">
        <v>11</v>
      </c>
      <c r="B362" s="2" t="s">
        <v>35</v>
      </c>
      <c r="C362" s="2" t="s">
        <v>23</v>
      </c>
      <c r="D362" s="2" t="s">
        <v>20</v>
      </c>
      <c r="E362" s="3" t="n">
        <v>0</v>
      </c>
      <c r="F362" s="3" t="n">
        <v>0</v>
      </c>
      <c r="G362" s="3" t="n">
        <v>0</v>
      </c>
      <c r="H362" s="3" t="n">
        <v>0</v>
      </c>
      <c r="I362" s="3" t="n">
        <v>0</v>
      </c>
      <c r="J362" s="3" t="n">
        <v>0</v>
      </c>
    </row>
    <row r="363" customFormat="false" ht="12.75" hidden="false" customHeight="false" outlineLevel="0" collapsed="false">
      <c r="A363" s="2" t="s">
        <v>11</v>
      </c>
      <c r="B363" s="2" t="s">
        <v>35</v>
      </c>
      <c r="C363" s="2" t="s">
        <v>23</v>
      </c>
      <c r="D363" s="2" t="s">
        <v>13</v>
      </c>
      <c r="E363" s="3" t="n">
        <v>1.919471809615</v>
      </c>
      <c r="F363" s="3" t="n">
        <v>1.9370876942453</v>
      </c>
      <c r="G363" s="3" t="n">
        <v>1.825787918673</v>
      </c>
      <c r="H363" s="3" t="n">
        <v>1.5130586841966</v>
      </c>
      <c r="I363" s="3" t="n">
        <v>1.1957386263651</v>
      </c>
      <c r="J363" s="3" t="n">
        <v>0</v>
      </c>
    </row>
    <row r="364" customFormat="false" ht="12.75" hidden="false" customHeight="false" outlineLevel="0" collapsed="false">
      <c r="A364" s="2" t="s">
        <v>11</v>
      </c>
      <c r="B364" s="2" t="s">
        <v>35</v>
      </c>
      <c r="C364" s="2" t="s">
        <v>23</v>
      </c>
      <c r="D364" s="2" t="s">
        <v>16</v>
      </c>
      <c r="E364" s="3" t="n">
        <v>0</v>
      </c>
      <c r="F364" s="3" t="n">
        <v>0</v>
      </c>
      <c r="G364" s="3" t="n">
        <v>0</v>
      </c>
      <c r="H364" s="3" t="n">
        <v>0</v>
      </c>
      <c r="I364" s="3" t="n">
        <v>0</v>
      </c>
      <c r="J364" s="3" t="n">
        <v>0</v>
      </c>
    </row>
    <row r="365" customFormat="false" ht="12.75" hidden="false" customHeight="false" outlineLevel="0" collapsed="false">
      <c r="A365" s="2" t="s">
        <v>11</v>
      </c>
      <c r="B365" s="2" t="s">
        <v>35</v>
      </c>
      <c r="C365" s="2" t="s">
        <v>23</v>
      </c>
      <c r="D365" s="2" t="s">
        <v>14</v>
      </c>
      <c r="E365" s="3" t="n">
        <v>0</v>
      </c>
      <c r="F365" s="3" t="n">
        <v>0</v>
      </c>
      <c r="G365" s="3" t="n">
        <v>0</v>
      </c>
      <c r="H365" s="3" t="n">
        <v>0</v>
      </c>
      <c r="I365" s="3" t="n">
        <v>0</v>
      </c>
      <c r="J365" s="3" t="n">
        <v>0</v>
      </c>
    </row>
    <row r="366" customFormat="false" ht="12.75" hidden="false" customHeight="false" outlineLevel="0" collapsed="false">
      <c r="A366" s="2" t="s">
        <v>11</v>
      </c>
      <c r="B366" s="2" t="s">
        <v>35</v>
      </c>
      <c r="C366" s="2" t="s">
        <v>23</v>
      </c>
      <c r="D366" s="2" t="s">
        <v>18</v>
      </c>
      <c r="E366" s="3" t="n">
        <v>0</v>
      </c>
      <c r="F366" s="3" t="n">
        <v>0</v>
      </c>
      <c r="G366" s="3" t="n">
        <v>0</v>
      </c>
      <c r="H366" s="3" t="n">
        <v>0</v>
      </c>
      <c r="I366" s="3" t="n">
        <v>0</v>
      </c>
      <c r="J366" s="3" t="n">
        <v>0</v>
      </c>
    </row>
    <row r="367" customFormat="false" ht="12.75" hidden="false" customHeight="false" outlineLevel="0" collapsed="false">
      <c r="A367" s="2" t="s">
        <v>11</v>
      </c>
      <c r="B367" s="2" t="s">
        <v>35</v>
      </c>
      <c r="C367" s="2" t="s">
        <v>24</v>
      </c>
      <c r="D367" s="2" t="s">
        <v>20</v>
      </c>
      <c r="E367" s="3" t="n">
        <v>0.1051996537197</v>
      </c>
      <c r="F367" s="3" t="n">
        <v>0.404651938113</v>
      </c>
      <c r="G367" s="3" t="n">
        <v>0.631026570968</v>
      </c>
      <c r="H367" s="3" t="n">
        <v>0.8050114782826</v>
      </c>
      <c r="I367" s="3" t="n">
        <v>0.8428503358943</v>
      </c>
      <c r="J367" s="3" t="n">
        <v>0</v>
      </c>
    </row>
    <row r="368" customFormat="false" ht="12.75" hidden="false" customHeight="false" outlineLevel="0" collapsed="false">
      <c r="A368" s="2" t="s">
        <v>11</v>
      </c>
      <c r="B368" s="2" t="s">
        <v>35</v>
      </c>
      <c r="C368" s="2" t="s">
        <v>24</v>
      </c>
      <c r="D368" s="2" t="s">
        <v>13</v>
      </c>
      <c r="E368" s="3" t="n">
        <v>1.0896252423622</v>
      </c>
      <c r="F368" s="3" t="n">
        <v>1.57523515434</v>
      </c>
      <c r="G368" s="3" t="n">
        <v>1.8400576619311</v>
      </c>
      <c r="H368" s="3" t="n">
        <v>1.852798946093</v>
      </c>
      <c r="I368" s="3" t="n">
        <v>1.7653137025501</v>
      </c>
      <c r="J368" s="3" t="n">
        <v>0</v>
      </c>
    </row>
    <row r="369" customFormat="false" ht="12.75" hidden="false" customHeight="false" outlineLevel="0" collapsed="false">
      <c r="A369" s="2" t="s">
        <v>11</v>
      </c>
      <c r="B369" s="2" t="s">
        <v>35</v>
      </c>
      <c r="C369" s="2" t="s">
        <v>24</v>
      </c>
      <c r="D369" s="2" t="s">
        <v>16</v>
      </c>
      <c r="E369" s="3" t="n">
        <v>0.4246274886885</v>
      </c>
      <c r="F369" s="3" t="n">
        <v>0.270474242108</v>
      </c>
      <c r="G369" s="3" t="n">
        <v>0.1377263872479</v>
      </c>
      <c r="H369" s="3" t="n">
        <v>0.0361028664088</v>
      </c>
      <c r="I369" s="3" t="n">
        <v>0.0233203985126</v>
      </c>
      <c r="J369" s="3" t="n">
        <v>0</v>
      </c>
    </row>
    <row r="370" customFormat="false" ht="12.75" hidden="false" customHeight="false" outlineLevel="0" collapsed="false">
      <c r="A370" s="2" t="s">
        <v>11</v>
      </c>
      <c r="B370" s="2" t="s">
        <v>35</v>
      </c>
      <c r="C370" s="2" t="s">
        <v>24</v>
      </c>
      <c r="D370" s="2" t="s">
        <v>14</v>
      </c>
      <c r="E370" s="3" t="n">
        <v>2.709090809506</v>
      </c>
      <c r="F370" s="3" t="n">
        <v>2.1155253188834</v>
      </c>
      <c r="G370" s="3" t="n">
        <v>1.5819828956935</v>
      </c>
      <c r="H370" s="3" t="n">
        <v>1.0983582164811</v>
      </c>
      <c r="I370" s="3" t="n">
        <v>0.85693717895</v>
      </c>
      <c r="J370" s="3" t="n">
        <v>0</v>
      </c>
    </row>
    <row r="371" customFormat="false" ht="12.75" hidden="false" customHeight="false" outlineLevel="0" collapsed="false">
      <c r="A371" s="2" t="s">
        <v>11</v>
      </c>
      <c r="B371" s="2" t="s">
        <v>35</v>
      </c>
      <c r="C371" s="2" t="s">
        <v>24</v>
      </c>
      <c r="D371" s="2" t="s">
        <v>18</v>
      </c>
      <c r="E371" s="3" t="n">
        <v>0.099310709571</v>
      </c>
      <c r="F371" s="3" t="n">
        <v>0.1024711134171</v>
      </c>
      <c r="G371" s="3" t="n">
        <v>0.1025119571727</v>
      </c>
      <c r="H371" s="3" t="n">
        <v>0.1003415403525</v>
      </c>
      <c r="I371" s="3" t="n">
        <v>0.0963154207253</v>
      </c>
      <c r="J371" s="3" t="n">
        <v>0</v>
      </c>
    </row>
    <row r="372" customFormat="false" ht="12.75" hidden="false" customHeight="false" outlineLevel="0" collapsed="false">
      <c r="A372" s="2" t="s">
        <v>11</v>
      </c>
      <c r="B372" s="2" t="s">
        <v>35</v>
      </c>
      <c r="C372" s="2" t="s">
        <v>25</v>
      </c>
      <c r="D372" s="2" t="s">
        <v>20</v>
      </c>
      <c r="E372" s="3" t="n">
        <v>0</v>
      </c>
      <c r="F372" s="3" t="n">
        <v>0</v>
      </c>
      <c r="G372" s="3" t="n">
        <v>0</v>
      </c>
      <c r="H372" s="3" t="n">
        <v>0</v>
      </c>
      <c r="I372" s="3" t="n">
        <v>0</v>
      </c>
      <c r="J372" s="3" t="n">
        <v>0</v>
      </c>
    </row>
    <row r="373" customFormat="false" ht="12.75" hidden="false" customHeight="false" outlineLevel="0" collapsed="false">
      <c r="A373" s="2" t="s">
        <v>11</v>
      </c>
      <c r="B373" s="2" t="s">
        <v>35</v>
      </c>
      <c r="C373" s="2" t="s">
        <v>25</v>
      </c>
      <c r="D373" s="2" t="s">
        <v>13</v>
      </c>
      <c r="E373" s="3" t="n">
        <v>0.1369299175553</v>
      </c>
      <c r="F373" s="3" t="n">
        <v>0.1361112305078</v>
      </c>
      <c r="G373" s="3" t="n">
        <v>0.1348397769435</v>
      </c>
      <c r="H373" s="3" t="n">
        <v>0.1314207514387</v>
      </c>
      <c r="I373" s="3" t="n">
        <v>0.1281415444626</v>
      </c>
      <c r="J373" s="3" t="n">
        <v>0</v>
      </c>
    </row>
    <row r="374" customFormat="false" ht="12.75" hidden="false" customHeight="false" outlineLevel="0" collapsed="false">
      <c r="A374" s="2" t="s">
        <v>11</v>
      </c>
      <c r="B374" s="2" t="s">
        <v>35</v>
      </c>
      <c r="C374" s="2" t="s">
        <v>25</v>
      </c>
      <c r="D374" s="2" t="s">
        <v>16</v>
      </c>
      <c r="E374" s="3" t="n">
        <v>0</v>
      </c>
      <c r="F374" s="3" t="n">
        <v>0</v>
      </c>
      <c r="G374" s="3" t="n">
        <v>0</v>
      </c>
      <c r="H374" s="3" t="n">
        <v>0</v>
      </c>
      <c r="I374" s="3" t="n">
        <v>0</v>
      </c>
      <c r="J374" s="3" t="n">
        <v>0</v>
      </c>
    </row>
    <row r="375" customFormat="false" ht="12.75" hidden="false" customHeight="false" outlineLevel="0" collapsed="false">
      <c r="A375" s="2" t="s">
        <v>11</v>
      </c>
      <c r="B375" s="2" t="s">
        <v>35</v>
      </c>
      <c r="C375" s="2" t="s">
        <v>25</v>
      </c>
      <c r="D375" s="2" t="s">
        <v>14</v>
      </c>
      <c r="E375" s="3" t="n">
        <v>0</v>
      </c>
      <c r="F375" s="3" t="n">
        <v>0</v>
      </c>
      <c r="G375" s="3" t="n">
        <v>0</v>
      </c>
      <c r="H375" s="3" t="n">
        <v>0</v>
      </c>
      <c r="I375" s="3" t="n">
        <v>0</v>
      </c>
      <c r="J375" s="3" t="n">
        <v>0</v>
      </c>
    </row>
    <row r="376" customFormat="false" ht="12.75" hidden="false" customHeight="false" outlineLevel="0" collapsed="false">
      <c r="A376" s="2" t="s">
        <v>11</v>
      </c>
      <c r="B376" s="2" t="s">
        <v>35</v>
      </c>
      <c r="C376" s="2" t="s">
        <v>25</v>
      </c>
      <c r="D376" s="2" t="s">
        <v>18</v>
      </c>
      <c r="E376" s="3" t="n">
        <v>0</v>
      </c>
      <c r="F376" s="3" t="n">
        <v>0</v>
      </c>
      <c r="G376" s="3" t="n">
        <v>0</v>
      </c>
      <c r="H376" s="3" t="n">
        <v>0</v>
      </c>
      <c r="I376" s="3" t="n">
        <v>0</v>
      </c>
      <c r="J376" s="3" t="n">
        <v>0</v>
      </c>
    </row>
    <row r="377" customFormat="false" ht="12.75" hidden="false" customHeight="false" outlineLevel="0" collapsed="false">
      <c r="A377" s="2" t="s">
        <v>11</v>
      </c>
      <c r="B377" s="2" t="s">
        <v>35</v>
      </c>
      <c r="C377" s="2" t="s">
        <v>26</v>
      </c>
      <c r="D377" s="2" t="s">
        <v>20</v>
      </c>
      <c r="E377" s="3" t="n">
        <v>0</v>
      </c>
      <c r="F377" s="3" t="n">
        <v>0</v>
      </c>
      <c r="G377" s="3" t="n">
        <v>0</v>
      </c>
      <c r="H377" s="3" t="n">
        <v>0</v>
      </c>
      <c r="I377" s="3" t="n">
        <v>0</v>
      </c>
      <c r="J377" s="3" t="n">
        <v>0</v>
      </c>
    </row>
    <row r="378" customFormat="false" ht="12.75" hidden="false" customHeight="false" outlineLevel="0" collapsed="false">
      <c r="A378" s="2" t="s">
        <v>11</v>
      </c>
      <c r="B378" s="2" t="s">
        <v>35</v>
      </c>
      <c r="C378" s="2" t="s">
        <v>26</v>
      </c>
      <c r="D378" s="2" t="s">
        <v>13</v>
      </c>
      <c r="E378" s="3" t="n">
        <v>1.19329919458</v>
      </c>
      <c r="F378" s="3" t="n">
        <v>1.240522049526</v>
      </c>
      <c r="G378" s="3" t="n">
        <v>1.284889223569</v>
      </c>
      <c r="H378" s="3" t="n">
        <v>1.258844502577</v>
      </c>
      <c r="I378" s="3" t="n">
        <v>1.233901121135</v>
      </c>
      <c r="J378" s="3" t="n">
        <v>0</v>
      </c>
    </row>
    <row r="379" customFormat="false" ht="12.75" hidden="false" customHeight="false" outlineLevel="0" collapsed="false">
      <c r="A379" s="2" t="s">
        <v>11</v>
      </c>
      <c r="B379" s="2" t="s">
        <v>35</v>
      </c>
      <c r="C379" s="2" t="s">
        <v>26</v>
      </c>
      <c r="D379" s="2" t="s">
        <v>16</v>
      </c>
      <c r="E379" s="3" t="n">
        <v>0</v>
      </c>
      <c r="F379" s="3" t="n">
        <v>0</v>
      </c>
      <c r="G379" s="3" t="n">
        <v>0</v>
      </c>
      <c r="H379" s="3" t="n">
        <v>0</v>
      </c>
      <c r="I379" s="3" t="n">
        <v>0</v>
      </c>
      <c r="J379" s="3" t="n">
        <v>0</v>
      </c>
    </row>
    <row r="380" customFormat="false" ht="12.75" hidden="false" customHeight="false" outlineLevel="0" collapsed="false">
      <c r="A380" s="2" t="s">
        <v>11</v>
      </c>
      <c r="B380" s="2" t="s">
        <v>35</v>
      </c>
      <c r="C380" s="2" t="s">
        <v>26</v>
      </c>
      <c r="D380" s="2" t="s">
        <v>14</v>
      </c>
      <c r="E380" s="3" t="n">
        <v>0</v>
      </c>
      <c r="F380" s="3" t="n">
        <v>0</v>
      </c>
      <c r="G380" s="3" t="n">
        <v>0</v>
      </c>
      <c r="H380" s="3" t="n">
        <v>0</v>
      </c>
      <c r="I380" s="3" t="n">
        <v>0</v>
      </c>
      <c r="J380" s="3" t="n">
        <v>0</v>
      </c>
    </row>
    <row r="381" customFormat="false" ht="12.75" hidden="false" customHeight="false" outlineLevel="0" collapsed="false">
      <c r="A381" s="2" t="s">
        <v>11</v>
      </c>
      <c r="B381" s="2" t="s">
        <v>35</v>
      </c>
      <c r="C381" s="2" t="s">
        <v>26</v>
      </c>
      <c r="D381" s="2" t="s">
        <v>18</v>
      </c>
      <c r="E381" s="3" t="n">
        <v>0</v>
      </c>
      <c r="F381" s="3" t="n">
        <v>0</v>
      </c>
      <c r="G381" s="3" t="n">
        <v>0</v>
      </c>
      <c r="H381" s="3" t="n">
        <v>0</v>
      </c>
      <c r="I381" s="3" t="n">
        <v>0</v>
      </c>
      <c r="J381" s="3" t="n">
        <v>0</v>
      </c>
    </row>
    <row r="382" customFormat="false" ht="12.75" hidden="false" customHeight="false" outlineLevel="0" collapsed="false">
      <c r="A382" s="2" t="s">
        <v>11</v>
      </c>
      <c r="B382" s="2" t="s">
        <v>35</v>
      </c>
      <c r="C382" s="2" t="s">
        <v>27</v>
      </c>
      <c r="D382" s="2" t="s">
        <v>20</v>
      </c>
      <c r="E382" s="3" t="n">
        <v>0</v>
      </c>
      <c r="F382" s="3" t="n">
        <v>0</v>
      </c>
      <c r="G382" s="3" t="n">
        <v>0</v>
      </c>
      <c r="H382" s="3" t="n">
        <v>0</v>
      </c>
      <c r="I382" s="3" t="n">
        <v>0</v>
      </c>
      <c r="J382" s="3" t="n">
        <v>0</v>
      </c>
    </row>
    <row r="383" customFormat="false" ht="12.75" hidden="false" customHeight="false" outlineLevel="0" collapsed="false">
      <c r="A383" s="2" t="s">
        <v>11</v>
      </c>
      <c r="B383" s="2" t="s">
        <v>35</v>
      </c>
      <c r="C383" s="2" t="s">
        <v>27</v>
      </c>
      <c r="D383" s="2" t="s">
        <v>13</v>
      </c>
      <c r="E383" s="3" t="n">
        <v>0.2799224409529</v>
      </c>
      <c r="F383" s="3" t="n">
        <v>0.2952833736567</v>
      </c>
      <c r="G383" s="3" t="n">
        <v>0.3093879366606</v>
      </c>
      <c r="H383" s="3" t="n">
        <v>0.3152935377227</v>
      </c>
      <c r="I383" s="3" t="n">
        <v>0.3215541149344</v>
      </c>
      <c r="J383" s="3" t="n">
        <v>0</v>
      </c>
    </row>
    <row r="384" customFormat="false" ht="12.75" hidden="false" customHeight="false" outlineLevel="0" collapsed="false">
      <c r="A384" s="2" t="s">
        <v>11</v>
      </c>
      <c r="B384" s="2" t="s">
        <v>35</v>
      </c>
      <c r="C384" s="2" t="s">
        <v>27</v>
      </c>
      <c r="D384" s="2" t="s">
        <v>16</v>
      </c>
      <c r="E384" s="3" t="n">
        <v>0</v>
      </c>
      <c r="F384" s="3" t="n">
        <v>0</v>
      </c>
      <c r="G384" s="3" t="n">
        <v>0</v>
      </c>
      <c r="H384" s="3" t="n">
        <v>0</v>
      </c>
      <c r="I384" s="3" t="n">
        <v>0</v>
      </c>
      <c r="J384" s="3" t="n">
        <v>0</v>
      </c>
    </row>
    <row r="385" customFormat="false" ht="12.75" hidden="false" customHeight="false" outlineLevel="0" collapsed="false">
      <c r="A385" s="2" t="s">
        <v>11</v>
      </c>
      <c r="B385" s="2" t="s">
        <v>35</v>
      </c>
      <c r="C385" s="2" t="s">
        <v>27</v>
      </c>
      <c r="D385" s="2" t="s">
        <v>14</v>
      </c>
      <c r="E385" s="3" t="n">
        <v>0</v>
      </c>
      <c r="F385" s="3" t="n">
        <v>0</v>
      </c>
      <c r="G385" s="3" t="n">
        <v>0</v>
      </c>
      <c r="H385" s="3" t="n">
        <v>0</v>
      </c>
      <c r="I385" s="3" t="n">
        <v>0</v>
      </c>
      <c r="J385" s="3" t="n">
        <v>0</v>
      </c>
    </row>
    <row r="386" customFormat="false" ht="12.75" hidden="false" customHeight="false" outlineLevel="0" collapsed="false">
      <c r="A386" s="2" t="s">
        <v>11</v>
      </c>
      <c r="B386" s="2" t="s">
        <v>35</v>
      </c>
      <c r="C386" s="2" t="s">
        <v>27</v>
      </c>
      <c r="D386" s="2" t="s">
        <v>18</v>
      </c>
      <c r="E386" s="3" t="n">
        <v>0</v>
      </c>
      <c r="F386" s="3" t="n">
        <v>0</v>
      </c>
      <c r="G386" s="3" t="n">
        <v>0</v>
      </c>
      <c r="H386" s="3" t="n">
        <v>0</v>
      </c>
      <c r="I386" s="3" t="n">
        <v>0</v>
      </c>
      <c r="J386" s="3" t="n">
        <v>0</v>
      </c>
    </row>
    <row r="387" customFormat="false" ht="12.75" hidden="false" customHeight="false" outlineLevel="0" collapsed="false">
      <c r="A387" s="2" t="s">
        <v>11</v>
      </c>
      <c r="B387" s="2" t="s">
        <v>36</v>
      </c>
      <c r="C387" s="2" t="s">
        <v>12</v>
      </c>
      <c r="D387" s="2" t="s">
        <v>20</v>
      </c>
      <c r="E387" s="3" t="n">
        <v>0.191692847162</v>
      </c>
      <c r="F387" s="3" t="n">
        <v>0.1631860475452</v>
      </c>
      <c r="G387" s="3" t="n">
        <v>0.1445469999807</v>
      </c>
      <c r="H387" s="3" t="n">
        <v>0.1228423251851</v>
      </c>
      <c r="I387" s="3" t="n">
        <v>0.1045885132454</v>
      </c>
      <c r="J387" s="3" t="n">
        <v>0</v>
      </c>
    </row>
    <row r="388" customFormat="false" ht="12.75" hidden="false" customHeight="false" outlineLevel="0" collapsed="false">
      <c r="A388" s="2" t="s">
        <v>11</v>
      </c>
      <c r="B388" s="2" t="s">
        <v>36</v>
      </c>
      <c r="C388" s="2" t="s">
        <v>12</v>
      </c>
      <c r="D388" s="2" t="s">
        <v>13</v>
      </c>
      <c r="E388" s="3" t="n">
        <v>0.0250171753583</v>
      </c>
      <c r="F388" s="3" t="n">
        <v>0.4403235599518</v>
      </c>
      <c r="G388" s="3" t="n">
        <v>0.6979321446152</v>
      </c>
      <c r="H388" s="3" t="n">
        <v>0.8487866975462</v>
      </c>
      <c r="I388" s="3" t="n">
        <v>0.9575362503636</v>
      </c>
      <c r="J388" s="3" t="n">
        <v>0</v>
      </c>
    </row>
    <row r="389" customFormat="false" ht="12.75" hidden="false" customHeight="false" outlineLevel="0" collapsed="false">
      <c r="A389" s="2" t="s">
        <v>11</v>
      </c>
      <c r="B389" s="2" t="s">
        <v>36</v>
      </c>
      <c r="C389" s="2" t="s">
        <v>12</v>
      </c>
      <c r="D389" s="2" t="s">
        <v>16</v>
      </c>
      <c r="E389" s="3" t="n">
        <v>1.19253974737</v>
      </c>
      <c r="F389" s="3" t="n">
        <v>0.8613190196867</v>
      </c>
      <c r="G389" s="3" t="n">
        <v>0.6732980846492</v>
      </c>
      <c r="H389" s="3" t="n">
        <v>0.5118111521908</v>
      </c>
      <c r="I389" s="3" t="n">
        <v>0.3904313087072</v>
      </c>
      <c r="J389" s="3" t="n">
        <v>0</v>
      </c>
    </row>
    <row r="390" customFormat="false" ht="12.75" hidden="false" customHeight="false" outlineLevel="0" collapsed="false">
      <c r="A390" s="2" t="s">
        <v>11</v>
      </c>
      <c r="B390" s="2" t="s">
        <v>36</v>
      </c>
      <c r="C390" s="2" t="s">
        <v>12</v>
      </c>
      <c r="D390" s="2" t="s">
        <v>14</v>
      </c>
      <c r="E390" s="3" t="n">
        <v>0.0009098026654</v>
      </c>
      <c r="F390" s="3" t="n">
        <v>0.0007745052194</v>
      </c>
      <c r="G390" s="3" t="n">
        <v>0.0006860428326</v>
      </c>
      <c r="H390" s="3" t="n">
        <v>0.0005830303527</v>
      </c>
      <c r="I390" s="3" t="n">
        <v>0.0004963957086</v>
      </c>
      <c r="J390" s="3" t="n">
        <v>0</v>
      </c>
    </row>
    <row r="391" customFormat="false" ht="12.75" hidden="false" customHeight="false" outlineLevel="0" collapsed="false">
      <c r="A391" s="2" t="s">
        <v>11</v>
      </c>
      <c r="B391" s="2" t="s">
        <v>36</v>
      </c>
      <c r="C391" s="2" t="s">
        <v>12</v>
      </c>
      <c r="D391" s="2" t="s">
        <v>18</v>
      </c>
      <c r="E391" s="3" t="n">
        <v>0</v>
      </c>
      <c r="F391" s="3" t="n">
        <v>0</v>
      </c>
      <c r="G391" s="3" t="n">
        <v>0</v>
      </c>
      <c r="H391" s="3" t="n">
        <v>0</v>
      </c>
      <c r="I391" s="3" t="n">
        <v>0</v>
      </c>
      <c r="J391" s="3" t="n">
        <v>0</v>
      </c>
    </row>
    <row r="392" customFormat="false" ht="12.75" hidden="false" customHeight="false" outlineLevel="0" collapsed="false">
      <c r="A392" s="2" t="s">
        <v>11</v>
      </c>
      <c r="B392" s="2" t="s">
        <v>36</v>
      </c>
      <c r="C392" s="2" t="s">
        <v>17</v>
      </c>
      <c r="D392" s="2" t="s">
        <v>20</v>
      </c>
      <c r="E392" s="3" t="n">
        <v>0</v>
      </c>
      <c r="F392" s="3" t="n">
        <v>0</v>
      </c>
      <c r="G392" s="3" t="n">
        <v>0</v>
      </c>
      <c r="H392" s="3" t="n">
        <v>0</v>
      </c>
      <c r="I392" s="3" t="n">
        <v>0</v>
      </c>
      <c r="J392" s="3" t="n">
        <v>0</v>
      </c>
    </row>
    <row r="393" customFormat="false" ht="12.75" hidden="false" customHeight="false" outlineLevel="0" collapsed="false">
      <c r="A393" s="2" t="s">
        <v>11</v>
      </c>
      <c r="B393" s="2" t="s">
        <v>36</v>
      </c>
      <c r="C393" s="2" t="s">
        <v>17</v>
      </c>
      <c r="D393" s="2" t="s">
        <v>13</v>
      </c>
      <c r="E393" s="3" t="n">
        <v>0.0250171753583</v>
      </c>
      <c r="F393" s="3" t="n">
        <v>0.0277142338412</v>
      </c>
      <c r="G393" s="3" t="n">
        <v>0.0301696840279</v>
      </c>
      <c r="H393" s="3" t="n">
        <v>0.0276067956622</v>
      </c>
      <c r="I393" s="3" t="n">
        <v>0.0252861319948</v>
      </c>
      <c r="J393" s="3" t="n">
        <v>0</v>
      </c>
    </row>
    <row r="394" customFormat="false" ht="12.75" hidden="false" customHeight="false" outlineLevel="0" collapsed="false">
      <c r="A394" s="2" t="s">
        <v>11</v>
      </c>
      <c r="B394" s="2" t="s">
        <v>36</v>
      </c>
      <c r="C394" s="2" t="s">
        <v>17</v>
      </c>
      <c r="D394" s="2" t="s">
        <v>16</v>
      </c>
      <c r="E394" s="3" t="n">
        <v>0</v>
      </c>
      <c r="F394" s="3" t="n">
        <v>0</v>
      </c>
      <c r="G394" s="3" t="n">
        <v>0</v>
      </c>
      <c r="H394" s="3" t="n">
        <v>0</v>
      </c>
      <c r="I394" s="3" t="n">
        <v>0</v>
      </c>
      <c r="J394" s="3" t="n">
        <v>0</v>
      </c>
    </row>
    <row r="395" customFormat="false" ht="12.75" hidden="false" customHeight="false" outlineLevel="0" collapsed="false">
      <c r="A395" s="2" t="s">
        <v>11</v>
      </c>
      <c r="B395" s="2" t="s">
        <v>36</v>
      </c>
      <c r="C395" s="2" t="s">
        <v>17</v>
      </c>
      <c r="D395" s="2" t="s">
        <v>14</v>
      </c>
      <c r="E395" s="3" t="n">
        <v>0</v>
      </c>
      <c r="F395" s="3" t="n">
        <v>0</v>
      </c>
      <c r="G395" s="3" t="n">
        <v>0</v>
      </c>
      <c r="H395" s="3" t="n">
        <v>0</v>
      </c>
      <c r="I395" s="3" t="n">
        <v>0</v>
      </c>
      <c r="J395" s="3" t="n">
        <v>0</v>
      </c>
    </row>
    <row r="396" customFormat="false" ht="12.75" hidden="false" customHeight="false" outlineLevel="0" collapsed="false">
      <c r="A396" s="2" t="s">
        <v>11</v>
      </c>
      <c r="B396" s="2" t="s">
        <v>36</v>
      </c>
      <c r="C396" s="2" t="s">
        <v>17</v>
      </c>
      <c r="D396" s="2" t="s">
        <v>18</v>
      </c>
      <c r="E396" s="3" t="n">
        <v>0</v>
      </c>
      <c r="F396" s="3" t="n">
        <v>0</v>
      </c>
      <c r="G396" s="3" t="n">
        <v>0</v>
      </c>
      <c r="H396" s="3" t="n">
        <v>0</v>
      </c>
      <c r="I396" s="3" t="n">
        <v>0</v>
      </c>
      <c r="J396" s="3" t="n">
        <v>0</v>
      </c>
    </row>
    <row r="397" customFormat="false" ht="12.75" hidden="false" customHeight="false" outlineLevel="0" collapsed="false">
      <c r="A397" s="2" t="s">
        <v>11</v>
      </c>
      <c r="B397" s="2" t="s">
        <v>36</v>
      </c>
      <c r="C397" s="2" t="s">
        <v>19</v>
      </c>
      <c r="D397" s="2" t="s">
        <v>20</v>
      </c>
      <c r="E397" s="3" t="n">
        <v>0.17996171144</v>
      </c>
      <c r="F397" s="3" t="n">
        <v>0.1534518004752</v>
      </c>
      <c r="G397" s="3" t="n">
        <v>0.1837891744573</v>
      </c>
      <c r="H397" s="3" t="n">
        <v>0.3254599521992</v>
      </c>
      <c r="I397" s="3" t="n">
        <v>0.5539644918033</v>
      </c>
      <c r="J397" s="3" t="n">
        <v>0</v>
      </c>
    </row>
    <row r="398" customFormat="false" ht="12.75" hidden="false" customHeight="false" outlineLevel="0" collapsed="false">
      <c r="A398" s="2" t="s">
        <v>11</v>
      </c>
      <c r="B398" s="2" t="s">
        <v>36</v>
      </c>
      <c r="C398" s="2" t="s">
        <v>19</v>
      </c>
      <c r="D398" s="2" t="s">
        <v>13</v>
      </c>
      <c r="E398" s="3" t="n">
        <v>0.333775946952</v>
      </c>
      <c r="F398" s="3" t="n">
        <v>0.2522755999402</v>
      </c>
      <c r="G398" s="3" t="n">
        <v>0.1807109959808</v>
      </c>
      <c r="H398" s="3" t="n">
        <v>0.1166535710619</v>
      </c>
      <c r="I398" s="3" t="n">
        <v>0.0648518641227</v>
      </c>
      <c r="J398" s="3" t="n">
        <v>0</v>
      </c>
    </row>
    <row r="399" customFormat="false" ht="12.75" hidden="false" customHeight="false" outlineLevel="0" collapsed="false">
      <c r="A399" s="2" t="s">
        <v>11</v>
      </c>
      <c r="B399" s="2" t="s">
        <v>36</v>
      </c>
      <c r="C399" s="2" t="s">
        <v>19</v>
      </c>
      <c r="D399" s="2" t="s">
        <v>16</v>
      </c>
      <c r="E399" s="3" t="n">
        <v>1.16208350496</v>
      </c>
      <c r="F399" s="3" t="n">
        <v>0.869831632134</v>
      </c>
      <c r="G399" s="3" t="n">
        <v>0.5987994491672</v>
      </c>
      <c r="H399" s="3" t="n">
        <v>0.3652186312517</v>
      </c>
      <c r="I399" s="3" t="n">
        <v>0.1564824548041</v>
      </c>
      <c r="J399" s="3" t="n">
        <v>0</v>
      </c>
    </row>
    <row r="400" customFormat="false" ht="12.75" hidden="false" customHeight="false" outlineLevel="0" collapsed="false">
      <c r="A400" s="2" t="s">
        <v>11</v>
      </c>
      <c r="B400" s="2" t="s">
        <v>36</v>
      </c>
      <c r="C400" s="2" t="s">
        <v>19</v>
      </c>
      <c r="D400" s="2" t="s">
        <v>14</v>
      </c>
      <c r="E400" s="3" t="n">
        <v>1.66818313171</v>
      </c>
      <c r="F400" s="3" t="n">
        <v>2.1800449409436</v>
      </c>
      <c r="G400" s="3" t="n">
        <v>2.3129189881666</v>
      </c>
      <c r="H400" s="3" t="n">
        <v>2.2244825329033</v>
      </c>
      <c r="I400" s="3" t="n">
        <v>1.9315324112691</v>
      </c>
      <c r="J400" s="3" t="n">
        <v>0</v>
      </c>
    </row>
    <row r="401" customFormat="false" ht="12.75" hidden="false" customHeight="false" outlineLevel="0" collapsed="false">
      <c r="A401" s="2" t="s">
        <v>11</v>
      </c>
      <c r="B401" s="2" t="s">
        <v>36</v>
      </c>
      <c r="C401" s="2" t="s">
        <v>19</v>
      </c>
      <c r="D401" s="2" t="s">
        <v>18</v>
      </c>
      <c r="E401" s="3" t="n">
        <v>0.19113531612</v>
      </c>
      <c r="F401" s="3" t="n">
        <v>0.1559575693311</v>
      </c>
      <c r="G401" s="3" t="n">
        <v>0.1262644125656</v>
      </c>
      <c r="H401" s="3" t="n">
        <v>0.1668580387959</v>
      </c>
      <c r="I401" s="3" t="n">
        <v>0.2879423633666</v>
      </c>
      <c r="J401" s="3" t="n">
        <v>0</v>
      </c>
    </row>
    <row r="402" customFormat="false" ht="12.75" hidden="false" customHeight="false" outlineLevel="0" collapsed="false">
      <c r="A402" s="2" t="s">
        <v>11</v>
      </c>
      <c r="B402" s="2" t="s">
        <v>36</v>
      </c>
      <c r="C402" s="2" t="s">
        <v>21</v>
      </c>
      <c r="D402" s="2" t="s">
        <v>20</v>
      </c>
      <c r="E402" s="3" t="n">
        <v>0</v>
      </c>
      <c r="F402" s="3" t="n">
        <v>0</v>
      </c>
      <c r="G402" s="3" t="n">
        <v>0</v>
      </c>
      <c r="H402" s="3" t="n">
        <v>0</v>
      </c>
      <c r="I402" s="3" t="n">
        <v>0</v>
      </c>
      <c r="J402" s="3" t="n">
        <v>0</v>
      </c>
    </row>
    <row r="403" customFormat="false" ht="12.75" hidden="false" customHeight="false" outlineLevel="0" collapsed="false">
      <c r="A403" s="2" t="s">
        <v>11</v>
      </c>
      <c r="B403" s="2" t="s">
        <v>36</v>
      </c>
      <c r="C403" s="2" t="s">
        <v>21</v>
      </c>
      <c r="D403" s="2" t="s">
        <v>13</v>
      </c>
      <c r="E403" s="3" t="n">
        <v>0.1500985703121</v>
      </c>
      <c r="F403" s="3" t="n">
        <v>0.1455356873113</v>
      </c>
      <c r="G403" s="3" t="n">
        <v>0.1407025515381</v>
      </c>
      <c r="H403" s="3" t="n">
        <v>0.1314347140994</v>
      </c>
      <c r="I403" s="3" t="n">
        <v>0.1289842188649</v>
      </c>
      <c r="J403" s="3" t="n">
        <v>0</v>
      </c>
    </row>
    <row r="404" customFormat="false" ht="12.75" hidden="false" customHeight="false" outlineLevel="0" collapsed="false">
      <c r="A404" s="2" t="s">
        <v>11</v>
      </c>
      <c r="B404" s="2" t="s">
        <v>36</v>
      </c>
      <c r="C404" s="2" t="s">
        <v>21</v>
      </c>
      <c r="D404" s="2" t="s">
        <v>16</v>
      </c>
      <c r="E404" s="3" t="n">
        <v>0</v>
      </c>
      <c r="F404" s="3" t="n">
        <v>0</v>
      </c>
      <c r="G404" s="3" t="n">
        <v>0</v>
      </c>
      <c r="H404" s="3" t="n">
        <v>0</v>
      </c>
      <c r="I404" s="3" t="n">
        <v>0</v>
      </c>
      <c r="J404" s="3" t="n">
        <v>0</v>
      </c>
    </row>
    <row r="405" customFormat="false" ht="12.75" hidden="false" customHeight="false" outlineLevel="0" collapsed="false">
      <c r="A405" s="2" t="s">
        <v>11</v>
      </c>
      <c r="B405" s="2" t="s">
        <v>36</v>
      </c>
      <c r="C405" s="2" t="s">
        <v>21</v>
      </c>
      <c r="D405" s="2" t="s">
        <v>14</v>
      </c>
      <c r="E405" s="3" t="n">
        <v>0</v>
      </c>
      <c r="F405" s="3" t="n">
        <v>0</v>
      </c>
      <c r="G405" s="3" t="n">
        <v>0</v>
      </c>
      <c r="H405" s="3" t="n">
        <v>0</v>
      </c>
      <c r="I405" s="3" t="n">
        <v>0</v>
      </c>
      <c r="J405" s="3" t="n">
        <v>0</v>
      </c>
    </row>
    <row r="406" customFormat="false" ht="12.75" hidden="false" customHeight="false" outlineLevel="0" collapsed="false">
      <c r="A406" s="2" t="s">
        <v>11</v>
      </c>
      <c r="B406" s="2" t="s">
        <v>36</v>
      </c>
      <c r="C406" s="2" t="s">
        <v>21</v>
      </c>
      <c r="D406" s="2" t="s">
        <v>18</v>
      </c>
      <c r="E406" s="3" t="n">
        <v>0</v>
      </c>
      <c r="F406" s="3" t="n">
        <v>0</v>
      </c>
      <c r="G406" s="3" t="n">
        <v>0</v>
      </c>
      <c r="H406" s="3" t="n">
        <v>0</v>
      </c>
      <c r="I406" s="3" t="n">
        <v>0</v>
      </c>
      <c r="J406" s="3" t="n">
        <v>0</v>
      </c>
    </row>
    <row r="407" customFormat="false" ht="12.75" hidden="false" customHeight="false" outlineLevel="0" collapsed="false">
      <c r="A407" s="2" t="s">
        <v>11</v>
      </c>
      <c r="B407" s="2" t="s">
        <v>36</v>
      </c>
      <c r="C407" s="2" t="s">
        <v>22</v>
      </c>
      <c r="D407" s="2" t="s">
        <v>20</v>
      </c>
      <c r="E407" s="3" t="n">
        <v>0.0298014363624</v>
      </c>
      <c r="F407" s="3" t="n">
        <v>0.0201268643311</v>
      </c>
      <c r="G407" s="3" t="n">
        <v>0.0147360868709</v>
      </c>
      <c r="H407" s="3" t="n">
        <v>0.0105834143803</v>
      </c>
      <c r="I407" s="3" t="n">
        <v>0.0076263661213</v>
      </c>
      <c r="J407" s="3" t="n">
        <v>0</v>
      </c>
    </row>
    <row r="408" customFormat="false" ht="12.75" hidden="false" customHeight="false" outlineLevel="0" collapsed="false">
      <c r="A408" s="2" t="s">
        <v>11</v>
      </c>
      <c r="B408" s="2" t="s">
        <v>36</v>
      </c>
      <c r="C408" s="2" t="s">
        <v>22</v>
      </c>
      <c r="D408" s="2" t="s">
        <v>13</v>
      </c>
      <c r="E408" s="3" t="n">
        <v>0.087650236307</v>
      </c>
      <c r="F408" s="3" t="n">
        <v>0.1201874862454</v>
      </c>
      <c r="G408" s="3" t="n">
        <v>0.1410101323216</v>
      </c>
      <c r="H408" s="3" t="n">
        <v>0.1509389248841</v>
      </c>
      <c r="I408" s="3" t="n">
        <v>0.1575676963997</v>
      </c>
      <c r="J408" s="3" t="n">
        <v>0</v>
      </c>
    </row>
    <row r="409" customFormat="false" ht="12.75" hidden="false" customHeight="false" outlineLevel="0" collapsed="false">
      <c r="A409" s="2" t="s">
        <v>11</v>
      </c>
      <c r="B409" s="2" t="s">
        <v>36</v>
      </c>
      <c r="C409" s="2" t="s">
        <v>22</v>
      </c>
      <c r="D409" s="2" t="s">
        <v>16</v>
      </c>
      <c r="E409" s="3" t="n">
        <v>0</v>
      </c>
      <c r="F409" s="3" t="n">
        <v>0</v>
      </c>
      <c r="G409" s="3" t="n">
        <v>0</v>
      </c>
      <c r="H409" s="3" t="n">
        <v>0</v>
      </c>
      <c r="I409" s="3" t="n">
        <v>0</v>
      </c>
      <c r="J409" s="3" t="n">
        <v>0</v>
      </c>
    </row>
    <row r="410" customFormat="false" ht="12.75" hidden="false" customHeight="false" outlineLevel="0" collapsed="false">
      <c r="A410" s="2" t="s">
        <v>11</v>
      </c>
      <c r="B410" s="2" t="s">
        <v>36</v>
      </c>
      <c r="C410" s="2" t="s">
        <v>22</v>
      </c>
      <c r="D410" s="2" t="s">
        <v>14</v>
      </c>
      <c r="E410" s="3" t="n">
        <v>0.0917136604793</v>
      </c>
      <c r="F410" s="3" t="n">
        <v>0.0724563933924</v>
      </c>
      <c r="G410" s="3" t="n">
        <v>0.060021563825</v>
      </c>
      <c r="H410" s="3" t="n">
        <v>0.0483107878844</v>
      </c>
      <c r="I410" s="3" t="n">
        <v>0.0389550116263</v>
      </c>
      <c r="J410" s="3" t="n">
        <v>0</v>
      </c>
    </row>
    <row r="411" customFormat="false" ht="12.75" hidden="false" customHeight="false" outlineLevel="0" collapsed="false">
      <c r="A411" s="2" t="s">
        <v>11</v>
      </c>
      <c r="B411" s="2" t="s">
        <v>36</v>
      </c>
      <c r="C411" s="2" t="s">
        <v>22</v>
      </c>
      <c r="D411" s="2" t="s">
        <v>18</v>
      </c>
      <c r="E411" s="3" t="n">
        <v>0</v>
      </c>
      <c r="F411" s="3" t="n">
        <v>0</v>
      </c>
      <c r="G411" s="3" t="n">
        <v>0</v>
      </c>
      <c r="H411" s="3" t="n">
        <v>0</v>
      </c>
      <c r="I411" s="3" t="n">
        <v>0</v>
      </c>
      <c r="J411" s="3" t="n">
        <v>0</v>
      </c>
    </row>
    <row r="412" customFormat="false" ht="12.75" hidden="false" customHeight="false" outlineLevel="0" collapsed="false">
      <c r="A412" s="2" t="s">
        <v>11</v>
      </c>
      <c r="B412" s="2" t="s">
        <v>36</v>
      </c>
      <c r="C412" s="2" t="s">
        <v>23</v>
      </c>
      <c r="D412" s="2" t="s">
        <v>20</v>
      </c>
      <c r="E412" s="3" t="n">
        <v>0</v>
      </c>
      <c r="F412" s="3" t="n">
        <v>0</v>
      </c>
      <c r="G412" s="3" t="n">
        <v>0</v>
      </c>
      <c r="H412" s="3" t="n">
        <v>0</v>
      </c>
      <c r="I412" s="3" t="n">
        <v>0</v>
      </c>
      <c r="J412" s="3" t="n">
        <v>0</v>
      </c>
    </row>
    <row r="413" customFormat="false" ht="12.75" hidden="false" customHeight="false" outlineLevel="0" collapsed="false">
      <c r="A413" s="2" t="s">
        <v>11</v>
      </c>
      <c r="B413" s="2" t="s">
        <v>36</v>
      </c>
      <c r="C413" s="2" t="s">
        <v>23</v>
      </c>
      <c r="D413" s="2" t="s">
        <v>13</v>
      </c>
      <c r="E413" s="3" t="n">
        <v>1.601051479647</v>
      </c>
      <c r="F413" s="3" t="n">
        <v>1.6143077179898</v>
      </c>
      <c r="G413" s="3" t="n">
        <v>1.5248062023448</v>
      </c>
      <c r="H413" s="3" t="n">
        <v>1.2646947283608</v>
      </c>
      <c r="I413" s="3" t="n">
        <v>1.0017312090007</v>
      </c>
      <c r="J413" s="3" t="n">
        <v>0</v>
      </c>
    </row>
    <row r="414" customFormat="false" ht="12.75" hidden="false" customHeight="false" outlineLevel="0" collapsed="false">
      <c r="A414" s="2" t="s">
        <v>11</v>
      </c>
      <c r="B414" s="2" t="s">
        <v>36</v>
      </c>
      <c r="C414" s="2" t="s">
        <v>23</v>
      </c>
      <c r="D414" s="2" t="s">
        <v>16</v>
      </c>
      <c r="E414" s="3" t="n">
        <v>0</v>
      </c>
      <c r="F414" s="3" t="n">
        <v>0</v>
      </c>
      <c r="G414" s="3" t="n">
        <v>0</v>
      </c>
      <c r="H414" s="3" t="n">
        <v>0</v>
      </c>
      <c r="I414" s="3" t="n">
        <v>0</v>
      </c>
      <c r="J414" s="3" t="n">
        <v>0</v>
      </c>
    </row>
    <row r="415" customFormat="false" ht="12.75" hidden="false" customHeight="false" outlineLevel="0" collapsed="false">
      <c r="A415" s="2" t="s">
        <v>11</v>
      </c>
      <c r="B415" s="2" t="s">
        <v>36</v>
      </c>
      <c r="C415" s="2" t="s">
        <v>23</v>
      </c>
      <c r="D415" s="2" t="s">
        <v>14</v>
      </c>
      <c r="E415" s="3" t="n">
        <v>0</v>
      </c>
      <c r="F415" s="3" t="n">
        <v>0</v>
      </c>
      <c r="G415" s="3" t="n">
        <v>0</v>
      </c>
      <c r="H415" s="3" t="n">
        <v>0</v>
      </c>
      <c r="I415" s="3" t="n">
        <v>0</v>
      </c>
      <c r="J415" s="3" t="n">
        <v>0</v>
      </c>
    </row>
    <row r="416" customFormat="false" ht="12.75" hidden="false" customHeight="false" outlineLevel="0" collapsed="false">
      <c r="A416" s="2" t="s">
        <v>11</v>
      </c>
      <c r="B416" s="2" t="s">
        <v>36</v>
      </c>
      <c r="C416" s="2" t="s">
        <v>23</v>
      </c>
      <c r="D416" s="2" t="s">
        <v>18</v>
      </c>
      <c r="E416" s="3" t="n">
        <v>0</v>
      </c>
      <c r="F416" s="3" t="n">
        <v>0</v>
      </c>
      <c r="G416" s="3" t="n">
        <v>0</v>
      </c>
      <c r="H416" s="3" t="n">
        <v>0</v>
      </c>
      <c r="I416" s="3" t="n">
        <v>0</v>
      </c>
      <c r="J416" s="3" t="n">
        <v>0</v>
      </c>
    </row>
    <row r="417" customFormat="false" ht="12.75" hidden="false" customHeight="false" outlineLevel="0" collapsed="false">
      <c r="A417" s="2" t="s">
        <v>11</v>
      </c>
      <c r="B417" s="2" t="s">
        <v>36</v>
      </c>
      <c r="C417" s="2" t="s">
        <v>24</v>
      </c>
      <c r="D417" s="2" t="s">
        <v>20</v>
      </c>
      <c r="E417" s="3" t="n">
        <v>0.0221307897886</v>
      </c>
      <c r="F417" s="3" t="n">
        <v>0.0509468384518</v>
      </c>
      <c r="G417" s="3" t="n">
        <v>0.0717250440461</v>
      </c>
      <c r="H417" s="3" t="n">
        <v>0.086509092403</v>
      </c>
      <c r="I417" s="3" t="n">
        <v>0.0876502637297</v>
      </c>
      <c r="J417" s="3" t="n">
        <v>0</v>
      </c>
    </row>
    <row r="418" customFormat="false" ht="12.75" hidden="false" customHeight="false" outlineLevel="0" collapsed="false">
      <c r="A418" s="2" t="s">
        <v>11</v>
      </c>
      <c r="B418" s="2" t="s">
        <v>36</v>
      </c>
      <c r="C418" s="2" t="s">
        <v>24</v>
      </c>
      <c r="D418" s="2" t="s">
        <v>13</v>
      </c>
      <c r="E418" s="3" t="n">
        <v>0.1292097172634</v>
      </c>
      <c r="F418" s="3" t="n">
        <v>0.1701377661471</v>
      </c>
      <c r="G418" s="3" t="n">
        <v>0.1906214588709</v>
      </c>
      <c r="H418" s="3" t="n">
        <v>0.1869326206362</v>
      </c>
      <c r="I418" s="3" t="n">
        <v>0.1772664031165</v>
      </c>
      <c r="J418" s="3" t="n">
        <v>0</v>
      </c>
    </row>
    <row r="419" customFormat="false" ht="12.75" hidden="false" customHeight="false" outlineLevel="0" collapsed="false">
      <c r="A419" s="2" t="s">
        <v>11</v>
      </c>
      <c r="B419" s="2" t="s">
        <v>36</v>
      </c>
      <c r="C419" s="2" t="s">
        <v>24</v>
      </c>
      <c r="D419" s="2" t="s">
        <v>16</v>
      </c>
      <c r="E419" s="3" t="n">
        <v>0.1767068899214</v>
      </c>
      <c r="F419" s="3" t="n">
        <v>0.1129592584183</v>
      </c>
      <c r="G419" s="3" t="n">
        <v>0.0575866775326</v>
      </c>
      <c r="H419" s="3" t="n">
        <v>0.01465564539</v>
      </c>
      <c r="I419" s="3" t="n">
        <v>0.0093193083871</v>
      </c>
      <c r="J419" s="3" t="n">
        <v>0</v>
      </c>
    </row>
    <row r="420" customFormat="false" ht="12.75" hidden="false" customHeight="false" outlineLevel="0" collapsed="false">
      <c r="A420" s="2" t="s">
        <v>11</v>
      </c>
      <c r="B420" s="2" t="s">
        <v>36</v>
      </c>
      <c r="C420" s="2" t="s">
        <v>24</v>
      </c>
      <c r="D420" s="2" t="s">
        <v>14</v>
      </c>
      <c r="E420" s="3" t="n">
        <v>0.1531864809484</v>
      </c>
      <c r="F420" s="3" t="n">
        <v>0.131725267833</v>
      </c>
      <c r="G420" s="3" t="n">
        <v>0.1113784858945</v>
      </c>
      <c r="H420" s="3" t="n">
        <v>0.0894082741466</v>
      </c>
      <c r="I420" s="3" t="n">
        <v>0.0692110450042</v>
      </c>
      <c r="J420" s="3" t="n">
        <v>0</v>
      </c>
    </row>
    <row r="421" customFormat="false" ht="12.75" hidden="false" customHeight="false" outlineLevel="0" collapsed="false">
      <c r="A421" s="2" t="s">
        <v>11</v>
      </c>
      <c r="B421" s="2" t="s">
        <v>36</v>
      </c>
      <c r="C421" s="2" t="s">
        <v>24</v>
      </c>
      <c r="D421" s="2" t="s">
        <v>18</v>
      </c>
      <c r="E421" s="3" t="n">
        <v>0.0237255518203</v>
      </c>
      <c r="F421" s="3" t="n">
        <v>0.024594414907</v>
      </c>
      <c r="G421" s="3" t="n">
        <v>0.0244837636313</v>
      </c>
      <c r="H421" s="3" t="n">
        <v>0.0236155564881</v>
      </c>
      <c r="I421" s="3" t="n">
        <v>0.0223936317782</v>
      </c>
      <c r="J421" s="3" t="n">
        <v>0</v>
      </c>
    </row>
    <row r="422" customFormat="false" ht="12.75" hidden="false" customHeight="false" outlineLevel="0" collapsed="false">
      <c r="A422" s="2" t="s">
        <v>11</v>
      </c>
      <c r="B422" s="2" t="s">
        <v>36</v>
      </c>
      <c r="C422" s="2" t="s">
        <v>25</v>
      </c>
      <c r="D422" s="2" t="s">
        <v>20</v>
      </c>
      <c r="E422" s="3" t="n">
        <v>0</v>
      </c>
      <c r="F422" s="3" t="n">
        <v>0</v>
      </c>
      <c r="G422" s="3" t="n">
        <v>0</v>
      </c>
      <c r="H422" s="3" t="n">
        <v>0</v>
      </c>
      <c r="I422" s="3" t="n">
        <v>0</v>
      </c>
      <c r="J422" s="3" t="n">
        <v>0</v>
      </c>
    </row>
    <row r="423" customFormat="false" ht="12.75" hidden="false" customHeight="false" outlineLevel="0" collapsed="false">
      <c r="A423" s="2" t="s">
        <v>11</v>
      </c>
      <c r="B423" s="2" t="s">
        <v>36</v>
      </c>
      <c r="C423" s="2" t="s">
        <v>25</v>
      </c>
      <c r="D423" s="2" t="s">
        <v>13</v>
      </c>
      <c r="E423" s="3" t="n">
        <v>0.250171753583</v>
      </c>
      <c r="F423" s="3" t="n">
        <v>0.2472638872352</v>
      </c>
      <c r="G423" s="3" t="n">
        <v>0.2436030641136</v>
      </c>
      <c r="H423" s="3" t="n">
        <v>0.2365669695236</v>
      </c>
      <c r="I423" s="3" t="n">
        <v>0.2298461107931</v>
      </c>
      <c r="J423" s="3" t="n">
        <v>0</v>
      </c>
    </row>
    <row r="424" customFormat="false" ht="12.75" hidden="false" customHeight="false" outlineLevel="0" collapsed="false">
      <c r="A424" s="2" t="s">
        <v>11</v>
      </c>
      <c r="B424" s="2" t="s">
        <v>36</v>
      </c>
      <c r="C424" s="2" t="s">
        <v>25</v>
      </c>
      <c r="D424" s="2" t="s">
        <v>16</v>
      </c>
      <c r="E424" s="3" t="n">
        <v>0</v>
      </c>
      <c r="F424" s="3" t="n">
        <v>0</v>
      </c>
      <c r="G424" s="3" t="n">
        <v>0</v>
      </c>
      <c r="H424" s="3" t="n">
        <v>0</v>
      </c>
      <c r="I424" s="3" t="n">
        <v>0</v>
      </c>
      <c r="J424" s="3" t="n">
        <v>0</v>
      </c>
    </row>
    <row r="425" customFormat="false" ht="12.75" hidden="false" customHeight="false" outlineLevel="0" collapsed="false">
      <c r="A425" s="2" t="s">
        <v>11</v>
      </c>
      <c r="B425" s="2" t="s">
        <v>36</v>
      </c>
      <c r="C425" s="2" t="s">
        <v>25</v>
      </c>
      <c r="D425" s="2" t="s">
        <v>14</v>
      </c>
      <c r="E425" s="3" t="n">
        <v>0</v>
      </c>
      <c r="F425" s="3" t="n">
        <v>0</v>
      </c>
      <c r="G425" s="3" t="n">
        <v>0</v>
      </c>
      <c r="H425" s="3" t="n">
        <v>0</v>
      </c>
      <c r="I425" s="3" t="n">
        <v>0</v>
      </c>
      <c r="J425" s="3" t="n">
        <v>0</v>
      </c>
    </row>
    <row r="426" customFormat="false" ht="12.75" hidden="false" customHeight="false" outlineLevel="0" collapsed="false">
      <c r="A426" s="2" t="s">
        <v>11</v>
      </c>
      <c r="B426" s="2" t="s">
        <v>36</v>
      </c>
      <c r="C426" s="2" t="s">
        <v>25</v>
      </c>
      <c r="D426" s="2" t="s">
        <v>18</v>
      </c>
      <c r="E426" s="3" t="n">
        <v>0</v>
      </c>
      <c r="F426" s="3" t="n">
        <v>0</v>
      </c>
      <c r="G426" s="3" t="n">
        <v>0</v>
      </c>
      <c r="H426" s="3" t="n">
        <v>0</v>
      </c>
      <c r="I426" s="3" t="n">
        <v>0</v>
      </c>
      <c r="J426" s="3" t="n">
        <v>0</v>
      </c>
    </row>
    <row r="427" customFormat="false" ht="12.75" hidden="false" customHeight="false" outlineLevel="0" collapsed="false">
      <c r="A427" s="2" t="s">
        <v>11</v>
      </c>
      <c r="B427" s="2" t="s">
        <v>36</v>
      </c>
      <c r="C427" s="2" t="s">
        <v>27</v>
      </c>
      <c r="D427" s="2" t="s">
        <v>20</v>
      </c>
      <c r="E427" s="3" t="n">
        <v>0</v>
      </c>
      <c r="F427" s="3" t="n">
        <v>0</v>
      </c>
      <c r="G427" s="3" t="n">
        <v>0</v>
      </c>
      <c r="H427" s="3" t="n">
        <v>0</v>
      </c>
      <c r="I427" s="3" t="n">
        <v>0</v>
      </c>
      <c r="J427" s="3" t="n">
        <v>0</v>
      </c>
    </row>
    <row r="428" customFormat="false" ht="12.75" hidden="false" customHeight="false" outlineLevel="0" collapsed="false">
      <c r="A428" s="2" t="s">
        <v>11</v>
      </c>
      <c r="B428" s="2" t="s">
        <v>36</v>
      </c>
      <c r="C428" s="2" t="s">
        <v>27</v>
      </c>
      <c r="D428" s="2" t="s">
        <v>13</v>
      </c>
      <c r="E428" s="3" t="n">
        <v>0.375246455724</v>
      </c>
      <c r="F428" s="3" t="n">
        <v>0.3921131972168</v>
      </c>
      <c r="G428" s="3" t="n">
        <v>0.4078213304407</v>
      </c>
      <c r="H428" s="3" t="n">
        <v>0.4138470243433</v>
      </c>
      <c r="I428" s="3" t="n">
        <v>0.4201802962736</v>
      </c>
      <c r="J428" s="3" t="n">
        <v>0</v>
      </c>
    </row>
    <row r="429" customFormat="false" ht="12.75" hidden="false" customHeight="false" outlineLevel="0" collapsed="false">
      <c r="A429" s="2" t="s">
        <v>11</v>
      </c>
      <c r="B429" s="2" t="s">
        <v>36</v>
      </c>
      <c r="C429" s="2" t="s">
        <v>27</v>
      </c>
      <c r="D429" s="2" t="s">
        <v>16</v>
      </c>
      <c r="E429" s="3" t="n">
        <v>0</v>
      </c>
      <c r="F429" s="3" t="n">
        <v>0</v>
      </c>
      <c r="G429" s="3" t="n">
        <v>0</v>
      </c>
      <c r="H429" s="3" t="n">
        <v>0</v>
      </c>
      <c r="I429" s="3" t="n">
        <v>0</v>
      </c>
      <c r="J429" s="3" t="n">
        <v>0</v>
      </c>
    </row>
    <row r="430" customFormat="false" ht="12.75" hidden="false" customHeight="false" outlineLevel="0" collapsed="false">
      <c r="A430" s="2" t="s">
        <v>11</v>
      </c>
      <c r="B430" s="2" t="s">
        <v>36</v>
      </c>
      <c r="C430" s="2" t="s">
        <v>27</v>
      </c>
      <c r="D430" s="2" t="s">
        <v>14</v>
      </c>
      <c r="E430" s="3" t="n">
        <v>0</v>
      </c>
      <c r="F430" s="3" t="n">
        <v>0</v>
      </c>
      <c r="G430" s="3" t="n">
        <v>0</v>
      </c>
      <c r="H430" s="3" t="n">
        <v>0</v>
      </c>
      <c r="I430" s="3" t="n">
        <v>0</v>
      </c>
      <c r="J430" s="3" t="n">
        <v>0</v>
      </c>
    </row>
    <row r="431" customFormat="false" ht="12.75" hidden="false" customHeight="false" outlineLevel="0" collapsed="false">
      <c r="A431" s="2" t="s">
        <v>11</v>
      </c>
      <c r="B431" s="2" t="s">
        <v>36</v>
      </c>
      <c r="C431" s="2" t="s">
        <v>27</v>
      </c>
      <c r="D431" s="2" t="s">
        <v>18</v>
      </c>
      <c r="E431" s="3" t="n">
        <v>0</v>
      </c>
      <c r="F431" s="3" t="n">
        <v>0</v>
      </c>
      <c r="G431" s="3" t="n">
        <v>0</v>
      </c>
      <c r="H431" s="3" t="n">
        <v>0</v>
      </c>
      <c r="I431" s="3" t="n">
        <v>0</v>
      </c>
      <c r="J431" s="3" t="n">
        <v>0</v>
      </c>
    </row>
    <row r="449" customFormat="false" ht="12.75" hidden="false" customHeight="false" outlineLevel="0" collapsed="false">
      <c r="A449" s="0" t="s">
        <v>37</v>
      </c>
    </row>
    <row r="450" customFormat="false" ht="12.75" hidden="false" customHeight="false" outlineLevel="0" collapsed="false">
      <c r="A450" s="1" t="s">
        <v>0</v>
      </c>
      <c r="B450" s="1" t="s">
        <v>38</v>
      </c>
      <c r="C450" s="1" t="s">
        <v>39</v>
      </c>
      <c r="D450" s="1" t="s">
        <v>40</v>
      </c>
      <c r="E450" s="1" t="s">
        <v>41</v>
      </c>
      <c r="F450" s="1" t="s">
        <v>42</v>
      </c>
      <c r="G450" s="1" t="s">
        <v>43</v>
      </c>
      <c r="H450" s="1" t="s">
        <v>44</v>
      </c>
      <c r="I450" s="8"/>
      <c r="J450" s="8"/>
    </row>
    <row r="451" customFormat="false" ht="13.4" hidden="false" customHeight="false" outlineLevel="0" collapsed="false">
      <c r="A451" s="2" t="s">
        <v>11</v>
      </c>
      <c r="B451" s="2" t="s">
        <v>45</v>
      </c>
      <c r="C451" s="2" t="s">
        <v>19</v>
      </c>
      <c r="D451" s="3" t="n">
        <v>0.6906250364843</v>
      </c>
      <c r="E451" s="3" t="n">
        <v>6.7856104909371</v>
      </c>
      <c r="F451" s="3" t="n">
        <v>3.9803818114304</v>
      </c>
      <c r="G451" s="3" t="n">
        <v>16.3101477708169</v>
      </c>
      <c r="H451" s="3" t="n">
        <v>2.3675569808618</v>
      </c>
    </row>
    <row r="452" customFormat="false" ht="12.75" hidden="false" customHeight="false" outlineLevel="0" collapsed="false">
      <c r="A452" s="2" t="s">
        <v>11</v>
      </c>
      <c r="B452" s="2" t="s">
        <v>45</v>
      </c>
      <c r="C452" s="2" t="s">
        <v>46</v>
      </c>
      <c r="D452" s="3" t="n">
        <v>0.3309650845781</v>
      </c>
      <c r="E452" s="3" t="n">
        <v>6.6205481541641</v>
      </c>
      <c r="F452" s="3" t="n">
        <v>0.1521933165107</v>
      </c>
      <c r="G452" s="3" t="n">
        <v>0.6895168408181</v>
      </c>
      <c r="H452" s="3" t="n">
        <v>0.1293459771996</v>
      </c>
    </row>
    <row r="453" customFormat="false" ht="12.75" hidden="false" customHeight="false" outlineLevel="0" collapsed="false">
      <c r="A453" s="2" t="s">
        <v>11</v>
      </c>
      <c r="B453" s="2" t="s">
        <v>45</v>
      </c>
      <c r="C453" s="2" t="s">
        <v>47</v>
      </c>
      <c r="D453" s="3" t="n">
        <v>0</v>
      </c>
      <c r="E453" s="3" t="n">
        <v>15.1663993856879</v>
      </c>
      <c r="F453" s="3" t="n">
        <v>0</v>
      </c>
      <c r="G453" s="3" t="n">
        <v>0</v>
      </c>
      <c r="H453" s="3" t="n">
        <v>0</v>
      </c>
    </row>
    <row r="454" customFormat="false" ht="12.75" hidden="false" customHeight="false" outlineLevel="0" collapsed="false">
      <c r="A454" s="2" t="s">
        <v>11</v>
      </c>
      <c r="B454" s="2" t="s">
        <v>45</v>
      </c>
      <c r="C454" s="2" t="s">
        <v>21</v>
      </c>
      <c r="D454" s="3" t="n">
        <v>0</v>
      </c>
      <c r="E454" s="3" t="n">
        <v>2.5533827742506</v>
      </c>
      <c r="F454" s="3" t="n">
        <v>0</v>
      </c>
      <c r="G454" s="3" t="n">
        <v>0</v>
      </c>
      <c r="H454" s="3" t="n">
        <v>0</v>
      </c>
    </row>
    <row r="455" customFormat="false" ht="12.75" hidden="false" customHeight="false" outlineLevel="0" collapsed="false">
      <c r="A455" s="2" t="s">
        <v>11</v>
      </c>
      <c r="B455" s="2" t="s">
        <v>48</v>
      </c>
      <c r="C455" s="2" t="s">
        <v>19</v>
      </c>
      <c r="D455" s="3" t="n">
        <v>1.6218039904879</v>
      </c>
      <c r="E455" s="3" t="n">
        <v>4.255278848</v>
      </c>
      <c r="F455" s="3" t="n">
        <v>4.7355996540352</v>
      </c>
      <c r="G455" s="3" t="n">
        <v>8.0898920802783</v>
      </c>
      <c r="H455" s="3" t="n">
        <v>0.3674510273475</v>
      </c>
    </row>
    <row r="456" customFormat="false" ht="12.75" hidden="false" customHeight="false" outlineLevel="0" collapsed="false">
      <c r="A456" s="2" t="s">
        <v>11</v>
      </c>
      <c r="B456" s="2" t="s">
        <v>48</v>
      </c>
      <c r="C456" s="2" t="s">
        <v>46</v>
      </c>
      <c r="D456" s="3" t="n">
        <v>1.0190343626146</v>
      </c>
      <c r="E456" s="3" t="n">
        <v>3.956132073634</v>
      </c>
      <c r="F456" s="3" t="n">
        <v>1.8135789135536</v>
      </c>
      <c r="G456" s="3" t="n">
        <v>2.4709434767953</v>
      </c>
      <c r="H456" s="3" t="n">
        <v>0.117609920944</v>
      </c>
    </row>
    <row r="457" customFormat="false" ht="12.75" hidden="false" customHeight="false" outlineLevel="0" collapsed="false">
      <c r="A457" s="2" t="s">
        <v>11</v>
      </c>
      <c r="B457" s="2" t="s">
        <v>48</v>
      </c>
      <c r="C457" s="2" t="s">
        <v>47</v>
      </c>
      <c r="D457" s="3" t="n">
        <v>0</v>
      </c>
      <c r="E457" s="3" t="n">
        <v>19.4740359554902</v>
      </c>
      <c r="F457" s="3" t="n">
        <v>0</v>
      </c>
      <c r="G457" s="3" t="n">
        <v>0</v>
      </c>
      <c r="H457" s="3" t="n">
        <v>0</v>
      </c>
    </row>
    <row r="458" customFormat="false" ht="12.75" hidden="false" customHeight="false" outlineLevel="0" collapsed="false">
      <c r="A458" s="2" t="s">
        <v>11</v>
      </c>
      <c r="B458" s="2" t="s">
        <v>48</v>
      </c>
      <c r="C458" s="2" t="s">
        <v>21</v>
      </c>
      <c r="D458" s="3" t="n">
        <v>0</v>
      </c>
      <c r="E458" s="3" t="n">
        <v>0.9324418667154</v>
      </c>
      <c r="F458" s="3" t="n">
        <v>0</v>
      </c>
      <c r="G458" s="3" t="n">
        <v>0</v>
      </c>
      <c r="H458" s="3" t="n">
        <v>0</v>
      </c>
    </row>
    <row r="459" customFormat="false" ht="12.75" hidden="false" customHeight="false" outlineLevel="0" collapsed="false">
      <c r="A459" s="2" t="s">
        <v>11</v>
      </c>
      <c r="B459" s="2" t="s">
        <v>49</v>
      </c>
      <c r="C459" s="2" t="s">
        <v>19</v>
      </c>
      <c r="D459" s="3" t="n">
        <v>0.2902088311111</v>
      </c>
      <c r="E459" s="3" t="n">
        <v>1.2702526007549</v>
      </c>
      <c r="F459" s="3" t="n">
        <v>2.8857025066213</v>
      </c>
      <c r="G459" s="3" t="n">
        <v>8.2648998634856</v>
      </c>
      <c r="H459" s="3" t="n">
        <v>1.0461433792211</v>
      </c>
    </row>
    <row r="460" customFormat="false" ht="12.75" hidden="false" customHeight="false" outlineLevel="0" collapsed="false">
      <c r="A460" s="2" t="s">
        <v>11</v>
      </c>
      <c r="B460" s="2" t="s">
        <v>49</v>
      </c>
      <c r="C460" s="2" t="s">
        <v>46</v>
      </c>
      <c r="D460" s="3" t="n">
        <v>0.5643450901553</v>
      </c>
      <c r="E460" s="3" t="n">
        <v>2.4979796237378</v>
      </c>
      <c r="F460" s="3" t="n">
        <v>1.1563198343223</v>
      </c>
      <c r="G460" s="3" t="n">
        <v>2.7948587817418</v>
      </c>
      <c r="H460" s="3" t="n">
        <v>0.3653701014559</v>
      </c>
    </row>
    <row r="461" customFormat="false" ht="12.75" hidden="false" customHeight="false" outlineLevel="0" collapsed="false">
      <c r="A461" s="2" t="s">
        <v>11</v>
      </c>
      <c r="B461" s="2" t="s">
        <v>49</v>
      </c>
      <c r="C461" s="2" t="s">
        <v>47</v>
      </c>
      <c r="D461" s="3" t="n">
        <v>0</v>
      </c>
      <c r="E461" s="3" t="n">
        <v>7.6268669874168</v>
      </c>
      <c r="F461" s="3" t="n">
        <v>0</v>
      </c>
      <c r="G461" s="3" t="n">
        <v>0</v>
      </c>
      <c r="H461" s="3" t="n">
        <v>0</v>
      </c>
    </row>
    <row r="462" customFormat="false" ht="12.75" hidden="false" customHeight="false" outlineLevel="0" collapsed="false">
      <c r="A462" s="2" t="s">
        <v>11</v>
      </c>
      <c r="B462" s="2" t="s">
        <v>49</v>
      </c>
      <c r="C462" s="2" t="s">
        <v>21</v>
      </c>
      <c r="D462" s="3" t="n">
        <v>0</v>
      </c>
      <c r="E462" s="3" t="n">
        <v>0.4602227730622</v>
      </c>
      <c r="F462" s="3" t="n">
        <v>0</v>
      </c>
      <c r="G462" s="3" t="n">
        <v>0</v>
      </c>
      <c r="H462" s="3" t="n">
        <v>0</v>
      </c>
    </row>
    <row r="463" customFormat="false" ht="12.75" hidden="false" customHeight="false" outlineLevel="0" collapsed="false">
      <c r="A463" s="2" t="s">
        <v>11</v>
      </c>
      <c r="B463" s="2" t="s">
        <v>20</v>
      </c>
      <c r="C463" s="2" t="s">
        <v>19</v>
      </c>
      <c r="D463" s="3" t="n">
        <v>2.2975463599699</v>
      </c>
      <c r="E463" s="3" t="n">
        <v>5.5278277553415</v>
      </c>
      <c r="F463" s="3" t="n">
        <v>9.5046119283526</v>
      </c>
      <c r="G463" s="3" t="n">
        <v>22.5124674086975</v>
      </c>
      <c r="H463" s="3" t="n">
        <v>2.2629399177335</v>
      </c>
    </row>
    <row r="464" customFormat="false" ht="12.75" hidden="false" customHeight="false" outlineLevel="0" collapsed="false">
      <c r="A464" s="2" t="s">
        <v>11</v>
      </c>
      <c r="B464" s="2" t="s">
        <v>20</v>
      </c>
      <c r="C464" s="2" t="s">
        <v>46</v>
      </c>
      <c r="D464" s="3" t="n">
        <v>2.8899087018061</v>
      </c>
      <c r="E464" s="3" t="n">
        <v>12.721346144363</v>
      </c>
      <c r="F464" s="3" t="n">
        <v>2.6680832774792</v>
      </c>
      <c r="G464" s="3" t="n">
        <v>8.7551393428628</v>
      </c>
      <c r="H464" s="3" t="n">
        <v>0.6247063240914</v>
      </c>
    </row>
    <row r="465" customFormat="false" ht="12.75" hidden="false" customHeight="false" outlineLevel="0" collapsed="false">
      <c r="A465" s="2" t="s">
        <v>11</v>
      </c>
      <c r="B465" s="2" t="s">
        <v>20</v>
      </c>
      <c r="C465" s="2" t="s">
        <v>47</v>
      </c>
      <c r="D465" s="3" t="n">
        <v>0</v>
      </c>
      <c r="E465" s="3" t="n">
        <v>17.6743125967365</v>
      </c>
      <c r="F465" s="3" t="n">
        <v>0</v>
      </c>
      <c r="G465" s="3" t="n">
        <v>0</v>
      </c>
      <c r="H465" s="3" t="n">
        <v>0</v>
      </c>
    </row>
    <row r="466" customFormat="false" ht="12.75" hidden="false" customHeight="false" outlineLevel="0" collapsed="false">
      <c r="A466" s="2" t="s">
        <v>11</v>
      </c>
      <c r="B466" s="2" t="s">
        <v>20</v>
      </c>
      <c r="C466" s="2" t="s">
        <v>21</v>
      </c>
      <c r="D466" s="3" t="n">
        <v>0</v>
      </c>
      <c r="E466" s="3" t="n">
        <v>1.9663936330031</v>
      </c>
      <c r="F466" s="3" t="n">
        <v>0</v>
      </c>
      <c r="G466" s="3" t="n">
        <v>0</v>
      </c>
      <c r="H466" s="3" t="n">
        <v>0</v>
      </c>
    </row>
    <row r="467" customFormat="false" ht="12.8" hidden="false" customHeight="false" outlineLevel="0" collapsed="false">
      <c r="D467" s="0" t="n">
        <f aca="false">SUM($D$451:$D$466)</f>
        <v>9.7044374572073</v>
      </c>
      <c r="E467" s="0" t="n">
        <f aca="false">SUM($E$451:$E$466)</f>
        <v>109.489031663295</v>
      </c>
      <c r="F467" s="0" t="n">
        <f aca="false">SUM($F$451:$F$466)</f>
        <v>26.8964712423053</v>
      </c>
      <c r="G467" s="0" t="n">
        <f aca="false">SUM($G$451:$G$466)</f>
        <v>69.8878655654963</v>
      </c>
      <c r="H467" s="0" t="n">
        <f aca="false">SUM($H$451:$H$466)</f>
        <v>7.2811236288548</v>
      </c>
      <c r="I467" s="9" t="n">
        <f aca="false">SUM($D$467:$H$467)</f>
        <v>223.258929557159</v>
      </c>
    </row>
    <row r="469" customFormat="false" ht="12.8" hidden="false" customHeight="false" outlineLevel="0" collapsed="false">
      <c r="A469" s="0" t="s">
        <v>50</v>
      </c>
    </row>
    <row r="470" customFormat="false" ht="12.75" hidden="false" customHeight="false" outlineLevel="0" collapsed="false">
      <c r="A470" s="1" t="s">
        <v>0</v>
      </c>
      <c r="B470" s="1" t="s">
        <v>38</v>
      </c>
      <c r="C470" s="1" t="s">
        <v>39</v>
      </c>
      <c r="D470" s="1" t="s">
        <v>51</v>
      </c>
      <c r="E470" s="1" t="s">
        <v>52</v>
      </c>
      <c r="F470" s="1" t="s">
        <v>53</v>
      </c>
      <c r="G470" s="1" t="s">
        <v>54</v>
      </c>
      <c r="H470" s="1" t="s">
        <v>55</v>
      </c>
    </row>
    <row r="471" customFormat="false" ht="13.4" hidden="false" customHeight="false" outlineLevel="0" collapsed="false">
      <c r="A471" s="2" t="s">
        <v>11</v>
      </c>
      <c r="B471" s="2" t="s">
        <v>45</v>
      </c>
      <c r="C471" s="2" t="s">
        <v>19</v>
      </c>
      <c r="D471" s="3" t="n">
        <v>0.7132988583755</v>
      </c>
      <c r="E471" s="3" t="n">
        <v>6.83421882521</v>
      </c>
      <c r="F471" s="3" t="n">
        <v>4.4261162821883</v>
      </c>
      <c r="G471" s="3" t="n">
        <v>15.489677445803</v>
      </c>
      <c r="H471" s="3" t="n">
        <v>2.5999844707957</v>
      </c>
    </row>
    <row r="472" customFormat="false" ht="12.75" hidden="false" customHeight="false" outlineLevel="0" collapsed="false">
      <c r="A472" s="2" t="s">
        <v>11</v>
      </c>
      <c r="B472" s="2" t="s">
        <v>45</v>
      </c>
      <c r="C472" s="2" t="s">
        <v>46</v>
      </c>
      <c r="D472" s="3" t="n">
        <v>0.3195287342265</v>
      </c>
      <c r="E472" s="3" t="n">
        <v>6.3886345644741</v>
      </c>
      <c r="F472" s="3" t="n">
        <v>0.1808643758771</v>
      </c>
      <c r="G472" s="3" t="n">
        <v>0.7341875458847</v>
      </c>
      <c r="H472" s="3" t="n">
        <v>0.1262848284545</v>
      </c>
    </row>
    <row r="473" customFormat="false" ht="12.75" hidden="false" customHeight="false" outlineLevel="0" collapsed="false">
      <c r="A473" s="2" t="s">
        <v>11</v>
      </c>
      <c r="B473" s="2" t="s">
        <v>45</v>
      </c>
      <c r="C473" s="2" t="s">
        <v>47</v>
      </c>
      <c r="D473" s="3" t="n">
        <v>0</v>
      </c>
      <c r="E473" s="3" t="n">
        <v>14.6521214066625</v>
      </c>
      <c r="F473" s="3" t="n">
        <v>0</v>
      </c>
      <c r="G473" s="3" t="n">
        <v>0</v>
      </c>
      <c r="H473" s="3" t="n">
        <v>0</v>
      </c>
    </row>
    <row r="474" customFormat="false" ht="12.75" hidden="false" customHeight="false" outlineLevel="0" collapsed="false">
      <c r="A474" s="2" t="s">
        <v>11</v>
      </c>
      <c r="B474" s="2" t="s">
        <v>45</v>
      </c>
      <c r="C474" s="2" t="s">
        <v>21</v>
      </c>
      <c r="D474" s="3" t="n">
        <v>0</v>
      </c>
      <c r="E474" s="3" t="n">
        <v>2.5011223171736</v>
      </c>
      <c r="F474" s="3" t="n">
        <v>0</v>
      </c>
      <c r="G474" s="3" t="n">
        <v>0</v>
      </c>
      <c r="H474" s="3" t="n">
        <v>0</v>
      </c>
    </row>
    <row r="475" customFormat="false" ht="12.75" hidden="false" customHeight="false" outlineLevel="0" collapsed="false">
      <c r="A475" s="2" t="s">
        <v>11</v>
      </c>
      <c r="B475" s="2" t="s">
        <v>48</v>
      </c>
      <c r="C475" s="2" t="s">
        <v>19</v>
      </c>
      <c r="D475" s="3" t="n">
        <v>1.1581246876839</v>
      </c>
      <c r="E475" s="3" t="n">
        <v>4.4455652890062</v>
      </c>
      <c r="F475" s="3" t="n">
        <v>5.2749567169352</v>
      </c>
      <c r="G475" s="3" t="n">
        <v>8.5184314987292</v>
      </c>
      <c r="H475" s="3" t="n">
        <v>0.3773544240326</v>
      </c>
    </row>
    <row r="476" customFormat="false" ht="12.75" hidden="false" customHeight="false" outlineLevel="0" collapsed="false">
      <c r="A476" s="2" t="s">
        <v>11</v>
      </c>
      <c r="B476" s="2" t="s">
        <v>48</v>
      </c>
      <c r="C476" s="2" t="s">
        <v>46</v>
      </c>
      <c r="D476" s="3" t="n">
        <v>1.0368166250408</v>
      </c>
      <c r="E476" s="3" t="n">
        <v>3.5043206407912</v>
      </c>
      <c r="F476" s="3" t="n">
        <v>2.0503025973138</v>
      </c>
      <c r="G476" s="3" t="n">
        <v>2.627450069103</v>
      </c>
      <c r="H476" s="3" t="n">
        <v>0.1161945380634</v>
      </c>
    </row>
    <row r="477" customFormat="false" ht="12.75" hidden="false" customHeight="false" outlineLevel="0" collapsed="false">
      <c r="A477" s="2" t="s">
        <v>11</v>
      </c>
      <c r="B477" s="2" t="s">
        <v>48</v>
      </c>
      <c r="C477" s="2" t="s">
        <v>47</v>
      </c>
      <c r="D477" s="3" t="n">
        <v>0</v>
      </c>
      <c r="E477" s="3" t="n">
        <v>19.4353133326085</v>
      </c>
      <c r="F477" s="3" t="n">
        <v>0</v>
      </c>
      <c r="G477" s="3" t="n">
        <v>0</v>
      </c>
      <c r="H477" s="3" t="n">
        <v>0</v>
      </c>
    </row>
    <row r="478" customFormat="false" ht="12.75" hidden="false" customHeight="false" outlineLevel="0" collapsed="false">
      <c r="A478" s="2" t="s">
        <v>11</v>
      </c>
      <c r="B478" s="2" t="s">
        <v>48</v>
      </c>
      <c r="C478" s="2" t="s">
        <v>21</v>
      </c>
      <c r="D478" s="3" t="n">
        <v>0</v>
      </c>
      <c r="E478" s="3" t="n">
        <v>0.896887971684</v>
      </c>
      <c r="F478" s="3" t="n">
        <v>0</v>
      </c>
      <c r="G478" s="3" t="n">
        <v>0</v>
      </c>
      <c r="H478" s="3" t="n">
        <v>0</v>
      </c>
    </row>
    <row r="479" customFormat="false" ht="12.75" hidden="false" customHeight="false" outlineLevel="0" collapsed="false">
      <c r="A479" s="2" t="s">
        <v>11</v>
      </c>
      <c r="B479" s="2" t="s">
        <v>49</v>
      </c>
      <c r="C479" s="2" t="s">
        <v>19</v>
      </c>
      <c r="D479" s="3" t="n">
        <v>0.3191367876086</v>
      </c>
      <c r="E479" s="3" t="n">
        <v>1.314806611997</v>
      </c>
      <c r="F479" s="3" t="n">
        <v>3.2022658695326</v>
      </c>
      <c r="G479" s="3" t="n">
        <v>7.785459564098</v>
      </c>
      <c r="H479" s="3" t="n">
        <v>1.159116988445</v>
      </c>
    </row>
    <row r="480" customFormat="false" ht="12.75" hidden="false" customHeight="false" outlineLevel="0" collapsed="false">
      <c r="A480" s="2" t="s">
        <v>11</v>
      </c>
      <c r="B480" s="2" t="s">
        <v>49</v>
      </c>
      <c r="C480" s="2" t="s">
        <v>46</v>
      </c>
      <c r="D480" s="3" t="n">
        <v>0.4912341977703</v>
      </c>
      <c r="E480" s="3" t="n">
        <v>2.1499991862602</v>
      </c>
      <c r="F480" s="3" t="n">
        <v>1.3104255996138</v>
      </c>
      <c r="G480" s="3" t="n">
        <v>2.9842097439584</v>
      </c>
      <c r="H480" s="3" t="n">
        <v>0.3577947561399</v>
      </c>
    </row>
    <row r="481" customFormat="false" ht="12.75" hidden="false" customHeight="false" outlineLevel="0" collapsed="false">
      <c r="A481" s="2" t="s">
        <v>11</v>
      </c>
      <c r="B481" s="2" t="s">
        <v>49</v>
      </c>
      <c r="C481" s="2" t="s">
        <v>47</v>
      </c>
      <c r="D481" s="3" t="n">
        <v>0</v>
      </c>
      <c r="E481" s="3" t="n">
        <v>7.5247397443575</v>
      </c>
      <c r="F481" s="3" t="n">
        <v>0</v>
      </c>
      <c r="G481" s="3" t="n">
        <v>0</v>
      </c>
      <c r="H481" s="3" t="n">
        <v>0</v>
      </c>
    </row>
    <row r="482" customFormat="false" ht="12.75" hidden="false" customHeight="false" outlineLevel="0" collapsed="false">
      <c r="A482" s="2" t="s">
        <v>11</v>
      </c>
      <c r="B482" s="2" t="s">
        <v>49</v>
      </c>
      <c r="C482" s="2" t="s">
        <v>21</v>
      </c>
      <c r="D482" s="3" t="n">
        <v>0</v>
      </c>
      <c r="E482" s="3" t="n">
        <v>0.4486227447139</v>
      </c>
      <c r="F482" s="3" t="n">
        <v>0</v>
      </c>
      <c r="G482" s="3" t="n">
        <v>0</v>
      </c>
      <c r="H482" s="3" t="n">
        <v>0</v>
      </c>
    </row>
    <row r="483" customFormat="false" ht="12.75" hidden="false" customHeight="false" outlineLevel="0" collapsed="false">
      <c r="A483" s="2" t="s">
        <v>11</v>
      </c>
      <c r="B483" s="2" t="s">
        <v>20</v>
      </c>
      <c r="C483" s="2" t="s">
        <v>19</v>
      </c>
      <c r="D483" s="3" t="n">
        <v>2.1128322131018</v>
      </c>
      <c r="E483" s="3" t="n">
        <v>5.5459315075278</v>
      </c>
      <c r="F483" s="3" t="n">
        <v>10.5991172802336</v>
      </c>
      <c r="G483" s="3" t="n">
        <v>22.8480227735633</v>
      </c>
      <c r="H483" s="3" t="n">
        <v>2.4955755030616</v>
      </c>
    </row>
    <row r="484" customFormat="false" ht="12.75" hidden="false" customHeight="false" outlineLevel="0" collapsed="false">
      <c r="A484" s="2" t="s">
        <v>11</v>
      </c>
      <c r="B484" s="2" t="s">
        <v>20</v>
      </c>
      <c r="C484" s="2" t="s">
        <v>46</v>
      </c>
      <c r="D484" s="3" t="n">
        <v>2.7777757123076</v>
      </c>
      <c r="E484" s="3" t="n">
        <v>11.5038764416453</v>
      </c>
      <c r="F484" s="3" t="n">
        <v>3.0814286041341</v>
      </c>
      <c r="G484" s="3" t="n">
        <v>9.4128316735729</v>
      </c>
      <c r="H484" s="3" t="n">
        <v>0.6177817570699</v>
      </c>
    </row>
    <row r="485" customFormat="false" ht="12.75" hidden="false" customHeight="false" outlineLevel="0" collapsed="false">
      <c r="A485" s="2" t="s">
        <v>11</v>
      </c>
      <c r="B485" s="2" t="s">
        <v>20</v>
      </c>
      <c r="C485" s="2" t="s">
        <v>47</v>
      </c>
      <c r="D485" s="3" t="n">
        <v>0</v>
      </c>
      <c r="E485" s="3" t="n">
        <v>17.416856680178</v>
      </c>
      <c r="F485" s="3" t="n">
        <v>0</v>
      </c>
      <c r="G485" s="3" t="n">
        <v>0</v>
      </c>
      <c r="H485" s="3" t="n">
        <v>0</v>
      </c>
    </row>
    <row r="486" customFormat="false" ht="12.75" hidden="false" customHeight="false" outlineLevel="0" collapsed="false">
      <c r="A486" s="2" t="s">
        <v>11</v>
      </c>
      <c r="B486" s="2" t="s">
        <v>20</v>
      </c>
      <c r="C486" s="2" t="s">
        <v>21</v>
      </c>
      <c r="D486" s="3" t="n">
        <v>0</v>
      </c>
      <c r="E486" s="3" t="n">
        <v>1.8988725297849</v>
      </c>
      <c r="F486" s="3" t="n">
        <v>0</v>
      </c>
      <c r="G486" s="3" t="n">
        <v>0</v>
      </c>
      <c r="H486" s="3" t="n">
        <v>0</v>
      </c>
    </row>
    <row r="487" customFormat="false" ht="12.8" hidden="false" customHeight="false" outlineLevel="0" collapsed="false">
      <c r="D487" s="0" t="n">
        <f aca="false">SUM($D$471:$D$486)</f>
        <v>8.928747816115</v>
      </c>
      <c r="E487" s="0" t="n">
        <f aca="false">SUM($E$471:$E$486)</f>
        <v>106.461889794075</v>
      </c>
      <c r="F487" s="0" t="n">
        <f aca="false">SUM($F$471:$F$486)</f>
        <v>30.1254773258285</v>
      </c>
      <c r="G487" s="0" t="n">
        <f aca="false">SUM($G$471:$G$486)</f>
        <v>70.4002703147125</v>
      </c>
      <c r="H487" s="0" t="n">
        <f aca="false">SUM($H$471:$H$486)</f>
        <v>7.8500872660626</v>
      </c>
      <c r="I487" s="9" t="n">
        <f aca="false">SUM($D$487:$H$487)</f>
        <v>223.766472516793</v>
      </c>
    </row>
    <row r="491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71"/>
  <sheetViews>
    <sheetView windowProtection="false" showFormulas="false" showGridLines="true" showRowColHeaders="true" showZeros="true" rightToLeft="false" tabSelected="false" showOutlineSymbols="true" defaultGridColor="true" view="normal" topLeftCell="H1" colorId="64" zoomScale="80" zoomScaleNormal="80" zoomScalePageLayoutView="100" workbookViewId="0">
      <selection pane="topLeft" activeCell="U2" activeCellId="0" sqref="U2"/>
    </sheetView>
  </sheetViews>
  <sheetFormatPr defaultRowHeight="12.75"/>
  <cols>
    <col collapsed="false" hidden="false" max="1" min="1" style="0" width="11.5714285714286"/>
    <col collapsed="false" hidden="false" max="2" min="2" style="0" width="32.0102040816327"/>
    <col collapsed="false" hidden="false" max="3" min="3" style="0" width="15.2295918367347"/>
    <col collapsed="false" hidden="false" max="10" min="4" style="0" width="11.5714285714286"/>
    <col collapsed="false" hidden="false" max="11" min="11" style="0" width="17.0255102040816"/>
    <col collapsed="false" hidden="false" max="12" min="12" style="0" width="18.0102040816327"/>
    <col collapsed="false" hidden="false" max="21" min="13" style="0" width="11.5714285714286"/>
    <col collapsed="false" hidden="false" max="22" min="22" style="0" width="21.3112244897959"/>
    <col collapsed="false" hidden="false" max="1025" min="23" style="0" width="11.5714285714286"/>
  </cols>
  <sheetData>
    <row r="1" customFormat="false" ht="14.9" hidden="false" customHeight="false" outlineLevel="0" collapsed="false">
      <c r="A1" s="1" t="s">
        <v>0</v>
      </c>
      <c r="B1" s="1" t="s">
        <v>56</v>
      </c>
      <c r="C1" s="1" t="s">
        <v>57</v>
      </c>
      <c r="D1" s="1" t="s">
        <v>58</v>
      </c>
      <c r="E1" s="1" t="s">
        <v>4</v>
      </c>
      <c r="F1" s="1" t="s">
        <v>5</v>
      </c>
      <c r="G1" s="1" t="s">
        <v>6</v>
      </c>
      <c r="H1" s="1" t="s">
        <v>7</v>
      </c>
      <c r="I1" s="10" t="s">
        <v>8</v>
      </c>
      <c r="J1" s="1" t="s">
        <v>0</v>
      </c>
      <c r="K1" s="1" t="s">
        <v>56</v>
      </c>
      <c r="L1" s="1" t="s">
        <v>57</v>
      </c>
      <c r="M1" s="1" t="s">
        <v>58</v>
      </c>
      <c r="N1" s="1" t="s">
        <v>4</v>
      </c>
      <c r="O1" s="1" t="s">
        <v>5</v>
      </c>
      <c r="P1" s="1" t="s">
        <v>6</v>
      </c>
      <c r="Q1" s="1" t="s">
        <v>7</v>
      </c>
      <c r="R1" s="10" t="s">
        <v>7</v>
      </c>
      <c r="S1" s="10" t="s">
        <v>8</v>
      </c>
      <c r="T1" s="0" t="s">
        <v>59</v>
      </c>
      <c r="U1" s="11" t="s">
        <v>0</v>
      </c>
      <c r="V1" s="11" t="s">
        <v>56</v>
      </c>
      <c r="W1" s="11" t="s">
        <v>57</v>
      </c>
      <c r="X1" s="11" t="s">
        <v>58</v>
      </c>
      <c r="Y1" s="11" t="s">
        <v>4</v>
      </c>
      <c r="Z1" s="11" t="s">
        <v>5</v>
      </c>
      <c r="AA1" s="11" t="s">
        <v>6</v>
      </c>
      <c r="AB1" s="11" t="s">
        <v>7</v>
      </c>
      <c r="AC1" s="11" t="s">
        <v>8</v>
      </c>
    </row>
    <row r="2" customFormat="false" ht="25.35" hidden="false" customHeight="false" outlineLevel="0" collapsed="false">
      <c r="A2" s="2" t="s">
        <v>11</v>
      </c>
      <c r="B2" s="2" t="s">
        <v>60</v>
      </c>
      <c r="C2" s="2" t="s">
        <v>18</v>
      </c>
      <c r="D2" s="3" t="n">
        <v>7.3902532756643</v>
      </c>
      <c r="E2" s="3" t="n">
        <v>5.8535485765269</v>
      </c>
      <c r="F2" s="3" t="n">
        <v>4.6075305683502</v>
      </c>
      <c r="G2" s="3" t="n">
        <v>3.7950977134705</v>
      </c>
      <c r="H2" s="3" t="n">
        <v>3.5099865960161</v>
      </c>
      <c r="I2" s="12" t="n">
        <v>0</v>
      </c>
      <c r="J2" s="2" t="s">
        <v>11</v>
      </c>
      <c r="K2" s="2" t="s">
        <v>60</v>
      </c>
      <c r="L2" s="2" t="s">
        <v>18</v>
      </c>
      <c r="M2" s="3" t="n">
        <v>6.2583508411843</v>
      </c>
      <c r="N2" s="3" t="n">
        <v>5.0078103176659</v>
      </c>
      <c r="O2" s="3" t="n">
        <v>4.4080640009748</v>
      </c>
      <c r="P2" s="3" t="n">
        <v>4.2476066258146</v>
      </c>
      <c r="Q2" s="3" t="n">
        <v>4.5018411802463</v>
      </c>
      <c r="R2" s="12" t="n">
        <v>1.5366311159392</v>
      </c>
      <c r="S2" s="12" t="n">
        <v>0</v>
      </c>
      <c r="U2" s="4" t="str">
        <f aca="false">$J$2</f>
        <v>AMS3</v>
      </c>
      <c r="V2" s="4" t="s">
        <v>60</v>
      </c>
      <c r="W2" s="4" t="s">
        <v>18</v>
      </c>
      <c r="X2" s="0" t="n">
        <f aca="false">N2/D2</f>
        <v>0.677623638983571</v>
      </c>
      <c r="Y2" s="0" t="n">
        <f aca="false">O2/E2</f>
        <v>0.753058412917493</v>
      </c>
      <c r="Z2" s="0" t="n">
        <f aca="false">P2/F2</f>
        <v>0.921883547554091</v>
      </c>
      <c r="AA2" s="0" t="n">
        <f aca="false">Q2/G2</f>
        <v>1.1862253676018</v>
      </c>
      <c r="AB2" s="0" t="n">
        <f aca="false">R2/H2</f>
        <v>0.437788314543225</v>
      </c>
      <c r="AC2" s="0" t="e">
        <f aca="false">S2/I2</f>
        <v>#DIV/0!</v>
      </c>
    </row>
    <row r="3" customFormat="false" ht="25.35" hidden="false" customHeight="false" outlineLevel="0" collapsed="false">
      <c r="A3" s="2" t="s">
        <v>11</v>
      </c>
      <c r="B3" s="2" t="s">
        <v>60</v>
      </c>
      <c r="C3" s="2" t="s">
        <v>20</v>
      </c>
      <c r="D3" s="3" t="n">
        <v>3.2636026263352</v>
      </c>
      <c r="E3" s="3" t="n">
        <v>4.554865199676</v>
      </c>
      <c r="F3" s="3" t="n">
        <v>5.4337198540199</v>
      </c>
      <c r="G3" s="3" t="n">
        <v>6.3762095426035</v>
      </c>
      <c r="H3" s="3" t="n">
        <v>7.6073547959615</v>
      </c>
      <c r="I3" s="12" t="n">
        <v>0</v>
      </c>
      <c r="J3" s="2" t="s">
        <v>11</v>
      </c>
      <c r="K3" s="2" t="s">
        <v>60</v>
      </c>
      <c r="L3" s="2" t="s">
        <v>20</v>
      </c>
      <c r="M3" s="3" t="n">
        <v>3.3641977648352</v>
      </c>
      <c r="N3" s="3" t="n">
        <v>5.8115039680125</v>
      </c>
      <c r="O3" s="3" t="n">
        <v>7.6834029865411</v>
      </c>
      <c r="P3" s="3" t="n">
        <v>9.3321826310033</v>
      </c>
      <c r="Q3" s="3" t="n">
        <v>10.9855840936463</v>
      </c>
      <c r="R3" s="12" t="n">
        <v>8.1578480004718</v>
      </c>
      <c r="S3" s="12" t="n">
        <v>0</v>
      </c>
      <c r="U3" s="4" t="str">
        <f aca="false">$J$3</f>
        <v>AMS3</v>
      </c>
      <c r="V3" s="4" t="s">
        <v>60</v>
      </c>
      <c r="W3" s="4" t="s">
        <v>20</v>
      </c>
      <c r="X3" s="0" t="n">
        <f aca="false">N3/D3</f>
        <v>1.78070207479224</v>
      </c>
      <c r="Y3" s="0" t="n">
        <f aca="false">O3/E3</f>
        <v>1.68685628437207</v>
      </c>
      <c r="Z3" s="0" t="n">
        <f aca="false">P3/F3</f>
        <v>1.71745744751623</v>
      </c>
      <c r="AA3" s="0" t="n">
        <f aca="false">Q3/G3</f>
        <v>1.72290198749659</v>
      </c>
      <c r="AB3" s="0" t="n">
        <f aca="false">R3/H3</f>
        <v>1.07236328780177</v>
      </c>
      <c r="AC3" s="0" t="e">
        <f aca="false">S3/I3</f>
        <v>#DIV/0!</v>
      </c>
    </row>
    <row r="4" customFormat="false" ht="37.3" hidden="false" customHeight="false" outlineLevel="0" collapsed="false">
      <c r="A4" s="2" t="s">
        <v>11</v>
      </c>
      <c r="B4" s="2" t="s">
        <v>61</v>
      </c>
      <c r="C4" s="2" t="s">
        <v>18</v>
      </c>
      <c r="D4" s="3" t="n">
        <v>0.0035332709121</v>
      </c>
      <c r="E4" s="3" t="n">
        <v>0.0345851593059</v>
      </c>
      <c r="F4" s="3" t="n">
        <v>0.0645793041155</v>
      </c>
      <c r="G4" s="3" t="n">
        <v>0.1182969946687</v>
      </c>
      <c r="H4" s="3" t="n">
        <v>0.2474634928837</v>
      </c>
      <c r="I4" s="12" t="n">
        <v>0</v>
      </c>
      <c r="J4" s="2" t="s">
        <v>11</v>
      </c>
      <c r="K4" s="2" t="s">
        <v>61</v>
      </c>
      <c r="L4" s="2" t="s">
        <v>18</v>
      </c>
      <c r="M4" s="3" t="n">
        <v>0.0037658440103</v>
      </c>
      <c r="N4" s="3" t="n">
        <v>0.0431386527611</v>
      </c>
      <c r="O4" s="3" t="n">
        <v>0.0933869697205</v>
      </c>
      <c r="P4" s="3" t="n">
        <v>0.1857162960743</v>
      </c>
      <c r="Q4" s="3" t="n">
        <v>0.3760627017498</v>
      </c>
      <c r="R4" s="12" t="n">
        <v>0.0533936882954</v>
      </c>
      <c r="S4" s="12" t="n">
        <v>0</v>
      </c>
      <c r="U4" s="4" t="str">
        <f aca="false">$J$4</f>
        <v>AMS3</v>
      </c>
      <c r="V4" s="4" t="s">
        <v>61</v>
      </c>
      <c r="W4" s="4" t="s">
        <v>18</v>
      </c>
      <c r="X4" s="0" t="n">
        <f aca="false">N4/D4</f>
        <v>12.2092683618932</v>
      </c>
      <c r="Y4" s="0" t="n">
        <f aca="false">O4/E4</f>
        <v>2.70020354379483</v>
      </c>
      <c r="Z4" s="0" t="n">
        <f aca="false">P4/F4</f>
        <v>2.87578657927541</v>
      </c>
      <c r="AA4" s="0" t="n">
        <f aca="false">Q4/G4</f>
        <v>3.17897088428149</v>
      </c>
      <c r="AB4" s="0" t="n">
        <f aca="false">R4/H4</f>
        <v>0.215763899851253</v>
      </c>
      <c r="AC4" s="0" t="e">
        <f aca="false">S4/I4</f>
        <v>#DIV/0!</v>
      </c>
    </row>
    <row r="5" customFormat="false" ht="37.3" hidden="false" customHeight="false" outlineLevel="0" collapsed="false">
      <c r="A5" s="2" t="s">
        <v>11</v>
      </c>
      <c r="B5" s="2" t="s">
        <v>61</v>
      </c>
      <c r="C5" s="2" t="s">
        <v>20</v>
      </c>
      <c r="D5" s="3" t="n">
        <v>0.0331635976088</v>
      </c>
      <c r="E5" s="3" t="n">
        <v>0.191867217902</v>
      </c>
      <c r="F5" s="3" t="n">
        <v>0.272927623009</v>
      </c>
      <c r="G5" s="3" t="n">
        <v>0.3397422517233</v>
      </c>
      <c r="H5" s="3" t="n">
        <v>0.4340770853342</v>
      </c>
      <c r="I5" s="12" t="n">
        <v>0</v>
      </c>
      <c r="J5" s="2" t="s">
        <v>11</v>
      </c>
      <c r="K5" s="2" t="s">
        <v>61</v>
      </c>
      <c r="L5" s="2" t="s">
        <v>20</v>
      </c>
      <c r="M5" s="3" t="n">
        <v>0.0432068098256</v>
      </c>
      <c r="N5" s="3" t="n">
        <v>0.2487064226736</v>
      </c>
      <c r="O5" s="3" t="n">
        <v>0.3564469280124</v>
      </c>
      <c r="P5" s="3" t="n">
        <v>0.448100556084</v>
      </c>
      <c r="Q5" s="3" t="n">
        <v>0.5662642026985</v>
      </c>
      <c r="R5" s="12" t="n">
        <v>0.5729321337249</v>
      </c>
      <c r="S5" s="12" t="n">
        <v>0</v>
      </c>
      <c r="U5" s="4" t="str">
        <f aca="false">$J$5</f>
        <v>AMS3</v>
      </c>
      <c r="V5" s="4" t="s">
        <v>61</v>
      </c>
      <c r="W5" s="4" t="s">
        <v>20</v>
      </c>
      <c r="X5" s="0" t="n">
        <f aca="false">N5/D5</f>
        <v>7.49938006145647</v>
      </c>
      <c r="Y5" s="0" t="n">
        <f aca="false">O5/E5</f>
        <v>1.85777920746452</v>
      </c>
      <c r="Z5" s="0" t="n">
        <f aca="false">P5/F5</f>
        <v>1.6418292554771</v>
      </c>
      <c r="AA5" s="0" t="n">
        <f aca="false">Q5/G5</f>
        <v>1.66674648156417</v>
      </c>
      <c r="AB5" s="0" t="n">
        <f aca="false">R5/H5</f>
        <v>1.319885691003</v>
      </c>
      <c r="AC5" s="0" t="e">
        <f aca="false">S5/I5</f>
        <v>#DIV/0!</v>
      </c>
    </row>
    <row r="6" customFormat="false" ht="25.35" hidden="false" customHeight="false" outlineLevel="0" collapsed="false">
      <c r="A6" s="2" t="s">
        <v>11</v>
      </c>
      <c r="B6" s="2" t="s">
        <v>62</v>
      </c>
      <c r="C6" s="2" t="s">
        <v>13</v>
      </c>
      <c r="D6" s="3" t="n">
        <v>0.3708589979238</v>
      </c>
      <c r="E6" s="3" t="n">
        <v>0.2805119112154</v>
      </c>
      <c r="F6" s="3" t="n">
        <v>0.1928000059675</v>
      </c>
      <c r="G6" s="3" t="n">
        <v>0.1295820585481</v>
      </c>
      <c r="H6" s="3" t="n">
        <v>0.069676812457</v>
      </c>
      <c r="I6" s="12" t="n">
        <v>0</v>
      </c>
      <c r="J6" s="2" t="s">
        <v>11</v>
      </c>
      <c r="K6" s="2" t="s">
        <v>62</v>
      </c>
      <c r="L6" s="2" t="s">
        <v>13</v>
      </c>
      <c r="M6" s="3" t="n">
        <v>0.3115215610075</v>
      </c>
      <c r="N6" s="3" t="n">
        <v>0.2356300048541</v>
      </c>
      <c r="O6" s="3" t="n">
        <v>0.1620673775076</v>
      </c>
      <c r="P6" s="3" t="n">
        <v>0.109161632932</v>
      </c>
      <c r="Q6" s="3" t="n">
        <v>0.0590348570805</v>
      </c>
      <c r="R6" s="12" t="n">
        <v>0.0603767046688</v>
      </c>
      <c r="S6" s="12" t="n">
        <v>0</v>
      </c>
      <c r="U6" s="4" t="str">
        <f aca="false">$J$6</f>
        <v>AMS3</v>
      </c>
      <c r="V6" s="4" t="s">
        <v>62</v>
      </c>
      <c r="W6" s="4" t="s">
        <v>13</v>
      </c>
      <c r="X6" s="0" t="n">
        <f aca="false">N6/D6</f>
        <v>0.635362782548732</v>
      </c>
      <c r="Y6" s="0" t="n">
        <f aca="false">O6/E6</f>
        <v>0.577755778018108</v>
      </c>
      <c r="Z6" s="0" t="n">
        <f aca="false">P6/F6</f>
        <v>0.566191024653813</v>
      </c>
      <c r="AA6" s="0" t="n">
        <f aca="false">Q6/G6</f>
        <v>0.455578941575362</v>
      </c>
      <c r="AB6" s="0" t="n">
        <f aca="false">R6/H6</f>
        <v>0.866525068236446</v>
      </c>
      <c r="AC6" s="0" t="e">
        <f aca="false">S6/I6</f>
        <v>#DIV/0!</v>
      </c>
    </row>
    <row r="7" customFormat="false" ht="37.3" hidden="false" customHeight="false" outlineLevel="0" collapsed="false">
      <c r="A7" s="2" t="s">
        <v>11</v>
      </c>
      <c r="B7" s="2" t="s">
        <v>63</v>
      </c>
      <c r="C7" s="2" t="s">
        <v>13</v>
      </c>
      <c r="D7" s="3" t="n">
        <v>0.000118909144</v>
      </c>
      <c r="E7" s="3" t="n">
        <v>0.0005603749999</v>
      </c>
      <c r="F7" s="3" t="n">
        <v>0.0006444573753</v>
      </c>
      <c r="G7" s="3" t="n">
        <v>0.0007121873772</v>
      </c>
      <c r="H7" s="3" t="n">
        <v>0.0020740958328</v>
      </c>
      <c r="I7" s="12" t="n">
        <v>0</v>
      </c>
      <c r="J7" s="2" t="s">
        <v>11</v>
      </c>
      <c r="K7" s="2" t="s">
        <v>63</v>
      </c>
      <c r="L7" s="2" t="s">
        <v>13</v>
      </c>
      <c r="M7" s="3" t="n">
        <v>0.0001189091399</v>
      </c>
      <c r="N7" s="3" t="n">
        <v>0.0005603749973</v>
      </c>
      <c r="O7" s="3" t="n">
        <v>0.0006444573919</v>
      </c>
      <c r="P7" s="3" t="n">
        <v>0.0007121873733</v>
      </c>
      <c r="Q7" s="3" t="n">
        <v>0.0020740958214</v>
      </c>
      <c r="R7" s="12" t="n">
        <v>0.0022270530514</v>
      </c>
      <c r="S7" s="12" t="n">
        <v>0</v>
      </c>
      <c r="U7" s="4" t="str">
        <f aca="false">$J$7</f>
        <v>AMS3</v>
      </c>
      <c r="V7" s="4" t="s">
        <v>63</v>
      </c>
      <c r="W7" s="4" t="s">
        <v>13</v>
      </c>
      <c r="X7" s="0" t="n">
        <f aca="false">N7/D7</f>
        <v>4.71263166523173</v>
      </c>
      <c r="Y7" s="0" t="n">
        <f aca="false">O7/E7</f>
        <v>1.15004665093019</v>
      </c>
      <c r="Z7" s="0" t="n">
        <f aca="false">P7/F7</f>
        <v>1.10509616399141</v>
      </c>
      <c r="AA7" s="0" t="n">
        <f aca="false">Q7/G7</f>
        <v>2.91228950105015</v>
      </c>
      <c r="AB7" s="0" t="n">
        <f aca="false">R7/H7</f>
        <v>1.07374645673605</v>
      </c>
      <c r="AC7" s="0" t="e">
        <f aca="false">S7/I7</f>
        <v>#DIV/0!</v>
      </c>
    </row>
    <row r="8" customFormat="false" ht="25.35" hidden="false" customHeight="false" outlineLevel="0" collapsed="false">
      <c r="A8" s="2" t="s">
        <v>11</v>
      </c>
      <c r="B8" s="2" t="s">
        <v>64</v>
      </c>
      <c r="C8" s="2" t="s">
        <v>16</v>
      </c>
      <c r="D8" s="3" t="n">
        <v>0</v>
      </c>
      <c r="E8" s="3" t="n">
        <v>0.0020027699378</v>
      </c>
      <c r="F8" s="3" t="n">
        <v>0.0041402460277</v>
      </c>
      <c r="G8" s="3" t="n">
        <v>0.0045614908755</v>
      </c>
      <c r="H8" s="3" t="n">
        <v>0.004395281654</v>
      </c>
      <c r="I8" s="12" t="n">
        <v>0</v>
      </c>
      <c r="J8" s="2" t="s">
        <v>11</v>
      </c>
      <c r="K8" s="2" t="s">
        <v>64</v>
      </c>
      <c r="L8" s="2" t="s">
        <v>16</v>
      </c>
      <c r="M8" s="3" t="n">
        <v>0</v>
      </c>
      <c r="N8" s="3" t="n">
        <v>0.0014539320309</v>
      </c>
      <c r="O8" s="3" t="n">
        <v>0.0030218959397</v>
      </c>
      <c r="P8" s="3" t="n">
        <v>0.0033311852528</v>
      </c>
      <c r="Q8" s="3" t="n">
        <v>0.0032097344531</v>
      </c>
      <c r="R8" s="12" t="n">
        <v>0.0042071519924</v>
      </c>
      <c r="S8" s="12" t="n">
        <v>0</v>
      </c>
      <c r="U8" s="4" t="str">
        <f aca="false">$J$8</f>
        <v>AMS3</v>
      </c>
      <c r="V8" s="4" t="s">
        <v>64</v>
      </c>
      <c r="W8" s="4" t="s">
        <v>16</v>
      </c>
      <c r="X8" s="0" t="e">
        <f aca="false">N8/D8</f>
        <v>#DIV/0!</v>
      </c>
      <c r="Y8" s="0" t="n">
        <f aca="false">O8/E8</f>
        <v>1.50885824810187</v>
      </c>
      <c r="Z8" s="0" t="n">
        <f aca="false">P8/F8</f>
        <v>0.804586304899023</v>
      </c>
      <c r="AA8" s="0" t="n">
        <f aca="false">Q8/G8</f>
        <v>0.703659075663101</v>
      </c>
      <c r="AB8" s="0" t="n">
        <f aca="false">R8/H8</f>
        <v>0.957197359257105</v>
      </c>
      <c r="AC8" s="0" t="e">
        <f aca="false">S8/I8</f>
        <v>#DIV/0!</v>
      </c>
    </row>
    <row r="9" customFormat="false" ht="25.35" hidden="false" customHeight="false" outlineLevel="0" collapsed="false">
      <c r="A9" s="2" t="s">
        <v>11</v>
      </c>
      <c r="B9" s="2" t="s">
        <v>65</v>
      </c>
      <c r="C9" s="2" t="s">
        <v>14</v>
      </c>
      <c r="D9" s="3" t="n">
        <v>0.3172201484065</v>
      </c>
      <c r="E9" s="3" t="n">
        <v>2.6726492974128</v>
      </c>
      <c r="F9" s="3" t="n">
        <v>4.9713595063748</v>
      </c>
      <c r="G9" s="3" t="n">
        <v>6.1978780451725</v>
      </c>
      <c r="H9" s="3" t="n">
        <v>6.0562032549856</v>
      </c>
      <c r="I9" s="12" t="n">
        <v>0</v>
      </c>
      <c r="J9" s="2" t="s">
        <v>11</v>
      </c>
      <c r="K9" s="2" t="s">
        <v>65</v>
      </c>
      <c r="L9" s="2" t="s">
        <v>14</v>
      </c>
      <c r="M9" s="3" t="n">
        <v>0.298597690745</v>
      </c>
      <c r="N9" s="3" t="n">
        <v>2.5087979382891</v>
      </c>
      <c r="O9" s="3" t="n">
        <v>4.6584602670589</v>
      </c>
      <c r="P9" s="3" t="n">
        <v>5.802392292742</v>
      </c>
      <c r="Q9" s="3" t="n">
        <v>5.6673086102847</v>
      </c>
      <c r="R9" s="12" t="n">
        <v>7.8892040625816</v>
      </c>
      <c r="S9" s="12" t="n">
        <v>0</v>
      </c>
      <c r="U9" s="4" t="str">
        <f aca="false">$J$9</f>
        <v>AMS3</v>
      </c>
      <c r="V9" s="4" t="s">
        <v>65</v>
      </c>
      <c r="W9" s="4" t="s">
        <v>14</v>
      </c>
      <c r="X9" s="0" t="n">
        <f aca="false">N9/D9</f>
        <v>7.9086966918451</v>
      </c>
      <c r="Y9" s="0" t="n">
        <f aca="false">O9/E9</f>
        <v>1.74301217580938</v>
      </c>
      <c r="Z9" s="0" t="n">
        <f aca="false">P9/F9</f>
        <v>1.16716408968242</v>
      </c>
      <c r="AA9" s="0" t="n">
        <f aca="false">Q9/G9</f>
        <v>0.914394986312927</v>
      </c>
      <c r="AB9" s="0" t="n">
        <f aca="false">R9/H9</f>
        <v>1.30266500816118</v>
      </c>
      <c r="AC9" s="0" t="e">
        <f aca="false">S9/I9</f>
        <v>#DIV/0!</v>
      </c>
    </row>
    <row r="10" customFormat="false" ht="13.4" hidden="false" customHeight="false" outlineLevel="0" collapsed="false">
      <c r="A10" s="2" t="s">
        <v>11</v>
      </c>
      <c r="B10" s="2" t="s">
        <v>66</v>
      </c>
      <c r="C10" s="2" t="s">
        <v>16</v>
      </c>
      <c r="D10" s="3" t="n">
        <v>26.1770274291267</v>
      </c>
      <c r="E10" s="3" t="n">
        <v>20.2344614983677</v>
      </c>
      <c r="F10" s="3" t="n">
        <v>13.832804123857</v>
      </c>
      <c r="G10" s="3" t="n">
        <v>8.6313508899196</v>
      </c>
      <c r="H10" s="3" t="n">
        <v>3.8423629624452</v>
      </c>
      <c r="I10" s="12" t="n">
        <v>0</v>
      </c>
      <c r="J10" s="2" t="s">
        <v>11</v>
      </c>
      <c r="K10" s="2" t="s">
        <v>66</v>
      </c>
      <c r="L10" s="2" t="s">
        <v>16</v>
      </c>
      <c r="M10" s="3" t="n">
        <v>16.3947850392575</v>
      </c>
      <c r="N10" s="3" t="n">
        <v>12.6682356108853</v>
      </c>
      <c r="O10" s="3" t="n">
        <v>8.6631215254668</v>
      </c>
      <c r="P10" s="3" t="n">
        <v>5.4029011453034</v>
      </c>
      <c r="Q10" s="3" t="n">
        <v>2.4016236478134</v>
      </c>
      <c r="R10" s="12" t="n">
        <v>2.2512496766386</v>
      </c>
      <c r="S10" s="12" t="n">
        <v>0</v>
      </c>
      <c r="U10" s="4" t="str">
        <f aca="false">$J$10</f>
        <v>AMS3</v>
      </c>
      <c r="V10" s="4" t="s">
        <v>66</v>
      </c>
      <c r="W10" s="4" t="s">
        <v>16</v>
      </c>
      <c r="X10" s="0" t="n">
        <f aca="false">N10/D10</f>
        <v>0.483944773530305</v>
      </c>
      <c r="Y10" s="0" t="n">
        <f aca="false">O10/E10</f>
        <v>0.428136994214827</v>
      </c>
      <c r="Z10" s="0" t="n">
        <f aca="false">P10/F10</f>
        <v>0.390586109434253</v>
      </c>
      <c r="AA10" s="0" t="n">
        <f aca="false">Q10/G10</f>
        <v>0.2782442375988</v>
      </c>
      <c r="AB10" s="0" t="n">
        <f aca="false">R10/H10</f>
        <v>0.585902398769207</v>
      </c>
      <c r="AC10" s="0" t="e">
        <f aca="false">S10/I10</f>
        <v>#DIV/0!</v>
      </c>
    </row>
    <row r="11" customFormat="false" ht="13.4" hidden="false" customHeight="false" outlineLevel="0" collapsed="false">
      <c r="A11" s="2" t="s">
        <v>11</v>
      </c>
      <c r="B11" s="2" t="s">
        <v>67</v>
      </c>
      <c r="C11" s="2" t="s">
        <v>14</v>
      </c>
      <c r="D11" s="3" t="n">
        <v>50.6765968451859</v>
      </c>
      <c r="E11" s="3" t="n">
        <v>48.5614570496457</v>
      </c>
      <c r="F11" s="3" t="n">
        <v>40.0681133449589</v>
      </c>
      <c r="G11" s="3" t="n">
        <v>30.9450917653658</v>
      </c>
      <c r="H11" s="3" t="n">
        <v>20.8328736068757</v>
      </c>
      <c r="I11" s="12" t="n">
        <v>0</v>
      </c>
      <c r="J11" s="2" t="s">
        <v>11</v>
      </c>
      <c r="K11" s="2" t="s">
        <v>67</v>
      </c>
      <c r="L11" s="2" t="s">
        <v>14</v>
      </c>
      <c r="M11" s="3" t="n">
        <v>40.2184639751753</v>
      </c>
      <c r="N11" s="3" t="n">
        <v>38.7601767473636</v>
      </c>
      <c r="O11" s="3" t="n">
        <v>32.3225701743547</v>
      </c>
      <c r="P11" s="3" t="n">
        <v>25.2774551145997</v>
      </c>
      <c r="Q11" s="3" t="n">
        <v>17.2585008516354</v>
      </c>
      <c r="R11" s="12" t="n">
        <v>22.0318597961662</v>
      </c>
      <c r="S11" s="12" t="n">
        <v>0</v>
      </c>
      <c r="U11" s="4" t="str">
        <f aca="false">$J$11</f>
        <v>AMS3</v>
      </c>
      <c r="V11" s="4" t="s">
        <v>67</v>
      </c>
      <c r="W11" s="4" t="s">
        <v>14</v>
      </c>
      <c r="X11" s="0" t="n">
        <f aca="false">N11/D11</f>
        <v>0.764853584501219</v>
      </c>
      <c r="Y11" s="0" t="n">
        <f aca="false">O11/E11</f>
        <v>0.66560132537437</v>
      </c>
      <c r="Z11" s="0" t="n">
        <f aca="false">P11/F11</f>
        <v>0.630862124627087</v>
      </c>
      <c r="AA11" s="0" t="n">
        <f aca="false">Q11/G11</f>
        <v>0.55771367499874</v>
      </c>
      <c r="AB11" s="0" t="n">
        <f aca="false">R11/H11</f>
        <v>1.05755260709184</v>
      </c>
      <c r="AC11" s="0" t="e">
        <f aca="false">S11/I11</f>
        <v>#DIV/0!</v>
      </c>
    </row>
    <row r="12" customFormat="false" ht="13.4" hidden="false" customHeight="false" outlineLevel="0" collapsed="false">
      <c r="A12" s="2" t="s">
        <v>11</v>
      </c>
      <c r="B12" s="2" t="s">
        <v>68</v>
      </c>
      <c r="C12" s="2" t="s">
        <v>13</v>
      </c>
      <c r="D12" s="3" t="n">
        <v>0.4469240524513</v>
      </c>
      <c r="E12" s="3" t="n">
        <v>0.3851493216837</v>
      </c>
      <c r="F12" s="3" t="n">
        <v>0.3790567008292</v>
      </c>
      <c r="G12" s="3" t="n">
        <v>0.4683809753673</v>
      </c>
      <c r="H12" s="3" t="n">
        <v>0.6009398713168</v>
      </c>
      <c r="I12" s="12" t="n">
        <v>0</v>
      </c>
      <c r="J12" s="2" t="s">
        <v>11</v>
      </c>
      <c r="K12" s="2" t="s">
        <v>68</v>
      </c>
      <c r="L12" s="2" t="s">
        <v>13</v>
      </c>
      <c r="M12" s="3" t="n">
        <v>0.922629985094</v>
      </c>
      <c r="N12" s="3" t="n">
        <v>0.7951022585467</v>
      </c>
      <c r="O12" s="3" t="n">
        <v>0.7905344278477</v>
      </c>
      <c r="P12" s="3" t="n">
        <v>0.9945538991843</v>
      </c>
      <c r="Q12" s="3" t="n">
        <v>1.2908974067482</v>
      </c>
      <c r="R12" s="12" t="n">
        <v>1.1822298299073</v>
      </c>
      <c r="S12" s="12" t="n">
        <v>0</v>
      </c>
      <c r="U12" s="4" t="str">
        <f aca="false">$J$12</f>
        <v>AMS3</v>
      </c>
      <c r="V12" s="4" t="s">
        <v>68</v>
      </c>
      <c r="W12" s="4" t="s">
        <v>13</v>
      </c>
      <c r="X12" s="0" t="n">
        <f aca="false">N12/D12</f>
        <v>1.77905452657046</v>
      </c>
      <c r="Y12" s="0" t="n">
        <f aca="false">O12/E12</f>
        <v>2.0525401015685</v>
      </c>
      <c r="Z12" s="0" t="n">
        <f aca="false">P12/F12</f>
        <v>2.62376023694787</v>
      </c>
      <c r="AA12" s="0" t="n">
        <f aca="false">Q12/G12</f>
        <v>2.75608420204491</v>
      </c>
      <c r="AB12" s="0" t="n">
        <f aca="false">R12/H12</f>
        <v>1.96730136630268</v>
      </c>
      <c r="AC12" s="0" t="e">
        <f aca="false">S12/I12</f>
        <v>#DIV/0!</v>
      </c>
    </row>
    <row r="13" customFormat="false" ht="13.4" hidden="false" customHeight="false" outlineLevel="0" collapsed="false">
      <c r="A13" s="2" t="s">
        <v>11</v>
      </c>
      <c r="B13" s="2" t="s">
        <v>69</v>
      </c>
      <c r="C13" s="2" t="s">
        <v>13</v>
      </c>
      <c r="D13" s="3" t="n">
        <v>1.343654E-007</v>
      </c>
      <c r="E13" s="3" t="n">
        <v>3.51627926E-005</v>
      </c>
      <c r="F13" s="3" t="n">
        <v>0.0059364695653</v>
      </c>
      <c r="G13" s="3" t="n">
        <v>0.0213135437503</v>
      </c>
      <c r="H13" s="3" t="n">
        <v>0.0375039270721</v>
      </c>
      <c r="I13" s="12" t="n">
        <v>0</v>
      </c>
      <c r="J13" s="2" t="s">
        <v>11</v>
      </c>
      <c r="K13" s="2" t="s">
        <v>69</v>
      </c>
      <c r="L13" s="2" t="s">
        <v>13</v>
      </c>
      <c r="M13" s="3" t="n">
        <v>3.819335E-007</v>
      </c>
      <c r="N13" s="3" t="n">
        <v>9.99502375E-005</v>
      </c>
      <c r="O13" s="3" t="n">
        <v>0.0168744183222</v>
      </c>
      <c r="P13" s="3" t="n">
        <v>0.0605837444271</v>
      </c>
      <c r="Q13" s="3" t="n">
        <v>0.1066049008391</v>
      </c>
      <c r="R13" s="12" t="n">
        <v>0.0188649073645</v>
      </c>
      <c r="S13" s="12" t="n">
        <v>0</v>
      </c>
      <c r="U13" s="4" t="str">
        <f aca="false">$J$13</f>
        <v>AMS3</v>
      </c>
      <c r="V13" s="4" t="s">
        <v>69</v>
      </c>
      <c r="W13" s="4" t="s">
        <v>13</v>
      </c>
      <c r="X13" s="0" t="n">
        <f aca="false">N13/D13</f>
        <v>743.868864305841</v>
      </c>
      <c r="Y13" s="0" t="n">
        <f aca="false">O13/E13</f>
        <v>479.894145898981</v>
      </c>
      <c r="Z13" s="0" t="n">
        <f aca="false">P13/F13</f>
        <v>10.2053491154449</v>
      </c>
      <c r="AA13" s="0" t="n">
        <f aca="false">Q13/G13</f>
        <v>5.00174452864505</v>
      </c>
      <c r="AB13" s="0" t="n">
        <f aca="false">R13/H13</f>
        <v>0.503011520053163</v>
      </c>
      <c r="AC13" s="0" t="e">
        <f aca="false">S13/I13</f>
        <v>#DIV/0!</v>
      </c>
    </row>
    <row r="14" customFormat="false" ht="13.4" hidden="false" customHeight="false" outlineLevel="0" collapsed="false">
      <c r="A14" s="2" t="s">
        <v>11</v>
      </c>
      <c r="B14" s="2" t="s">
        <v>70</v>
      </c>
      <c r="C14" s="2" t="s">
        <v>13</v>
      </c>
      <c r="D14" s="3" t="n">
        <v>13.1231562971184</v>
      </c>
      <c r="E14" s="3" t="n">
        <v>11.6600665342601</v>
      </c>
      <c r="F14" s="3" t="n">
        <v>9.412244195567</v>
      </c>
      <c r="G14" s="3" t="n">
        <v>7.858945407195</v>
      </c>
      <c r="H14" s="3" t="n">
        <v>6.5663302810426</v>
      </c>
      <c r="I14" s="12" t="n">
        <v>0</v>
      </c>
      <c r="J14" s="2" t="s">
        <v>11</v>
      </c>
      <c r="K14" s="2" t="s">
        <v>70</v>
      </c>
      <c r="L14" s="2" t="s">
        <v>13</v>
      </c>
      <c r="M14" s="3" t="n">
        <v>12.0661862156585</v>
      </c>
      <c r="N14" s="3" t="n">
        <v>10.721744450388</v>
      </c>
      <c r="O14" s="3" t="n">
        <v>8.6834429241033</v>
      </c>
      <c r="P14" s="3" t="n">
        <v>7.3024987641808</v>
      </c>
      <c r="Q14" s="3" t="n">
        <v>6.1652035210759</v>
      </c>
      <c r="R14" s="12" t="n">
        <v>6.585442835616</v>
      </c>
      <c r="S14" s="12" t="n">
        <v>0</v>
      </c>
      <c r="U14" s="4" t="str">
        <f aca="false">$J$14</f>
        <v>AMS3</v>
      </c>
      <c r="V14" s="4" t="s">
        <v>70</v>
      </c>
      <c r="W14" s="4" t="s">
        <v>13</v>
      </c>
      <c r="X14" s="0" t="n">
        <f aca="false">N14/D14</f>
        <v>0.817009582728379</v>
      </c>
      <c r="Y14" s="0" t="n">
        <f aca="false">O14/E14</f>
        <v>0.744716412945779</v>
      </c>
      <c r="Z14" s="0" t="n">
        <f aca="false">P14/F14</f>
        <v>0.775850967362295</v>
      </c>
      <c r="AA14" s="0" t="n">
        <f aca="false">Q14/G14</f>
        <v>0.784482293951495</v>
      </c>
      <c r="AB14" s="0" t="n">
        <f aca="false">R14/H14</f>
        <v>1.00291069040931</v>
      </c>
      <c r="AC14" s="0" t="e">
        <f aca="false">S14/I14</f>
        <v>#DIV/0!</v>
      </c>
    </row>
    <row r="15" customFormat="false" ht="25.35" hidden="false" customHeight="false" outlineLevel="0" collapsed="false">
      <c r="A15" s="2" t="s">
        <v>11</v>
      </c>
      <c r="B15" s="2" t="s">
        <v>71</v>
      </c>
      <c r="C15" s="2" t="s">
        <v>13</v>
      </c>
      <c r="D15" s="3" t="n">
        <v>0.0685389095634</v>
      </c>
      <c r="E15" s="3" t="n">
        <v>0.3585183946041</v>
      </c>
      <c r="F15" s="3" t="n">
        <v>0.5787081174498</v>
      </c>
      <c r="G15" s="3" t="n">
        <v>0.7869553631281</v>
      </c>
      <c r="H15" s="3" t="n">
        <v>1.0667583158806</v>
      </c>
      <c r="I15" s="12" t="n">
        <v>0</v>
      </c>
      <c r="J15" s="2" t="s">
        <v>11</v>
      </c>
      <c r="K15" s="2" t="s">
        <v>71</v>
      </c>
      <c r="L15" s="2" t="s">
        <v>13</v>
      </c>
      <c r="M15" s="3" t="n">
        <v>0.0685388998541</v>
      </c>
      <c r="N15" s="3" t="n">
        <v>0.358518340694</v>
      </c>
      <c r="O15" s="3" t="n">
        <v>0.5787080590499</v>
      </c>
      <c r="P15" s="3" t="n">
        <v>0.786955298889</v>
      </c>
      <c r="Q15" s="3" t="n">
        <v>1.0667578360776</v>
      </c>
      <c r="R15" s="12" t="n">
        <v>1.3038944044821</v>
      </c>
      <c r="S15" s="12" t="n">
        <v>0</v>
      </c>
      <c r="U15" s="4" t="str">
        <f aca="false">$J$15</f>
        <v>AMS3</v>
      </c>
      <c r="V15" s="4" t="s">
        <v>71</v>
      </c>
      <c r="W15" s="4" t="s">
        <v>13</v>
      </c>
      <c r="X15" s="0" t="n">
        <f aca="false">N15/D15</f>
        <v>5.23087313436702</v>
      </c>
      <c r="Y15" s="0" t="n">
        <f aca="false">O15/E15</f>
        <v>1.6141655986409</v>
      </c>
      <c r="Z15" s="0" t="n">
        <f aca="false">P15/F15</f>
        <v>1.35984838498013</v>
      </c>
      <c r="AA15" s="0" t="n">
        <f aca="false">Q15/G15</f>
        <v>1.35555062721385</v>
      </c>
      <c r="AB15" s="0" t="n">
        <f aca="false">R15/H15</f>
        <v>1.22229598314005</v>
      </c>
      <c r="AC15" s="0" t="e">
        <f aca="false">S15/I15</f>
        <v>#DIV/0!</v>
      </c>
    </row>
    <row r="16" customFormat="false" ht="13.4" hidden="false" customHeight="false" outlineLevel="0" collapsed="false">
      <c r="A16" s="2" t="s">
        <v>11</v>
      </c>
      <c r="B16" s="2" t="s">
        <v>72</v>
      </c>
      <c r="C16" s="2" t="s">
        <v>13</v>
      </c>
      <c r="D16" s="3" t="n">
        <v>2.5100472782002</v>
      </c>
      <c r="E16" s="3" t="n">
        <v>2.6684762261112</v>
      </c>
      <c r="F16" s="3" t="n">
        <v>2.8143636231088</v>
      </c>
      <c r="G16" s="3" t="n">
        <v>3.4143990182006</v>
      </c>
      <c r="H16" s="3" t="n">
        <v>4.3693073897657</v>
      </c>
      <c r="I16" s="12" t="n">
        <v>0</v>
      </c>
      <c r="J16" s="2" t="s">
        <v>11</v>
      </c>
      <c r="K16" s="2" t="s">
        <v>72</v>
      </c>
      <c r="L16" s="2" t="s">
        <v>13</v>
      </c>
      <c r="M16" s="3" t="n">
        <v>6.2598584509211</v>
      </c>
      <c r="N16" s="3" t="n">
        <v>6.665280480052</v>
      </c>
      <c r="O16" s="3" t="n">
        <v>7.0759976206369</v>
      </c>
      <c r="P16" s="3" t="n">
        <v>8.6787327768693</v>
      </c>
      <c r="Q16" s="3" t="n">
        <v>11.1767992547817</v>
      </c>
      <c r="R16" s="12" t="n">
        <v>11.4643860181029</v>
      </c>
      <c r="S16" s="12" t="n">
        <v>0</v>
      </c>
      <c r="U16" s="4" t="str">
        <f aca="false">$J$16</f>
        <v>AMS3</v>
      </c>
      <c r="V16" s="4" t="s">
        <v>72</v>
      </c>
      <c r="W16" s="4" t="s">
        <v>13</v>
      </c>
      <c r="X16" s="0" t="n">
        <f aca="false">N16/D16</f>
        <v>2.65544021339361</v>
      </c>
      <c r="Y16" s="0" t="n">
        <f aca="false">O16/E16</f>
        <v>2.65169970464711</v>
      </c>
      <c r="Z16" s="0" t="n">
        <f aca="false">P16/F16</f>
        <v>3.0837283091666</v>
      </c>
      <c r="AA16" s="0" t="n">
        <f aca="false">Q16/G16</f>
        <v>3.27343090107609</v>
      </c>
      <c r="AB16" s="0" t="n">
        <f aca="false">R16/H16</f>
        <v>2.62384515334309</v>
      </c>
      <c r="AC16" s="0" t="e">
        <f aca="false">S16/I16</f>
        <v>#DIV/0!</v>
      </c>
    </row>
    <row r="17" customFormat="false" ht="13.4" hidden="false" customHeight="false" outlineLevel="0" collapsed="false">
      <c r="A17" s="2" t="s">
        <v>11</v>
      </c>
      <c r="B17" s="2" t="s">
        <v>73</v>
      </c>
      <c r="C17" s="2" t="s">
        <v>13</v>
      </c>
      <c r="D17" s="3" t="n">
        <v>0.0008881396409</v>
      </c>
      <c r="E17" s="3" t="n">
        <v>0.0082130010656</v>
      </c>
      <c r="F17" s="3" t="n">
        <v>0.0139516394382</v>
      </c>
      <c r="G17" s="3" t="n">
        <v>0.0333116222512</v>
      </c>
      <c r="H17" s="3" t="n">
        <v>0.0871540369089</v>
      </c>
      <c r="I17" s="12" t="n">
        <v>0</v>
      </c>
      <c r="J17" s="2" t="s">
        <v>11</v>
      </c>
      <c r="K17" s="2" t="s">
        <v>73</v>
      </c>
      <c r="L17" s="2" t="s">
        <v>13</v>
      </c>
      <c r="M17" s="3" t="n">
        <v>0.002648489333</v>
      </c>
      <c r="N17" s="3" t="n">
        <v>0.0241528872263</v>
      </c>
      <c r="O17" s="3" t="n">
        <v>0.0415326069225</v>
      </c>
      <c r="P17" s="3" t="n">
        <v>0.0999445569174</v>
      </c>
      <c r="Q17" s="3" t="n">
        <v>0.2610513289855</v>
      </c>
      <c r="R17" s="12" t="n">
        <v>0.2144839818614</v>
      </c>
      <c r="S17" s="12" t="n">
        <v>0</v>
      </c>
      <c r="U17" s="4" t="str">
        <f aca="false">$J$17</f>
        <v>AMS3</v>
      </c>
      <c r="V17" s="4" t="s">
        <v>73</v>
      </c>
      <c r="W17" s="4" t="s">
        <v>13</v>
      </c>
      <c r="X17" s="0" t="n">
        <f aca="false">N17/D17</f>
        <v>27.1949208368006</v>
      </c>
      <c r="Y17" s="0" t="n">
        <f aca="false">O17/E17</f>
        <v>5.05693431557662</v>
      </c>
      <c r="Z17" s="0" t="n">
        <f aca="false">P17/F17</f>
        <v>7.16364247801222</v>
      </c>
      <c r="AA17" s="0" t="n">
        <f aca="false">Q17/G17</f>
        <v>7.83664413029588</v>
      </c>
      <c r="AB17" s="0" t="n">
        <f aca="false">R17/H17</f>
        <v>2.46097587063689</v>
      </c>
      <c r="AC17" s="0" t="e">
        <f aca="false">S17/I17</f>
        <v>#DIV/0!</v>
      </c>
    </row>
    <row r="18" customFormat="false" ht="13.4" hidden="false" customHeight="false" outlineLevel="0" collapsed="false">
      <c r="A18" s="2" t="s">
        <v>11</v>
      </c>
      <c r="B18" s="2" t="s">
        <v>74</v>
      </c>
      <c r="C18" s="2" t="s">
        <v>13</v>
      </c>
      <c r="D18" s="3" t="n">
        <v>1.1763381023027</v>
      </c>
      <c r="E18" s="3" t="n">
        <v>2.0474266812311</v>
      </c>
      <c r="F18" s="3" t="n">
        <v>2.5506466930054</v>
      </c>
      <c r="G18" s="3" t="n">
        <v>2.9589935053193</v>
      </c>
      <c r="H18" s="3" t="n">
        <v>3.3179726853234</v>
      </c>
      <c r="I18" s="12" t="n">
        <v>0</v>
      </c>
      <c r="J18" s="2" t="s">
        <v>11</v>
      </c>
      <c r="K18" s="2" t="s">
        <v>74</v>
      </c>
      <c r="L18" s="2" t="s">
        <v>13</v>
      </c>
      <c r="M18" s="3" t="n">
        <v>2.9404139078902</v>
      </c>
      <c r="N18" s="3" t="n">
        <v>5.1133702774517</v>
      </c>
      <c r="O18" s="3" t="n">
        <v>6.3675157666175</v>
      </c>
      <c r="P18" s="3" t="n">
        <v>7.384258766267</v>
      </c>
      <c r="Q18" s="3" t="n">
        <v>8.2762514015416</v>
      </c>
      <c r="R18" s="12" t="n">
        <v>10.9742194631237</v>
      </c>
      <c r="S18" s="12" t="n">
        <v>0</v>
      </c>
      <c r="U18" s="4" t="str">
        <f aca="false">$J$18</f>
        <v>AMS3</v>
      </c>
      <c r="V18" s="4" t="s">
        <v>74</v>
      </c>
      <c r="W18" s="4" t="s">
        <v>13</v>
      </c>
      <c r="X18" s="0" t="n">
        <f aca="false">N18/D18</f>
        <v>4.34685424831704</v>
      </c>
      <c r="Y18" s="0" t="n">
        <f aca="false">O18/E18</f>
        <v>3.11000917639149</v>
      </c>
      <c r="Z18" s="0" t="n">
        <f aca="false">P18/F18</f>
        <v>2.89505355113146</v>
      </c>
      <c r="AA18" s="0" t="n">
        <f aca="false">Q18/G18</f>
        <v>2.79698194222583</v>
      </c>
      <c r="AB18" s="0" t="n">
        <f aca="false">R18/H18</f>
        <v>3.30750747637757</v>
      </c>
      <c r="AC18" s="0" t="e">
        <f aca="false">S18/I18</f>
        <v>#DIV/0!</v>
      </c>
    </row>
    <row r="19" customFormat="false" ht="13.4" hidden="false" customHeight="false" outlineLevel="0" collapsed="false">
      <c r="A19" s="2" t="s">
        <v>11</v>
      </c>
      <c r="B19" s="2" t="s">
        <v>75</v>
      </c>
      <c r="C19" s="2" t="s">
        <v>13</v>
      </c>
      <c r="D19" s="3" t="n">
        <v>0.0295987929377</v>
      </c>
      <c r="E19" s="3" t="n">
        <v>0.1777364871296</v>
      </c>
      <c r="F19" s="3" t="n">
        <v>0.2989724617086</v>
      </c>
      <c r="G19" s="3" t="n">
        <v>0.4027196422185</v>
      </c>
      <c r="H19" s="3" t="n">
        <v>0.4880865306118</v>
      </c>
      <c r="I19" s="12" t="n">
        <v>0</v>
      </c>
      <c r="J19" s="2" t="s">
        <v>11</v>
      </c>
      <c r="K19" s="2" t="s">
        <v>75</v>
      </c>
      <c r="L19" s="2" t="s">
        <v>13</v>
      </c>
      <c r="M19" s="3" t="n">
        <v>0.0864458320734</v>
      </c>
      <c r="N19" s="3" t="n">
        <v>0.5194742230412</v>
      </c>
      <c r="O19" s="3" t="n">
        <v>0.87376869132</v>
      </c>
      <c r="P19" s="3" t="n">
        <v>1.1777557677487</v>
      </c>
      <c r="Q19" s="3" t="n">
        <v>1.4288012077265</v>
      </c>
      <c r="R19" s="12" t="n">
        <v>1.552729931817</v>
      </c>
      <c r="S19" s="12" t="n">
        <v>0</v>
      </c>
      <c r="U19" s="4" t="str">
        <f aca="false">$J$19</f>
        <v>AMS3</v>
      </c>
      <c r="V19" s="4" t="s">
        <v>75</v>
      </c>
      <c r="W19" s="4" t="s">
        <v>13</v>
      </c>
      <c r="X19" s="0" t="n">
        <f aca="false">N19/D19</f>
        <v>17.550520527462</v>
      </c>
      <c r="Y19" s="0" t="n">
        <f aca="false">O19/E19</f>
        <v>4.91609069938957</v>
      </c>
      <c r="Z19" s="0" t="n">
        <f aca="false">P19/F19</f>
        <v>3.93934531969244</v>
      </c>
      <c r="AA19" s="0" t="n">
        <f aca="false">Q19/G19</f>
        <v>3.54788060461994</v>
      </c>
      <c r="AB19" s="0" t="n">
        <f aca="false">R19/H19</f>
        <v>3.1812595399236</v>
      </c>
      <c r="AC19" s="0" t="e">
        <f aca="false">S19/I19</f>
        <v>#DIV/0!</v>
      </c>
    </row>
    <row r="20" customFormat="false" ht="13.4" hidden="false" customHeight="false" outlineLevel="0" collapsed="false">
      <c r="A20" s="2" t="s">
        <v>11</v>
      </c>
      <c r="B20" s="2" t="s">
        <v>76</v>
      </c>
      <c r="C20" s="2" t="s">
        <v>14</v>
      </c>
      <c r="D20" s="3" t="n">
        <v>1.6610036035823</v>
      </c>
      <c r="E20" s="3" t="n">
        <v>1.4134767046234</v>
      </c>
      <c r="F20" s="3" t="n">
        <v>1.095682920545</v>
      </c>
      <c r="G20" s="3" t="n">
        <v>0.8080439234582</v>
      </c>
      <c r="H20" s="3" t="n">
        <v>0.5137372990598</v>
      </c>
      <c r="I20" s="12" t="n">
        <v>0</v>
      </c>
      <c r="J20" s="2" t="s">
        <v>11</v>
      </c>
      <c r="K20" s="2" t="s">
        <v>76</v>
      </c>
      <c r="L20" s="2" t="s">
        <v>14</v>
      </c>
      <c r="M20" s="3" t="n">
        <v>1.1930479827124</v>
      </c>
      <c r="N20" s="3" t="n">
        <v>1.019192145566</v>
      </c>
      <c r="O20" s="3" t="n">
        <v>0.7936935555548</v>
      </c>
      <c r="P20" s="3" t="n">
        <v>0.5891540672369</v>
      </c>
      <c r="Q20" s="3" t="n">
        <v>0.3786508695655</v>
      </c>
      <c r="R20" s="12" t="n">
        <v>0.4067292872167</v>
      </c>
      <c r="S20" s="12" t="n">
        <v>0</v>
      </c>
      <c r="U20" s="4" t="str">
        <f aca="false">$J$20</f>
        <v>AMS3</v>
      </c>
      <c r="V20" s="4" t="s">
        <v>76</v>
      </c>
      <c r="W20" s="4" t="s">
        <v>14</v>
      </c>
      <c r="X20" s="0" t="n">
        <f aca="false">N20/D20</f>
        <v>0.613600201328823</v>
      </c>
      <c r="Y20" s="0" t="n">
        <f aca="false">O20/E20</f>
        <v>0.561518667381411</v>
      </c>
      <c r="Z20" s="0" t="n">
        <f aca="false">P20/F20</f>
        <v>0.537704892710978</v>
      </c>
      <c r="AA20" s="0" t="n">
        <f aca="false">Q20/G20</f>
        <v>0.468601840287321</v>
      </c>
      <c r="AB20" s="0" t="n">
        <f aca="false">R20/H20</f>
        <v>0.791706749657972</v>
      </c>
      <c r="AC20" s="0" t="e">
        <f aca="false">S20/I20</f>
        <v>#DIV/0!</v>
      </c>
    </row>
    <row r="21" customFormat="false" ht="25.35" hidden="false" customHeight="false" outlineLevel="0" collapsed="false">
      <c r="A21" s="2" t="s">
        <v>11</v>
      </c>
      <c r="B21" s="2" t="s">
        <v>77</v>
      </c>
      <c r="C21" s="2" t="s">
        <v>14</v>
      </c>
      <c r="D21" s="3" t="n">
        <v>0.0640216604456</v>
      </c>
      <c r="E21" s="3" t="n">
        <v>0.3497791306528</v>
      </c>
      <c r="F21" s="3" t="n">
        <v>0.5320833142461</v>
      </c>
      <c r="G21" s="3" t="n">
        <v>0.6174601133137</v>
      </c>
      <c r="H21" s="3" t="n">
        <v>0.636615064203</v>
      </c>
      <c r="I21" s="12" t="n">
        <v>0</v>
      </c>
      <c r="J21" s="2" t="s">
        <v>11</v>
      </c>
      <c r="K21" s="2" t="s">
        <v>77</v>
      </c>
      <c r="L21" s="2" t="s">
        <v>14</v>
      </c>
      <c r="M21" s="3" t="n">
        <v>0.0581582958805</v>
      </c>
      <c r="N21" s="3" t="n">
        <v>0.3173330860714</v>
      </c>
      <c r="O21" s="3" t="n">
        <v>0.4826344896172</v>
      </c>
      <c r="P21" s="3" t="n">
        <v>0.5599026570661</v>
      </c>
      <c r="Q21" s="3" t="n">
        <v>0.5772606874644</v>
      </c>
      <c r="R21" s="12" t="n">
        <v>0.6902904493476</v>
      </c>
      <c r="S21" s="12" t="n">
        <v>0</v>
      </c>
      <c r="U21" s="4" t="str">
        <f aca="false">$J$21</f>
        <v>AMS3</v>
      </c>
      <c r="V21" s="4" t="s">
        <v>77</v>
      </c>
      <c r="W21" s="4" t="s">
        <v>14</v>
      </c>
      <c r="X21" s="0" t="n">
        <f aca="false">N21/D21</f>
        <v>4.95665191847128</v>
      </c>
      <c r="Y21" s="0" t="n">
        <f aca="false">O21/E21</f>
        <v>1.37982643137242</v>
      </c>
      <c r="Z21" s="0" t="n">
        <f aca="false">P21/F21</f>
        <v>1.05228380983797</v>
      </c>
      <c r="AA21" s="0" t="n">
        <f aca="false">Q21/G21</f>
        <v>0.934895509875831</v>
      </c>
      <c r="AB21" s="0" t="n">
        <f aca="false">R21/H21</f>
        <v>1.08431372137227</v>
      </c>
      <c r="AC21" s="0" t="e">
        <f aca="false">S21/I21</f>
        <v>#DIV/0!</v>
      </c>
    </row>
    <row r="22" customFormat="false" ht="13.4" hidden="false" customHeight="false" outlineLevel="0" collapsed="false">
      <c r="A22" s="2" t="s">
        <v>11</v>
      </c>
      <c r="B22" s="2" t="s">
        <v>78</v>
      </c>
      <c r="C22" s="2" t="s">
        <v>13</v>
      </c>
      <c r="D22" s="3" t="n">
        <v>0.3199835993629</v>
      </c>
      <c r="E22" s="3" t="n">
        <v>0.2522755999402</v>
      </c>
      <c r="F22" s="3" t="n">
        <v>0.1807109959808</v>
      </c>
      <c r="G22" s="3" t="n">
        <v>0.1166535710619</v>
      </c>
      <c r="H22" s="3" t="n">
        <v>0.0648518641227</v>
      </c>
      <c r="I22" s="12" t="n">
        <v>0</v>
      </c>
      <c r="J22" s="2" t="s">
        <v>11</v>
      </c>
      <c r="K22" s="2" t="s">
        <v>78</v>
      </c>
      <c r="L22" s="2" t="s">
        <v>13</v>
      </c>
      <c r="M22" s="3" t="n">
        <v>0.3359827636334</v>
      </c>
      <c r="N22" s="3" t="n">
        <v>0.2648894220136</v>
      </c>
      <c r="O22" s="3" t="n">
        <v>0.1897470702192</v>
      </c>
      <c r="P22" s="3" t="n">
        <v>0.12254132765</v>
      </c>
      <c r="Q22" s="3" t="n">
        <v>0.0685546395087</v>
      </c>
      <c r="R22" s="12" t="n">
        <v>0.0679478948363</v>
      </c>
      <c r="S22" s="12" t="n">
        <v>0</v>
      </c>
      <c r="U22" s="4" t="str">
        <f aca="false">$J$22</f>
        <v>AMS3</v>
      </c>
      <c r="V22" s="4" t="s">
        <v>78</v>
      </c>
      <c r="W22" s="4" t="s">
        <v>13</v>
      </c>
      <c r="X22" s="0" t="n">
        <f aca="false">N22/D22</f>
        <v>0.827821871311546</v>
      </c>
      <c r="Y22" s="0" t="n">
        <f aca="false">O22/E22</f>
        <v>0.752141983862799</v>
      </c>
      <c r="Z22" s="0" t="n">
        <f aca="false">P22/F22</f>
        <v>0.678106647494874</v>
      </c>
      <c r="AA22" s="0" t="n">
        <f aca="false">Q22/G22</f>
        <v>0.587677161398881</v>
      </c>
      <c r="AB22" s="0" t="n">
        <f aca="false">R22/H22</f>
        <v>1.04774004194763</v>
      </c>
      <c r="AC22" s="0" t="e">
        <f aca="false">S22/I22</f>
        <v>#DIV/0!</v>
      </c>
    </row>
    <row r="23" customFormat="false" ht="13.4" hidden="false" customHeight="false" outlineLevel="0" collapsed="false">
      <c r="A23" s="2" t="s">
        <v>11</v>
      </c>
      <c r="B23" s="2" t="s">
        <v>78</v>
      </c>
      <c r="C23" s="2" t="s">
        <v>14</v>
      </c>
      <c r="D23" s="3" t="n">
        <v>1.755610446136</v>
      </c>
      <c r="E23" s="3" t="n">
        <v>2.1800449409436</v>
      </c>
      <c r="F23" s="3" t="n">
        <v>2.3129189881666</v>
      </c>
      <c r="G23" s="3" t="n">
        <v>2.2244825329033</v>
      </c>
      <c r="H23" s="3" t="n">
        <v>1.9315324112691</v>
      </c>
      <c r="I23" s="12" t="n">
        <v>0</v>
      </c>
      <c r="J23" s="2" t="s">
        <v>11</v>
      </c>
      <c r="K23" s="2" t="s">
        <v>78</v>
      </c>
      <c r="L23" s="2" t="s">
        <v>14</v>
      </c>
      <c r="M23" s="3" t="n">
        <v>1.8433910517406</v>
      </c>
      <c r="N23" s="3" t="n">
        <v>2.2890471869349</v>
      </c>
      <c r="O23" s="3" t="n">
        <v>2.4445779238936</v>
      </c>
      <c r="P23" s="3" t="n">
        <v>2.3681040123137</v>
      </c>
      <c r="Q23" s="3" t="n">
        <v>2.0647218529418</v>
      </c>
      <c r="R23" s="12" t="n">
        <v>2.5581212551667</v>
      </c>
      <c r="S23" s="12" t="n">
        <v>0</v>
      </c>
      <c r="U23" s="4" t="str">
        <f aca="false">$J$23</f>
        <v>AMS3</v>
      </c>
      <c r="V23" s="4" t="s">
        <v>78</v>
      </c>
      <c r="W23" s="4" t="s">
        <v>14</v>
      </c>
      <c r="X23" s="0" t="n">
        <f aca="false">N23/D23</f>
        <v>1.30384687102595</v>
      </c>
      <c r="Y23" s="0" t="n">
        <f aca="false">O23/E23</f>
        <v>1.12134290352542</v>
      </c>
      <c r="Z23" s="0" t="n">
        <f aca="false">P23/F23</f>
        <v>1.02385947126961</v>
      </c>
      <c r="AA23" s="0" t="n">
        <f aca="false">Q23/G23</f>
        <v>0.928180744241229</v>
      </c>
      <c r="AB23" s="0" t="n">
        <f aca="false">R23/H23</f>
        <v>1.32439986004993</v>
      </c>
      <c r="AC23" s="0" t="e">
        <f aca="false">S23/I23</f>
        <v>#DIV/0!</v>
      </c>
    </row>
    <row r="24" customFormat="false" ht="13.4" hidden="false" customHeight="false" outlineLevel="0" collapsed="false">
      <c r="A24" s="2" t="s">
        <v>11</v>
      </c>
      <c r="B24" s="2" t="s">
        <v>78</v>
      </c>
      <c r="C24" s="2" t="s">
        <v>16</v>
      </c>
      <c r="D24" s="3" t="n">
        <v>1.112542297151</v>
      </c>
      <c r="E24" s="3" t="n">
        <v>0.869831632134</v>
      </c>
      <c r="F24" s="3" t="n">
        <v>0.5987994491672</v>
      </c>
      <c r="G24" s="3" t="n">
        <v>0.3652186312517</v>
      </c>
      <c r="H24" s="3" t="n">
        <v>0.1564824548041</v>
      </c>
      <c r="I24" s="12" t="n">
        <v>0</v>
      </c>
      <c r="J24" s="2" t="s">
        <v>11</v>
      </c>
      <c r="K24" s="2" t="s">
        <v>78</v>
      </c>
      <c r="L24" s="2" t="s">
        <v>16</v>
      </c>
      <c r="M24" s="3" t="n">
        <v>1.1681694788263</v>
      </c>
      <c r="N24" s="3" t="n">
        <v>0.9133232659952</v>
      </c>
      <c r="O24" s="3" t="n">
        <v>0.6287393671543</v>
      </c>
      <c r="P24" s="3" t="n">
        <v>0.3834796144204</v>
      </c>
      <c r="Q24" s="3" t="n">
        <v>0.1643065791786</v>
      </c>
      <c r="R24" s="12" t="n">
        <v>0.1815634694836</v>
      </c>
      <c r="S24" s="12" t="n">
        <v>0</v>
      </c>
      <c r="U24" s="4" t="str">
        <f aca="false">$J$24</f>
        <v>AMS3</v>
      </c>
      <c r="V24" s="4" t="s">
        <v>78</v>
      </c>
      <c r="W24" s="4" t="s">
        <v>16</v>
      </c>
      <c r="X24" s="0" t="n">
        <f aca="false">N24/D24</f>
        <v>0.820933521659392</v>
      </c>
      <c r="Y24" s="0" t="n">
        <f aca="false">O24/E24</f>
        <v>0.722828814137034</v>
      </c>
      <c r="Z24" s="0" t="n">
        <f aca="false">P24/F24</f>
        <v>0.640414106849525</v>
      </c>
      <c r="AA24" s="0" t="n">
        <f aca="false">Q24/G24</f>
        <v>0.44988553463299</v>
      </c>
      <c r="AB24" s="0" t="n">
        <f aca="false">R24/H24</f>
        <v>1.16028004360552</v>
      </c>
      <c r="AC24" s="0" t="e">
        <f aca="false">S24/I24</f>
        <v>#DIV/0!</v>
      </c>
    </row>
    <row r="25" customFormat="false" ht="13.4" hidden="false" customHeight="false" outlineLevel="0" collapsed="false">
      <c r="A25" s="2" t="s">
        <v>11</v>
      </c>
      <c r="B25" s="2" t="s">
        <v>78</v>
      </c>
      <c r="C25" s="2" t="s">
        <v>18</v>
      </c>
      <c r="D25" s="3" t="n">
        <v>0.1850660642909</v>
      </c>
      <c r="E25" s="3" t="n">
        <v>0.1559575693311</v>
      </c>
      <c r="F25" s="3" t="n">
        <v>0.1262644125656</v>
      </c>
      <c r="G25" s="3" t="n">
        <v>0.1668580387959</v>
      </c>
      <c r="H25" s="3" t="n">
        <v>0.2879423633666</v>
      </c>
      <c r="I25" s="12" t="n">
        <v>0</v>
      </c>
      <c r="J25" s="2" t="s">
        <v>11</v>
      </c>
      <c r="K25" s="2" t="s">
        <v>78</v>
      </c>
      <c r="L25" s="2" t="s">
        <v>18</v>
      </c>
      <c r="M25" s="3" t="n">
        <v>0.1943193595861</v>
      </c>
      <c r="N25" s="3" t="n">
        <v>0.1637554363556</v>
      </c>
      <c r="O25" s="3" t="n">
        <v>0.1325776287536</v>
      </c>
      <c r="P25" s="3" t="n">
        <v>0.1788352560124</v>
      </c>
      <c r="Q25" s="3" t="n">
        <v>0.3134106507091</v>
      </c>
      <c r="R25" s="12" t="n">
        <v>0.108529816465</v>
      </c>
      <c r="S25" s="12" t="n">
        <v>0</v>
      </c>
      <c r="U25" s="4" t="str">
        <f aca="false">$J$25</f>
        <v>AMS3</v>
      </c>
      <c r="V25" s="4" t="s">
        <v>78</v>
      </c>
      <c r="W25" s="4" t="s">
        <v>18</v>
      </c>
      <c r="X25" s="0" t="n">
        <f aca="false">N25/D25</f>
        <v>0.884848537645441</v>
      </c>
      <c r="Y25" s="0" t="n">
        <f aca="false">O25/E25</f>
        <v>0.850087811205469</v>
      </c>
      <c r="Z25" s="0" t="n">
        <f aca="false">P25/F25</f>
        <v>1.41635518970547</v>
      </c>
      <c r="AA25" s="0" t="n">
        <f aca="false">Q25/G25</f>
        <v>1.87830717039928</v>
      </c>
      <c r="AB25" s="0" t="n">
        <f aca="false">R25/H25</f>
        <v>0.3769150714611</v>
      </c>
      <c r="AC25" s="0" t="e">
        <f aca="false">S25/I25</f>
        <v>#DIV/0!</v>
      </c>
    </row>
    <row r="26" customFormat="false" ht="13.4" hidden="false" customHeight="false" outlineLevel="0" collapsed="false">
      <c r="A26" s="2" t="s">
        <v>11</v>
      </c>
      <c r="B26" s="2" t="s">
        <v>78</v>
      </c>
      <c r="C26" s="2" t="s">
        <v>20</v>
      </c>
      <c r="D26" s="3" t="n">
        <v>0.1745648576938</v>
      </c>
      <c r="E26" s="3" t="n">
        <v>0.1534518004752</v>
      </c>
      <c r="F26" s="3" t="n">
        <v>0.1837891744573</v>
      </c>
      <c r="G26" s="3" t="n">
        <v>0.3254599521992</v>
      </c>
      <c r="H26" s="3" t="n">
        <v>0.5539644918033</v>
      </c>
      <c r="I26" s="12" t="n">
        <v>0</v>
      </c>
      <c r="J26" s="2" t="s">
        <v>11</v>
      </c>
      <c r="K26" s="2" t="s">
        <v>78</v>
      </c>
      <c r="L26" s="2" t="s">
        <v>20</v>
      </c>
      <c r="M26" s="3" t="n">
        <v>0.1832931267863</v>
      </c>
      <c r="N26" s="3" t="n">
        <v>0.1611243874308</v>
      </c>
      <c r="O26" s="3" t="n">
        <v>0.1962928498704</v>
      </c>
      <c r="P26" s="3" t="n">
        <v>0.3540721010174</v>
      </c>
      <c r="Q26" s="3" t="n">
        <v>0.6072930837776</v>
      </c>
      <c r="R26" s="12" t="n">
        <v>0.5495065388988</v>
      </c>
      <c r="S26" s="12" t="n">
        <v>0</v>
      </c>
      <c r="U26" s="4" t="str">
        <f aca="false">$J$26</f>
        <v>AMS3</v>
      </c>
      <c r="V26" s="4" t="s">
        <v>78</v>
      </c>
      <c r="W26" s="4" t="s">
        <v>20</v>
      </c>
      <c r="X26" s="0" t="n">
        <f aca="false">N26/D26</f>
        <v>0.923005864750994</v>
      </c>
      <c r="Y26" s="0" t="n">
        <f aca="false">O26/E26</f>
        <v>1.2791824485769</v>
      </c>
      <c r="Z26" s="0" t="n">
        <f aca="false">P26/F26</f>
        <v>1.92651227724875</v>
      </c>
      <c r="AA26" s="0" t="n">
        <f aca="false">Q26/G26</f>
        <v>1.86595333672851</v>
      </c>
      <c r="AB26" s="0" t="n">
        <f aca="false">R26/H26</f>
        <v>0.9919526378126</v>
      </c>
      <c r="AC26" s="0" t="e">
        <f aca="false">S26/I26</f>
        <v>#DIV/0!</v>
      </c>
    </row>
    <row r="27" customFormat="false" ht="12.8" hidden="false" customHeight="false" outlineLevel="0" collapsed="false">
      <c r="D27" s="0" t="n">
        <f aca="false">SUM($D$2:$D$26)</f>
        <v>110.86065933555</v>
      </c>
      <c r="E27" s="0" t="n">
        <f aca="false">SUM($E$2:$E$26)</f>
        <v>105.066948241968</v>
      </c>
      <c r="F27" s="0" t="n">
        <f aca="false">SUM($F$2:$F$26)</f>
        <v>90.5327481898567</v>
      </c>
      <c r="G27" s="0" t="n">
        <f aca="false">SUM($G$2:$G$26)</f>
        <v>77.1077187801389</v>
      </c>
      <c r="H27" s="0" t="n">
        <f aca="false">SUM($H$2:$H$26)</f>
        <v>63.2856469709963</v>
      </c>
      <c r="I27" s="0" t="n">
        <f aca="false">SUM($I$2:$I$26)</f>
        <v>0</v>
      </c>
    </row>
    <row r="28" customFormat="false" ht="14.9" hidden="false" customHeight="false" outlineLevel="0" collapsed="false">
      <c r="C28" s="11" t="s">
        <v>57</v>
      </c>
      <c r="D28" s="11" t="s">
        <v>58</v>
      </c>
      <c r="E28" s="11" t="s">
        <v>4</v>
      </c>
      <c r="F28" s="11" t="s">
        <v>5</v>
      </c>
      <c r="G28" s="11" t="s">
        <v>6</v>
      </c>
      <c r="H28" s="11" t="s">
        <v>7</v>
      </c>
      <c r="I28" s="11" t="s">
        <v>8</v>
      </c>
    </row>
    <row r="29" customFormat="false" ht="12.8" hidden="false" customHeight="false" outlineLevel="0" collapsed="false">
      <c r="B29" s="0" t="s">
        <v>79</v>
      </c>
      <c r="D29" s="13" t="n">
        <f aca="false">D$12+D$13+D$16+D$17+D$18+D$19</f>
        <v>4.1637964998982</v>
      </c>
      <c r="E29" s="13" t="n">
        <f aca="false">E$12+E$13+E$16+E$17+E$18+E$19</f>
        <v>5.2870368800138</v>
      </c>
      <c r="F29" s="13" t="n">
        <f aca="false">$F$12+$F$13+$F$16+$F$17+$F$18+$F$19</f>
        <v>6.0629275876555</v>
      </c>
      <c r="G29" s="13" t="n">
        <f aca="false">G$12+G$13+G$16+G$17+G$18+G$19</f>
        <v>7.2991183071072</v>
      </c>
      <c r="H29" s="13" t="n">
        <f aca="false">H$12+H$13+H$16+H$17+H$18+H$19</f>
        <v>8.9009644409987</v>
      </c>
      <c r="I29" s="14" t="n">
        <f aca="false">$I12+$I13+$I16+$I17+$I18+$I19</f>
        <v>0</v>
      </c>
      <c r="J29" s="15"/>
      <c r="L29" s="0" t="s">
        <v>79</v>
      </c>
      <c r="N29" s="13" t="n">
        <f aca="false">$N$12+$N$13+$N$16+$N$17+$N$18+$N$19</f>
        <v>13.1174800765554</v>
      </c>
      <c r="O29" s="13" t="n">
        <f aca="false">$O$12+$O$13+$O$16+$O$17+$O$18+$O$19</f>
        <v>15.1662235316668</v>
      </c>
      <c r="P29" s="13" t="n">
        <f aca="false">$P$12+$P$13+$P$16+$P$17+$P$18+$P$19</f>
        <v>18.3958295114138</v>
      </c>
      <c r="Q29" s="13" t="n">
        <f aca="false">$Q$12+$Q$13+$Q$16+$Q$17+$Q$18+$Q$19</f>
        <v>22.5404055006226</v>
      </c>
      <c r="R29" s="13" t="n">
        <f aca="false">$R$12+$R$13+$R$16+$R$17+$R$18+$R$19</f>
        <v>25.4069141321768</v>
      </c>
      <c r="S29" s="13" t="n">
        <f aca="false">$S$12+$S$13+$S$16+$S$17+$S$18+$S$19</f>
        <v>0</v>
      </c>
      <c r="V29" s="0" t="s">
        <v>79</v>
      </c>
      <c r="X29" s="13" t="n">
        <f aca="false">$N$29/$D$29</f>
        <v>3.1503653160946</v>
      </c>
      <c r="Y29" s="13" t="n">
        <f aca="false">$O$29/$E$29</f>
        <v>2.86856775843546</v>
      </c>
      <c r="Z29" s="13" t="n">
        <f aca="false">$P$29/$F$29</f>
        <v>3.03414963241007</v>
      </c>
      <c r="AA29" s="13" t="n">
        <f aca="false">$Q$29/$G$29</f>
        <v>3.08809976112798</v>
      </c>
      <c r="AB29" s="13" t="n">
        <f aca="false">$R$29/$H$29</f>
        <v>2.85440013838839</v>
      </c>
      <c r="AC29" s="13" t="e">
        <f aca="false">$S$29/$I$29</f>
        <v>#DIV/0!</v>
      </c>
    </row>
    <row r="30" customFormat="false" ht="12.8" hidden="false" customHeight="false" outlineLevel="0" collapsed="false">
      <c r="B30" s="0" t="s">
        <v>80</v>
      </c>
      <c r="D30" s="13" t="n">
        <f aca="false">$D$6+$D$7+$D$14+$D$15+$D$22</f>
        <v>13.8826567131125</v>
      </c>
      <c r="E30" s="13" t="n">
        <f aca="false">E$6+E$7+E$14+E$15+E$22</f>
        <v>12.5519328150197</v>
      </c>
      <c r="F30" s="13" t="n">
        <f aca="false">$F$6+$F$7+$F$14+$F$15+$F$22</f>
        <v>10.3651077723404</v>
      </c>
      <c r="G30" s="13" t="n">
        <f aca="false">$G$6+$G$7+$G$14+$G$15+$G$22</f>
        <v>8.8928485873103</v>
      </c>
      <c r="H30" s="13" t="n">
        <f aca="false">$H$6+$H$7+$H$14+$H$15+$H$22</f>
        <v>7.7696913693357</v>
      </c>
      <c r="I30" s="13" t="n">
        <f aca="false">$I$6+$I$7+$I$14+$I$15+$I$22</f>
        <v>0</v>
      </c>
      <c r="L30" s="0" t="s">
        <v>80</v>
      </c>
      <c r="N30" s="13" t="n">
        <f aca="false">$N$6+$N$7+$N$14+$N$15+$N$22</f>
        <v>11.581342592947</v>
      </c>
      <c r="O30" s="13" t="n">
        <f aca="false">$O$6+$O$7+$O$14+$O$15+$O$22</f>
        <v>9.6146098882719</v>
      </c>
      <c r="P30" s="13" t="n">
        <f aca="false">$P$6+$P$7+$P$14+$P$15+$P$22</f>
        <v>8.3218692110251</v>
      </c>
      <c r="Q30" s="13" t="n">
        <f aca="false">$Q$6+$Q$7+$Q$14+$Q$15+$Q$22</f>
        <v>7.3616249495641</v>
      </c>
      <c r="R30" s="13" t="n">
        <f aca="false">$R$6+$R$7+$R$14+$R$15+$R$22</f>
        <v>8.0198888926546</v>
      </c>
      <c r="S30" s="13" t="n">
        <f aca="false">$S$6+$S$7+$S$14+$S$15+$S$22</f>
        <v>0</v>
      </c>
      <c r="V30" s="0" t="s">
        <v>80</v>
      </c>
      <c r="X30" s="13" t="n">
        <f aca="false">$N$30/$D$30</f>
        <v>0.834231000036768</v>
      </c>
      <c r="Y30" s="13" t="n">
        <f aca="false">$O$30/$E$30</f>
        <v>0.765986404640966</v>
      </c>
      <c r="Z30" s="13" t="n">
        <f aca="false">$P$30/$F$30</f>
        <v>0.80287338962671</v>
      </c>
      <c r="AA30" s="13" t="n">
        <f aca="false">$Q$30/$G$30</f>
        <v>0.827814043755205</v>
      </c>
      <c r="AB30" s="13" t="n">
        <f aca="false">$R$30/$H$30</f>
        <v>1.03220173253037</v>
      </c>
      <c r="AC30" s="13" t="e">
        <f aca="false">$S$30/$I$30</f>
        <v>#DIV/0!</v>
      </c>
    </row>
    <row r="31" customFormat="false" ht="12.8" hidden="false" customHeight="false" outlineLevel="0" collapsed="false">
      <c r="B31" s="0" t="s">
        <v>13</v>
      </c>
      <c r="D31" s="13" t="n">
        <f aca="false">$D$29+$D$30</f>
        <v>18.0464532130107</v>
      </c>
      <c r="E31" s="13" t="n">
        <f aca="false">$E$29+$E$30</f>
        <v>17.8389696950335</v>
      </c>
      <c r="F31" s="13" t="n">
        <f aca="false">$F$29+$F$30</f>
        <v>16.4280353599959</v>
      </c>
      <c r="G31" s="13" t="n">
        <f aca="false">$G$29+$G$30</f>
        <v>16.1919668944175</v>
      </c>
      <c r="H31" s="13" t="n">
        <f aca="false">$H$29+$H$30</f>
        <v>16.6706558103344</v>
      </c>
      <c r="I31" s="13" t="n">
        <f aca="false">$I$29+$I$30</f>
        <v>0</v>
      </c>
      <c r="L31" s="0" t="s">
        <v>13</v>
      </c>
      <c r="N31" s="13" t="n">
        <f aca="false">$N$29+$N$30</f>
        <v>24.6988226695024</v>
      </c>
      <c r="O31" s="13" t="n">
        <f aca="false">$O$29+$O$30</f>
        <v>24.7808334199387</v>
      </c>
      <c r="P31" s="13" t="n">
        <f aca="false">$P$29+$P$30</f>
        <v>26.7176987224389</v>
      </c>
      <c r="Q31" s="13" t="n">
        <f aca="false">$Q$29+$Q$30</f>
        <v>29.9020304501867</v>
      </c>
      <c r="R31" s="13" t="n">
        <f aca="false">$R$29+$R$30</f>
        <v>33.4268030248314</v>
      </c>
      <c r="S31" s="13" t="n">
        <f aca="false">$S$29+$S$30</f>
        <v>0</v>
      </c>
      <c r="V31" s="0" t="s">
        <v>13</v>
      </c>
      <c r="X31" s="13" t="n">
        <f aca="false">$N$31/$D$31</f>
        <v>1.36862475844814</v>
      </c>
      <c r="Y31" s="13" t="n">
        <f aca="false">$O$31/$E$31</f>
        <v>1.38914039563831</v>
      </c>
      <c r="Z31" s="13" t="n">
        <f aca="false">$P$31/$F$31</f>
        <v>1.62634777299661</v>
      </c>
      <c r="AA31" s="13" t="n">
        <f aca="false">$Q$31/$G$31</f>
        <v>1.84672008318495</v>
      </c>
      <c r="AB31" s="13" t="n">
        <f aca="false">$R$31/$H$31</f>
        <v>2.00512825680857</v>
      </c>
      <c r="AC31" s="13" t="e">
        <f aca="false">$S$31/$I$31</f>
        <v>#DIV/0!</v>
      </c>
    </row>
    <row r="32" customFormat="false" ht="12.8" hidden="false" customHeight="false" outlineLevel="0" collapsed="false">
      <c r="D32" s="16"/>
      <c r="E32" s="16"/>
      <c r="F32" s="16"/>
      <c r="G32" s="16"/>
      <c r="H32" s="16"/>
      <c r="I32" s="16"/>
    </row>
    <row r="33" customFormat="false" ht="12.8" hidden="false" customHeight="false" outlineLevel="0" collapsed="false">
      <c r="B33" s="0" t="s">
        <v>81</v>
      </c>
      <c r="D33" s="17" t="n">
        <f aca="false">$D$29*($X$29-1)</f>
        <v>8.9536835766572</v>
      </c>
      <c r="E33" s="17" t="n">
        <f aca="false">$E$29*($Y$29-1)</f>
        <v>9.879186651653</v>
      </c>
      <c r="F33" s="17" t="n">
        <f aca="false">$F$29*($Z$29-1)</f>
        <v>12.3329019237583</v>
      </c>
      <c r="G33" s="17" t="n">
        <f aca="false">$G$29*($AA$29-1)</f>
        <v>15.2412871935154</v>
      </c>
      <c r="H33" s="17" t="n">
        <f aca="false">H$29*(AB$29-1)</f>
        <v>16.5059496911781</v>
      </c>
      <c r="I33" s="17" t="e">
        <f aca="false">$I$29*($AC$29-1)</f>
        <v>#DIV/0!</v>
      </c>
    </row>
    <row r="38" customFormat="false" ht="12.8" hidden="false" customHeight="false" outlineLevel="0" collapsed="false"/>
    <row r="71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G13" activeCellId="0" sqref="G13"/>
    </sheetView>
  </sheetViews>
  <sheetFormatPr defaultRowHeight="12.8"/>
  <cols>
    <col collapsed="false" hidden="false" max="1" min="1" style="0" width="40.5510204081633"/>
    <col collapsed="false" hidden="false" max="2" min="2" style="0" width="26.7908163265306"/>
    <col collapsed="false" hidden="false" max="3" min="3" style="0" width="11.5204081632653"/>
    <col collapsed="false" hidden="false" max="5" min="4" style="0" width="20.6530612244898"/>
    <col collapsed="false" hidden="false" max="1025" min="6" style="0" width="11.5204081632653"/>
  </cols>
  <sheetData>
    <row r="1" customFormat="false" ht="12.8" hidden="false" customHeight="false" outlineLevel="0" collapsed="false">
      <c r="A1" s="1" t="s">
        <v>0</v>
      </c>
      <c r="B1" s="1" t="s">
        <v>82</v>
      </c>
      <c r="C1" s="1" t="s">
        <v>83</v>
      </c>
      <c r="D1" s="1" t="s">
        <v>84</v>
      </c>
      <c r="E1" s="1" t="s">
        <v>85</v>
      </c>
      <c r="F1" s="1" t="s">
        <v>59</v>
      </c>
    </row>
    <row r="2" customFormat="false" ht="12.8" hidden="false" customHeight="false" outlineLevel="0" collapsed="false">
      <c r="A2" s="2" t="s">
        <v>11</v>
      </c>
      <c r="B2" s="2" t="s">
        <v>3</v>
      </c>
      <c r="C2" s="2" t="s">
        <v>86</v>
      </c>
      <c r="D2" s="3" t="n">
        <v>5423818688.1371</v>
      </c>
      <c r="E2" s="3" t="n">
        <v>16585544739.0541</v>
      </c>
      <c r="F2" s="3" t="n">
        <v>3.05790913979661</v>
      </c>
    </row>
    <row r="3" customFormat="false" ht="12.8" hidden="false" customHeight="false" outlineLevel="0" collapsed="false">
      <c r="A3" s="2" t="s">
        <v>11</v>
      </c>
      <c r="B3" s="2" t="s">
        <v>4</v>
      </c>
      <c r="C3" s="2" t="s">
        <v>86</v>
      </c>
      <c r="D3" s="3" t="n">
        <v>5912441047.0313</v>
      </c>
      <c r="E3" s="3" t="n">
        <v>18932192795.3883</v>
      </c>
      <c r="F3" s="3" t="n">
        <v>3.20209413418073</v>
      </c>
    </row>
    <row r="4" customFormat="false" ht="12.8" hidden="false" customHeight="false" outlineLevel="0" collapsed="false">
      <c r="A4" s="2" t="s">
        <v>11</v>
      </c>
      <c r="B4" s="2" t="s">
        <v>5</v>
      </c>
      <c r="C4" s="2" t="s">
        <v>86</v>
      </c>
      <c r="D4" s="3" t="n">
        <v>6147959035.7897</v>
      </c>
      <c r="E4" s="3" t="n">
        <v>21363284516.7685</v>
      </c>
      <c r="F4" s="3" t="n">
        <v>3.47485798008809</v>
      </c>
    </row>
    <row r="5" customFormat="false" ht="12.8" hidden="false" customHeight="false" outlineLevel="0" collapsed="false">
      <c r="A5" s="2" t="s">
        <v>11</v>
      </c>
      <c r="B5" s="2" t="s">
        <v>6</v>
      </c>
      <c r="C5" s="2" t="s">
        <v>86</v>
      </c>
      <c r="D5" s="3" t="n">
        <v>6000487531.7442</v>
      </c>
      <c r="E5" s="3" t="n">
        <v>23064669581.0086</v>
      </c>
      <c r="F5" s="3" t="n">
        <v>3.84379926780787</v>
      </c>
    </row>
    <row r="6" customFormat="false" ht="12.8" hidden="false" customHeight="false" outlineLevel="0" collapsed="false">
      <c r="A6" s="2" t="s">
        <v>11</v>
      </c>
      <c r="B6" s="2" t="s">
        <v>7</v>
      </c>
      <c r="C6" s="2" t="s">
        <v>86</v>
      </c>
      <c r="D6" s="3" t="n">
        <v>6085662312.087</v>
      </c>
      <c r="E6" s="3" t="n">
        <v>24861985577.7597</v>
      </c>
      <c r="F6" s="3" t="n">
        <v>4.08533768434378</v>
      </c>
    </row>
    <row r="7" customFormat="false" ht="12.8" hidden="false" customHeight="false" outlineLevel="0" collapsed="false">
      <c r="A7" s="18" t="s">
        <v>87</v>
      </c>
      <c r="B7" s="18" t="s">
        <v>8</v>
      </c>
      <c r="C7" s="18" t="s">
        <v>86</v>
      </c>
      <c r="D7" s="12" t="n">
        <v>6613170134.2645</v>
      </c>
      <c r="E7" s="12" t="n">
        <v>31148583723.0847</v>
      </c>
      <c r="F7" s="12" t="n">
        <v>4.71008352888066</v>
      </c>
    </row>
    <row r="10" customFormat="false" ht="12.8" hidden="false" customHeight="false" outlineLevel="0" collapsed="false">
      <c r="B10" s="0" t="s">
        <v>3</v>
      </c>
      <c r="C10" s="0" t="s">
        <v>4</v>
      </c>
      <c r="D10" s="0" t="s">
        <v>5</v>
      </c>
      <c r="E10" s="0" t="s">
        <v>6</v>
      </c>
      <c r="F10" s="0" t="s">
        <v>7</v>
      </c>
      <c r="G10" s="0" t="s">
        <v>8</v>
      </c>
    </row>
    <row r="11" customFormat="false" ht="12.8" hidden="false" customHeight="false" outlineLevel="0" collapsed="false">
      <c r="A11" s="0" t="s">
        <v>88</v>
      </c>
      <c r="B11" s="0" t="n">
        <f aca="false">$D2/10^9</f>
        <v>5.4238186881371</v>
      </c>
      <c r="C11" s="0" t="n">
        <f aca="false">$D2/10^9</f>
        <v>5.4238186881371</v>
      </c>
      <c r="D11" s="0" t="n">
        <f aca="false">$D4/10^9</f>
        <v>6.1479590357897</v>
      </c>
      <c r="E11" s="0" t="n">
        <f aca="false">$D5/10^9</f>
        <v>6.0004875317442</v>
      </c>
      <c r="F11" s="0" t="n">
        <f aca="false">$D6/10^9</f>
        <v>6.085662312087</v>
      </c>
      <c r="G11" s="0" t="n">
        <f aca="false">$D7/10^9</f>
        <v>6.6131701342645</v>
      </c>
    </row>
    <row r="12" customFormat="false" ht="12.8" hidden="false" customHeight="false" outlineLevel="0" collapsed="false">
      <c r="A12" s="0" t="s">
        <v>89</v>
      </c>
      <c r="B12" s="0" t="n">
        <f aca="false">$F2</f>
        <v>3.05790913979661</v>
      </c>
      <c r="C12" s="0" t="n">
        <f aca="false">$F3</f>
        <v>3.20209413418073</v>
      </c>
      <c r="D12" s="0" t="n">
        <f aca="false">$F4</f>
        <v>3.47485798008809</v>
      </c>
      <c r="E12" s="0" t="n">
        <f aca="false">$F4</f>
        <v>3.47485798008809</v>
      </c>
      <c r="F12" s="0" t="n">
        <f aca="false">$F6</f>
        <v>4.08533768434378</v>
      </c>
      <c r="G12" s="0" t="n">
        <f aca="false">$F7</f>
        <v>4.71008352888066</v>
      </c>
    </row>
    <row r="13" customFormat="false" ht="12.8" hidden="false" customHeight="false" outlineLevel="0" collapsed="false">
      <c r="A13" s="0" t="s">
        <v>81</v>
      </c>
      <c r="B13" s="0" t="n">
        <f aca="false">$B11*($B12-1)</f>
        <v>11.161726050917</v>
      </c>
      <c r="C13" s="0" t="n">
        <f aca="false">$C11*($C12-1)</f>
        <v>11.9437593180065</v>
      </c>
      <c r="D13" s="0" t="n">
        <f aca="false">$D11*($D12-1)</f>
        <v>15.2153254809788</v>
      </c>
      <c r="E13" s="0" t="n">
        <f aca="false">$E11*($E12-1)</f>
        <v>14.8503544523562</v>
      </c>
      <c r="F13" s="0" t="n">
        <f aca="false">$F11*($F12-1)</f>
        <v>18.7763232656727</v>
      </c>
      <c r="G13" s="0" t="n">
        <f aca="false">$G11*($G12-1)</f>
        <v>24.5354135888202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5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J43" activeCellId="0" sqref="J43"/>
    </sheetView>
  </sheetViews>
  <sheetFormatPr defaultRowHeight="12.8"/>
  <cols>
    <col collapsed="false" hidden="false" max="1" min="1" style="0" width="11.5204081632653"/>
    <col collapsed="false" hidden="false" max="2" min="2" style="0" width="26.2857142857143"/>
    <col collapsed="false" hidden="false" max="3" min="3" style="0" width="15.3061224489796"/>
    <col collapsed="false" hidden="false" max="4" min="4" style="0" width="35.9642857142857"/>
    <col collapsed="false" hidden="false" max="5" min="5" style="0" width="24.1275510204082"/>
    <col collapsed="false" hidden="false" max="6" min="6" style="0" width="18.3316326530612"/>
    <col collapsed="false" hidden="false" max="8" min="7" style="0" width="11.5204081632653"/>
    <col collapsed="false" hidden="false" max="9" min="9" style="0" width="17.8265306122449"/>
    <col collapsed="false" hidden="false" max="11" min="10" style="0" width="11.5204081632653"/>
    <col collapsed="false" hidden="false" max="12" min="12" style="0" width="20.6071428571429"/>
    <col collapsed="false" hidden="false" max="1025" min="13" style="0" width="11.5204081632653"/>
  </cols>
  <sheetData>
    <row r="1" customFormat="false" ht="14.05" hidden="false" customHeight="false" outlineLevel="0" collapsed="false">
      <c r="A1" s="1" t="s">
        <v>0</v>
      </c>
      <c r="B1" s="1" t="s">
        <v>82</v>
      </c>
      <c r="C1" s="1" t="s">
        <v>83</v>
      </c>
      <c r="D1" s="1" t="s">
        <v>57</v>
      </c>
      <c r="E1" s="1" t="s">
        <v>84</v>
      </c>
      <c r="F1" s="1" t="s">
        <v>85</v>
      </c>
      <c r="G1" s="1" t="s">
        <v>59</v>
      </c>
    </row>
    <row r="2" customFormat="false" ht="12.8" hidden="false" customHeight="false" outlineLevel="0" collapsed="false">
      <c r="A2" s="2" t="s">
        <v>11</v>
      </c>
      <c r="B2" s="2" t="s">
        <v>3</v>
      </c>
      <c r="C2" s="2" t="s">
        <v>90</v>
      </c>
      <c r="D2" s="2" t="s">
        <v>20</v>
      </c>
      <c r="E2" s="3" t="n">
        <v>770991429.7352</v>
      </c>
      <c r="F2" s="3" t="n">
        <v>441474684.8806</v>
      </c>
      <c r="G2" s="3" t="n">
        <v>0.572606475057999</v>
      </c>
    </row>
    <row r="3" customFormat="false" ht="12.8" hidden="false" customHeight="false" outlineLevel="0" collapsed="false">
      <c r="A3" s="2" t="s">
        <v>11</v>
      </c>
      <c r="B3" s="2" t="s">
        <v>4</v>
      </c>
      <c r="C3" s="2" t="s">
        <v>90</v>
      </c>
      <c r="D3" s="2" t="s">
        <v>20</v>
      </c>
      <c r="E3" s="3" t="n">
        <v>2065626832.4679</v>
      </c>
      <c r="F3" s="3" t="n">
        <v>1206401400.4825</v>
      </c>
      <c r="G3" s="3" t="n">
        <v>0.584036468504409</v>
      </c>
    </row>
    <row r="4" customFormat="false" ht="12.8" hidden="false" customHeight="false" outlineLevel="0" collapsed="false">
      <c r="A4" s="2" t="s">
        <v>11</v>
      </c>
      <c r="B4" s="2" t="s">
        <v>5</v>
      </c>
      <c r="C4" s="2" t="s">
        <v>90</v>
      </c>
      <c r="D4" s="2" t="s">
        <v>20</v>
      </c>
      <c r="E4" s="3" t="n">
        <v>2999805716.5892</v>
      </c>
      <c r="F4" s="3" t="n">
        <v>1772407435.9452</v>
      </c>
      <c r="G4" s="3" t="n">
        <v>0.590840742166609</v>
      </c>
    </row>
    <row r="5" customFormat="false" ht="12.8" hidden="false" customHeight="false" outlineLevel="0" collapsed="false">
      <c r="A5" s="2" t="s">
        <v>11</v>
      </c>
      <c r="B5" s="2" t="s">
        <v>6</v>
      </c>
      <c r="C5" s="2" t="s">
        <v>90</v>
      </c>
      <c r="D5" s="2" t="s">
        <v>20</v>
      </c>
      <c r="E5" s="3" t="n">
        <v>3677462935.9728</v>
      </c>
      <c r="F5" s="3" t="n">
        <v>2219904911.6089</v>
      </c>
      <c r="G5" s="3" t="n">
        <v>0.603651199280318</v>
      </c>
    </row>
    <row r="6" customFormat="false" ht="12.8" hidden="false" customHeight="false" outlineLevel="0" collapsed="false">
      <c r="A6" s="2" t="s">
        <v>11</v>
      </c>
      <c r="B6" s="2" t="s">
        <v>7</v>
      </c>
      <c r="C6" s="2" t="s">
        <v>90</v>
      </c>
      <c r="D6" s="2" t="s">
        <v>20</v>
      </c>
      <c r="E6" s="3" t="n">
        <v>3747924443.3807</v>
      </c>
      <c r="F6" s="3" t="n">
        <v>2376275229.575</v>
      </c>
      <c r="G6" s="3" t="n">
        <v>0.634024315450595</v>
      </c>
    </row>
    <row r="7" customFormat="false" ht="12.8" hidden="false" customHeight="false" outlineLevel="0" collapsed="false">
      <c r="A7" s="2" t="s">
        <v>11</v>
      </c>
      <c r="B7" s="2" t="s">
        <v>3</v>
      </c>
      <c r="C7" s="2" t="s">
        <v>86</v>
      </c>
      <c r="D7" s="2" t="s">
        <v>13</v>
      </c>
      <c r="E7" s="3" t="n">
        <v>6020980789.6891</v>
      </c>
      <c r="F7" s="3" t="n">
        <v>5613877039.829</v>
      </c>
      <c r="G7" s="3" t="n">
        <v>0.932385808212964</v>
      </c>
    </row>
    <row r="8" customFormat="false" ht="12.8" hidden="false" customHeight="false" outlineLevel="0" collapsed="false">
      <c r="A8" s="2" t="s">
        <v>11</v>
      </c>
      <c r="B8" s="2" t="s">
        <v>4</v>
      </c>
      <c r="C8" s="2" t="s">
        <v>86</v>
      </c>
      <c r="D8" s="2" t="s">
        <v>13</v>
      </c>
      <c r="E8" s="3" t="n">
        <v>7981170477.7701</v>
      </c>
      <c r="F8" s="3" t="n">
        <v>7875928299.2103</v>
      </c>
      <c r="G8" s="3" t="n">
        <v>0.986813691193174</v>
      </c>
    </row>
    <row r="9" customFormat="false" ht="12.8" hidden="false" customHeight="false" outlineLevel="0" collapsed="false">
      <c r="A9" s="2" t="s">
        <v>11</v>
      </c>
      <c r="B9" s="2" t="s">
        <v>5</v>
      </c>
      <c r="C9" s="2" t="s">
        <v>86</v>
      </c>
      <c r="D9" s="2" t="s">
        <v>13</v>
      </c>
      <c r="E9" s="3" t="n">
        <v>8910642799.1979</v>
      </c>
      <c r="F9" s="3" t="n">
        <v>9394219966.0978</v>
      </c>
      <c r="G9" s="3" t="n">
        <v>1.05426961643479</v>
      </c>
    </row>
    <row r="10" customFormat="false" ht="12.8" hidden="false" customHeight="false" outlineLevel="0" collapsed="false">
      <c r="A10" s="2" t="s">
        <v>11</v>
      </c>
      <c r="B10" s="2" t="s">
        <v>6</v>
      </c>
      <c r="C10" s="2" t="s">
        <v>86</v>
      </c>
      <c r="D10" s="2" t="s">
        <v>13</v>
      </c>
      <c r="E10" s="3" t="n">
        <v>8753940274.4876</v>
      </c>
      <c r="F10" s="3" t="n">
        <v>10518005950.9561</v>
      </c>
      <c r="G10" s="3" t="n">
        <v>1.20151675944257</v>
      </c>
    </row>
    <row r="11" customFormat="false" ht="12.8" hidden="false" customHeight="false" outlineLevel="0" collapsed="false">
      <c r="A11" s="2" t="s">
        <v>11</v>
      </c>
      <c r="B11" s="2" t="s">
        <v>7</v>
      </c>
      <c r="C11" s="2" t="s">
        <v>86</v>
      </c>
      <c r="D11" s="2" t="s">
        <v>13</v>
      </c>
      <c r="E11" s="3" t="n">
        <v>8271348405.4055</v>
      </c>
      <c r="F11" s="3" t="n">
        <v>10977662821.146</v>
      </c>
      <c r="G11" s="3" t="n">
        <v>1.3271914424463</v>
      </c>
    </row>
    <row r="12" customFormat="false" ht="12.8" hidden="false" customHeight="false" outlineLevel="0" collapsed="false">
      <c r="A12" s="2" t="s">
        <v>11</v>
      </c>
      <c r="B12" s="2" t="s">
        <v>3</v>
      </c>
      <c r="C12" s="2" t="s">
        <v>91</v>
      </c>
      <c r="D12" s="2" t="s">
        <v>16</v>
      </c>
      <c r="E12" s="3" t="n">
        <v>3735645093.8281</v>
      </c>
      <c r="F12" s="3" t="n">
        <v>1935532160.1835</v>
      </c>
      <c r="G12" s="3" t="n">
        <v>0.518125279990146</v>
      </c>
    </row>
    <row r="13" customFormat="false" ht="12.8" hidden="false" customHeight="false" outlineLevel="0" collapsed="false">
      <c r="A13" s="2" t="s">
        <v>11</v>
      </c>
      <c r="B13" s="2" t="s">
        <v>4</v>
      </c>
      <c r="C13" s="2" t="s">
        <v>91</v>
      </c>
      <c r="D13" s="2" t="s">
        <v>16</v>
      </c>
      <c r="E13" s="3" t="n">
        <v>2384066130.7587</v>
      </c>
      <c r="F13" s="3" t="n">
        <v>1236578586.2921</v>
      </c>
      <c r="G13" s="3" t="n">
        <v>0.518684683423011</v>
      </c>
    </row>
    <row r="14" customFormat="false" ht="12.8" hidden="false" customHeight="false" outlineLevel="0" collapsed="false">
      <c r="A14" s="2" t="s">
        <v>11</v>
      </c>
      <c r="B14" s="2" t="s">
        <v>5</v>
      </c>
      <c r="C14" s="2" t="s">
        <v>91</v>
      </c>
      <c r="D14" s="2" t="s">
        <v>16</v>
      </c>
      <c r="E14" s="3" t="n">
        <v>1207480975.5338</v>
      </c>
      <c r="F14" s="3" t="n">
        <v>629378734.6429</v>
      </c>
      <c r="G14" s="3" t="n">
        <v>0.521232837117509</v>
      </c>
    </row>
    <row r="15" customFormat="false" ht="12.8" hidden="false" customHeight="false" outlineLevel="0" collapsed="false">
      <c r="A15" s="2" t="s">
        <v>11</v>
      </c>
      <c r="B15" s="2" t="s">
        <v>6</v>
      </c>
      <c r="C15" s="2" t="s">
        <v>91</v>
      </c>
      <c r="D15" s="2" t="s">
        <v>16</v>
      </c>
      <c r="E15" s="3" t="n">
        <v>307599471.1934</v>
      </c>
      <c r="F15" s="3" t="n">
        <v>166314729.3289</v>
      </c>
      <c r="G15" s="3" t="n">
        <v>0.540686005355098</v>
      </c>
    </row>
    <row r="16" customFormat="false" ht="12.8" hidden="false" customHeight="false" outlineLevel="0" collapsed="false">
      <c r="A16" s="2" t="s">
        <v>11</v>
      </c>
      <c r="B16" s="2" t="s">
        <v>7</v>
      </c>
      <c r="C16" s="2" t="s">
        <v>91</v>
      </c>
      <c r="D16" s="2" t="s">
        <v>16</v>
      </c>
      <c r="E16" s="3" t="n">
        <v>193842018.3008</v>
      </c>
      <c r="F16" s="3" t="n">
        <v>107433448.2859</v>
      </c>
      <c r="G16" s="3" t="n">
        <v>0.55423199380429</v>
      </c>
    </row>
    <row r="17" customFormat="false" ht="12.8" hidden="false" customHeight="false" outlineLevel="0" collapsed="false">
      <c r="A17" s="2" t="s">
        <v>11</v>
      </c>
      <c r="B17" s="2" t="s">
        <v>3</v>
      </c>
      <c r="C17" s="2" t="s">
        <v>92</v>
      </c>
      <c r="D17" s="2" t="s">
        <v>14</v>
      </c>
      <c r="E17" s="3" t="n">
        <v>10007927646.8595</v>
      </c>
      <c r="F17" s="3" t="n">
        <v>7323790582.9273</v>
      </c>
      <c r="G17" s="3" t="n">
        <v>0.731798913956529</v>
      </c>
    </row>
    <row r="18" customFormat="false" ht="12.8" hidden="false" customHeight="false" outlineLevel="0" collapsed="false">
      <c r="A18" s="2" t="s">
        <v>11</v>
      </c>
      <c r="B18" s="2" t="s">
        <v>4</v>
      </c>
      <c r="C18" s="2" t="s">
        <v>92</v>
      </c>
      <c r="D18" s="2" t="s">
        <v>14</v>
      </c>
      <c r="E18" s="3" t="n">
        <v>8042122608.6564</v>
      </c>
      <c r="F18" s="3" t="n">
        <v>5951971426.7509</v>
      </c>
      <c r="G18" s="3" t="n">
        <v>0.740099562812472</v>
      </c>
    </row>
    <row r="19" customFormat="false" ht="12.8" hidden="false" customHeight="false" outlineLevel="0" collapsed="false">
      <c r="A19" s="2" t="s">
        <v>11</v>
      </c>
      <c r="B19" s="2" t="s">
        <v>5</v>
      </c>
      <c r="C19" s="2" t="s">
        <v>92</v>
      </c>
      <c r="D19" s="2" t="s">
        <v>14</v>
      </c>
      <c r="E19" s="3" t="n">
        <v>6219965316.8495</v>
      </c>
      <c r="F19" s="3" t="n">
        <v>4656606847.9248</v>
      </c>
      <c r="G19" s="3" t="n">
        <v>0.748654793188371</v>
      </c>
    </row>
    <row r="20" customFormat="false" ht="12.8" hidden="false" customHeight="false" outlineLevel="0" collapsed="false">
      <c r="A20" s="2" t="s">
        <v>11</v>
      </c>
      <c r="B20" s="2" t="s">
        <v>6</v>
      </c>
      <c r="C20" s="2" t="s">
        <v>92</v>
      </c>
      <c r="D20" s="2" t="s">
        <v>14</v>
      </c>
      <c r="E20" s="3" t="n">
        <v>4556565814.5499</v>
      </c>
      <c r="F20" s="3" t="n">
        <v>3462080496.7842</v>
      </c>
      <c r="G20" s="3" t="n">
        <v>0.759800393034855</v>
      </c>
    </row>
    <row r="21" customFormat="false" ht="12.8" hidden="false" customHeight="false" outlineLevel="0" collapsed="false">
      <c r="A21" s="2" t="s">
        <v>11</v>
      </c>
      <c r="B21" s="2" t="s">
        <v>7</v>
      </c>
      <c r="C21" s="2" t="s">
        <v>92</v>
      </c>
      <c r="D21" s="2" t="s">
        <v>14</v>
      </c>
      <c r="E21" s="3" t="n">
        <v>3637895023.5821</v>
      </c>
      <c r="F21" s="3" t="n">
        <v>2821492380.1047</v>
      </c>
      <c r="G21" s="3" t="n">
        <v>0.77558378177897</v>
      </c>
    </row>
    <row r="22" customFormat="false" ht="12.8" hidden="false" customHeight="false" outlineLevel="0" collapsed="false">
      <c r="A22" s="2" t="s">
        <v>11</v>
      </c>
      <c r="B22" s="2" t="s">
        <v>3</v>
      </c>
      <c r="C22" s="2" t="s">
        <v>93</v>
      </c>
      <c r="D22" s="2" t="s">
        <v>18</v>
      </c>
      <c r="E22" s="3" t="n">
        <v>1181686470.9462</v>
      </c>
      <c r="F22" s="3" t="n">
        <v>666093367.8383</v>
      </c>
      <c r="G22" s="3" t="n">
        <v>0.563680285943314</v>
      </c>
    </row>
    <row r="23" customFormat="false" ht="12.8" hidden="false" customHeight="false" outlineLevel="0" collapsed="false">
      <c r="A23" s="2" t="s">
        <v>11</v>
      </c>
      <c r="B23" s="2" t="s">
        <v>4</v>
      </c>
      <c r="C23" s="2" t="s">
        <v>93</v>
      </c>
      <c r="D23" s="2" t="s">
        <v>18</v>
      </c>
      <c r="E23" s="3" t="n">
        <v>1237032323.6909</v>
      </c>
      <c r="F23" s="3" t="n">
        <v>708884672.6716</v>
      </c>
      <c r="G23" s="3" t="n">
        <v>0.573052667335741</v>
      </c>
    </row>
    <row r="24" customFormat="false" ht="12.8" hidden="false" customHeight="false" outlineLevel="0" collapsed="false">
      <c r="A24" s="2" t="s">
        <v>11</v>
      </c>
      <c r="B24" s="2" t="s">
        <v>5</v>
      </c>
      <c r="C24" s="2" t="s">
        <v>93</v>
      </c>
      <c r="D24" s="2" t="s">
        <v>18</v>
      </c>
      <c r="E24" s="3" t="n">
        <v>1232898856.3717</v>
      </c>
      <c r="F24" s="3" t="n">
        <v>719195469.8946</v>
      </c>
      <c r="G24" s="3" t="n">
        <v>0.583336959214255</v>
      </c>
    </row>
    <row r="25" customFormat="false" ht="12.8" hidden="false" customHeight="false" outlineLevel="0" collapsed="false">
      <c r="A25" s="2" t="s">
        <v>11</v>
      </c>
      <c r="B25" s="2" t="s">
        <v>6</v>
      </c>
      <c r="C25" s="2" t="s">
        <v>93</v>
      </c>
      <c r="D25" s="2" t="s">
        <v>18</v>
      </c>
      <c r="E25" s="3" t="n">
        <v>1197900730.7096</v>
      </c>
      <c r="F25" s="3" t="n">
        <v>718547384.3073</v>
      </c>
      <c r="G25" s="3" t="n">
        <v>0.599838839635447</v>
      </c>
    </row>
    <row r="26" customFormat="false" ht="12.8" hidden="false" customHeight="false" outlineLevel="0" collapsed="false">
      <c r="A26" s="2" t="s">
        <v>11</v>
      </c>
      <c r="B26" s="2" t="s">
        <v>7</v>
      </c>
      <c r="C26" s="2" t="s">
        <v>93</v>
      </c>
      <c r="D26" s="2" t="s">
        <v>18</v>
      </c>
      <c r="E26" s="3" t="n">
        <v>1138503943.1122</v>
      </c>
      <c r="F26" s="3" t="n">
        <v>717114450.9217</v>
      </c>
      <c r="G26" s="3" t="n">
        <v>0.629874367374965</v>
      </c>
    </row>
    <row r="27" customFormat="false" ht="12.8" hidden="false" customHeight="false" outlineLevel="0" collapsed="false">
      <c r="A27" s="18" t="s">
        <v>87</v>
      </c>
      <c r="B27" s="18" t="s">
        <v>4</v>
      </c>
      <c r="C27" s="18" t="s">
        <v>93</v>
      </c>
      <c r="D27" s="18" t="s">
        <v>18</v>
      </c>
      <c r="E27" s="12" t="n">
        <v>1297742894.3203</v>
      </c>
      <c r="F27" s="12" t="n">
        <v>744143989.9363</v>
      </c>
      <c r="G27" s="12" t="n">
        <v>0.57341403539416</v>
      </c>
    </row>
    <row r="28" customFormat="false" ht="12.8" hidden="false" customHeight="false" outlineLevel="0" collapsed="false">
      <c r="A28" s="18" t="s">
        <v>87</v>
      </c>
      <c r="B28" s="18" t="s">
        <v>5</v>
      </c>
      <c r="C28" s="18" t="s">
        <v>93</v>
      </c>
      <c r="D28" s="18" t="s">
        <v>18</v>
      </c>
      <c r="E28" s="12" t="n">
        <v>1337016976.8266</v>
      </c>
      <c r="F28" s="12" t="n">
        <v>801019066.4553</v>
      </c>
      <c r="G28" s="12" t="n">
        <v>0.599109121528518</v>
      </c>
    </row>
    <row r="29" customFormat="false" ht="12.8" hidden="false" customHeight="false" outlineLevel="0" collapsed="false">
      <c r="A29" s="18" t="s">
        <v>87</v>
      </c>
      <c r="B29" s="18" t="s">
        <v>6</v>
      </c>
      <c r="C29" s="18" t="s">
        <v>93</v>
      </c>
      <c r="D29" s="18" t="s">
        <v>18</v>
      </c>
      <c r="E29" s="12" t="n">
        <v>1356646309.3007</v>
      </c>
      <c r="F29" s="12" t="n">
        <v>857903742.5994</v>
      </c>
      <c r="G29" s="12" t="n">
        <v>0.632370970029482</v>
      </c>
    </row>
    <row r="30" customFormat="false" ht="12.8" hidden="false" customHeight="false" outlineLevel="0" collapsed="false">
      <c r="A30" s="18" t="s">
        <v>87</v>
      </c>
      <c r="B30" s="18" t="s">
        <v>7</v>
      </c>
      <c r="C30" s="18" t="s">
        <v>93</v>
      </c>
      <c r="D30" s="18" t="s">
        <v>18</v>
      </c>
      <c r="E30" s="12" t="n">
        <v>1357521523.5321</v>
      </c>
      <c r="F30" s="12" t="n">
        <v>905349739.7401</v>
      </c>
      <c r="G30" s="12" t="n">
        <v>0.666913727735597</v>
      </c>
    </row>
    <row r="31" customFormat="false" ht="12.8" hidden="false" customHeight="false" outlineLevel="0" collapsed="false">
      <c r="A31" s="18" t="s">
        <v>87</v>
      </c>
      <c r="B31" s="18" t="s">
        <v>8</v>
      </c>
      <c r="C31" s="18" t="s">
        <v>93</v>
      </c>
      <c r="D31" s="18" t="s">
        <v>18</v>
      </c>
      <c r="E31" s="12" t="n">
        <v>1460209175.7228</v>
      </c>
      <c r="F31" s="12" t="n">
        <v>1062550164.9531</v>
      </c>
      <c r="G31" s="12" t="n">
        <v>0.727669831568577</v>
      </c>
    </row>
    <row r="34" customFormat="false" ht="12.8" hidden="false" customHeight="false" outlineLevel="0" collapsed="false">
      <c r="B34" s="0" t="s">
        <v>94</v>
      </c>
      <c r="C34" s="0" t="n">
        <v>2.5</v>
      </c>
    </row>
    <row r="35" customFormat="false" ht="12.8" hidden="false" customHeight="false" outlineLevel="0" collapsed="false">
      <c r="B35" s="0" t="s">
        <v>95</v>
      </c>
      <c r="C35" s="0" t="n">
        <v>0.9</v>
      </c>
    </row>
    <row r="36" customFormat="false" ht="12.8" hidden="false" customHeight="false" outlineLevel="0" collapsed="false">
      <c r="K36" s="19" t="s">
        <v>96</v>
      </c>
      <c r="L36" s="19"/>
      <c r="M36" s="19"/>
    </row>
    <row r="37" customFormat="false" ht="12.8" hidden="false" customHeight="false" outlineLevel="0" collapsed="false">
      <c r="A37" s="20" t="s">
        <v>0</v>
      </c>
      <c r="B37" s="20" t="s">
        <v>82</v>
      </c>
      <c r="C37" s="20" t="s">
        <v>83</v>
      </c>
      <c r="D37" s="20" t="s">
        <v>57</v>
      </c>
      <c r="E37" s="20" t="s">
        <v>84</v>
      </c>
      <c r="F37" s="20" t="s">
        <v>85</v>
      </c>
      <c r="G37" s="20" t="s">
        <v>59</v>
      </c>
      <c r="H37" s="0" t="s">
        <v>97</v>
      </c>
      <c r="I37" s="0" t="s">
        <v>98</v>
      </c>
      <c r="J37" s="0" t="s">
        <v>99</v>
      </c>
      <c r="K37" s="19" t="s">
        <v>100</v>
      </c>
      <c r="L37" s="19" t="s">
        <v>101</v>
      </c>
      <c r="M37" s="19"/>
    </row>
    <row r="38" customFormat="false" ht="12.8" hidden="false" customHeight="false" outlineLevel="0" collapsed="false">
      <c r="A38" s="21" t="s">
        <v>102</v>
      </c>
      <c r="B38" s="22" t="n">
        <v>2009</v>
      </c>
      <c r="C38" s="21" t="s">
        <v>86</v>
      </c>
      <c r="D38" s="21" t="s">
        <v>13</v>
      </c>
      <c r="E38" s="22" t="n">
        <f aca="false">E8</f>
        <v>7981170477.7701</v>
      </c>
      <c r="F38" s="22" t="n">
        <f aca="false">F8</f>
        <v>7875928299.2103</v>
      </c>
      <c r="G38" s="22" t="n">
        <f aca="false">G8</f>
        <v>0.986813691193174</v>
      </c>
      <c r="H38" s="0" t="n">
        <v>0.06</v>
      </c>
      <c r="I38" s="0" t="n">
        <f aca="false">1-H38</f>
        <v>0.94</v>
      </c>
      <c r="J38" s="0" t="n">
        <f aca="false">F38/(F38*H38/$C$34+F38*I38/$C$35)</f>
        <v>0.935940099833611</v>
      </c>
      <c r="K38" s="23" t="n">
        <f aca="false">H38*$E38/10^9</f>
        <v>0.478870228666206</v>
      </c>
      <c r="L38" s="23" t="n">
        <f aca="false">I38*$E38/10^9</f>
        <v>7.5023002491039</v>
      </c>
      <c r="M38" s="19"/>
    </row>
    <row r="39" customFormat="false" ht="12.8" hidden="false" customHeight="false" outlineLevel="0" collapsed="false">
      <c r="A39" s="21" t="s">
        <v>102</v>
      </c>
      <c r="B39" s="22" t="n">
        <v>2015</v>
      </c>
      <c r="C39" s="21" t="s">
        <v>86</v>
      </c>
      <c r="D39" s="21" t="s">
        <v>13</v>
      </c>
      <c r="E39" s="22" t="n">
        <f aca="false">E9</f>
        <v>8910642799.1979</v>
      </c>
      <c r="F39" s="22" t="n">
        <f aca="false">F9</f>
        <v>9394219966.0978</v>
      </c>
      <c r="G39" s="22" t="n">
        <f aca="false">G9</f>
        <v>1.05426961643479</v>
      </c>
      <c r="H39" s="0" t="n">
        <v>0.135</v>
      </c>
      <c r="I39" s="0" t="n">
        <f aca="false">1-H39</f>
        <v>0.865</v>
      </c>
      <c r="J39" s="0" t="n">
        <f aca="false">F39/(F39*H39/$C$34+F39*I39/$C$35)</f>
        <v>0.985113835376533</v>
      </c>
      <c r="K39" s="23" t="n">
        <f aca="false">H39*$E39/10^9</f>
        <v>1.20293677789172</v>
      </c>
      <c r="L39" s="23" t="n">
        <f aca="false">I39*$E39/10^9</f>
        <v>7.70770602130618</v>
      </c>
      <c r="M39" s="19"/>
    </row>
    <row r="40" customFormat="false" ht="12.8" hidden="false" customHeight="false" outlineLevel="0" collapsed="false">
      <c r="A40" s="21" t="s">
        <v>102</v>
      </c>
      <c r="B40" s="22" t="n">
        <v>2020</v>
      </c>
      <c r="C40" s="21" t="s">
        <v>86</v>
      </c>
      <c r="D40" s="21" t="s">
        <v>13</v>
      </c>
      <c r="E40" s="22" t="n">
        <f aca="false">E10</f>
        <v>8753940274.4876</v>
      </c>
      <c r="F40" s="22" t="n">
        <f aca="false">F10</f>
        <v>10518005950.9561</v>
      </c>
      <c r="G40" s="22" t="n">
        <f aca="false">G10</f>
        <v>1.20151675944257</v>
      </c>
      <c r="H40" s="0" t="n">
        <v>0.24</v>
      </c>
      <c r="I40" s="0" t="n">
        <f aca="false">1-H40</f>
        <v>0.76</v>
      </c>
      <c r="J40" s="0" t="n">
        <f aca="false">F40/(F40*H40/$C$34+F40*I40/$C$35)</f>
        <v>1.06332703213611</v>
      </c>
      <c r="K40" s="23" t="n">
        <f aca="false">H40*$E40/10^9</f>
        <v>2.10094566587702</v>
      </c>
      <c r="L40" s="23" t="n">
        <f aca="false">I40*$E40/10^9</f>
        <v>6.65299460861058</v>
      </c>
      <c r="M40" s="19"/>
    </row>
    <row r="41" customFormat="false" ht="12.8" hidden="false" customHeight="false" outlineLevel="0" collapsed="false">
      <c r="A41" s="21" t="s">
        <v>102</v>
      </c>
      <c r="B41" s="22" t="n">
        <v>2025</v>
      </c>
      <c r="C41" s="21" t="s">
        <v>86</v>
      </c>
      <c r="D41" s="21" t="s">
        <v>13</v>
      </c>
      <c r="E41" s="22" t="n">
        <f aca="false">E11</f>
        <v>8271348405.4055</v>
      </c>
      <c r="F41" s="22" t="n">
        <f aca="false">F11</f>
        <v>10977662821.146</v>
      </c>
      <c r="G41" s="22" t="n">
        <f aca="false">G11</f>
        <v>1.3271914424463</v>
      </c>
      <c r="H41" s="0" t="n">
        <v>0.4</v>
      </c>
      <c r="I41" s="0" t="n">
        <f aca="false">1-H41</f>
        <v>0.6</v>
      </c>
      <c r="J41" s="0" t="n">
        <f aca="false">F41/(F41*H41/$C$34+F41*I41/$C$35)</f>
        <v>1.20967741935484</v>
      </c>
      <c r="K41" s="23" t="n">
        <f aca="false">H41*$E41/10^9</f>
        <v>3.3085393621622</v>
      </c>
      <c r="L41" s="23" t="n">
        <f aca="false">I41*$E41/10^9</f>
        <v>4.9628090432433</v>
      </c>
      <c r="M41" s="19"/>
    </row>
    <row r="42" customFormat="false" ht="12.8" hidden="false" customHeight="false" outlineLevel="0" collapsed="false">
      <c r="A42" s="21" t="s">
        <v>102</v>
      </c>
      <c r="B42" s="22" t="n">
        <v>2030</v>
      </c>
      <c r="C42" s="21" t="s">
        <v>86</v>
      </c>
      <c r="D42" s="21" t="s">
        <v>13</v>
      </c>
      <c r="E42" s="22" t="n">
        <f aca="false">E12</f>
        <v>3735645093.8281</v>
      </c>
      <c r="F42" s="22" t="n">
        <f aca="false">F12</f>
        <v>1935532160.1835</v>
      </c>
      <c r="G42" s="22" t="n">
        <f aca="false">G12</f>
        <v>0.518125279990146</v>
      </c>
      <c r="H42" s="0" t="n">
        <v>0.5</v>
      </c>
      <c r="I42" s="0" t="n">
        <f aca="false">1-H42</f>
        <v>0.5</v>
      </c>
      <c r="J42" s="0" t="n">
        <f aca="false">F42/(F42*H42/$C$34+F42*I42/$C$35)</f>
        <v>1.32352941176471</v>
      </c>
      <c r="K42" s="23" t="n">
        <f aca="false">H42*$E42/10^9</f>
        <v>1.86782254691405</v>
      </c>
      <c r="L42" s="23" t="n">
        <f aca="false">I42*$E42/10^9</f>
        <v>1.86782254691405</v>
      </c>
      <c r="M42" s="19"/>
    </row>
    <row r="43" customFormat="false" ht="12.8" hidden="false" customHeight="false" outlineLevel="0" collapsed="false">
      <c r="A43" s="21" t="s">
        <v>102</v>
      </c>
      <c r="B43" s="22" t="n">
        <v>2050</v>
      </c>
      <c r="C43" s="21" t="s">
        <v>86</v>
      </c>
      <c r="D43" s="21" t="s">
        <v>13</v>
      </c>
      <c r="E43" s="22" t="n">
        <f aca="false">E13</f>
        <v>2384066130.7587</v>
      </c>
      <c r="F43" s="22" t="n">
        <f aca="false">F13</f>
        <v>1236578586.2921</v>
      </c>
      <c r="G43" s="22" t="n">
        <f aca="false">G13</f>
        <v>0.518684683423011</v>
      </c>
      <c r="H43" s="0" t="n">
        <v>0.975</v>
      </c>
      <c r="I43" s="0" t="n">
        <f aca="false">1-H43</f>
        <v>0.025</v>
      </c>
      <c r="J43" s="0" t="n">
        <f aca="false">F43/(F43*H43/$C$34+F43*I43/$C$35)</f>
        <v>2.3936170212766</v>
      </c>
      <c r="K43" s="23" t="n">
        <f aca="false">K47</f>
        <v>1.86782254691405</v>
      </c>
      <c r="L43" s="23" t="n">
        <f aca="false">I43*$E43/10^9</f>
        <v>0.0596016532689676</v>
      </c>
      <c r="M43" s="19"/>
    </row>
    <row r="46" customFormat="false" ht="12.8" hidden="false" customHeight="false" outlineLevel="0" collapsed="false">
      <c r="F46" s="0" t="n">
        <v>2009</v>
      </c>
      <c r="G46" s="0" t="n">
        <v>2015</v>
      </c>
      <c r="H46" s="0" t="n">
        <v>2020</v>
      </c>
      <c r="I46" s="0" t="n">
        <v>2025</v>
      </c>
      <c r="J46" s="0" t="n">
        <v>2030</v>
      </c>
      <c r="K46" s="0" t="n">
        <v>2050</v>
      </c>
    </row>
    <row r="47" customFormat="false" ht="12.8" hidden="false" customHeight="false" outlineLevel="0" collapsed="false">
      <c r="E47" s="0" t="s">
        <v>100</v>
      </c>
      <c r="F47" s="17" t="n">
        <f aca="false">K38</f>
        <v>0.478870228666206</v>
      </c>
      <c r="G47" s="17" t="n">
        <f aca="false">K39</f>
        <v>1.20293677789172</v>
      </c>
      <c r="H47" s="17" t="n">
        <f aca="false">K40</f>
        <v>2.10094566587702</v>
      </c>
      <c r="I47" s="17" t="n">
        <f aca="false">K41</f>
        <v>3.3085393621622</v>
      </c>
      <c r="J47" s="17" t="n">
        <f aca="false">K42</f>
        <v>1.86782254691405</v>
      </c>
      <c r="K47" s="17" t="n">
        <f aca="false">L42</f>
        <v>1.86782254691405</v>
      </c>
    </row>
    <row r="48" customFormat="false" ht="12.8" hidden="false" customHeight="false" outlineLevel="0" collapsed="false">
      <c r="E48" s="0" t="s">
        <v>101</v>
      </c>
      <c r="F48" s="17" t="n">
        <f aca="false">L38</f>
        <v>7.5023002491039</v>
      </c>
      <c r="G48" s="17" t="n">
        <f aca="false">L39</f>
        <v>7.70770602130618</v>
      </c>
      <c r="H48" s="17" t="n">
        <f aca="false">L40</f>
        <v>6.65299460861058</v>
      </c>
      <c r="I48" s="17" t="n">
        <f aca="false">L41</f>
        <v>4.9628090432433</v>
      </c>
      <c r="J48" s="17" t="n">
        <f aca="false">L42</f>
        <v>1.86782254691405</v>
      </c>
      <c r="K48" s="17" t="n">
        <f aca="false">L43</f>
        <v>0.0596016532689676</v>
      </c>
    </row>
    <row r="49" customFormat="false" ht="12.8" hidden="false" customHeight="false" outlineLevel="0" collapsed="false">
      <c r="F49" s="17"/>
      <c r="G49" s="17"/>
      <c r="H49" s="17"/>
      <c r="I49" s="17"/>
      <c r="J49" s="17"/>
      <c r="K49" s="17"/>
    </row>
    <row r="50" customFormat="false" ht="12.8" hidden="false" customHeight="false" outlineLevel="0" collapsed="false">
      <c r="E50" s="0" t="s">
        <v>81</v>
      </c>
      <c r="F50" s="17" t="n">
        <f aca="false">F47*($C$34-1)</f>
        <v>0.718305342999309</v>
      </c>
      <c r="G50" s="17" t="n">
        <f aca="false">G47*($C$34-1)</f>
        <v>1.80440516683757</v>
      </c>
      <c r="H50" s="17" t="n">
        <f aca="false">H47*($C$34-1)</f>
        <v>3.15141849881554</v>
      </c>
      <c r="I50" s="17" t="n">
        <f aca="false">I47*($C$34-1)</f>
        <v>4.9628090432433</v>
      </c>
      <c r="J50" s="17" t="n">
        <f aca="false">J47*($C$34-1)</f>
        <v>2.80173382037107</v>
      </c>
      <c r="K50" s="17" t="n">
        <f aca="false">K47*($C$34-1)</f>
        <v>2.80173382037107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169"/>
  <sheetViews>
    <sheetView windowProtection="false" showFormulas="false" showGridLines="true" showRowColHeaders="true" showZeros="true" rightToLeft="false" tabSelected="true" showOutlineSymbols="true" defaultGridColor="true" view="normal" topLeftCell="A34" colorId="64" zoomScale="80" zoomScaleNormal="80" zoomScalePageLayoutView="100" workbookViewId="0">
      <selection pane="topLeft" activeCell="J60" activeCellId="0" sqref="J60"/>
    </sheetView>
  </sheetViews>
  <sheetFormatPr defaultRowHeight="12.8"/>
  <cols>
    <col collapsed="false" hidden="false" max="1" min="1" style="0" width="34.0612244897959"/>
    <col collapsed="false" hidden="false" max="2" min="2" style="0" width="33.1428571428571"/>
    <col collapsed="false" hidden="false" max="7" min="3" style="0" width="11.5204081632653"/>
    <col collapsed="false" hidden="false" max="8" min="8" style="0" width="17.4489795918367"/>
    <col collapsed="false" hidden="false" max="9" min="9" style="0" width="19.9591836734694"/>
    <col collapsed="false" hidden="false" max="10" min="10" style="0" width="11.5204081632653"/>
    <col collapsed="false" hidden="false" max="11" min="11" style="0" width="32.7959183673469"/>
    <col collapsed="false" hidden="false" max="12" min="12" style="0" width="11.5204081632653"/>
    <col collapsed="false" hidden="false" max="13" min="13" style="0" width="20.9795918367347"/>
    <col collapsed="false" hidden="false" max="14" min="14" style="0" width="19.2142857142857"/>
    <col collapsed="false" hidden="false" max="17" min="15" style="0" width="11.5204081632653"/>
    <col collapsed="false" hidden="false" max="18" min="18" style="0" width="30.1479591836735"/>
    <col collapsed="false" hidden="false" max="19" min="19" style="0" width="11.5204081632653"/>
    <col collapsed="false" hidden="false" max="20" min="20" style="0" width="26.969387755102"/>
    <col collapsed="false" hidden="false" max="25" min="21" style="0" width="11.5204081632653"/>
    <col collapsed="false" hidden="false" max="26" min="26" style="0" width="21.3265306122449"/>
    <col collapsed="false" hidden="false" max="27" min="27" style="0" width="15.8673469387755"/>
    <col collapsed="false" hidden="false" max="1025" min="28" style="0" width="11.5204081632653"/>
  </cols>
  <sheetData>
    <row r="1" customFormat="false" ht="12.8" hidden="false" customHeight="false" outlineLevel="0" collapsed="false">
      <c r="A1" s="24" t="n">
        <v>2015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</row>
    <row r="2" customFormat="false" ht="41.95" hidden="false" customHeight="false" outlineLevel="0" collapsed="false">
      <c r="A2" s="0" t="s">
        <v>96</v>
      </c>
      <c r="B2" s="25" t="s">
        <v>103</v>
      </c>
      <c r="C2" s="26" t="s">
        <v>104</v>
      </c>
      <c r="D2" s="27" t="s">
        <v>105</v>
      </c>
      <c r="E2" s="27" t="s">
        <v>106</v>
      </c>
      <c r="F2" s="0" t="s">
        <v>107</v>
      </c>
      <c r="G2" s="28" t="s">
        <v>108</v>
      </c>
      <c r="H2" s="28" t="s">
        <v>109</v>
      </c>
      <c r="I2" s="27" t="s">
        <v>110</v>
      </c>
      <c r="J2" s="27" t="s">
        <v>111</v>
      </c>
      <c r="K2" s="29" t="s">
        <v>112</v>
      </c>
      <c r="L2" s="29" t="s">
        <v>113</v>
      </c>
    </row>
    <row r="3" customFormat="false" ht="13.8" hidden="false" customHeight="false" outlineLevel="0" collapsed="false">
      <c r="A3" s="0" t="s">
        <v>19</v>
      </c>
      <c r="B3" s="30" t="n">
        <f aca="false">$D$147</f>
        <v>12.5519328150197</v>
      </c>
      <c r="C3" s="30" t="n">
        <f aca="false">$D$146</f>
        <v>5.2870368800138</v>
      </c>
      <c r="D3" s="30" t="n">
        <f aca="false">D104</f>
        <v>6.0440913051639</v>
      </c>
      <c r="E3" s="30"/>
      <c r="F3" s="30" t="n">
        <f aca="false">D105*0.8</f>
        <v>3.92014737444256</v>
      </c>
      <c r="G3" s="30" t="n">
        <f aca="false">D102</f>
        <v>55.1774071232783</v>
      </c>
      <c r="H3" s="30" t="n">
        <f aca="false">D103</f>
        <v>21.1062959004395</v>
      </c>
      <c r="I3" s="30" t="n">
        <f aca="false">D105*0.2</f>
        <v>0.98003684361064</v>
      </c>
      <c r="J3" s="31" t="n">
        <f aca="false">$D$150</f>
        <v>9.879186651653</v>
      </c>
      <c r="K3" s="32" t="n">
        <f aca="false">SUM(B3:I3)</f>
        <v>105.066948241968</v>
      </c>
      <c r="L3" s="32" t="n">
        <f aca="false">SUM(B3:J3)</f>
        <v>114.946134893621</v>
      </c>
    </row>
    <row r="4" customFormat="false" ht="13.8" hidden="false" customHeight="false" outlineLevel="0" collapsed="false">
      <c r="A4" s="0" t="s">
        <v>24</v>
      </c>
      <c r="B4" s="33" t="n">
        <f aca="false">$D$157</f>
        <v>7.70770602130618</v>
      </c>
      <c r="C4" s="30" t="n">
        <f aca="false">$D$156</f>
        <v>1.20293677789172</v>
      </c>
      <c r="D4" s="34" t="n">
        <f aca="false">$D$124</f>
        <v>1.2370323236909</v>
      </c>
      <c r="E4" s="31" t="n">
        <f aca="false">$D$125/2</f>
        <v>1.03281341623395</v>
      </c>
      <c r="F4" s="35" t="n">
        <v>0</v>
      </c>
      <c r="G4" s="33" t="n">
        <f aca="false">$D$122</f>
        <v>8.0421226086564</v>
      </c>
      <c r="H4" s="33" t="n">
        <f aca="false">$D$123</f>
        <v>2.3840661307587</v>
      </c>
      <c r="I4" s="31" t="n">
        <f aca="false">$D$125/2</f>
        <v>1.03281341623395</v>
      </c>
      <c r="J4" s="31" t="n">
        <f aca="false">$D$159</f>
        <v>1.80440516683757</v>
      </c>
      <c r="K4" s="32" t="n">
        <f aca="false">SUM(B4:I4)</f>
        <v>22.6394906947718</v>
      </c>
      <c r="L4" s="32" t="n">
        <f aca="false">SUM(B4:J4)</f>
        <v>24.4438958616094</v>
      </c>
      <c r="M4" s="0" t="n">
        <f aca="false">SUM($D$121:$D$125)</f>
        <v>21.710018373344</v>
      </c>
      <c r="N4" s="0" t="s">
        <v>114</v>
      </c>
    </row>
    <row r="5" customFormat="false" ht="13.8" hidden="false" customHeight="false" outlineLevel="0" collapsed="false">
      <c r="A5" s="0" t="s">
        <v>22</v>
      </c>
      <c r="B5" s="33" t="n">
        <f aca="false">$D$111</f>
        <v>8.9358473663911</v>
      </c>
      <c r="C5" s="33" t="n">
        <v>0</v>
      </c>
      <c r="D5" s="34" t="n">
        <f aca="false">$D$114</f>
        <v>0</v>
      </c>
      <c r="E5" s="34" t="n">
        <v>0</v>
      </c>
      <c r="F5" s="34" t="n">
        <v>0</v>
      </c>
      <c r="G5" s="34" t="n">
        <f aca="false">$D$112</f>
        <v>4.1110437237771</v>
      </c>
      <c r="H5" s="31" t="n">
        <f aca="false">$D$115</f>
        <v>1.4519374850925</v>
      </c>
      <c r="I5" s="34" t="n">
        <v>0</v>
      </c>
      <c r="J5" s="34" t="n">
        <v>0</v>
      </c>
      <c r="K5" s="32" t="n">
        <f aca="false">SUM(B5:I5)</f>
        <v>14.4988285752607</v>
      </c>
      <c r="L5" s="32" t="n">
        <f aca="false">SUM(B5:J5)</f>
        <v>14.4988285752607</v>
      </c>
      <c r="M5" s="0" t="n">
        <f aca="false">SUM($D$111:$D$115)</f>
        <v>14.4988285752607</v>
      </c>
      <c r="N5" s="0" t="s">
        <v>115</v>
      </c>
    </row>
    <row r="6" customFormat="false" ht="13.8" hidden="false" customHeight="false" outlineLevel="0" collapsed="false">
      <c r="A6" s="0" t="s">
        <v>23</v>
      </c>
      <c r="B6" s="33" t="n">
        <f aca="false">$D$116</f>
        <v>24.9401523606955</v>
      </c>
      <c r="C6" s="33" t="n">
        <v>0</v>
      </c>
      <c r="D6" s="34" t="n">
        <v>0</v>
      </c>
      <c r="E6" s="34" t="n">
        <v>0</v>
      </c>
      <c r="F6" s="34" t="n">
        <v>0</v>
      </c>
      <c r="G6" s="34" t="n">
        <v>0</v>
      </c>
      <c r="H6" s="34" t="n">
        <v>0</v>
      </c>
      <c r="I6" s="34" t="n">
        <v>0</v>
      </c>
      <c r="J6" s="34" t="n">
        <v>0</v>
      </c>
      <c r="K6" s="32" t="n">
        <f aca="false">SUM(B6:I6)</f>
        <v>24.9401523606955</v>
      </c>
      <c r="L6" s="32" t="n">
        <f aca="false">SUM(B6:J6)</f>
        <v>24.9401523606955</v>
      </c>
      <c r="M6" s="0" t="n">
        <f aca="false">SUM($D$116:$D$120)</f>
        <v>24.9401523606955</v>
      </c>
    </row>
    <row r="7" customFormat="false" ht="13.8" hidden="false" customHeight="false" outlineLevel="0" collapsed="false">
      <c r="A7" s="0" t="s">
        <v>116</v>
      </c>
      <c r="B7" s="33" t="n">
        <f aca="false">$D$86+$D$91+$D$96+$D$126+$D$131+$D$136</f>
        <v>43.8804507163736</v>
      </c>
      <c r="C7" s="33" t="n">
        <v>0</v>
      </c>
      <c r="D7" s="34" t="n">
        <v>0</v>
      </c>
      <c r="E7" s="34" t="n">
        <v>0</v>
      </c>
      <c r="F7" s="34" t="n">
        <v>0</v>
      </c>
      <c r="G7" s="34" t="n">
        <v>0</v>
      </c>
      <c r="H7" s="34" t="n">
        <v>0</v>
      </c>
      <c r="I7" s="34" t="n">
        <v>0</v>
      </c>
      <c r="J7" s="34" t="n">
        <v>0</v>
      </c>
      <c r="K7" s="32" t="n">
        <f aca="false">SUM(B7:I7)</f>
        <v>43.8804507163736</v>
      </c>
      <c r="L7" s="32" t="n">
        <f aca="false">SUM(B7:J7)</f>
        <v>43.8804507163736</v>
      </c>
      <c r="M7" s="0" t="n">
        <f aca="false">$D$86+SUM($D$91:$D$95)+SUM($D$96:$D$100)+SUM($D$126:$D$140)</f>
        <v>43.8804507163736</v>
      </c>
    </row>
    <row r="8" customFormat="false" ht="13.8" hidden="false" customHeight="false" outlineLevel="0" collapsed="false">
      <c r="A8" s="36" t="s">
        <v>21</v>
      </c>
      <c r="C8" s="33" t="n">
        <f aca="false">$D$106</f>
        <v>5.9124410470313</v>
      </c>
      <c r="D8" s="34" t="n">
        <v>0</v>
      </c>
      <c r="E8" s="34" t="n">
        <v>0</v>
      </c>
      <c r="F8" s="34" t="n">
        <v>0</v>
      </c>
      <c r="G8" s="34" t="n">
        <v>0</v>
      </c>
      <c r="H8" s="34" t="n">
        <v>0</v>
      </c>
      <c r="I8" s="34" t="n">
        <v>0</v>
      </c>
      <c r="J8" s="34" t="n">
        <f aca="false">$D$165</f>
        <v>11.9437593180065</v>
      </c>
      <c r="K8" s="32" t="n">
        <f aca="false">SUM(B8:I8)</f>
        <v>5.9124410470313</v>
      </c>
      <c r="L8" s="32" t="n">
        <f aca="false">SUM(B8:J8)</f>
        <v>17.8562003650378</v>
      </c>
      <c r="M8" s="0" t="n">
        <f aca="false">SUM($D$106:$D$110)</f>
        <v>5.9124410470313</v>
      </c>
    </row>
    <row r="9" customFormat="false" ht="13.8" hidden="false" customHeight="false" outlineLevel="0" collapsed="false">
      <c r="A9" s="36" t="s">
        <v>117</v>
      </c>
      <c r="B9" s="33" t="n">
        <v>0</v>
      </c>
      <c r="C9" s="33" t="n">
        <v>0</v>
      </c>
      <c r="D9" s="34" t="n">
        <v>0</v>
      </c>
      <c r="E9" s="34" t="n">
        <f aca="false">$D$90</f>
        <v>1.2866889215937</v>
      </c>
      <c r="F9" s="34" t="n">
        <v>0</v>
      </c>
      <c r="G9" s="34" t="n">
        <f aca="false">$D$87</f>
        <v>2.5572921097845</v>
      </c>
      <c r="H9" s="34" t="n">
        <v>0</v>
      </c>
      <c r="I9" s="34" t="n">
        <v>0</v>
      </c>
      <c r="J9" s="34" t="n">
        <v>0</v>
      </c>
      <c r="K9" s="32" t="n">
        <f aca="false">SUM(B9:I9)</f>
        <v>3.8439810313782</v>
      </c>
      <c r="L9" s="32" t="n">
        <f aca="false">SUM(B9:J9)</f>
        <v>3.8439810313782</v>
      </c>
      <c r="M9" s="0" t="n">
        <f aca="false">SUM($D$87:$D$90)</f>
        <v>7.2500902424853</v>
      </c>
      <c r="N9" s="0" t="s">
        <v>118</v>
      </c>
    </row>
    <row r="10" customFormat="false" ht="13.8" hidden="false" customHeight="false" outlineLevel="0" collapsed="false">
      <c r="A10" s="36" t="s">
        <v>119</v>
      </c>
      <c r="B10" s="33" t="n">
        <f aca="false">SUM(B3:B9)</f>
        <v>98.0160892797861</v>
      </c>
      <c r="C10" s="33" t="n">
        <f aca="false">SUM(C3:C9)</f>
        <v>12.4024147049368</v>
      </c>
      <c r="D10" s="33" t="n">
        <f aca="false">SUM(D3:D9)</f>
        <v>7.2811236288548</v>
      </c>
      <c r="E10" s="33" t="n">
        <f aca="false">SUM(E3:E9)</f>
        <v>2.31950233782765</v>
      </c>
      <c r="F10" s="33" t="n">
        <f aca="false">SUM(F3:F9)</f>
        <v>3.92014737444256</v>
      </c>
      <c r="G10" s="33" t="n">
        <f aca="false">SUM(G3:G9)</f>
        <v>69.8878655654963</v>
      </c>
      <c r="H10" s="33" t="n">
        <f aca="false">SUM(H3:H9)</f>
        <v>24.9422995162907</v>
      </c>
      <c r="I10" s="33" t="n">
        <f aca="false">SUM(I3:I9)</f>
        <v>2.01285025984459</v>
      </c>
      <c r="J10" s="33" t="n">
        <f aca="false">SUM(J3:J9)</f>
        <v>23.6273511364971</v>
      </c>
      <c r="K10" s="32" t="n">
        <f aca="false">SUM(B10:I10)</f>
        <v>220.782292667479</v>
      </c>
      <c r="L10" s="32" t="n">
        <f aca="false">SUM(B10:J10)</f>
        <v>244.409643803977</v>
      </c>
    </row>
    <row r="11" customFormat="false" ht="13.8" hidden="false" customHeight="false" outlineLevel="0" collapsed="false">
      <c r="A11" s="36" t="s">
        <v>120</v>
      </c>
      <c r="B11" s="33" t="n">
        <f aca="false">$B$80*11.63</f>
        <v>27.6799518849621</v>
      </c>
      <c r="C11" s="33" t="n">
        <v>0</v>
      </c>
      <c r="D11" s="34" t="n">
        <v>0</v>
      </c>
      <c r="E11" s="34" t="n">
        <v>0</v>
      </c>
      <c r="F11" s="34" t="n">
        <v>0</v>
      </c>
      <c r="G11" s="34" t="n">
        <v>0</v>
      </c>
      <c r="H11" s="34" t="n">
        <v>0</v>
      </c>
      <c r="I11" s="34" t="n">
        <v>0</v>
      </c>
      <c r="J11" s="34" t="n">
        <v>0</v>
      </c>
      <c r="K11" s="32" t="n">
        <f aca="false">SUM(B11:I11)</f>
        <v>27.6799518849621</v>
      </c>
      <c r="L11" s="32" t="n">
        <f aca="false">SUM(B11:J11)</f>
        <v>27.6799518849621</v>
      </c>
    </row>
    <row r="12" customFormat="false" ht="13.8" hidden="false" customHeight="false" outlineLevel="0" collapsed="false">
      <c r="A12" s="0" t="s">
        <v>113</v>
      </c>
      <c r="B12" s="34" t="n">
        <f aca="false">B10+B11</f>
        <v>125.696041164748</v>
      </c>
      <c r="C12" s="34" t="n">
        <f aca="false">C10+C11</f>
        <v>12.4024147049368</v>
      </c>
      <c r="D12" s="34" t="n">
        <f aca="false">D10+D11</f>
        <v>7.2811236288548</v>
      </c>
      <c r="E12" s="34" t="n">
        <f aca="false">E10+E11</f>
        <v>2.31950233782765</v>
      </c>
      <c r="F12" s="34" t="n">
        <f aca="false">F10+F11</f>
        <v>3.92014737444256</v>
      </c>
      <c r="G12" s="34" t="n">
        <f aca="false">G10+G11</f>
        <v>69.8878655654963</v>
      </c>
      <c r="H12" s="34" t="n">
        <f aca="false">H10+H11</f>
        <v>24.9422995162907</v>
      </c>
      <c r="I12" s="34" t="n">
        <f aca="false">I10+I11</f>
        <v>2.01285025984459</v>
      </c>
      <c r="J12" s="34" t="n">
        <f aca="false">J10+J11</f>
        <v>23.6273511364971</v>
      </c>
      <c r="K12" s="32" t="n">
        <f aca="false">SUM(B12:I12)</f>
        <v>248.462244552442</v>
      </c>
      <c r="L12" s="32" t="n">
        <f aca="false">SUM(B12:J12)</f>
        <v>272.089595688939</v>
      </c>
      <c r="M12" s="37"/>
    </row>
    <row r="13" customFormat="false" ht="13.8" hidden="false" customHeight="false" outlineLevel="0" collapsed="false">
      <c r="A13" s="0" t="s">
        <v>121</v>
      </c>
      <c r="B13" s="34"/>
      <c r="C13" s="34"/>
      <c r="D13" s="34"/>
      <c r="E13" s="34"/>
      <c r="F13" s="34"/>
      <c r="G13" s="34"/>
      <c r="H13" s="34"/>
      <c r="I13" s="34"/>
      <c r="J13" s="34"/>
      <c r="K13" s="38"/>
      <c r="L13" s="38"/>
    </row>
    <row r="14" customFormat="false" ht="13.8" hidden="false" customHeight="false" outlineLevel="0" collapsed="false">
      <c r="A14" s="39" t="s">
        <v>122</v>
      </c>
      <c r="B14" s="29"/>
      <c r="C14" s="29"/>
      <c r="D14" s="29"/>
      <c r="E14" s="29"/>
      <c r="F14" s="29"/>
      <c r="G14" s="29"/>
      <c r="H14" s="29"/>
      <c r="I14" s="29"/>
      <c r="J14" s="29"/>
      <c r="K14" s="40"/>
      <c r="L14" s="40"/>
    </row>
    <row r="15" customFormat="false" ht="12.8" hidden="false" customHeight="false" outlineLevel="0" collapsed="false">
      <c r="B15" s="41"/>
    </row>
    <row r="17" customFormat="false" ht="12.8" hidden="false" customHeight="false" outlineLevel="0" collapsed="false">
      <c r="A17" s="24" t="n">
        <v>2020</v>
      </c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</row>
    <row r="18" customFormat="false" ht="41.95" hidden="false" customHeight="false" outlineLevel="0" collapsed="false">
      <c r="A18" s="0" t="s">
        <v>96</v>
      </c>
      <c r="B18" s="25" t="s">
        <v>103</v>
      </c>
      <c r="C18" s="26" t="s">
        <v>104</v>
      </c>
      <c r="D18" s="27" t="s">
        <v>105</v>
      </c>
      <c r="E18" s="27" t="s">
        <v>106</v>
      </c>
      <c r="F18" s="0" t="s">
        <v>107</v>
      </c>
      <c r="G18" s="28" t="s">
        <v>108</v>
      </c>
      <c r="H18" s="28" t="s">
        <v>109</v>
      </c>
      <c r="I18" s="27" t="s">
        <v>110</v>
      </c>
      <c r="J18" s="27" t="s">
        <v>111</v>
      </c>
      <c r="K18" s="29" t="s">
        <v>112</v>
      </c>
      <c r="L18" s="29" t="s">
        <v>113</v>
      </c>
    </row>
    <row r="19" customFormat="false" ht="13.8" hidden="false" customHeight="false" outlineLevel="0" collapsed="false">
      <c r="A19" s="0" t="s">
        <v>19</v>
      </c>
      <c r="B19" s="30" t="n">
        <f aca="false">$E$147</f>
        <v>10.3651077723404</v>
      </c>
      <c r="C19" s="30" t="n">
        <f aca="false">$E$146</f>
        <v>6.0629275876555</v>
      </c>
      <c r="D19" s="30" t="n">
        <f aca="false">E104</f>
        <v>4.7983742850313</v>
      </c>
      <c r="E19" s="30"/>
      <c r="F19" s="30" t="n">
        <f aca="false">E105*0.8</f>
        <v>4.71234932118896</v>
      </c>
      <c r="G19" s="30" t="n">
        <f aca="false">E102</f>
        <v>48.9801580742914</v>
      </c>
      <c r="H19" s="30" t="n">
        <f aca="false">E103</f>
        <v>14.4357438190519</v>
      </c>
      <c r="I19" s="31" t="n">
        <f aca="false">E105*0.2</f>
        <v>1.17808733029724</v>
      </c>
      <c r="J19" s="31" t="n">
        <f aca="false">$E$150</f>
        <v>12.3329019237583</v>
      </c>
      <c r="K19" s="32" t="n">
        <f aca="false">SUM(B19:I19)</f>
        <v>90.5327481898567</v>
      </c>
      <c r="L19" s="32" t="n">
        <f aca="false">SUM(B19:J19)</f>
        <v>102.865650113615</v>
      </c>
    </row>
    <row r="20" customFormat="false" ht="13.8" hidden="false" customHeight="false" outlineLevel="0" collapsed="false">
      <c r="A20" s="0" t="s">
        <v>24</v>
      </c>
      <c r="B20" s="33" t="n">
        <f aca="false">$E$157</f>
        <v>6.65299460861058</v>
      </c>
      <c r="C20" s="30" t="n">
        <f aca="false">$E$156</f>
        <v>2.10094566587702</v>
      </c>
      <c r="D20" s="34" t="n">
        <f aca="false">$E$124</f>
        <v>1.2328988563717</v>
      </c>
      <c r="E20" s="31" t="n">
        <f aca="false">0.3*$E$125</f>
        <v>0.89994171497676</v>
      </c>
      <c r="F20" s="35" t="n">
        <v>0</v>
      </c>
      <c r="G20" s="33" t="n">
        <f aca="false">$E$122</f>
        <v>6.2199653168495</v>
      </c>
      <c r="H20" s="33" t="n">
        <f aca="false">$E$123</f>
        <v>1.2074809755338</v>
      </c>
      <c r="I20" s="31" t="n">
        <f aca="false">0.7*$E$125</f>
        <v>2.09986400161244</v>
      </c>
      <c r="J20" s="31" t="n">
        <f aca="false">$E$159</f>
        <v>3.15141849881554</v>
      </c>
      <c r="K20" s="32" t="n">
        <f aca="false">SUM(B20:I20)</f>
        <v>20.4140911398318</v>
      </c>
      <c r="L20" s="32" t="n">
        <f aca="false">SUM(B20:J20)</f>
        <v>23.5655096386473</v>
      </c>
      <c r="N20" s="0" t="s">
        <v>123</v>
      </c>
    </row>
    <row r="21" customFormat="false" ht="13.8" hidden="false" customHeight="false" outlineLevel="0" collapsed="false">
      <c r="A21" s="0" t="s">
        <v>22</v>
      </c>
      <c r="B21" s="33" t="n">
        <f aca="false">$E$111</f>
        <v>10.5272366823377</v>
      </c>
      <c r="C21" s="33" t="n">
        <v>0</v>
      </c>
      <c r="D21" s="34" t="n">
        <v>0</v>
      </c>
      <c r="E21" s="34" t="n">
        <v>0</v>
      </c>
      <c r="F21" s="34" t="n">
        <v>0</v>
      </c>
      <c r="G21" s="34" t="n">
        <f aca="false">$E$112</f>
        <v>3.6096062436473</v>
      </c>
      <c r="H21" s="31" t="n">
        <f aca="false">$E$115</f>
        <v>1.1084107680022</v>
      </c>
      <c r="I21" s="34" t="n">
        <v>0</v>
      </c>
      <c r="J21" s="34"/>
      <c r="K21" s="32" t="n">
        <f aca="false">SUM(B21:I21)</f>
        <v>15.2452536939872</v>
      </c>
      <c r="L21" s="32" t="n">
        <f aca="false">SUM(B21:J21)</f>
        <v>15.2452536939872</v>
      </c>
      <c r="N21" s="0" t="s">
        <v>115</v>
      </c>
    </row>
    <row r="22" customFormat="false" ht="13.8" hidden="false" customHeight="false" outlineLevel="0" collapsed="false">
      <c r="A22" s="0" t="s">
        <v>23</v>
      </c>
      <c r="B22" s="33" t="n">
        <f aca="false">$E$116</f>
        <v>23.3901057544248</v>
      </c>
      <c r="C22" s="33" t="n">
        <v>0</v>
      </c>
      <c r="D22" s="34" t="n">
        <v>0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/>
      <c r="K22" s="32" t="n">
        <f aca="false">SUM(B22:I22)</f>
        <v>23.3901057544248</v>
      </c>
      <c r="L22" s="32" t="n">
        <f aca="false">SUM(B22:J22)</f>
        <v>23.3901057544248</v>
      </c>
    </row>
    <row r="23" customFormat="false" ht="13.8" hidden="false" customHeight="false" outlineLevel="0" collapsed="false">
      <c r="A23" s="0" t="s">
        <v>116</v>
      </c>
      <c r="B23" s="33" t="n">
        <f aca="false">$E$86+$E$91+$E$96+$E$126+$E$131+$E$136</f>
        <v>46.6944417172904</v>
      </c>
      <c r="C23" s="33" t="n">
        <v>0</v>
      </c>
      <c r="D23" s="34" t="n">
        <v>0</v>
      </c>
      <c r="E23" s="34" t="n">
        <v>0</v>
      </c>
      <c r="F23" s="34" t="n">
        <v>0</v>
      </c>
      <c r="G23" s="34" t="n">
        <v>0</v>
      </c>
      <c r="H23" s="34" t="n">
        <v>0</v>
      </c>
      <c r="I23" s="34" t="n">
        <v>0</v>
      </c>
      <c r="J23" s="34"/>
      <c r="K23" s="32" t="n">
        <f aca="false">SUM(B23:I23)</f>
        <v>46.6944417172904</v>
      </c>
      <c r="L23" s="32" t="n">
        <f aca="false">SUM(B23:J23)</f>
        <v>46.6944417172904</v>
      </c>
    </row>
    <row r="24" customFormat="false" ht="13.8" hidden="false" customHeight="false" outlineLevel="0" collapsed="false">
      <c r="A24" s="36" t="s">
        <v>21</v>
      </c>
      <c r="C24" s="33" t="n">
        <f aca="false">$E$106</f>
        <v>6.1479590357897</v>
      </c>
      <c r="D24" s="34" t="n">
        <v>0</v>
      </c>
      <c r="E24" s="34" t="n">
        <v>0</v>
      </c>
      <c r="F24" s="34" t="n">
        <v>0</v>
      </c>
      <c r="G24" s="34" t="n">
        <v>0</v>
      </c>
      <c r="H24" s="34" t="n">
        <v>0</v>
      </c>
      <c r="I24" s="34" t="n">
        <v>0</v>
      </c>
      <c r="J24" s="34" t="n">
        <f aca="false">$E$165</f>
        <v>15.2153254809788</v>
      </c>
      <c r="K24" s="32" t="n">
        <f aca="false">SUM(B24:I24)</f>
        <v>6.1479590357897</v>
      </c>
      <c r="L24" s="32" t="n">
        <f aca="false">SUM(B24:J24)</f>
        <v>21.3632845167685</v>
      </c>
    </row>
    <row r="25" customFormat="false" ht="13.8" hidden="false" customHeight="false" outlineLevel="0" collapsed="false">
      <c r="A25" s="36" t="s">
        <v>117</v>
      </c>
      <c r="B25" s="33" t="n">
        <f aca="false">0.2*$E$90</f>
        <v>0.22503356756022</v>
      </c>
      <c r="C25" s="33" t="n">
        <v>0</v>
      </c>
      <c r="D25" s="34" t="n">
        <f aca="false">$E$89</f>
        <v>0</v>
      </c>
      <c r="E25" s="34" t="n">
        <f aca="false">0.8*$E$90</f>
        <v>0.90013427024088</v>
      </c>
      <c r="F25" s="34" t="n">
        <v>0</v>
      </c>
      <c r="G25" s="34" t="n">
        <f aca="false">$E$87</f>
        <v>2.2363982674448</v>
      </c>
      <c r="H25" s="34" t="n">
        <v>0</v>
      </c>
      <c r="I25" s="34" t="n">
        <v>0</v>
      </c>
      <c r="J25" s="34"/>
      <c r="K25" s="32" t="n">
        <f aca="false">SUM(B25:I25)</f>
        <v>3.3615661052459</v>
      </c>
      <c r="L25" s="32" t="n">
        <f aca="false">SUM(B25:J25)</f>
        <v>3.3615661052459</v>
      </c>
      <c r="N25" s="0" t="s">
        <v>124</v>
      </c>
    </row>
    <row r="26" customFormat="false" ht="13.8" hidden="false" customHeight="false" outlineLevel="0" collapsed="false">
      <c r="A26" s="36" t="s">
        <v>119</v>
      </c>
      <c r="B26" s="33" t="n">
        <f aca="false">SUM(B19:B25)</f>
        <v>97.8549201025641</v>
      </c>
      <c r="C26" s="33" t="n">
        <f aca="false">SUM(C19:C25)</f>
        <v>14.3118322893222</v>
      </c>
      <c r="D26" s="33" t="n">
        <f aca="false">SUM(D19:D25)</f>
        <v>6.031273141403</v>
      </c>
      <c r="E26" s="33" t="n">
        <f aca="false">SUM(E19:E25)</f>
        <v>1.80007598521764</v>
      </c>
      <c r="F26" s="33" t="n">
        <f aca="false">SUM(F19:F25)</f>
        <v>4.71234932118896</v>
      </c>
      <c r="G26" s="33" t="n">
        <f aca="false">SUM(G19:G25)</f>
        <v>61.046127902233</v>
      </c>
      <c r="H26" s="33" t="n">
        <f aca="false">SUM(H19:H25)</f>
        <v>16.7516355625879</v>
      </c>
      <c r="I26" s="33" t="n">
        <f aca="false">SUM(I19:I25)</f>
        <v>3.27795133190968</v>
      </c>
      <c r="J26" s="33" t="n">
        <f aca="false">SUM(J19:J25)</f>
        <v>30.6996459035526</v>
      </c>
      <c r="K26" s="32" t="n">
        <f aca="false">SUM(B26:I26)</f>
        <v>205.786165636426</v>
      </c>
      <c r="L26" s="32" t="n">
        <f aca="false">SUM(B26:J26)</f>
        <v>236.485811539979</v>
      </c>
    </row>
    <row r="27" customFormat="false" ht="13.8" hidden="false" customHeight="false" outlineLevel="0" collapsed="false">
      <c r="A27" s="36" t="s">
        <v>120</v>
      </c>
      <c r="B27" s="33" t="n">
        <f aca="false">$C$80*11.63</f>
        <v>34.388452213464</v>
      </c>
      <c r="C27" s="33" t="n">
        <v>0</v>
      </c>
      <c r="D27" s="34" t="n">
        <v>0</v>
      </c>
      <c r="E27" s="34" t="n">
        <v>0</v>
      </c>
      <c r="F27" s="34" t="n">
        <v>0</v>
      </c>
      <c r="G27" s="34" t="n">
        <v>0</v>
      </c>
      <c r="H27" s="34" t="n">
        <v>0</v>
      </c>
      <c r="I27" s="34" t="n">
        <v>0</v>
      </c>
      <c r="J27" s="34"/>
      <c r="K27" s="32" t="n">
        <f aca="false">SUM(B27:I27)</f>
        <v>34.388452213464</v>
      </c>
      <c r="L27" s="32" t="n">
        <f aca="false">SUM(B27:J27)</f>
        <v>34.388452213464</v>
      </c>
    </row>
    <row r="28" customFormat="false" ht="13.8" hidden="false" customHeight="false" outlineLevel="0" collapsed="false">
      <c r="A28" s="0" t="s">
        <v>113</v>
      </c>
      <c r="B28" s="34" t="n">
        <f aca="false">B26+B27</f>
        <v>132.243372316028</v>
      </c>
      <c r="C28" s="34" t="n">
        <f aca="false">C26+C27</f>
        <v>14.3118322893222</v>
      </c>
      <c r="D28" s="34" t="n">
        <f aca="false">D26+D27</f>
        <v>6.031273141403</v>
      </c>
      <c r="E28" s="34" t="n">
        <f aca="false">E26+E27</f>
        <v>1.80007598521764</v>
      </c>
      <c r="F28" s="34" t="n">
        <f aca="false">F26+F27</f>
        <v>4.71234932118896</v>
      </c>
      <c r="G28" s="34" t="n">
        <f aca="false">G26+G27</f>
        <v>61.046127902233</v>
      </c>
      <c r="H28" s="34" t="n">
        <f aca="false">H26+H27</f>
        <v>16.7516355625879</v>
      </c>
      <c r="I28" s="34" t="n">
        <f aca="false">I26+I27</f>
        <v>3.27795133190968</v>
      </c>
      <c r="J28" s="34" t="n">
        <f aca="false">J26+J27</f>
        <v>30.6996459035526</v>
      </c>
      <c r="K28" s="32" t="n">
        <f aca="false">SUM(B28:I28)</f>
        <v>240.174617849891</v>
      </c>
      <c r="L28" s="32" t="n">
        <f aca="false">SUM(B28:J28)</f>
        <v>270.874263753443</v>
      </c>
      <c r="M28" s="37"/>
    </row>
    <row r="29" customFormat="false" ht="13.8" hidden="false" customHeight="false" outlineLevel="0" collapsed="false">
      <c r="A29" s="0" t="s">
        <v>121</v>
      </c>
      <c r="B29" s="34"/>
      <c r="C29" s="34"/>
      <c r="D29" s="34"/>
      <c r="E29" s="34"/>
      <c r="F29" s="34"/>
      <c r="G29" s="34"/>
      <c r="H29" s="34"/>
      <c r="I29" s="34"/>
      <c r="J29" s="34"/>
      <c r="K29" s="38"/>
      <c r="L29" s="38"/>
    </row>
    <row r="30" customFormat="false" ht="13.8" hidden="false" customHeight="false" outlineLevel="0" collapsed="false">
      <c r="A30" s="39" t="s">
        <v>122</v>
      </c>
      <c r="B30" s="29"/>
      <c r="C30" s="29"/>
      <c r="D30" s="29"/>
      <c r="E30" s="29"/>
      <c r="F30" s="29"/>
      <c r="G30" s="29"/>
      <c r="H30" s="29"/>
      <c r="I30" s="29"/>
      <c r="J30" s="29"/>
      <c r="K30" s="40"/>
      <c r="L30" s="40"/>
    </row>
    <row r="32" customFormat="false" ht="12.8" hidden="false" customHeight="false" outlineLevel="0" collapsed="false">
      <c r="A32" s="24" t="n">
        <v>2025</v>
      </c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</row>
    <row r="33" customFormat="false" ht="41.95" hidden="false" customHeight="false" outlineLevel="0" collapsed="false">
      <c r="A33" s="0" t="s">
        <v>96</v>
      </c>
      <c r="B33" s="25" t="s">
        <v>103</v>
      </c>
      <c r="C33" s="26" t="s">
        <v>104</v>
      </c>
      <c r="D33" s="27" t="s">
        <v>105</v>
      </c>
      <c r="E33" s="27" t="s">
        <v>106</v>
      </c>
      <c r="F33" s="0" t="s">
        <v>107</v>
      </c>
      <c r="G33" s="28" t="s">
        <v>108</v>
      </c>
      <c r="H33" s="28" t="s">
        <v>109</v>
      </c>
      <c r="I33" s="27" t="s">
        <v>110</v>
      </c>
      <c r="J33" s="27" t="s">
        <v>111</v>
      </c>
      <c r="K33" s="29" t="s">
        <v>112</v>
      </c>
      <c r="L33" s="29" t="s">
        <v>113</v>
      </c>
    </row>
    <row r="34" customFormat="false" ht="13.8" hidden="false" customHeight="false" outlineLevel="0" collapsed="false">
      <c r="A34" s="0" t="s">
        <v>19</v>
      </c>
      <c r="B34" s="30" t="n">
        <f aca="false">$F$147</f>
        <v>8.8928485873103</v>
      </c>
      <c r="C34" s="30" t="n">
        <f aca="false">$F$146</f>
        <v>7.2991183071072</v>
      </c>
      <c r="D34" s="30" t="n">
        <f aca="false">F104</f>
        <v>4.0802527469351</v>
      </c>
      <c r="E34" s="30"/>
      <c r="F34" s="30" t="n">
        <f aca="false">F105*0.8</f>
        <v>5.6331293972208</v>
      </c>
      <c r="G34" s="30" t="n">
        <f aca="false">F102</f>
        <v>40.7929563802135</v>
      </c>
      <c r="H34" s="30" t="n">
        <f aca="false">F103</f>
        <v>9.0011310120468</v>
      </c>
      <c r="I34" s="31" t="n">
        <f aca="false">F105*0.2</f>
        <v>1.4082823493052</v>
      </c>
      <c r="J34" s="31" t="n">
        <f aca="false">$F$150</f>
        <v>15.2412871935154</v>
      </c>
      <c r="K34" s="42" t="n">
        <f aca="false">SUM(B34:I34)</f>
        <v>77.1077187801389</v>
      </c>
      <c r="L34" s="32" t="n">
        <f aca="false">SUM(B34:J34)</f>
        <v>92.3490059736543</v>
      </c>
    </row>
    <row r="35" customFormat="false" ht="13.8" hidden="false" customHeight="false" outlineLevel="0" collapsed="false">
      <c r="A35" s="0" t="s">
        <v>24</v>
      </c>
      <c r="B35" s="33" t="n">
        <f aca="false">$F$157</f>
        <v>4.9628090432433</v>
      </c>
      <c r="C35" s="30" t="n">
        <f aca="false">$F$156</f>
        <v>3.3085393621622</v>
      </c>
      <c r="D35" s="34" t="n">
        <f aca="false">$F$124</f>
        <v>1.1979007307096</v>
      </c>
      <c r="E35" s="31" t="n">
        <f aca="false">0.2*$F$125</f>
        <v>0.73549258719456</v>
      </c>
      <c r="F35" s="35" t="n">
        <v>0</v>
      </c>
      <c r="G35" s="33" t="n">
        <f aca="false">$F$122</f>
        <v>4.5565658145499</v>
      </c>
      <c r="H35" s="33" t="n">
        <f aca="false">$F$123</f>
        <v>0.3075994711934</v>
      </c>
      <c r="I35" s="31" t="n">
        <f aca="false">0.8*$F$125</f>
        <v>2.94197034877824</v>
      </c>
      <c r="J35" s="31" t="n">
        <f aca="false">$F$159</f>
        <v>4.9628090432433</v>
      </c>
      <c r="K35" s="32" t="n">
        <f aca="false">SUM(B35:I35)</f>
        <v>18.0108773578312</v>
      </c>
      <c r="L35" s="32" t="n">
        <f aca="false">SUM(B35:J35)</f>
        <v>22.9736864010745</v>
      </c>
      <c r="N35" s="0" t="s">
        <v>125</v>
      </c>
    </row>
    <row r="36" customFormat="false" ht="13.8" hidden="false" customHeight="false" outlineLevel="0" collapsed="false">
      <c r="A36" s="0" t="s">
        <v>22</v>
      </c>
      <c r="B36" s="33" t="n">
        <f aca="false">$F$111</f>
        <v>11.2851004067619</v>
      </c>
      <c r="C36" s="33" t="n">
        <v>0</v>
      </c>
      <c r="D36" s="34" t="n">
        <v>0</v>
      </c>
      <c r="E36" s="34" t="n">
        <v>0</v>
      </c>
      <c r="F36" s="34" t="n">
        <v>0</v>
      </c>
      <c r="G36" s="34" t="n">
        <f aca="false">$F$112</f>
        <v>3.0165680371724</v>
      </c>
      <c r="H36" s="31" t="n">
        <f aca="false">$F$115</f>
        <v>0.8214758056266</v>
      </c>
      <c r="I36" s="34" t="n">
        <v>0</v>
      </c>
      <c r="J36" s="34"/>
      <c r="K36" s="32" t="n">
        <f aca="false">SUM(B36:I36)</f>
        <v>15.1231442495609</v>
      </c>
      <c r="L36" s="32" t="n">
        <f aca="false">SUM(B36:J36)</f>
        <v>15.1231442495609</v>
      </c>
      <c r="N36" s="0" t="s">
        <v>115</v>
      </c>
    </row>
    <row r="37" customFormat="false" ht="13.8" hidden="false" customHeight="false" outlineLevel="0" collapsed="false">
      <c r="A37" s="0" t="s">
        <v>23</v>
      </c>
      <c r="B37" s="33" t="n">
        <f aca="false">$F$116</f>
        <v>19.3837536096556</v>
      </c>
      <c r="C37" s="33" t="n">
        <v>0</v>
      </c>
      <c r="D37" s="34" t="n">
        <v>0</v>
      </c>
      <c r="E37" s="34" t="n">
        <v>0</v>
      </c>
      <c r="F37" s="34" t="n">
        <v>0</v>
      </c>
      <c r="G37" s="34" t="n">
        <v>0</v>
      </c>
      <c r="H37" s="34" t="n">
        <v>0</v>
      </c>
      <c r="I37" s="34" t="n">
        <v>0</v>
      </c>
      <c r="J37" s="34"/>
      <c r="K37" s="32" t="n">
        <f aca="false">SUM(B37:I37)</f>
        <v>19.3837536096556</v>
      </c>
      <c r="L37" s="32" t="n">
        <f aca="false">SUM(B37:J37)</f>
        <v>19.3837536096556</v>
      </c>
    </row>
    <row r="38" customFormat="false" ht="13.8" hidden="false" customHeight="false" outlineLevel="0" collapsed="false">
      <c r="A38" s="0" t="s">
        <v>116</v>
      </c>
      <c r="B38" s="33" t="n">
        <f aca="false">$F$86+$F$91+$F$96+$F$126+$F$131+$F$136</f>
        <v>46.4175378317547</v>
      </c>
      <c r="C38" s="33" t="n">
        <v>0</v>
      </c>
      <c r="D38" s="34" t="n">
        <v>0</v>
      </c>
      <c r="E38" s="34" t="n">
        <v>0</v>
      </c>
      <c r="F38" s="34" t="n">
        <v>0</v>
      </c>
      <c r="G38" s="34" t="n">
        <v>0</v>
      </c>
      <c r="H38" s="34" t="n">
        <v>0</v>
      </c>
      <c r="I38" s="34" t="n">
        <v>0</v>
      </c>
      <c r="J38" s="34"/>
      <c r="K38" s="32" t="n">
        <f aca="false">SUM(B38:I38)</f>
        <v>46.4175378317547</v>
      </c>
      <c r="L38" s="32" t="n">
        <f aca="false">SUM(B38:J38)</f>
        <v>46.4175378317547</v>
      </c>
    </row>
    <row r="39" customFormat="false" ht="13.8" hidden="false" customHeight="false" outlineLevel="0" collapsed="false">
      <c r="A39" s="36" t="s">
        <v>21</v>
      </c>
      <c r="C39" s="33" t="n">
        <f aca="false">$F$106</f>
        <v>6.0004875317442</v>
      </c>
      <c r="D39" s="34" t="n">
        <v>0</v>
      </c>
      <c r="E39" s="34" t="n">
        <v>0</v>
      </c>
      <c r="F39" s="34" t="n">
        <v>0</v>
      </c>
      <c r="G39" s="34" t="n">
        <v>0</v>
      </c>
      <c r="H39" s="34" t="n">
        <v>0</v>
      </c>
      <c r="I39" s="34" t="n">
        <v>0</v>
      </c>
      <c r="J39" s="34" t="n">
        <f aca="false">$F$165</f>
        <v>14.8503544523562</v>
      </c>
      <c r="K39" s="32" t="n">
        <f aca="false">SUM(B39:I39)</f>
        <v>6.0004875317442</v>
      </c>
      <c r="L39" s="32" t="n">
        <f aca="false">SUM(B39:J39)</f>
        <v>20.8508419841004</v>
      </c>
    </row>
    <row r="40" customFormat="false" ht="13.8" hidden="false" customHeight="false" outlineLevel="0" collapsed="false">
      <c r="A40" s="36" t="s">
        <v>117</v>
      </c>
      <c r="B40" s="33" t="n">
        <f aca="false">0.6*$F$90</f>
        <v>0.57553970231832</v>
      </c>
      <c r="C40" s="30"/>
      <c r="D40" s="34" t="n">
        <v>0</v>
      </c>
      <c r="E40" s="34" t="n">
        <f aca="false">0.4*$F$90</f>
        <v>0.38369313487888</v>
      </c>
      <c r="F40" s="34" t="n">
        <v>0</v>
      </c>
      <c r="G40" s="34" t="n">
        <f aca="false">$F$87</f>
        <v>1.911845601783</v>
      </c>
      <c r="H40" s="34" t="n">
        <v>0</v>
      </c>
      <c r="I40" s="34" t="n">
        <v>0</v>
      </c>
      <c r="J40" s="34"/>
      <c r="K40" s="32" t="n">
        <f aca="false">SUM(B40:I40)</f>
        <v>2.8710784389802</v>
      </c>
      <c r="L40" s="32" t="n">
        <f aca="false">SUM(B40:J40)</f>
        <v>2.8710784389802</v>
      </c>
      <c r="N40" s="0" t="s">
        <v>126</v>
      </c>
    </row>
    <row r="41" customFormat="false" ht="13.8" hidden="false" customHeight="false" outlineLevel="0" collapsed="false">
      <c r="A41" s="36" t="s">
        <v>119</v>
      </c>
      <c r="B41" s="33" t="n">
        <f aca="false">SUM(B34:B40)</f>
        <v>91.5175891810441</v>
      </c>
      <c r="C41" s="33" t="n">
        <f aca="false">SUM(C34:C40)</f>
        <v>16.6081452010136</v>
      </c>
      <c r="D41" s="33" t="n">
        <f aca="false">SUM(D34:D40)</f>
        <v>5.2781534776447</v>
      </c>
      <c r="E41" s="33" t="n">
        <f aca="false">SUM(E34:E40)</f>
        <v>1.11918572207344</v>
      </c>
      <c r="F41" s="33" t="n">
        <f aca="false">SUM(F34:F40)</f>
        <v>5.6331293972208</v>
      </c>
      <c r="G41" s="33" t="n">
        <f aca="false">SUM(G34:G40)</f>
        <v>50.2779358337188</v>
      </c>
      <c r="H41" s="33" t="n">
        <f aca="false">SUM(H34:H40)</f>
        <v>10.1302062888668</v>
      </c>
      <c r="I41" s="33" t="n">
        <f aca="false">SUM(I34:I40)</f>
        <v>4.35025269808344</v>
      </c>
      <c r="J41" s="33" t="n">
        <f aca="false">SUM(J34:J40)</f>
        <v>35.0544506891149</v>
      </c>
      <c r="K41" s="32" t="n">
        <f aca="false">SUM(B41:I41)</f>
        <v>184.914597799666</v>
      </c>
      <c r="L41" s="32" t="n">
        <f aca="false">SUM(B41:J41)</f>
        <v>219.969048488781</v>
      </c>
    </row>
    <row r="42" customFormat="false" ht="13.8" hidden="false" customHeight="false" outlineLevel="0" collapsed="false">
      <c r="A42" s="36" t="s">
        <v>120</v>
      </c>
      <c r="B42" s="33" t="n">
        <f aca="false">$D$80*11.63</f>
        <v>39.8656411063733</v>
      </c>
      <c r="C42" s="33" t="n">
        <v>0</v>
      </c>
      <c r="D42" s="34" t="n">
        <v>0</v>
      </c>
      <c r="E42" s="34" t="n">
        <v>0</v>
      </c>
      <c r="F42" s="34" t="n">
        <v>0</v>
      </c>
      <c r="G42" s="34" t="n">
        <v>0</v>
      </c>
      <c r="H42" s="34" t="n">
        <v>0</v>
      </c>
      <c r="I42" s="34" t="n">
        <v>0</v>
      </c>
      <c r="J42" s="34"/>
      <c r="K42" s="32" t="n">
        <f aca="false">SUM(B42:I42)</f>
        <v>39.8656411063733</v>
      </c>
      <c r="L42" s="32" t="n">
        <f aca="false">SUM(B42:J42)</f>
        <v>39.8656411063733</v>
      </c>
    </row>
    <row r="43" customFormat="false" ht="13.8" hidden="false" customHeight="false" outlineLevel="0" collapsed="false">
      <c r="A43" s="0" t="s">
        <v>113</v>
      </c>
      <c r="B43" s="34" t="n">
        <f aca="false">B41+B42</f>
        <v>131.383230287417</v>
      </c>
      <c r="C43" s="34" t="n">
        <f aca="false">C41+C42</f>
        <v>16.6081452010136</v>
      </c>
      <c r="D43" s="34" t="n">
        <f aca="false">D41+D42</f>
        <v>5.2781534776447</v>
      </c>
      <c r="E43" s="34" t="n">
        <f aca="false">E41+E42</f>
        <v>1.11918572207344</v>
      </c>
      <c r="F43" s="34" t="n">
        <f aca="false">F41+F42</f>
        <v>5.6331293972208</v>
      </c>
      <c r="G43" s="34" t="n">
        <f aca="false">G41+G42</f>
        <v>50.2779358337188</v>
      </c>
      <c r="H43" s="34" t="n">
        <f aca="false">H41+H42</f>
        <v>10.1302062888668</v>
      </c>
      <c r="I43" s="34" t="n">
        <f aca="false">I41+I42</f>
        <v>4.35025269808344</v>
      </c>
      <c r="J43" s="34" t="n">
        <f aca="false">J41+J42</f>
        <v>35.0544506891149</v>
      </c>
      <c r="K43" s="32" t="n">
        <f aca="false">SUM(B43:I43)</f>
        <v>224.780238906039</v>
      </c>
      <c r="L43" s="32" t="n">
        <f aca="false">SUM(B43:J43)</f>
        <v>259.834689595154</v>
      </c>
      <c r="M43" s="37"/>
    </row>
    <row r="44" customFormat="false" ht="13.8" hidden="false" customHeight="false" outlineLevel="0" collapsed="false">
      <c r="A44" s="0" t="s">
        <v>121</v>
      </c>
      <c r="B44" s="34"/>
      <c r="C44" s="34"/>
      <c r="D44" s="34"/>
      <c r="E44" s="34"/>
      <c r="F44" s="34"/>
      <c r="G44" s="34"/>
      <c r="H44" s="34"/>
      <c r="I44" s="34"/>
      <c r="J44" s="34"/>
      <c r="K44" s="38"/>
      <c r="L44" s="38"/>
    </row>
    <row r="45" customFormat="false" ht="13.8" hidden="false" customHeight="false" outlineLevel="0" collapsed="false">
      <c r="A45" s="39" t="s">
        <v>122</v>
      </c>
      <c r="B45" s="29"/>
      <c r="C45" s="29"/>
      <c r="D45" s="29"/>
      <c r="E45" s="29"/>
      <c r="F45" s="29"/>
      <c r="G45" s="29"/>
      <c r="H45" s="29"/>
      <c r="I45" s="29"/>
      <c r="J45" s="29"/>
      <c r="K45" s="40"/>
      <c r="L45" s="40"/>
    </row>
    <row r="46" customFormat="false" ht="13.8" hidden="false" customHeight="false" outlineLevel="0" collapsed="false">
      <c r="A46" s="39"/>
      <c r="B46" s="29"/>
      <c r="C46" s="29"/>
      <c r="D46" s="29"/>
      <c r="E46" s="29"/>
      <c r="F46" s="29"/>
      <c r="G46" s="29"/>
      <c r="H46" s="29"/>
      <c r="I46" s="29"/>
      <c r="J46" s="29"/>
      <c r="K46" s="40"/>
      <c r="L46" s="40"/>
    </row>
    <row r="47" customFormat="false" ht="12.8" hidden="false" customHeight="false" outlineLevel="0" collapsed="false">
      <c r="A47" s="24" t="n">
        <v>2030</v>
      </c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</row>
    <row r="48" customFormat="false" ht="41.95" hidden="false" customHeight="false" outlineLevel="0" collapsed="false">
      <c r="A48" s="0" t="s">
        <v>96</v>
      </c>
      <c r="B48" s="25" t="s">
        <v>103</v>
      </c>
      <c r="C48" s="26" t="s">
        <v>104</v>
      </c>
      <c r="D48" s="27" t="s">
        <v>105</v>
      </c>
      <c r="E48" s="27" t="s">
        <v>106</v>
      </c>
      <c r="F48" s="0" t="s">
        <v>107</v>
      </c>
      <c r="G48" s="28" t="s">
        <v>108</v>
      </c>
      <c r="H48" s="28" t="s">
        <v>109</v>
      </c>
      <c r="I48" s="27" t="s">
        <v>110</v>
      </c>
      <c r="J48" s="27" t="s">
        <v>111</v>
      </c>
      <c r="K48" s="29" t="s">
        <v>112</v>
      </c>
      <c r="L48" s="29" t="s">
        <v>113</v>
      </c>
    </row>
    <row r="49" customFormat="false" ht="13.8" hidden="false" customHeight="false" outlineLevel="0" collapsed="false">
      <c r="A49" s="0" t="s">
        <v>19</v>
      </c>
      <c r="B49" s="30" t="n">
        <f aca="false">$G$147</f>
        <v>7.7696913693357</v>
      </c>
      <c r="C49" s="30" t="n">
        <f aca="false">$G$146</f>
        <v>8.9009644409987</v>
      </c>
      <c r="D49" s="30" t="n">
        <f aca="false">G104</f>
        <v>4.0453924522664</v>
      </c>
      <c r="E49" s="30"/>
      <c r="F49" s="30" t="n">
        <f aca="false">G105*0.8</f>
        <v>6.8763170984792</v>
      </c>
      <c r="G49" s="30" t="n">
        <f aca="false">G102</f>
        <v>29.9709616363932</v>
      </c>
      <c r="H49" s="30" t="n">
        <f aca="false">G103</f>
        <v>4.0032406989033</v>
      </c>
      <c r="I49" s="31" t="n">
        <f aca="false">G105*0.2</f>
        <v>1.7190792746198</v>
      </c>
      <c r="J49" s="31" t="n">
        <f aca="false">$G$150</f>
        <v>16.5059496911781</v>
      </c>
      <c r="K49" s="43" t="n">
        <f aca="false">SUM(B49:I49)</f>
        <v>63.2856469709963</v>
      </c>
      <c r="L49" s="32" t="n">
        <f aca="false">SUM(B49:J49)</f>
        <v>79.7915966621744</v>
      </c>
    </row>
    <row r="50" customFormat="false" ht="13.8" hidden="false" customHeight="false" outlineLevel="0" collapsed="false">
      <c r="A50" s="0" t="s">
        <v>24</v>
      </c>
      <c r="B50" s="33" t="n">
        <f aca="false">$G$157</f>
        <v>1.86782254691405</v>
      </c>
      <c r="C50" s="30" t="n">
        <f aca="false">$G$156</f>
        <v>1.86782254691405</v>
      </c>
      <c r="D50" s="34" t="n">
        <f aca="false">$H$124</f>
        <v>0</v>
      </c>
      <c r="E50" s="31" t="n">
        <v>0</v>
      </c>
      <c r="F50" s="35" t="n">
        <v>0</v>
      </c>
      <c r="G50" s="33" t="n">
        <f aca="false">$G$122</f>
        <v>3.6378950235821</v>
      </c>
      <c r="H50" s="33" t="n">
        <f aca="false">$G$123</f>
        <v>0.1938420183008</v>
      </c>
      <c r="I50" s="31" t="n">
        <f aca="false">$G$125</f>
        <v>3.7479244433807</v>
      </c>
      <c r="J50" s="31" t="n">
        <f aca="false">$G$159</f>
        <v>2.80173382037107</v>
      </c>
      <c r="K50" s="43" t="n">
        <f aca="false">SUM(B50:I50)</f>
        <v>11.3153065790917</v>
      </c>
      <c r="L50" s="32" t="n">
        <f aca="false">SUM(B50:J50)</f>
        <v>14.1170403994628</v>
      </c>
      <c r="N50" s="0" t="s">
        <v>127</v>
      </c>
    </row>
    <row r="51" customFormat="false" ht="13.8" hidden="false" customHeight="false" outlineLevel="0" collapsed="false">
      <c r="A51" s="0" t="s">
        <v>22</v>
      </c>
      <c r="B51" s="33" t="n">
        <f aca="false">$G$111</f>
        <v>11.8721515181088</v>
      </c>
      <c r="C51" s="33" t="n">
        <v>0</v>
      </c>
      <c r="D51" s="34" t="n">
        <v>0</v>
      </c>
      <c r="E51" s="34" t="n">
        <v>0</v>
      </c>
      <c r="F51" s="34" t="n">
        <v>0</v>
      </c>
      <c r="G51" s="34" t="n">
        <f aca="false">$G$112</f>
        <v>2.5273811393</v>
      </c>
      <c r="H51" s="31" t="n">
        <f aca="false">$G$115</f>
        <v>0.6116631107963</v>
      </c>
      <c r="I51" s="34" t="n">
        <v>0</v>
      </c>
      <c r="J51" s="34"/>
      <c r="K51" s="43" t="n">
        <f aca="false">SUM(B51:I51)</f>
        <v>15.0111957682051</v>
      </c>
      <c r="L51" s="32" t="n">
        <f aca="false">SUM(B51:J51)</f>
        <v>15.0111957682051</v>
      </c>
      <c r="N51" s="0" t="s">
        <v>115</v>
      </c>
    </row>
    <row r="52" customFormat="false" ht="13.8" hidden="false" customHeight="false" outlineLevel="0" collapsed="false">
      <c r="A52" s="0" t="s">
        <v>23</v>
      </c>
      <c r="B52" s="33" t="n">
        <f aca="false">$G$116</f>
        <v>15.2940168562728</v>
      </c>
      <c r="C52" s="33" t="n">
        <v>0</v>
      </c>
      <c r="D52" s="34" t="n">
        <v>0</v>
      </c>
      <c r="E52" s="34" t="n">
        <v>0</v>
      </c>
      <c r="F52" s="34" t="n">
        <v>0</v>
      </c>
      <c r="G52" s="34" t="n">
        <v>0</v>
      </c>
      <c r="H52" s="34" t="n">
        <v>0</v>
      </c>
      <c r="I52" s="34" t="n">
        <v>0</v>
      </c>
      <c r="J52" s="34"/>
      <c r="K52" s="43" t="n">
        <f aca="false">SUM(B52:I52)</f>
        <v>15.2940168562728</v>
      </c>
      <c r="L52" s="32" t="n">
        <f aca="false">SUM(B52:J52)</f>
        <v>15.2940168562728</v>
      </c>
    </row>
    <row r="53" customFormat="false" ht="13.8" hidden="false" customHeight="false" outlineLevel="0" collapsed="false">
      <c r="A53" s="0" t="s">
        <v>116</v>
      </c>
      <c r="B53" s="33" t="n">
        <f aca="false">$G$86+$G$96+$G$91+$G$126+$G$131+$G$136</f>
        <v>45.9776525175295</v>
      </c>
      <c r="C53" s="33" t="n">
        <v>0</v>
      </c>
      <c r="D53" s="34" t="n">
        <v>0</v>
      </c>
      <c r="E53" s="34" t="n">
        <v>0</v>
      </c>
      <c r="F53" s="34" t="n">
        <v>0</v>
      </c>
      <c r="G53" s="34" t="n">
        <v>0</v>
      </c>
      <c r="H53" s="34" t="n">
        <v>0</v>
      </c>
      <c r="I53" s="34" t="n">
        <v>0</v>
      </c>
      <c r="J53" s="34"/>
      <c r="K53" s="43" t="n">
        <f aca="false">SUM(B53:I53)</f>
        <v>45.9776525175295</v>
      </c>
      <c r="L53" s="32" t="n">
        <f aca="false">SUM(B53:J53)</f>
        <v>45.9776525175295</v>
      </c>
    </row>
    <row r="54" customFormat="false" ht="13.8" hidden="false" customHeight="false" outlineLevel="0" collapsed="false">
      <c r="A54" s="36" t="s">
        <v>21</v>
      </c>
      <c r="C54" s="33" t="n">
        <f aca="false">$G$106</f>
        <v>6.085662312087</v>
      </c>
      <c r="D54" s="34" t="n">
        <v>0</v>
      </c>
      <c r="E54" s="34" t="n">
        <v>0</v>
      </c>
      <c r="F54" s="34" t="n">
        <v>0</v>
      </c>
      <c r="G54" s="34" t="n">
        <v>0</v>
      </c>
      <c r="H54" s="34" t="n">
        <v>0</v>
      </c>
      <c r="I54" s="34" t="n">
        <v>0</v>
      </c>
      <c r="J54" s="34" t="n">
        <f aca="false">$G$165</f>
        <v>18.7763232656727</v>
      </c>
      <c r="K54" s="43" t="n">
        <f aca="false">SUM(B54:I54)</f>
        <v>6.085662312087</v>
      </c>
      <c r="L54" s="32" t="n">
        <f aca="false">SUM(B54:J54)</f>
        <v>24.8619855777597</v>
      </c>
    </row>
    <row r="55" customFormat="false" ht="13.8" hidden="false" customHeight="false" outlineLevel="0" collapsed="false">
      <c r="A55" s="36" t="s">
        <v>117</v>
      </c>
      <c r="B55" s="33" t="n">
        <f aca="false">$G$90</f>
        <v>0.8198829889205</v>
      </c>
      <c r="C55" s="30"/>
      <c r="D55" s="34" t="n">
        <v>0</v>
      </c>
      <c r="E55" s="34" t="n">
        <v>0</v>
      </c>
      <c r="F55" s="34" t="n">
        <v>0</v>
      </c>
      <c r="G55" s="34" t="n">
        <f aca="false">$G$87</f>
        <v>1.6393658691369</v>
      </c>
      <c r="H55" s="34" t="n">
        <v>0</v>
      </c>
      <c r="I55" s="34" t="n">
        <v>0</v>
      </c>
      <c r="J55" s="34"/>
      <c r="K55" s="43" t="n">
        <f aca="false">SUM(B55:I55)</f>
        <v>2.4592488580574</v>
      </c>
      <c r="L55" s="32" t="n">
        <f aca="false">SUM(B55:J55)</f>
        <v>2.4592488580574</v>
      </c>
      <c r="N55" s="0" t="s">
        <v>128</v>
      </c>
    </row>
    <row r="56" customFormat="false" ht="13.8" hidden="false" customHeight="false" outlineLevel="0" collapsed="false">
      <c r="A56" s="36" t="s">
        <v>119</v>
      </c>
      <c r="B56" s="33" t="n">
        <f aca="false">SUM(B49:B55)</f>
        <v>83.6012177970813</v>
      </c>
      <c r="C56" s="33" t="n">
        <f aca="false">SUM(C49:C55)</f>
        <v>16.8544492999998</v>
      </c>
      <c r="D56" s="33" t="n">
        <f aca="false">SUM(D49:D55)</f>
        <v>4.0453924522664</v>
      </c>
      <c r="E56" s="33" t="n">
        <f aca="false">SUM(E49:E55)</f>
        <v>0</v>
      </c>
      <c r="F56" s="33" t="n">
        <f aca="false">SUM(F49:F55)</f>
        <v>6.8763170984792</v>
      </c>
      <c r="G56" s="33" t="n">
        <f aca="false">SUM(G49:G55)</f>
        <v>37.7756036684122</v>
      </c>
      <c r="H56" s="33" t="n">
        <f aca="false">SUM(H49:H55)</f>
        <v>4.8087458280004</v>
      </c>
      <c r="I56" s="33" t="n">
        <f aca="false">SUM(I49:I55)</f>
        <v>5.4670037180005</v>
      </c>
      <c r="J56" s="33" t="n">
        <f aca="false">SUM(J49:J55)</f>
        <v>38.0840067772219</v>
      </c>
      <c r="K56" s="43" t="n">
        <f aca="false">SUM(B56:I56)</f>
        <v>159.42872986224</v>
      </c>
      <c r="L56" s="32" t="n">
        <f aca="false">SUM(B56:J56)</f>
        <v>197.512736639462</v>
      </c>
    </row>
    <row r="57" customFormat="false" ht="13.8" hidden="false" customHeight="false" outlineLevel="0" collapsed="false">
      <c r="A57" s="36" t="s">
        <v>120</v>
      </c>
      <c r="B57" s="33" t="n">
        <f aca="false">$E$80*11.63</f>
        <v>44.0148890528076</v>
      </c>
      <c r="C57" s="33" t="n">
        <v>0</v>
      </c>
      <c r="D57" s="34" t="n">
        <v>0</v>
      </c>
      <c r="E57" s="34" t="n">
        <v>0</v>
      </c>
      <c r="F57" s="34" t="n">
        <v>0</v>
      </c>
      <c r="G57" s="34" t="n">
        <v>0</v>
      </c>
      <c r="H57" s="34" t="n">
        <v>0</v>
      </c>
      <c r="I57" s="34" t="n">
        <v>0</v>
      </c>
      <c r="J57" s="34"/>
      <c r="K57" s="43" t="n">
        <f aca="false">SUM(B57:I57)</f>
        <v>44.0148890528076</v>
      </c>
      <c r="L57" s="32" t="n">
        <f aca="false">SUM(B57:J57)</f>
        <v>44.0148890528076</v>
      </c>
    </row>
    <row r="58" customFormat="false" ht="13.8" hidden="false" customHeight="false" outlineLevel="0" collapsed="false">
      <c r="A58" s="0" t="s">
        <v>113</v>
      </c>
      <c r="B58" s="34" t="n">
        <f aca="false">B56+B57</f>
        <v>127.616106849889</v>
      </c>
      <c r="C58" s="34" t="n">
        <f aca="false">C56+C57</f>
        <v>16.8544492999998</v>
      </c>
      <c r="D58" s="34" t="n">
        <f aca="false">D56+D57</f>
        <v>4.0453924522664</v>
      </c>
      <c r="E58" s="34" t="n">
        <f aca="false">E56+E57</f>
        <v>0</v>
      </c>
      <c r="F58" s="34" t="n">
        <f aca="false">F56+F57</f>
        <v>6.8763170984792</v>
      </c>
      <c r="G58" s="34" t="n">
        <f aca="false">G56+G57</f>
        <v>37.7756036684122</v>
      </c>
      <c r="H58" s="34" t="n">
        <f aca="false">H56+H57</f>
        <v>4.8087458280004</v>
      </c>
      <c r="I58" s="34" t="n">
        <f aca="false">I56+I57</f>
        <v>5.4670037180005</v>
      </c>
      <c r="J58" s="34" t="n">
        <f aca="false">J56+J57</f>
        <v>38.0840067772219</v>
      </c>
      <c r="K58" s="43" t="n">
        <f aca="false">SUM(B58:I58)</f>
        <v>203.443618915047</v>
      </c>
      <c r="L58" s="32" t="n">
        <f aca="false">SUM(B58:J58)</f>
        <v>241.527625692269</v>
      </c>
      <c r="M58" s="37"/>
    </row>
    <row r="59" customFormat="false" ht="13.8" hidden="false" customHeight="false" outlineLevel="0" collapsed="false">
      <c r="A59" s="0" t="s">
        <v>121</v>
      </c>
      <c r="B59" s="34"/>
      <c r="C59" s="34"/>
      <c r="D59" s="34"/>
      <c r="E59" s="34"/>
      <c r="F59" s="34"/>
      <c r="G59" s="34"/>
      <c r="H59" s="34"/>
      <c r="I59" s="34"/>
      <c r="J59" s="34"/>
      <c r="K59" s="38"/>
      <c r="L59" s="38"/>
    </row>
    <row r="60" customFormat="false" ht="13.8" hidden="false" customHeight="false" outlineLevel="0" collapsed="false">
      <c r="A60" s="39" t="s">
        <v>129</v>
      </c>
      <c r="B60" s="29" t="n">
        <f aca="false">$B$49/L$49</f>
        <v>0.0973748075531237</v>
      </c>
      <c r="C60" s="29" t="n">
        <f aca="false">$C$49/L$49</f>
        <v>0.111552654832614</v>
      </c>
      <c r="D60" s="29" t="n">
        <f aca="false">$D$49/L$49</f>
        <v>0.0506994799138308</v>
      </c>
      <c r="E60" s="29" t="n">
        <f aca="false">$E$49/L$49</f>
        <v>0</v>
      </c>
      <c r="F60" s="29" t="n">
        <f aca="false">$F$49/L$49</f>
        <v>0.0861784622206833</v>
      </c>
      <c r="G60" s="29" t="n">
        <f aca="false">$G$49/L$49</f>
        <v>0.375615514542035</v>
      </c>
      <c r="H60" s="29" t="n">
        <f aca="false">$H$49/L$49</f>
        <v>0.0501712068233503</v>
      </c>
      <c r="I60" s="29" t="n">
        <f aca="false">$I$49/L$49</f>
        <v>0.0215446155551708</v>
      </c>
      <c r="J60" s="29" t="n">
        <f aca="false">$J$49/L$49</f>
        <v>0.206863258559191</v>
      </c>
      <c r="K60" s="40"/>
      <c r="L60" s="40"/>
    </row>
    <row r="61" customFormat="false" ht="13.8" hidden="false" customHeight="false" outlineLevel="0" collapsed="false">
      <c r="A61" s="39"/>
      <c r="B61" s="29"/>
      <c r="C61" s="29"/>
      <c r="D61" s="29"/>
      <c r="E61" s="29"/>
      <c r="F61" s="29"/>
      <c r="G61" s="29"/>
      <c r="H61" s="29"/>
      <c r="I61" s="29"/>
      <c r="J61" s="29"/>
      <c r="K61" s="40"/>
      <c r="L61" s="40"/>
    </row>
    <row r="62" customFormat="false" ht="12.8" hidden="false" customHeight="false" outlineLevel="0" collapsed="false">
      <c r="A62" s="24" t="n">
        <v>2050</v>
      </c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</row>
    <row r="63" customFormat="false" ht="41.75" hidden="false" customHeight="false" outlineLevel="0" collapsed="false">
      <c r="A63" s="0" t="s">
        <v>96</v>
      </c>
      <c r="B63" s="25" t="s">
        <v>103</v>
      </c>
      <c r="C63" s="26" t="s">
        <v>104</v>
      </c>
      <c r="D63" s="27" t="s">
        <v>105</v>
      </c>
      <c r="E63" s="27" t="s">
        <v>106</v>
      </c>
      <c r="F63" s="0" t="s">
        <v>107</v>
      </c>
      <c r="G63" s="28" t="s">
        <v>108</v>
      </c>
      <c r="H63" s="28" t="s">
        <v>109</v>
      </c>
      <c r="I63" s="27" t="s">
        <v>110</v>
      </c>
      <c r="J63" s="27" t="s">
        <v>111</v>
      </c>
      <c r="K63" s="29" t="s">
        <v>112</v>
      </c>
      <c r="L63" s="29" t="s">
        <v>113</v>
      </c>
      <c r="M63" s="44" t="s">
        <v>130</v>
      </c>
      <c r="N63" s="44" t="s">
        <v>131</v>
      </c>
      <c r="R63" s="0" t="s">
        <v>132</v>
      </c>
      <c r="S63" s="0" t="s">
        <v>96</v>
      </c>
      <c r="T63" s="25" t="s">
        <v>103</v>
      </c>
      <c r="U63" s="26" t="s">
        <v>133</v>
      </c>
      <c r="V63" s="27" t="s">
        <v>105</v>
      </c>
      <c r="X63" s="28" t="s">
        <v>108</v>
      </c>
      <c r="Y63" s="27" t="s">
        <v>110</v>
      </c>
      <c r="Z63" s="29" t="s">
        <v>113</v>
      </c>
      <c r="AA63" s="0" t="s">
        <v>134</v>
      </c>
      <c r="AB63" s="0" t="s">
        <v>135</v>
      </c>
    </row>
    <row r="64" customFormat="false" ht="13.8" hidden="false" customHeight="false" outlineLevel="0" collapsed="false">
      <c r="A64" s="0" t="s">
        <v>19</v>
      </c>
      <c r="B64" s="30" t="n">
        <f aca="false">$H$147</f>
        <v>0</v>
      </c>
      <c r="C64" s="30" t="n">
        <f aca="false">$H$146</f>
        <v>0</v>
      </c>
      <c r="D64" s="30" t="n">
        <f aca="false">H104</f>
        <v>0</v>
      </c>
      <c r="E64" s="30"/>
      <c r="F64" s="30" t="n">
        <f aca="false">H105*0.8</f>
        <v>0</v>
      </c>
      <c r="G64" s="30" t="n">
        <f aca="false">H102</f>
        <v>0</v>
      </c>
      <c r="H64" s="30" t="n">
        <f aca="false">H103</f>
        <v>0</v>
      </c>
      <c r="I64" s="31" t="n">
        <f aca="false">H105*0.2</f>
        <v>0</v>
      </c>
      <c r="J64" s="31" t="e">
        <f aca="false">$H$150</f>
        <v>#DIV/0!</v>
      </c>
      <c r="K64" s="32" t="n">
        <f aca="false">SUM(B64:I64)</f>
        <v>0</v>
      </c>
      <c r="L64" s="32" t="e">
        <f aca="false">SUM(B64:J64)</f>
        <v>#DIV/0!</v>
      </c>
      <c r="M64" s="45" t="n">
        <f aca="false">K64/K3-1</f>
        <v>-1</v>
      </c>
      <c r="N64" s="45" t="e">
        <f aca="false">L64/L3 -1</f>
        <v>#DIV/0!</v>
      </c>
      <c r="S64" s="0" t="s">
        <v>19</v>
      </c>
      <c r="T64" s="46" t="n">
        <v>4.316</v>
      </c>
      <c r="U64" s="46" t="n">
        <v>6.474</v>
      </c>
      <c r="V64" s="46" t="n">
        <v>21.58</v>
      </c>
      <c r="W64" s="46" t="n">
        <v>6.474</v>
      </c>
      <c r="X64" s="46" t="n">
        <v>2.158</v>
      </c>
      <c r="Y64" s="47" t="n">
        <v>2.158</v>
      </c>
      <c r="Z64" s="42" t="n">
        <v>43.16</v>
      </c>
      <c r="AA64" s="17" t="e">
        <f aca="false">L64</f>
        <v>#DIV/0!</v>
      </c>
      <c r="AB64" s="17" t="n">
        <v>50.5638470169684</v>
      </c>
    </row>
    <row r="65" customFormat="false" ht="13.8" hidden="false" customHeight="false" outlineLevel="0" collapsed="false">
      <c r="A65" s="0" t="s">
        <v>24</v>
      </c>
      <c r="B65" s="33" t="n">
        <f aca="false">$H$157</f>
        <v>0.0596016532689676</v>
      </c>
      <c r="C65" s="30" t="n">
        <f aca="false">$H$156</f>
        <v>1.86782254691405</v>
      </c>
      <c r="D65" s="34" t="n">
        <f aca="false">$H$124</f>
        <v>0</v>
      </c>
      <c r="E65" s="31" t="n">
        <v>0</v>
      </c>
      <c r="F65" s="35" t="n">
        <v>0</v>
      </c>
      <c r="G65" s="33" t="n">
        <f aca="false">$H$122</f>
        <v>0</v>
      </c>
      <c r="H65" s="33" t="n">
        <f aca="false">$H$123</f>
        <v>0</v>
      </c>
      <c r="I65" s="31" t="n">
        <f aca="false">$H$125</f>
        <v>0</v>
      </c>
      <c r="J65" s="31" t="n">
        <f aca="false">$H$159</f>
        <v>2.80173382037107</v>
      </c>
      <c r="K65" s="32" t="n">
        <f aca="false">SUM(B65:I65)</f>
        <v>1.92742420018302</v>
      </c>
      <c r="L65" s="32" t="n">
        <f aca="false">SUM(B65:J65)</f>
        <v>4.72915802055409</v>
      </c>
      <c r="M65" s="45" t="n">
        <f aca="false">K65/K4-1</f>
        <v>-0.914864507061189</v>
      </c>
      <c r="N65" s="45" t="n">
        <f aca="false">L65/L4 -1</f>
        <v>-0.806530102757412</v>
      </c>
      <c r="O65" s="0" t="s">
        <v>127</v>
      </c>
      <c r="S65" s="0" t="s">
        <v>24</v>
      </c>
      <c r="T65" s="46" t="n">
        <v>2.49</v>
      </c>
      <c r="U65" s="46" t="n">
        <v>6.64</v>
      </c>
      <c r="V65" s="47" t="n">
        <v>0</v>
      </c>
      <c r="W65" s="47" t="n">
        <v>0</v>
      </c>
      <c r="X65" s="46" t="n">
        <v>3.32</v>
      </c>
      <c r="Y65" s="47" t="n">
        <v>4.15</v>
      </c>
      <c r="Z65" s="42" t="n">
        <v>16.6</v>
      </c>
      <c r="AA65" s="17" t="n">
        <f aca="false">L65</f>
        <v>4.72915802055409</v>
      </c>
      <c r="AB65" s="17" t="n">
        <v>16.7586685738249</v>
      </c>
    </row>
    <row r="66" customFormat="false" ht="13.8" hidden="false" customHeight="false" outlineLevel="0" collapsed="false">
      <c r="A66" s="0" t="s">
        <v>22</v>
      </c>
      <c r="B66" s="33" t="n">
        <f aca="false">$H$111</f>
        <v>0</v>
      </c>
      <c r="C66" s="33" t="n">
        <v>0</v>
      </c>
      <c r="D66" s="34" t="n">
        <v>0</v>
      </c>
      <c r="E66" s="34" t="n">
        <v>0</v>
      </c>
      <c r="F66" s="34" t="n">
        <v>0</v>
      </c>
      <c r="G66" s="34" t="n">
        <f aca="false">$H$112</f>
        <v>0</v>
      </c>
      <c r="H66" s="31" t="n">
        <f aca="false">$H$115</f>
        <v>0</v>
      </c>
      <c r="I66" s="34" t="n">
        <v>0</v>
      </c>
      <c r="J66" s="34"/>
      <c r="K66" s="32" t="n">
        <f aca="false">SUM(B66:I66)</f>
        <v>0</v>
      </c>
      <c r="L66" s="32" t="n">
        <f aca="false">SUM(B66:J66)</f>
        <v>0</v>
      </c>
      <c r="M66" s="45" t="n">
        <f aca="false">K66/K5-1</f>
        <v>-1</v>
      </c>
      <c r="N66" s="45" t="n">
        <f aca="false">L66/L5 -1</f>
        <v>-1</v>
      </c>
      <c r="O66" s="0" t="s">
        <v>115</v>
      </c>
      <c r="S66" s="0" t="s">
        <v>22</v>
      </c>
      <c r="T66" s="46" t="n">
        <v>13.28</v>
      </c>
      <c r="U66" s="46" t="n">
        <v>0</v>
      </c>
      <c r="V66" s="47" t="n">
        <v>0</v>
      </c>
      <c r="W66" s="47" t="n">
        <v>0</v>
      </c>
      <c r="X66" s="47" t="n">
        <v>3.32</v>
      </c>
      <c r="Y66" s="47" t="n">
        <v>0</v>
      </c>
      <c r="Z66" s="42" t="n">
        <v>16.6</v>
      </c>
      <c r="AA66" s="17" t="n">
        <f aca="false">L66</f>
        <v>0</v>
      </c>
      <c r="AB66" s="17" t="n">
        <v>14.1583777473564</v>
      </c>
    </row>
    <row r="67" customFormat="false" ht="13.8" hidden="false" customHeight="false" outlineLevel="0" collapsed="false">
      <c r="A67" s="0" t="s">
        <v>23</v>
      </c>
      <c r="B67" s="33" t="n">
        <f aca="false">$H$116</f>
        <v>0</v>
      </c>
      <c r="C67" s="33" t="n">
        <v>0</v>
      </c>
      <c r="D67" s="34" t="n">
        <v>0</v>
      </c>
      <c r="E67" s="34" t="n">
        <v>0</v>
      </c>
      <c r="F67" s="34" t="n">
        <v>0</v>
      </c>
      <c r="G67" s="34" t="n">
        <v>0</v>
      </c>
      <c r="H67" s="34" t="n">
        <v>0</v>
      </c>
      <c r="I67" s="34" t="n">
        <v>0</v>
      </c>
      <c r="J67" s="34"/>
      <c r="K67" s="32" t="n">
        <f aca="false">SUM(B67:I67)</f>
        <v>0</v>
      </c>
      <c r="L67" s="32" t="n">
        <f aca="false">SUM(B67:J67)</f>
        <v>0</v>
      </c>
      <c r="M67" s="45" t="n">
        <f aca="false">K67/K6-1</f>
        <v>-1</v>
      </c>
      <c r="N67" s="45" t="n">
        <f aca="false">L67/L6 -1</f>
        <v>-1</v>
      </c>
      <c r="S67" s="36" t="s">
        <v>136</v>
      </c>
      <c r="T67" s="46" t="n">
        <v>80</v>
      </c>
      <c r="U67" s="46" t="n">
        <v>0</v>
      </c>
      <c r="V67" s="47" t="n">
        <v>0</v>
      </c>
      <c r="W67" s="47" t="n">
        <v>0</v>
      </c>
      <c r="X67" s="47" t="n">
        <v>0</v>
      </c>
      <c r="Y67" s="47" t="n">
        <v>0</v>
      </c>
      <c r="Z67" s="42" t="n">
        <v>90</v>
      </c>
      <c r="AA67" s="17" t="n">
        <f aca="false">L67+L68+L69+L70</f>
        <v>24.5354135888202</v>
      </c>
      <c r="AB67" s="17" t="n">
        <v>82.2993773756886</v>
      </c>
    </row>
    <row r="68" customFormat="false" ht="13.8" hidden="false" customHeight="false" outlineLevel="0" collapsed="false">
      <c r="A68" s="0" t="s">
        <v>116</v>
      </c>
      <c r="B68" s="33" t="n">
        <f aca="false">$H$86+$H$91+$H$96+$H$126+$H$131+$H$136</f>
        <v>0</v>
      </c>
      <c r="C68" s="33" t="n">
        <v>0</v>
      </c>
      <c r="D68" s="34" t="n">
        <v>0</v>
      </c>
      <c r="E68" s="34" t="n">
        <v>0</v>
      </c>
      <c r="F68" s="34" t="n">
        <v>0</v>
      </c>
      <c r="G68" s="34" t="n">
        <v>0</v>
      </c>
      <c r="H68" s="34" t="n">
        <v>0</v>
      </c>
      <c r="I68" s="34" t="n">
        <v>0</v>
      </c>
      <c r="J68" s="34"/>
      <c r="K68" s="32" t="n">
        <f aca="false">SUM(B68:I68)</f>
        <v>0</v>
      </c>
      <c r="L68" s="32" t="n">
        <f aca="false">SUM(B68:J68)</f>
        <v>0</v>
      </c>
      <c r="M68" s="45" t="n">
        <f aca="false">K68/K7-1</f>
        <v>-1</v>
      </c>
      <c r="N68" s="45" t="n">
        <f aca="false">L68/L7 -1</f>
        <v>-1</v>
      </c>
      <c r="S68" s="0" t="s">
        <v>119</v>
      </c>
      <c r="T68" s="17" t="n">
        <f aca="false">SUM(T64:T67)</f>
        <v>100.086</v>
      </c>
      <c r="U68" s="17" t="n">
        <f aca="false">SUM(U64:U67)</f>
        <v>13.114</v>
      </c>
      <c r="V68" s="17" t="n">
        <f aca="false">SUM(V64:V67)</f>
        <v>21.58</v>
      </c>
      <c r="W68" s="17" t="n">
        <f aca="false">SUM(W64:W67)</f>
        <v>6.474</v>
      </c>
      <c r="X68" s="17" t="n">
        <f aca="false">SUM(X64:X67)</f>
        <v>8.798</v>
      </c>
      <c r="Y68" s="17" t="n">
        <f aca="false">SUM(Y64:Y67)</f>
        <v>6.308</v>
      </c>
      <c r="Z68" s="17" t="n">
        <f aca="false">SUM(Z64:Z67)</f>
        <v>166.36</v>
      </c>
      <c r="AA68" s="17" t="e">
        <f aca="false">$L$71</f>
        <v>#DIV/0!</v>
      </c>
      <c r="AB68" s="17" t="n">
        <v>163.780270713838</v>
      </c>
    </row>
    <row r="69" customFormat="false" ht="13.8" hidden="false" customHeight="false" outlineLevel="0" collapsed="false">
      <c r="A69" s="36" t="s">
        <v>21</v>
      </c>
      <c r="C69" s="33" t="n">
        <f aca="false">$H$106</f>
        <v>0</v>
      </c>
      <c r="D69" s="34" t="n">
        <v>0</v>
      </c>
      <c r="E69" s="34" t="n">
        <v>0</v>
      </c>
      <c r="F69" s="34" t="n">
        <v>0</v>
      </c>
      <c r="G69" s="34" t="n">
        <v>0</v>
      </c>
      <c r="H69" s="34" t="n">
        <v>0</v>
      </c>
      <c r="I69" s="34" t="n">
        <v>0</v>
      </c>
      <c r="J69" s="34" t="n">
        <f aca="false">$H$165</f>
        <v>24.5354135888202</v>
      </c>
      <c r="K69" s="32" t="n">
        <f aca="false">SUM(B69:I69)</f>
        <v>0</v>
      </c>
      <c r="L69" s="32" t="n">
        <f aca="false">SUM(B69:J69)</f>
        <v>24.5354135888202</v>
      </c>
      <c r="M69" s="45" t="n">
        <f aca="false">K69/K8-1</f>
        <v>-1</v>
      </c>
      <c r="N69" s="45" t="n">
        <f aca="false">L69/L8 -1</f>
        <v>0.374055683025387</v>
      </c>
    </row>
    <row r="70" customFormat="false" ht="13.8" hidden="false" customHeight="false" outlineLevel="0" collapsed="false">
      <c r="A70" s="36" t="s">
        <v>117</v>
      </c>
      <c r="B70" s="33" t="n">
        <f aca="false">$H$90</f>
        <v>0</v>
      </c>
      <c r="C70" s="30"/>
      <c r="D70" s="34" t="n">
        <v>0</v>
      </c>
      <c r="E70" s="34" t="n">
        <v>0</v>
      </c>
      <c r="F70" s="34" t="n">
        <v>0</v>
      </c>
      <c r="G70" s="34" t="n">
        <f aca="false">$H$87</f>
        <v>0</v>
      </c>
      <c r="H70" s="34" t="n">
        <v>0</v>
      </c>
      <c r="I70" s="34" t="n">
        <v>0</v>
      </c>
      <c r="J70" s="34"/>
      <c r="K70" s="32" t="n">
        <f aca="false">SUM(B70:I70)</f>
        <v>0</v>
      </c>
      <c r="L70" s="32" t="n">
        <f aca="false">SUM(B70:J70)</f>
        <v>0</v>
      </c>
      <c r="M70" s="45" t="n">
        <f aca="false">K70/K9-1</f>
        <v>-1</v>
      </c>
      <c r="N70" s="45" t="n">
        <f aca="false">L70/L9 -1</f>
        <v>-1</v>
      </c>
      <c r="O70" s="0" t="s">
        <v>128</v>
      </c>
    </row>
    <row r="71" customFormat="false" ht="13.8" hidden="false" customHeight="false" outlineLevel="0" collapsed="false">
      <c r="A71" s="36" t="s">
        <v>119</v>
      </c>
      <c r="B71" s="33" t="n">
        <f aca="false">SUM(B64:B70)</f>
        <v>0.0596016532689676</v>
      </c>
      <c r="C71" s="33" t="n">
        <f aca="false">SUM(C64:C70)</f>
        <v>1.86782254691405</v>
      </c>
      <c r="D71" s="33" t="n">
        <f aca="false">SUM(D64:D70)</f>
        <v>0</v>
      </c>
      <c r="E71" s="33" t="n">
        <f aca="false">SUM(E64:E70)</f>
        <v>0</v>
      </c>
      <c r="F71" s="33" t="n">
        <f aca="false">SUM(F64:F70)</f>
        <v>0</v>
      </c>
      <c r="G71" s="33" t="n">
        <f aca="false">SUM(G64:G70)</f>
        <v>0</v>
      </c>
      <c r="H71" s="33" t="n">
        <f aca="false">SUM(H64:H70)</f>
        <v>0</v>
      </c>
      <c r="I71" s="33" t="n">
        <f aca="false">SUM(I64:I70)</f>
        <v>0</v>
      </c>
      <c r="J71" s="33" t="e">
        <f aca="false">SUM(J64:J70)</f>
        <v>#DIV/0!</v>
      </c>
      <c r="K71" s="32" t="n">
        <f aca="false">SUM(B71:I71)</f>
        <v>1.92742420018302</v>
      </c>
      <c r="L71" s="32" t="e">
        <f aca="false">SUM(B71:J71)</f>
        <v>#DIV/0!</v>
      </c>
      <c r="M71" s="45" t="n">
        <f aca="false">K71/K10-1</f>
        <v>-0.991270023619666</v>
      </c>
      <c r="N71" s="45" t="e">
        <f aca="false">L71/L10 -1</f>
        <v>#DIV/0!</v>
      </c>
    </row>
    <row r="72" customFormat="false" ht="13.8" hidden="false" customHeight="false" outlineLevel="0" collapsed="false">
      <c r="A72" s="36" t="s">
        <v>120</v>
      </c>
      <c r="B72" s="33" t="n">
        <f aca="false">$F$80*11.63</f>
        <v>65.4038097722956</v>
      </c>
      <c r="C72" s="33" t="n">
        <v>0</v>
      </c>
      <c r="D72" s="34" t="n">
        <v>0</v>
      </c>
      <c r="E72" s="34" t="n">
        <v>0</v>
      </c>
      <c r="F72" s="34" t="n">
        <v>0</v>
      </c>
      <c r="G72" s="34" t="n">
        <v>0</v>
      </c>
      <c r="H72" s="34" t="n">
        <v>0</v>
      </c>
      <c r="I72" s="34" t="n">
        <v>0</v>
      </c>
      <c r="J72" s="34"/>
      <c r="K72" s="32" t="n">
        <f aca="false">SUM(B72:I72)</f>
        <v>65.4038097722956</v>
      </c>
      <c r="L72" s="32" t="n">
        <f aca="false">SUM(B72:J72)</f>
        <v>65.4038097722956</v>
      </c>
      <c r="M72" s="45" t="n">
        <f aca="false">K72/K11-1</f>
        <v>1.36285850655065</v>
      </c>
      <c r="N72" s="45" t="n">
        <f aca="false">L72/L11 -1</f>
        <v>1.36285850655065</v>
      </c>
      <c r="S72" s="36"/>
      <c r="T72" s="33"/>
      <c r="U72" s="33"/>
      <c r="V72" s="34"/>
      <c r="W72" s="34"/>
      <c r="X72" s="34"/>
      <c r="Y72" s="34"/>
      <c r="Z72" s="38"/>
    </row>
    <row r="73" customFormat="false" ht="13.8" hidden="false" customHeight="false" outlineLevel="0" collapsed="false">
      <c r="A73" s="0" t="s">
        <v>113</v>
      </c>
      <c r="B73" s="34" t="n">
        <f aca="false">B71+B72</f>
        <v>65.4634114255645</v>
      </c>
      <c r="C73" s="34" t="n">
        <f aca="false">C71+C72</f>
        <v>1.86782254691405</v>
      </c>
      <c r="D73" s="34" t="n">
        <f aca="false">D71+D72</f>
        <v>0</v>
      </c>
      <c r="E73" s="34" t="n">
        <f aca="false">E71+E72</f>
        <v>0</v>
      </c>
      <c r="F73" s="34" t="n">
        <f aca="false">F71+F72</f>
        <v>0</v>
      </c>
      <c r="G73" s="34" t="n">
        <f aca="false">G71+G72</f>
        <v>0</v>
      </c>
      <c r="H73" s="34" t="n">
        <f aca="false">H71+H72</f>
        <v>0</v>
      </c>
      <c r="I73" s="34" t="n">
        <f aca="false">I71+I72</f>
        <v>0</v>
      </c>
      <c r="J73" s="34" t="e">
        <f aca="false">J71+J72</f>
        <v>#DIV/0!</v>
      </c>
      <c r="K73" s="32" t="n">
        <f aca="false">SUM(B73:I73)</f>
        <v>67.3312339724786</v>
      </c>
      <c r="L73" s="32" t="e">
        <f aca="false">SUM(B73:J73)</f>
        <v>#DIV/0!</v>
      </c>
      <c r="M73" s="45" t="n">
        <f aca="false">K73/K12-1</f>
        <v>-0.729008187566834</v>
      </c>
      <c r="N73" s="45" t="e">
        <f aca="false">L73/L12 -1</f>
        <v>#DIV/0!</v>
      </c>
      <c r="T73" s="34"/>
      <c r="U73" s="34"/>
      <c r="V73" s="34"/>
      <c r="W73" s="34"/>
      <c r="X73" s="34"/>
      <c r="Y73" s="34"/>
      <c r="Z73" s="38"/>
    </row>
    <row r="74" customFormat="false" ht="13.8" hidden="false" customHeight="false" outlineLevel="0" collapsed="false">
      <c r="A74" s="0" t="s">
        <v>121</v>
      </c>
      <c r="B74" s="34"/>
      <c r="C74" s="34"/>
      <c r="D74" s="34"/>
      <c r="E74" s="34"/>
      <c r="F74" s="34"/>
      <c r="G74" s="34"/>
      <c r="H74" s="34"/>
      <c r="I74" s="34"/>
      <c r="J74" s="34"/>
      <c r="K74" s="38"/>
      <c r="L74" s="38"/>
      <c r="S74" s="34"/>
      <c r="T74" s="34"/>
      <c r="U74" s="34"/>
      <c r="V74" s="34"/>
      <c r="W74" s="34"/>
      <c r="X74" s="34"/>
      <c r="Y74" s="38"/>
    </row>
    <row r="75" customFormat="false" ht="13.8" hidden="false" customHeight="false" outlineLevel="0" collapsed="false">
      <c r="A75" s="39" t="s">
        <v>122</v>
      </c>
      <c r="B75" s="29" t="e">
        <f aca="false">$B$73/L$73</f>
        <v>#DIV/0!</v>
      </c>
      <c r="C75" s="29" t="e">
        <f aca="false">$C$73/L$73</f>
        <v>#DIV/0!</v>
      </c>
      <c r="D75" s="29" t="e">
        <f aca="false">$D$73/L$73</f>
        <v>#DIV/0!</v>
      </c>
      <c r="E75" s="29" t="e">
        <f aca="false">$E$73/L$73</f>
        <v>#DIV/0!</v>
      </c>
      <c r="F75" s="29" t="e">
        <f aca="false">$F$73/L$73</f>
        <v>#DIV/0!</v>
      </c>
      <c r="G75" s="29" t="e">
        <f aca="false">$G$73/L$73</f>
        <v>#DIV/0!</v>
      </c>
      <c r="H75" s="29" t="e">
        <f aca="false">$H$73/L$73</f>
        <v>#DIV/0!</v>
      </c>
      <c r="I75" s="29" t="e">
        <f aca="false">$I$73/L$73</f>
        <v>#DIV/0!</v>
      </c>
      <c r="J75" s="29" t="e">
        <f aca="false">$J$73/L$73</f>
        <v>#DIV/0!</v>
      </c>
      <c r="K75" s="29"/>
      <c r="L75" s="29" t="e">
        <f aca="false">$L$73/L$73</f>
        <v>#DIV/0!</v>
      </c>
      <c r="R75" s="39"/>
      <c r="S75" s="29"/>
      <c r="T75" s="29"/>
      <c r="U75" s="29"/>
      <c r="V75" s="29"/>
      <c r="W75" s="29"/>
      <c r="X75" s="29"/>
      <c r="Y75" s="40"/>
    </row>
    <row r="76" customFormat="false" ht="13.8" hidden="false" customHeight="false" outlineLevel="0" collapsed="false">
      <c r="A76" s="39"/>
      <c r="B76" s="29"/>
      <c r="C76" s="29"/>
      <c r="D76" s="29"/>
      <c r="E76" s="29"/>
      <c r="F76" s="29"/>
      <c r="G76" s="29"/>
      <c r="H76" s="29"/>
      <c r="I76" s="29"/>
      <c r="J76" s="29"/>
      <c r="K76" s="40"/>
      <c r="L76" s="40"/>
      <c r="S76" s="48"/>
      <c r="T76" s="48"/>
      <c r="U76" s="48"/>
      <c r="V76" s="49"/>
      <c r="W76" s="48"/>
      <c r="X76" s="49"/>
      <c r="Y76" s="50"/>
    </row>
    <row r="78" s="51" customFormat="true" ht="12.8" hidden="false" customHeight="false" outlineLevel="0" collapsed="false">
      <c r="A78" s="51" t="s">
        <v>137</v>
      </c>
    </row>
    <row r="79" customFormat="false" ht="12.8" hidden="false" customHeight="false" outlineLevel="0" collapsed="false">
      <c r="B79" s="0" t="n">
        <v>2015</v>
      </c>
      <c r="C79" s="0" t="n">
        <v>2020</v>
      </c>
      <c r="D79" s="0" t="n">
        <v>2025</v>
      </c>
      <c r="E79" s="0" t="n">
        <v>2030</v>
      </c>
      <c r="F79" s="0" t="n">
        <v>2050</v>
      </c>
    </row>
    <row r="80" customFormat="false" ht="12.8" hidden="false" customHeight="false" outlineLevel="0" collapsed="false">
      <c r="A80" s="0" t="s">
        <v>138</v>
      </c>
      <c r="B80" s="13" t="n">
        <v>2.3800474535651</v>
      </c>
      <c r="C80" s="13" t="n">
        <v>2.95687465292038</v>
      </c>
      <c r="D80" s="13" t="n">
        <v>3.42782812608541</v>
      </c>
      <c r="E80" s="13" t="n">
        <v>3.78459923067993</v>
      </c>
      <c r="F80" s="13" t="n">
        <v>5.62371537165052</v>
      </c>
      <c r="H80" s="13"/>
    </row>
    <row r="83" s="52" customFormat="true" ht="12.8" hidden="false" customHeight="false" outlineLevel="0" collapsed="false">
      <c r="A83" s="52" t="s">
        <v>139</v>
      </c>
    </row>
    <row r="85" customFormat="false" ht="13.4" hidden="false" customHeight="false" outlineLevel="0" collapsed="false">
      <c r="A85" s="53" t="s">
        <v>1</v>
      </c>
      <c r="B85" s="53" t="s">
        <v>2</v>
      </c>
      <c r="C85" s="53" t="s">
        <v>3</v>
      </c>
      <c r="D85" s="53" t="s">
        <v>4</v>
      </c>
      <c r="E85" s="53" t="s">
        <v>5</v>
      </c>
      <c r="F85" s="53" t="s">
        <v>6</v>
      </c>
      <c r="G85" s="53" t="s">
        <v>7</v>
      </c>
      <c r="H85" s="53" t="s">
        <v>8</v>
      </c>
      <c r="K85" s="53" t="s">
        <v>3</v>
      </c>
      <c r="L85" s="53" t="s">
        <v>4</v>
      </c>
      <c r="M85" s="53" t="s">
        <v>5</v>
      </c>
      <c r="N85" s="53" t="s">
        <v>6</v>
      </c>
      <c r="O85" s="53" t="s">
        <v>7</v>
      </c>
      <c r="P85" s="53" t="s">
        <v>8</v>
      </c>
    </row>
    <row r="86" customFormat="false" ht="13.4" hidden="false" customHeight="false" outlineLevel="0" collapsed="false">
      <c r="A86" s="54" t="str">
        <f aca="false">Conso_energie_usage!$B$2</f>
        <v>Autre</v>
      </c>
      <c r="B86" s="54" t="str">
        <f aca="false">Conso_energie_usage!$C$2</f>
        <v>Electricité</v>
      </c>
      <c r="C86" s="54" t="n">
        <f aca="false">Conso_energie_usage!$D$2</f>
        <v>6.0791570898897</v>
      </c>
      <c r="D86" s="54" t="n">
        <f aca="false">Conso_energie_usage!$E$2</f>
        <v>8.8789881517377</v>
      </c>
      <c r="E86" s="54" t="n">
        <f aca="false">Conso_energie_usage!$F$2</f>
        <v>10.6077628284675</v>
      </c>
      <c r="F86" s="54" t="n">
        <f aca="false">Conso_energie_usage!$G$2</f>
        <v>11.4793898529463</v>
      </c>
      <c r="G86" s="54" t="n">
        <f aca="false">Conso_energie_usage!$H$2</f>
        <v>12.1456122252898</v>
      </c>
      <c r="H86" s="54" t="n">
        <f aca="false">Conso_energie_usage!$I$2</f>
        <v>0</v>
      </c>
      <c r="J86" s="4" t="s">
        <v>12</v>
      </c>
      <c r="K86" s="0" t="n">
        <f aca="false">SUMIFS(C$86:C$140,$A$86:$A$140,$J86)</f>
        <v>15.303179490221</v>
      </c>
      <c r="L86" s="0" t="n">
        <f aca="false">SUMIFS(D$86:D$140,$A$86:$A$140,$J86)</f>
        <v>16.129078394223</v>
      </c>
      <c r="M86" s="0" t="n">
        <f aca="false">SUMIFS(E$86:E$140,$A$86:$A$140,$J86)</f>
        <v>16.6146961567631</v>
      </c>
      <c r="N86" s="0" t="n">
        <f aca="false">SUMIFS(F$86:F$140,$A$86:$A$140,$J86)</f>
        <v>16.3873898064488</v>
      </c>
      <c r="O86" s="0" t="n">
        <f aca="false">SUMIFS(G$86:G$140,$A$86:$A$140,$J86)</f>
        <v>16.1810896681614</v>
      </c>
      <c r="P86" s="0" t="n">
        <f aca="false">SUMIFS(H$86:H$140,$A$86:$A$140,$J86)</f>
        <v>0</v>
      </c>
    </row>
    <row r="87" customFormat="false" ht="13.4" hidden="false" customHeight="false" outlineLevel="0" collapsed="false">
      <c r="A87" s="54" t="str">
        <f aca="false">Conso_energie_usage!$B$3</f>
        <v>Autre</v>
      </c>
      <c r="B87" s="54" t="str">
        <f aca="false">Conso_energie_usage!$C$3</f>
        <v>Gaz</v>
      </c>
      <c r="C87" s="54" t="n">
        <f aca="false">Conso_energie_usage!$D$3</f>
        <v>3.0083180403482</v>
      </c>
      <c r="D87" s="54" t="n">
        <f aca="false">Conso_energie_usage!$E$3</f>
        <v>2.5572921097845</v>
      </c>
      <c r="E87" s="54" t="n">
        <f aca="false">Conso_energie_usage!$F$3</f>
        <v>2.2363982674448</v>
      </c>
      <c r="F87" s="54" t="n">
        <f aca="false">Conso_energie_usage!$G$3</f>
        <v>1.911845601783</v>
      </c>
      <c r="G87" s="54" t="n">
        <f aca="false">Conso_energie_usage!$H$3</f>
        <v>1.6393658691369</v>
      </c>
      <c r="H87" s="54" t="n">
        <f aca="false">Conso_energie_usage!$I$3</f>
        <v>0</v>
      </c>
      <c r="J87" s="4" t="s">
        <v>15</v>
      </c>
      <c r="K87" s="0" t="n">
        <f aca="false">SUMIFS(C$86:C$140,$A$86:$A$140,$J87)</f>
        <v>4.9206550760369</v>
      </c>
      <c r="L87" s="0" t="n">
        <f aca="false">SUMIFS(D$86:D$140,$A$86:$A$140,$J87)</f>
        <v>5.6582719124568</v>
      </c>
      <c r="M87" s="0" t="n">
        <f aca="false">SUMIFS(E$86:E$140,$A$86:$A$140,$J87)</f>
        <v>5.6826105994032</v>
      </c>
      <c r="N87" s="0" t="n">
        <f aca="false">SUMIFS(F$86:F$140,$A$86:$A$140,$J87)</f>
        <v>5.6198827030661</v>
      </c>
      <c r="O87" s="0" t="n">
        <f aca="false">SUMIFS(G$86:G$140,$A$86:$A$140,$J87)</f>
        <v>5.4410999150788</v>
      </c>
      <c r="P87" s="0" t="n">
        <f aca="false">SUMIFS(H$86:H$140,$A$86:$A$140,$J87)</f>
        <v>0</v>
      </c>
    </row>
    <row r="88" customFormat="false" ht="13.4" hidden="false" customHeight="false" outlineLevel="0" collapsed="false">
      <c r="A88" s="54" t="str">
        <f aca="false">Conso_energie_usage!$B$4</f>
        <v>Autre</v>
      </c>
      <c r="B88" s="54" t="str">
        <f aca="false">Conso_energie_usage!$C$4</f>
        <v>Fioul</v>
      </c>
      <c r="C88" s="54" t="n">
        <f aca="false">Conso_energie_usage!$D$4</f>
        <v>4.7065148885455</v>
      </c>
      <c r="D88" s="54" t="n">
        <f aca="false">Conso_energie_usage!$E$4</f>
        <v>3.4061092111071</v>
      </c>
      <c r="E88" s="54" t="n">
        <f aca="false">Conso_energie_usage!$F$4</f>
        <v>2.6453672230497</v>
      </c>
      <c r="F88" s="54" t="n">
        <f aca="false">Conso_energie_usage!$G$4</f>
        <v>2.0369215145223</v>
      </c>
      <c r="G88" s="54" t="n">
        <f aca="false">Conso_energie_usage!$H$4</f>
        <v>1.5762285848142</v>
      </c>
      <c r="H88" s="54" t="n">
        <f aca="false">Conso_energie_usage!$I$4</f>
        <v>0</v>
      </c>
      <c r="J88" s="4" t="s">
        <v>17</v>
      </c>
      <c r="K88" s="0" t="n">
        <f aca="false">SUMIFS(C$86:C$140,$A$86:$A$140,$J88)</f>
        <v>9.1684083833807</v>
      </c>
      <c r="L88" s="0" t="n">
        <f aca="false">SUMIFS(D$86:D$140,$A$86:$A$140,$J88)</f>
        <v>10.5406316064033</v>
      </c>
      <c r="M88" s="0" t="n">
        <f aca="false">SUMIFS(E$86:E$140,$A$86:$A$140,$J88)</f>
        <v>11.4746887034283</v>
      </c>
      <c r="N88" s="0" t="n">
        <f aca="false">SUMIFS(F$86:F$140,$A$86:$A$140,$J88)</f>
        <v>10.6625239282789</v>
      </c>
      <c r="O88" s="0" t="n">
        <f aca="false">SUMIFS(G$86:G$140,$A$86:$A$140,$J88)</f>
        <v>9.923773684509</v>
      </c>
      <c r="P88" s="0" t="n">
        <f aca="false">SUMIFS(H$86:H$140,$A$86:$A$140,$J88)</f>
        <v>0</v>
      </c>
    </row>
    <row r="89" customFormat="false" ht="13.4" hidden="false" customHeight="false" outlineLevel="0" collapsed="false">
      <c r="A89" s="54" t="str">
        <f aca="false">Conso_energie_usage!$B$5</f>
        <v>Autre</v>
      </c>
      <c r="B89" s="54" t="str">
        <f aca="false">Conso_energie_usage!$C$5</f>
        <v>Urbain</v>
      </c>
      <c r="C89" s="54" t="n">
        <f aca="false">Conso_energie_usage!$D$5</f>
        <v>0</v>
      </c>
      <c r="D89" s="54" t="n">
        <f aca="false">Conso_energie_usage!$E$5</f>
        <v>0</v>
      </c>
      <c r="E89" s="54" t="n">
        <f aca="false">Conso_energie_usage!$F$5</f>
        <v>0</v>
      </c>
      <c r="F89" s="54" t="n">
        <f aca="false">Conso_energie_usage!$G$5</f>
        <v>0</v>
      </c>
      <c r="G89" s="54" t="n">
        <f aca="false">Conso_energie_usage!$H$5</f>
        <v>0</v>
      </c>
      <c r="H89" s="54" t="n">
        <f aca="false">Conso_energie_usage!$I$5</f>
        <v>0</v>
      </c>
      <c r="J89" s="4" t="s">
        <v>19</v>
      </c>
      <c r="K89" s="0" t="n">
        <f aca="false">SUMIFS(C$86:C$140,$A$86:$A$140,$J89)</f>
        <v>111.71019013645</v>
      </c>
      <c r="L89" s="0" t="n">
        <f aca="false">SUMIFS(D$86:D$140,$A$86:$A$140,$J89)</f>
        <v>105.066948241968</v>
      </c>
      <c r="M89" s="0" t="n">
        <f aca="false">SUMIFS(E$86:E$140,$A$86:$A$140,$J89)</f>
        <v>90.5327481898567</v>
      </c>
      <c r="N89" s="0" t="n">
        <f aca="false">SUMIFS(F$86:F$140,$A$86:$A$140,$J89)</f>
        <v>77.1077187801389</v>
      </c>
      <c r="O89" s="0" t="n">
        <f aca="false">SUMIFS(G$86:G$140,$A$86:$A$140,$J89)</f>
        <v>63.2856469709963</v>
      </c>
      <c r="P89" s="0" t="n">
        <f aca="false">SUMIFS(H$86:H$140,$A$86:$A$140,$J89)</f>
        <v>0</v>
      </c>
    </row>
    <row r="90" customFormat="false" ht="14.9" hidden="false" customHeight="false" outlineLevel="0" collapsed="false">
      <c r="A90" s="54" t="str">
        <f aca="false">Conso_energie_usage!$B$6</f>
        <v>Autre</v>
      </c>
      <c r="B90" s="54" t="str">
        <f aca="false">Conso_energie_usage!$C$6</f>
        <v>Autres</v>
      </c>
      <c r="C90" s="54" t="n">
        <f aca="false">Conso_energie_usage!$D$6</f>
        <v>1.5091894714376</v>
      </c>
      <c r="D90" s="54" t="n">
        <f aca="false">Conso_energie_usage!$E$6</f>
        <v>1.2866889215937</v>
      </c>
      <c r="E90" s="54" t="n">
        <f aca="false">Conso_energie_usage!$F$6</f>
        <v>1.1251678378011</v>
      </c>
      <c r="F90" s="54" t="n">
        <f aca="false">Conso_energie_usage!$G$6</f>
        <v>0.9592328371972</v>
      </c>
      <c r="G90" s="54" t="n">
        <f aca="false">Conso_energie_usage!$H$6</f>
        <v>0.8198829889205</v>
      </c>
      <c r="H90" s="54" t="n">
        <f aca="false">Conso_energie_usage!$I$6</f>
        <v>0</v>
      </c>
      <c r="J90" s="4" t="s">
        <v>21</v>
      </c>
      <c r="K90" s="0" t="n">
        <f aca="false">SUMIFS(C$86:C$140,$A$86:$A$140,$J90)</f>
        <v>5.4238186881371</v>
      </c>
      <c r="L90" s="0" t="n">
        <f aca="false">SUMIFS(D$86:D$140,$A$86:$A$140,$J90)</f>
        <v>5.9124410470313</v>
      </c>
      <c r="M90" s="0" t="n">
        <f aca="false">SUMIFS(E$86:E$140,$A$86:$A$140,$J90)</f>
        <v>6.1479590357897</v>
      </c>
      <c r="N90" s="0" t="n">
        <f aca="false">SUMIFS(F$86:F$140,$A$86:$A$140,$J90)</f>
        <v>6.0004875317442</v>
      </c>
      <c r="O90" s="0" t="n">
        <f aca="false">SUMIFS(G$86:G$140,$A$86:$A$140,$J90)</f>
        <v>6.085662312087</v>
      </c>
      <c r="P90" s="0" t="n">
        <f aca="false">SUMIFS(H$86:H$140,$A$86:$A$140,$J90)</f>
        <v>0</v>
      </c>
    </row>
    <row r="91" customFormat="false" ht="13.4" hidden="false" customHeight="false" outlineLevel="0" collapsed="false">
      <c r="A91" s="54" t="str">
        <f aca="false">Conso_energie_usage!$B$7</f>
        <v>Auxiliaires</v>
      </c>
      <c r="B91" s="54" t="str">
        <f aca="false">Conso_energie_usage!$C$7</f>
        <v>Electricité</v>
      </c>
      <c r="C91" s="54" t="n">
        <f aca="false">Conso_energie_usage!$D$7</f>
        <v>4.9206550760369</v>
      </c>
      <c r="D91" s="54" t="n">
        <f aca="false">Conso_energie_usage!$E$7</f>
        <v>5.6582719124568</v>
      </c>
      <c r="E91" s="54" t="n">
        <f aca="false">Conso_energie_usage!$F$7</f>
        <v>5.6826105994032</v>
      </c>
      <c r="F91" s="54" t="n">
        <f aca="false">Conso_energie_usage!$G$7</f>
        <v>5.6198827030661</v>
      </c>
      <c r="G91" s="54" t="n">
        <f aca="false">Conso_energie_usage!$H$7</f>
        <v>5.4410999150788</v>
      </c>
      <c r="H91" s="54" t="n">
        <f aca="false">Conso_energie_usage!$I$7</f>
        <v>0</v>
      </c>
      <c r="J91" s="4" t="s">
        <v>22</v>
      </c>
      <c r="K91" s="0" t="n">
        <f aca="false">SUMIFS(C$86:C$140,$A$86:$A$140,$J91)</f>
        <v>13.7919529816168</v>
      </c>
      <c r="L91" s="0" t="n">
        <f aca="false">SUMIFS(D$86:D$140,$A$86:$A$140,$J91)</f>
        <v>14.4988285752607</v>
      </c>
      <c r="M91" s="0" t="n">
        <f aca="false">SUMIFS(E$86:E$140,$A$86:$A$140,$J91)</f>
        <v>15.2452536939872</v>
      </c>
      <c r="N91" s="0" t="n">
        <f aca="false">SUMIFS(F$86:F$140,$A$86:$A$140,$J91)</f>
        <v>15.1231442495609</v>
      </c>
      <c r="O91" s="0" t="n">
        <f aca="false">SUMIFS(G$86:G$140,$A$86:$A$140,$J91)</f>
        <v>15.0111957682051</v>
      </c>
      <c r="P91" s="0" t="n">
        <f aca="false">SUMIFS(H$86:H$140,$A$86:$A$140,$J91)</f>
        <v>0</v>
      </c>
    </row>
    <row r="92" customFormat="false" ht="13.4" hidden="false" customHeight="false" outlineLevel="0" collapsed="false">
      <c r="A92" s="54" t="str">
        <f aca="false">Conso_energie_usage!$B$8</f>
        <v>Auxiliaires</v>
      </c>
      <c r="B92" s="54" t="str">
        <f aca="false">Conso_energie_usage!$C$8</f>
        <v>Gaz</v>
      </c>
      <c r="C92" s="54" t="n">
        <f aca="false">Conso_energie_usage!$D$8</f>
        <v>0</v>
      </c>
      <c r="D92" s="54" t="n">
        <f aca="false">Conso_energie_usage!$E$8</f>
        <v>0</v>
      </c>
      <c r="E92" s="54" t="n">
        <f aca="false">Conso_energie_usage!$F$8</f>
        <v>0</v>
      </c>
      <c r="F92" s="54" t="n">
        <f aca="false">Conso_energie_usage!$G$8</f>
        <v>0</v>
      </c>
      <c r="G92" s="54" t="n">
        <f aca="false">Conso_energie_usage!$H$8</f>
        <v>0</v>
      </c>
      <c r="H92" s="54" t="n">
        <f aca="false">Conso_energie_usage!$I$8</f>
        <v>0</v>
      </c>
      <c r="J92" s="4" t="s">
        <v>23</v>
      </c>
      <c r="K92" s="0" t="n">
        <f aca="false">SUMIFS(C$86:C$140,$A$86:$A$140,$J92)</f>
        <v>24.6721905629085</v>
      </c>
      <c r="L92" s="0" t="n">
        <f aca="false">SUMIFS(D$86:D$140,$A$86:$A$140,$J92)</f>
        <v>24.9401523606955</v>
      </c>
      <c r="M92" s="0" t="n">
        <f aca="false">SUMIFS(E$86:E$140,$A$86:$A$140,$J92)</f>
        <v>23.3901057544248</v>
      </c>
      <c r="N92" s="0" t="n">
        <f aca="false">SUMIFS(F$86:F$140,$A$86:$A$140,$J92)</f>
        <v>19.3837536096556</v>
      </c>
      <c r="O92" s="0" t="n">
        <f aca="false">SUMIFS(G$86:G$140,$A$86:$A$140,$J92)</f>
        <v>15.2940168562728</v>
      </c>
      <c r="P92" s="0" t="n">
        <f aca="false">SUMIFS(H$86:H$140,$A$86:$A$140,$J92)</f>
        <v>0</v>
      </c>
    </row>
    <row r="93" customFormat="false" ht="13.4" hidden="false" customHeight="false" outlineLevel="0" collapsed="false">
      <c r="A93" s="54" t="str">
        <f aca="false">Conso_energie_usage!$B$9</f>
        <v>Auxiliaires</v>
      </c>
      <c r="B93" s="54" t="str">
        <f aca="false">Conso_energie_usage!$C$9</f>
        <v>Fioul</v>
      </c>
      <c r="C93" s="54" t="n">
        <f aca="false">Conso_energie_usage!$D$9</f>
        <v>0</v>
      </c>
      <c r="D93" s="54" t="n">
        <f aca="false">Conso_energie_usage!$E$9</f>
        <v>0</v>
      </c>
      <c r="E93" s="54" t="n">
        <f aca="false">Conso_energie_usage!$F$9</f>
        <v>0</v>
      </c>
      <c r="F93" s="54" t="n">
        <f aca="false">Conso_energie_usage!$G$9</f>
        <v>0</v>
      </c>
      <c r="G93" s="54" t="n">
        <f aca="false">Conso_energie_usage!$H$9</f>
        <v>0</v>
      </c>
      <c r="H93" s="54" t="n">
        <f aca="false">Conso_energie_usage!$I$9</f>
        <v>0</v>
      </c>
      <c r="J93" s="4" t="s">
        <v>24</v>
      </c>
      <c r="K93" s="0" t="n">
        <f aca="false">SUMIFS(C$86:C$140,$A$86:$A$140,$J93)</f>
        <v>21.7172314310581</v>
      </c>
      <c r="L93" s="0" t="n">
        <f aca="false">SUMIFS(D$86:D$140,$A$86:$A$140,$J93)</f>
        <v>21.710018373344</v>
      </c>
      <c r="M93" s="0" t="n">
        <f aca="false">SUMIFS(E$86:E$140,$A$86:$A$140,$J93)</f>
        <v>20.5707936645421</v>
      </c>
      <c r="N93" s="0" t="n">
        <f aca="false">SUMIFS(F$86:F$140,$A$86:$A$140,$J93)</f>
        <v>18.4934692269133</v>
      </c>
      <c r="O93" s="0" t="n">
        <f aca="false">SUMIFS(G$86:G$140,$A$86:$A$140,$J93)</f>
        <v>16.9895138337813</v>
      </c>
      <c r="P93" s="0" t="n">
        <f aca="false">SUMIFS(H$86:H$140,$A$86:$A$140,$J93)</f>
        <v>0</v>
      </c>
    </row>
    <row r="94" customFormat="false" ht="25.35" hidden="false" customHeight="false" outlineLevel="0" collapsed="false">
      <c r="A94" s="54" t="str">
        <f aca="false">Conso_energie_usage!$B$10</f>
        <v>Auxiliaires</v>
      </c>
      <c r="B94" s="54" t="str">
        <f aca="false">Conso_energie_usage!$C$10</f>
        <v>Urbain</v>
      </c>
      <c r="C94" s="54" t="n">
        <f aca="false">Conso_energie_usage!$D$10</f>
        <v>0</v>
      </c>
      <c r="D94" s="54" t="n">
        <f aca="false">Conso_energie_usage!$E$10</f>
        <v>0</v>
      </c>
      <c r="E94" s="54" t="n">
        <f aca="false">Conso_energie_usage!$F$10</f>
        <v>0</v>
      </c>
      <c r="F94" s="54" t="n">
        <f aca="false">Conso_energie_usage!$G$10</f>
        <v>0</v>
      </c>
      <c r="G94" s="54" t="n">
        <f aca="false">Conso_energie_usage!$H$10</f>
        <v>0</v>
      </c>
      <c r="H94" s="54" t="n">
        <f aca="false">Conso_energie_usage!$I$10</f>
        <v>0</v>
      </c>
      <c r="J94" s="4" t="s">
        <v>25</v>
      </c>
      <c r="K94" s="0" t="n">
        <f aca="false">SUMIFS(C$86:C$140,$A$86:$A$140,$J94)</f>
        <v>7.8370158116684</v>
      </c>
      <c r="L94" s="0" t="n">
        <f aca="false">SUMIFS(D$86:D$140,$A$86:$A$140,$J94)</f>
        <v>7.6079977446449</v>
      </c>
      <c r="M94" s="0" t="n">
        <f aca="false">SUMIFS(E$86:E$140,$A$86:$A$140,$J94)</f>
        <v>7.3344476343761</v>
      </c>
      <c r="N94" s="0" t="n">
        <f aca="false">SUMIFS(F$86:F$140,$A$86:$A$140,$J94)</f>
        <v>6.9438435999849</v>
      </c>
      <c r="O94" s="0" t="n">
        <f aca="false">SUMIFS(G$86:G$140,$A$86:$A$140,$J94)</f>
        <v>6.5873030292183</v>
      </c>
      <c r="P94" s="0" t="n">
        <f aca="false">SUMIFS(H$86:H$140,$A$86:$A$140,$J94)</f>
        <v>0</v>
      </c>
    </row>
    <row r="95" customFormat="false" ht="13.4" hidden="false" customHeight="false" outlineLevel="0" collapsed="false">
      <c r="A95" s="54" t="str">
        <f aca="false">Conso_energie_usage!$B$11</f>
        <v>Auxiliaires</v>
      </c>
      <c r="B95" s="54" t="str">
        <f aca="false">Conso_energie_usage!$C$11</f>
        <v>Autres</v>
      </c>
      <c r="C95" s="54" t="n">
        <f aca="false">Conso_energie_usage!$D$11</f>
        <v>0</v>
      </c>
      <c r="D95" s="54" t="n">
        <f aca="false">Conso_energie_usage!$E$11</f>
        <v>0</v>
      </c>
      <c r="E95" s="54" t="n">
        <f aca="false">Conso_energie_usage!$F$11</f>
        <v>0</v>
      </c>
      <c r="F95" s="54" t="n">
        <f aca="false">Conso_energie_usage!$G$11</f>
        <v>0</v>
      </c>
      <c r="G95" s="54" t="n">
        <f aca="false">Conso_energie_usage!$H$11</f>
        <v>0</v>
      </c>
      <c r="H95" s="54" t="n">
        <f aca="false">Conso_energie_usage!$I$11</f>
        <v>0</v>
      </c>
      <c r="J95" s="4" t="s">
        <v>26</v>
      </c>
      <c r="K95" s="0" t="n">
        <f aca="false">SUMIFS(C$86:C$140,$A$86:$A$140,$J95)</f>
        <v>4.0699795790205</v>
      </c>
      <c r="L95" s="0" t="n">
        <f aca="false">SUMIFS(D$86:D$140,$A$86:$A$140,$J95)</f>
        <v>4.2312854683671</v>
      </c>
      <c r="M95" s="0" t="n">
        <f aca="false">SUMIFS(E$86:E$140,$A$86:$A$140,$J95)</f>
        <v>4.3512088925403</v>
      </c>
      <c r="N95" s="0" t="n">
        <f aca="false">SUMIFS(F$86:F$140,$A$86:$A$140,$J95)</f>
        <v>4.2659974504006</v>
      </c>
      <c r="O95" s="0" t="n">
        <f aca="false">SUMIFS(G$86:G$140,$A$86:$A$140,$J95)</f>
        <v>4.1864181566256</v>
      </c>
      <c r="P95" s="0" t="n">
        <f aca="false">SUMIFS(H$86:H$140,$A$86:$A$140,$J95)</f>
        <v>0</v>
      </c>
    </row>
    <row r="96" customFormat="false" ht="13.4" hidden="false" customHeight="false" outlineLevel="0" collapsed="false">
      <c r="A96" s="54" t="str">
        <f aca="false">Conso_energie_usage!$B$12</f>
        <v>Bureautique</v>
      </c>
      <c r="B96" s="54" t="str">
        <f aca="false">Conso_energie_usage!$C$12</f>
        <v>Electricité</v>
      </c>
      <c r="C96" s="54" t="n">
        <f aca="false">Conso_energie_usage!$D$12</f>
        <v>9.1684083833807</v>
      </c>
      <c r="D96" s="54" t="n">
        <f aca="false">Conso_energie_usage!$E$12</f>
        <v>10.5406316064033</v>
      </c>
      <c r="E96" s="54" t="n">
        <f aca="false">Conso_energie_usage!$F$12</f>
        <v>11.4746887034283</v>
      </c>
      <c r="F96" s="54" t="n">
        <f aca="false">Conso_energie_usage!$G$12</f>
        <v>10.6625239282789</v>
      </c>
      <c r="G96" s="54" t="n">
        <f aca="false">Conso_energie_usage!$H$12</f>
        <v>9.923773684509</v>
      </c>
      <c r="H96" s="54" t="n">
        <f aca="false">Conso_energie_usage!$I$12</f>
        <v>0</v>
      </c>
      <c r="J96" s="4" t="s">
        <v>27</v>
      </c>
      <c r="K96" s="0" t="n">
        <f aca="false">SUMIFS(C$86:C$140,$A$86:$A$140,$J96)</f>
        <v>6.5991087150315</v>
      </c>
      <c r="L96" s="0" t="n">
        <f aca="false">SUMIFS(D$86:D$140,$A$86:$A$140,$J96)</f>
        <v>6.9632758327638</v>
      </c>
      <c r="M96" s="0" t="n">
        <f aca="false">SUMIFS(E$86:E$140,$A$86:$A$140,$J96)</f>
        <v>7.243723059075</v>
      </c>
      <c r="N96" s="0" t="n">
        <f aca="false">SUMIFS(F$86:F$140,$A$86:$A$140,$J96)</f>
        <v>7.4459002970779</v>
      </c>
      <c r="O96" s="0" t="n">
        <f aca="false">SUMIFS(G$86:G$140,$A$86:$A$140,$J96)</f>
        <v>7.693445506808</v>
      </c>
      <c r="P96" s="0" t="n">
        <f aca="false">SUMIFS(H$86:H$140,$A$86:$A$140,$J96)</f>
        <v>0</v>
      </c>
    </row>
    <row r="97" customFormat="false" ht="13.4" hidden="false" customHeight="false" outlineLevel="0" collapsed="false">
      <c r="A97" s="54" t="str">
        <f aca="false">Conso_energie_usage!$B$13</f>
        <v>Bureautique</v>
      </c>
      <c r="B97" s="54" t="str">
        <f aca="false">Conso_energie_usage!$C$13</f>
        <v>Gaz</v>
      </c>
      <c r="C97" s="54" t="n">
        <f aca="false">Conso_energie_usage!$D$13</f>
        <v>0</v>
      </c>
      <c r="D97" s="54" t="n">
        <f aca="false">Conso_energie_usage!$E$13</f>
        <v>0</v>
      </c>
      <c r="E97" s="54" t="n">
        <f aca="false">Conso_energie_usage!$F$13</f>
        <v>0</v>
      </c>
      <c r="F97" s="54" t="n">
        <f aca="false">Conso_energie_usage!$G$13</f>
        <v>0</v>
      </c>
      <c r="G97" s="54" t="n">
        <f aca="false">Conso_energie_usage!$H$13</f>
        <v>0</v>
      </c>
      <c r="H97" s="54" t="n">
        <f aca="false">Conso_energie_usage!$I$13</f>
        <v>0</v>
      </c>
    </row>
    <row r="98" customFormat="false" ht="13.4" hidden="false" customHeight="false" outlineLevel="0" collapsed="false">
      <c r="A98" s="54" t="str">
        <f aca="false">Conso_energie_usage!$B$14</f>
        <v>Bureautique</v>
      </c>
      <c r="B98" s="54" t="str">
        <f aca="false">Conso_energie_usage!$C$14</f>
        <v>Fioul</v>
      </c>
      <c r="C98" s="54" t="n">
        <f aca="false">Conso_energie_usage!$D$14</f>
        <v>0</v>
      </c>
      <c r="D98" s="54" t="n">
        <f aca="false">Conso_energie_usage!$E$14</f>
        <v>0</v>
      </c>
      <c r="E98" s="54" t="n">
        <f aca="false">Conso_energie_usage!$F$14</f>
        <v>0</v>
      </c>
      <c r="F98" s="54" t="n">
        <f aca="false">Conso_energie_usage!$G$14</f>
        <v>0</v>
      </c>
      <c r="G98" s="54" t="n">
        <f aca="false">Conso_energie_usage!$H$14</f>
        <v>0</v>
      </c>
      <c r="H98" s="54" t="n">
        <f aca="false">Conso_energie_usage!$I$14</f>
        <v>0</v>
      </c>
    </row>
    <row r="99" customFormat="false" ht="13.4" hidden="false" customHeight="false" outlineLevel="0" collapsed="false">
      <c r="A99" s="54" t="str">
        <f aca="false">Conso_energie_usage!$B$15</f>
        <v>Bureautique</v>
      </c>
      <c r="B99" s="54" t="str">
        <f aca="false">Conso_energie_usage!$C$15</f>
        <v>Urbain</v>
      </c>
      <c r="C99" s="54" t="n">
        <f aca="false">Conso_energie_usage!$D$15</f>
        <v>0</v>
      </c>
      <c r="D99" s="54" t="n">
        <f aca="false">Conso_energie_usage!$E$15</f>
        <v>0</v>
      </c>
      <c r="E99" s="54" t="n">
        <f aca="false">Conso_energie_usage!$F$15</f>
        <v>0</v>
      </c>
      <c r="F99" s="54" t="n">
        <f aca="false">Conso_energie_usage!$G$15</f>
        <v>0</v>
      </c>
      <c r="G99" s="54" t="n">
        <f aca="false">Conso_energie_usage!$H$15</f>
        <v>0</v>
      </c>
      <c r="H99" s="54" t="n">
        <f aca="false">Conso_energie_usage!$I$15</f>
        <v>0</v>
      </c>
    </row>
    <row r="100" customFormat="false" ht="13.4" hidden="false" customHeight="false" outlineLevel="0" collapsed="false">
      <c r="A100" s="54" t="str">
        <f aca="false">Conso_energie_usage!$B$16</f>
        <v>Bureautique</v>
      </c>
      <c r="B100" s="54" t="str">
        <f aca="false">Conso_energie_usage!$C$16</f>
        <v>Autres</v>
      </c>
      <c r="C100" s="54" t="n">
        <f aca="false">Conso_energie_usage!$D$16</f>
        <v>0</v>
      </c>
      <c r="D100" s="54" t="n">
        <f aca="false">Conso_energie_usage!$E$16</f>
        <v>0</v>
      </c>
      <c r="E100" s="54" t="n">
        <f aca="false">Conso_energie_usage!$F$16</f>
        <v>0</v>
      </c>
      <c r="F100" s="54" t="n">
        <f aca="false">Conso_energie_usage!$G$16</f>
        <v>0</v>
      </c>
      <c r="G100" s="54" t="n">
        <f aca="false">Conso_energie_usage!$H$16</f>
        <v>0</v>
      </c>
      <c r="H100" s="54" t="n">
        <f aca="false">Conso_energie_usage!$I$16</f>
        <v>0</v>
      </c>
    </row>
    <row r="101" customFormat="false" ht="13.4" hidden="false" customHeight="false" outlineLevel="0" collapsed="false">
      <c r="A101" s="54" t="str">
        <f aca="false">Conso_energie_usage!$B$17</f>
        <v>Chauffage</v>
      </c>
      <c r="B101" s="54" t="str">
        <f aca="false">Conso_energie_usage!$C$17</f>
        <v>Electricité</v>
      </c>
      <c r="C101" s="54" t="n">
        <f aca="false">Conso_energie_usage!$D$17</f>
        <v>18.1231218519064</v>
      </c>
      <c r="D101" s="54" t="n">
        <f aca="false">Conso_energie_usage!$E$17</f>
        <v>17.8389696950335</v>
      </c>
      <c r="E101" s="54" t="n">
        <f aca="false">Conso_energie_usage!$F$17</f>
        <v>16.4280353599959</v>
      </c>
      <c r="F101" s="54" t="n">
        <f aca="false">Conso_energie_usage!$G$17</f>
        <v>16.1919668944175</v>
      </c>
      <c r="G101" s="54" t="n">
        <f aca="false">Conso_energie_usage!$H$17</f>
        <v>16.6706558103344</v>
      </c>
      <c r="H101" s="54" t="n">
        <f aca="false">Conso_energie_usage!$I$17</f>
        <v>0</v>
      </c>
    </row>
    <row r="102" customFormat="false" ht="13.4" hidden="false" customHeight="false" outlineLevel="0" collapsed="false">
      <c r="A102" s="54" t="str">
        <f aca="false">Conso_energie_usage!$B$18</f>
        <v>Chauffage</v>
      </c>
      <c r="B102" s="54" t="str">
        <f aca="false">Conso_energie_usage!$C$18</f>
        <v>Gaz</v>
      </c>
      <c r="C102" s="54" t="n">
        <f aca="false">Conso_energie_usage!$D$18</f>
        <v>53.814126684671</v>
      </c>
      <c r="D102" s="54" t="n">
        <f aca="false">Conso_energie_usage!$E$18</f>
        <v>55.1774071232783</v>
      </c>
      <c r="E102" s="54" t="n">
        <f aca="false">Conso_energie_usage!$F$18</f>
        <v>48.9801580742914</v>
      </c>
      <c r="F102" s="54" t="n">
        <f aca="false">Conso_energie_usage!$G$18</f>
        <v>40.7929563802135</v>
      </c>
      <c r="G102" s="54" t="n">
        <f aca="false">Conso_energie_usage!$H$18</f>
        <v>29.9709616363932</v>
      </c>
      <c r="H102" s="54" t="n">
        <f aca="false">Conso_energie_usage!$I$18</f>
        <v>0</v>
      </c>
    </row>
    <row r="103" customFormat="false" ht="13.4" hidden="false" customHeight="false" outlineLevel="0" collapsed="false">
      <c r="A103" s="54" t="str">
        <f aca="false">Conso_energie_usage!$B$19</f>
        <v>Chauffage</v>
      </c>
      <c r="B103" s="54" t="str">
        <f aca="false">Conso_energie_usage!$C$19</f>
        <v>Fioul</v>
      </c>
      <c r="C103" s="54" t="n">
        <f aca="false">Conso_energie_usage!$D$19</f>
        <v>28.560264679199</v>
      </c>
      <c r="D103" s="54" t="n">
        <f aca="false">Conso_energie_usage!$E$19</f>
        <v>21.1062959004395</v>
      </c>
      <c r="E103" s="54" t="n">
        <f aca="false">Conso_energie_usage!$F$19</f>
        <v>14.4357438190519</v>
      </c>
      <c r="F103" s="54" t="n">
        <f aca="false">Conso_energie_usage!$G$19</f>
        <v>9.0011310120468</v>
      </c>
      <c r="G103" s="54" t="n">
        <f aca="false">Conso_energie_usage!$H$19</f>
        <v>4.0032406989033</v>
      </c>
      <c r="H103" s="54" t="n">
        <f aca="false">Conso_energie_usage!$I$19</f>
        <v>0</v>
      </c>
    </row>
    <row r="104" customFormat="false" ht="13.4" hidden="false" customHeight="false" outlineLevel="0" collapsed="false">
      <c r="A104" s="54" t="str">
        <f aca="false">Conso_energie_usage!$B$20</f>
        <v>Chauffage</v>
      </c>
      <c r="B104" s="54" t="str">
        <f aca="false">Conso_energie_usage!$C$20</f>
        <v>Urbain</v>
      </c>
      <c r="C104" s="54" t="n">
        <f aca="false">Conso_energie_usage!$D$20</f>
        <v>7.898782779317</v>
      </c>
      <c r="D104" s="54" t="n">
        <f aca="false">Conso_energie_usage!$E$20</f>
        <v>6.0440913051639</v>
      </c>
      <c r="E104" s="54" t="n">
        <f aca="false">Conso_energie_usage!$F$20</f>
        <v>4.7983742850313</v>
      </c>
      <c r="F104" s="54" t="n">
        <f aca="false">Conso_energie_usage!$G$20</f>
        <v>4.0802527469351</v>
      </c>
      <c r="G104" s="54" t="n">
        <f aca="false">Conso_energie_usage!$H$20</f>
        <v>4.0453924522664</v>
      </c>
      <c r="H104" s="54" t="n">
        <f aca="false">Conso_energie_usage!$I$20</f>
        <v>0</v>
      </c>
    </row>
    <row r="105" customFormat="false" ht="13.4" hidden="false" customHeight="false" outlineLevel="0" collapsed="false">
      <c r="A105" s="54" t="str">
        <f aca="false">Conso_energie_usage!$B$21</f>
        <v>Chauffage</v>
      </c>
      <c r="B105" s="54" t="str">
        <f aca="false">Conso_energie_usage!$C$21</f>
        <v>Autres</v>
      </c>
      <c r="C105" s="54" t="n">
        <f aca="false">Conso_energie_usage!$D$21</f>
        <v>3.313894141357</v>
      </c>
      <c r="D105" s="54" t="n">
        <f aca="false">Conso_energie_usage!$E$21</f>
        <v>4.9001842180532</v>
      </c>
      <c r="E105" s="54" t="n">
        <f aca="false">Conso_energie_usage!$F$21</f>
        <v>5.8904366514862</v>
      </c>
      <c r="F105" s="54" t="n">
        <f aca="false">Conso_energie_usage!$G$21</f>
        <v>7.041411746526</v>
      </c>
      <c r="G105" s="54" t="n">
        <f aca="false">Conso_energie_usage!$H$21</f>
        <v>8.595396373099</v>
      </c>
      <c r="H105" s="54" t="n">
        <f aca="false">Conso_energie_usage!$I$21</f>
        <v>0</v>
      </c>
    </row>
    <row r="106" customFormat="false" ht="13.4" hidden="false" customHeight="false" outlineLevel="0" collapsed="false">
      <c r="A106" s="54" t="str">
        <f aca="false">Conso_energie_usage!$B$22</f>
        <v>Climatisation</v>
      </c>
      <c r="B106" s="54" t="str">
        <f aca="false">Conso_energie_usage!$C$22</f>
        <v>Electricité</v>
      </c>
      <c r="C106" s="54" t="n">
        <f aca="false">Conso_energie_usage!$D$22</f>
        <v>5.4238186881371</v>
      </c>
      <c r="D106" s="54" t="n">
        <f aca="false">Conso_energie_usage!$E$22</f>
        <v>5.9124410470313</v>
      </c>
      <c r="E106" s="54" t="n">
        <f aca="false">Conso_energie_usage!$F$22</f>
        <v>6.1479590357897</v>
      </c>
      <c r="F106" s="54" t="n">
        <f aca="false">Conso_energie_usage!$G$22</f>
        <v>6.0004875317442</v>
      </c>
      <c r="G106" s="54" t="n">
        <f aca="false">Conso_energie_usage!$H$22</f>
        <v>6.085662312087</v>
      </c>
      <c r="H106" s="54" t="n">
        <f aca="false">Conso_energie_usage!$I$22</f>
        <v>0</v>
      </c>
    </row>
    <row r="107" customFormat="false" ht="13.4" hidden="false" customHeight="false" outlineLevel="0" collapsed="false">
      <c r="A107" s="54" t="str">
        <f aca="false">Conso_energie_usage!$B$23</f>
        <v>Climatisation</v>
      </c>
      <c r="B107" s="54" t="str">
        <f aca="false">Conso_energie_usage!$C$23</f>
        <v>Gaz</v>
      </c>
      <c r="C107" s="54" t="n">
        <f aca="false">Conso_energie_usage!$D$23</f>
        <v>0</v>
      </c>
      <c r="D107" s="54" t="n">
        <f aca="false">Conso_energie_usage!$E$23</f>
        <v>0</v>
      </c>
      <c r="E107" s="54" t="n">
        <f aca="false">Conso_energie_usage!$F$23</f>
        <v>0</v>
      </c>
      <c r="F107" s="54" t="n">
        <f aca="false">Conso_energie_usage!$G$23</f>
        <v>0</v>
      </c>
      <c r="G107" s="54" t="n">
        <f aca="false">Conso_energie_usage!$H$23</f>
        <v>0</v>
      </c>
      <c r="H107" s="54" t="n">
        <f aca="false">Conso_energie_usage!$I$23</f>
        <v>0</v>
      </c>
    </row>
    <row r="108" customFormat="false" ht="13.4" hidden="false" customHeight="false" outlineLevel="0" collapsed="false">
      <c r="A108" s="54" t="str">
        <f aca="false">Conso_energie_usage!$B$24</f>
        <v>Climatisation</v>
      </c>
      <c r="B108" s="54" t="str">
        <f aca="false">Conso_energie_usage!$C$24</f>
        <v>Fioul</v>
      </c>
      <c r="C108" s="54" t="n">
        <f aca="false">Conso_energie_usage!$D$24</f>
        <v>0</v>
      </c>
      <c r="D108" s="54" t="n">
        <f aca="false">Conso_energie_usage!$E$24</f>
        <v>0</v>
      </c>
      <c r="E108" s="54" t="n">
        <f aca="false">Conso_energie_usage!$F$24</f>
        <v>0</v>
      </c>
      <c r="F108" s="54" t="n">
        <f aca="false">Conso_energie_usage!$G$24</f>
        <v>0</v>
      </c>
      <c r="G108" s="54" t="n">
        <f aca="false">Conso_energie_usage!$H$24</f>
        <v>0</v>
      </c>
      <c r="H108" s="54" t="n">
        <f aca="false">Conso_energie_usage!$I$24</f>
        <v>0</v>
      </c>
    </row>
    <row r="109" customFormat="false" ht="13.4" hidden="false" customHeight="false" outlineLevel="0" collapsed="false">
      <c r="A109" s="54" t="str">
        <f aca="false">Conso_energie_usage!$B$25</f>
        <v>Climatisation</v>
      </c>
      <c r="B109" s="54" t="str">
        <f aca="false">Conso_energie_usage!$C$25</f>
        <v>Urbain</v>
      </c>
      <c r="C109" s="54" t="n">
        <f aca="false">Conso_energie_usage!$D$25</f>
        <v>0</v>
      </c>
      <c r="D109" s="54" t="n">
        <f aca="false">Conso_energie_usage!$E$25</f>
        <v>0</v>
      </c>
      <c r="E109" s="54" t="n">
        <f aca="false">Conso_energie_usage!$F$25</f>
        <v>0</v>
      </c>
      <c r="F109" s="54" t="n">
        <f aca="false">Conso_energie_usage!$G$25</f>
        <v>0</v>
      </c>
      <c r="G109" s="54" t="n">
        <f aca="false">Conso_energie_usage!$H$25</f>
        <v>0</v>
      </c>
      <c r="H109" s="54" t="n">
        <f aca="false">Conso_energie_usage!$I$25</f>
        <v>0</v>
      </c>
    </row>
    <row r="110" customFormat="false" ht="13.4" hidden="false" customHeight="false" outlineLevel="0" collapsed="false">
      <c r="A110" s="54" t="str">
        <f aca="false">Conso_energie_usage!$B$26</f>
        <v>Climatisation</v>
      </c>
      <c r="B110" s="54" t="str">
        <f aca="false">Conso_energie_usage!$C$26</f>
        <v>Autres</v>
      </c>
      <c r="C110" s="54" t="n">
        <f aca="false">Conso_energie_usage!$D$26</f>
        <v>0</v>
      </c>
      <c r="D110" s="54" t="n">
        <f aca="false">Conso_energie_usage!$E$26</f>
        <v>0</v>
      </c>
      <c r="E110" s="54" t="n">
        <f aca="false">Conso_energie_usage!$F$26</f>
        <v>0</v>
      </c>
      <c r="F110" s="54" t="n">
        <f aca="false">Conso_energie_usage!$G$26</f>
        <v>0</v>
      </c>
      <c r="G110" s="54" t="n">
        <f aca="false">Conso_energie_usage!$H$26</f>
        <v>0</v>
      </c>
      <c r="H110" s="54" t="n">
        <f aca="false">Conso_energie_usage!$I$26</f>
        <v>0</v>
      </c>
    </row>
    <row r="111" customFormat="false" ht="13.4" hidden="false" customHeight="false" outlineLevel="0" collapsed="false">
      <c r="A111" s="54" t="str">
        <f aca="false">Conso_energie_usage!$B$27</f>
        <v>Cuisson</v>
      </c>
      <c r="B111" s="54" t="str">
        <f aca="false">Conso_energie_usage!$C$27</f>
        <v>Electricité</v>
      </c>
      <c r="C111" s="54" t="n">
        <f aca="false">Conso_energie_usage!$D$27</f>
        <v>6.651089238429</v>
      </c>
      <c r="D111" s="54" t="n">
        <f aca="false">Conso_energie_usage!$E$27</f>
        <v>8.9358473663911</v>
      </c>
      <c r="E111" s="54" t="n">
        <f aca="false">Conso_energie_usage!$F$27</f>
        <v>10.5272366823377</v>
      </c>
      <c r="F111" s="54" t="n">
        <f aca="false">Conso_energie_usage!$G$27</f>
        <v>11.2851004067619</v>
      </c>
      <c r="G111" s="54" t="n">
        <f aca="false">Conso_energie_usage!$H$27</f>
        <v>11.8721515181088</v>
      </c>
      <c r="H111" s="54" t="n">
        <f aca="false">Conso_energie_usage!$I$27</f>
        <v>0</v>
      </c>
    </row>
    <row r="112" customFormat="false" ht="13.4" hidden="false" customHeight="false" outlineLevel="0" collapsed="false">
      <c r="A112" s="54" t="str">
        <f aca="false">Conso_energie_usage!$B$28</f>
        <v>Cuisson</v>
      </c>
      <c r="B112" s="54" t="str">
        <f aca="false">Conso_energie_usage!$C$28</f>
        <v>Gaz</v>
      </c>
      <c r="C112" s="54" t="n">
        <f aca="false">Conso_energie_usage!$D$28</f>
        <v>4.9291756450348</v>
      </c>
      <c r="D112" s="54" t="n">
        <f aca="false">Conso_energie_usage!$E$28</f>
        <v>4.1110437237771</v>
      </c>
      <c r="E112" s="54" t="n">
        <f aca="false">Conso_energie_usage!$F$28</f>
        <v>3.6096062436473</v>
      </c>
      <c r="F112" s="54" t="n">
        <f aca="false">Conso_energie_usage!$G$28</f>
        <v>3.0165680371724</v>
      </c>
      <c r="G112" s="54" t="n">
        <f aca="false">Conso_energie_usage!$H$28</f>
        <v>2.5273811393</v>
      </c>
      <c r="H112" s="54" t="n">
        <f aca="false">Conso_energie_usage!$I$28</f>
        <v>0</v>
      </c>
    </row>
    <row r="113" customFormat="false" ht="13.4" hidden="false" customHeight="false" outlineLevel="0" collapsed="false">
      <c r="A113" s="54" t="str">
        <f aca="false">Conso_energie_usage!$B$29</f>
        <v>Cuisson</v>
      </c>
      <c r="B113" s="54" t="str">
        <f aca="false">Conso_energie_usage!$C$29</f>
        <v>Fioul</v>
      </c>
      <c r="C113" s="54" t="n">
        <f aca="false">Conso_energie_usage!$D$29</f>
        <v>0.1311633673827</v>
      </c>
      <c r="D113" s="54" t="n">
        <f aca="false">Conso_energie_usage!$E$29</f>
        <v>0</v>
      </c>
      <c r="E113" s="54" t="n">
        <f aca="false">Conso_energie_usage!$F$29</f>
        <v>0</v>
      </c>
      <c r="F113" s="54" t="n">
        <f aca="false">Conso_energie_usage!$G$29</f>
        <v>0</v>
      </c>
      <c r="G113" s="54" t="n">
        <f aca="false">Conso_energie_usage!$H$29</f>
        <v>0</v>
      </c>
      <c r="H113" s="54" t="n">
        <f aca="false">Conso_energie_usage!$I$29</f>
        <v>0</v>
      </c>
    </row>
    <row r="114" customFormat="false" ht="13.4" hidden="false" customHeight="false" outlineLevel="0" collapsed="false">
      <c r="A114" s="54" t="str">
        <f aca="false">Conso_energie_usage!$B$30</f>
        <v>Cuisson</v>
      </c>
      <c r="B114" s="54" t="str">
        <f aca="false">Conso_energie_usage!$C$30</f>
        <v>Urbain</v>
      </c>
      <c r="C114" s="54" t="n">
        <f aca="false">Conso_energie_usage!$D$30</f>
        <v>0</v>
      </c>
      <c r="D114" s="54" t="n">
        <f aca="false">Conso_energie_usage!$E$30</f>
        <v>0</v>
      </c>
      <c r="E114" s="54" t="n">
        <f aca="false">Conso_energie_usage!$F$30</f>
        <v>0</v>
      </c>
      <c r="F114" s="54" t="n">
        <f aca="false">Conso_energie_usage!$G$30</f>
        <v>0</v>
      </c>
      <c r="G114" s="54" t="n">
        <f aca="false">Conso_energie_usage!$H$30</f>
        <v>0</v>
      </c>
      <c r="H114" s="54" t="n">
        <f aca="false">Conso_energie_usage!$I$30</f>
        <v>0</v>
      </c>
    </row>
    <row r="115" customFormat="false" ht="13.4" hidden="false" customHeight="false" outlineLevel="0" collapsed="false">
      <c r="A115" s="54" t="str">
        <f aca="false">Conso_energie_usage!$B$31</f>
        <v>Cuisson</v>
      </c>
      <c r="B115" s="54" t="str">
        <f aca="false">Conso_energie_usage!$C$31</f>
        <v>Autres</v>
      </c>
      <c r="C115" s="54" t="n">
        <f aca="false">Conso_energie_usage!$D$31</f>
        <v>2.0805247307703</v>
      </c>
      <c r="D115" s="54" t="n">
        <f aca="false">Conso_energie_usage!$E$31</f>
        <v>1.4519374850925</v>
      </c>
      <c r="E115" s="54" t="n">
        <f aca="false">Conso_energie_usage!$F$31</f>
        <v>1.1084107680022</v>
      </c>
      <c r="F115" s="54" t="n">
        <f aca="false">Conso_energie_usage!$G$31</f>
        <v>0.8214758056266</v>
      </c>
      <c r="G115" s="54" t="n">
        <f aca="false">Conso_energie_usage!$H$31</f>
        <v>0.6116631107963</v>
      </c>
      <c r="H115" s="54" t="n">
        <f aca="false">Conso_energie_usage!$I$31</f>
        <v>0</v>
      </c>
    </row>
    <row r="116" customFormat="false" ht="13.4" hidden="false" customHeight="false" outlineLevel="0" collapsed="false">
      <c r="A116" s="54" t="str">
        <f aca="false">Conso_energie_usage!$B$32</f>
        <v>Eclairage</v>
      </c>
      <c r="B116" s="54" t="str">
        <f aca="false">Conso_energie_usage!$C$32</f>
        <v>Electricité</v>
      </c>
      <c r="C116" s="54" t="n">
        <f aca="false">Conso_energie_usage!$D$32</f>
        <v>24.6721905629085</v>
      </c>
      <c r="D116" s="54" t="n">
        <f aca="false">Conso_energie_usage!$E$32</f>
        <v>24.9401523606955</v>
      </c>
      <c r="E116" s="54" t="n">
        <f aca="false">Conso_energie_usage!$F$32</f>
        <v>23.3901057544248</v>
      </c>
      <c r="F116" s="54" t="n">
        <f aca="false">Conso_energie_usage!$G$32</f>
        <v>19.3837536096556</v>
      </c>
      <c r="G116" s="54" t="n">
        <f aca="false">Conso_energie_usage!$H$32</f>
        <v>15.2940168562728</v>
      </c>
      <c r="H116" s="54" t="n">
        <f aca="false">Conso_energie_usage!$I$32</f>
        <v>0</v>
      </c>
    </row>
    <row r="117" customFormat="false" ht="13.4" hidden="false" customHeight="false" outlineLevel="0" collapsed="false">
      <c r="A117" s="54" t="str">
        <f aca="false">Conso_energie_usage!$B$33</f>
        <v>Eclairage</v>
      </c>
      <c r="B117" s="54" t="str">
        <f aca="false">Conso_energie_usage!$C$33</f>
        <v>Gaz</v>
      </c>
      <c r="C117" s="54" t="n">
        <f aca="false">Conso_energie_usage!$D$33</f>
        <v>0</v>
      </c>
      <c r="D117" s="54" t="n">
        <f aca="false">Conso_energie_usage!$E$33</f>
        <v>0</v>
      </c>
      <c r="E117" s="54" t="n">
        <f aca="false">Conso_energie_usage!$F$33</f>
        <v>0</v>
      </c>
      <c r="F117" s="54" t="n">
        <f aca="false">Conso_energie_usage!$G$33</f>
        <v>0</v>
      </c>
      <c r="G117" s="54" t="n">
        <f aca="false">Conso_energie_usage!$H$33</f>
        <v>0</v>
      </c>
      <c r="H117" s="54" t="n">
        <f aca="false">Conso_energie_usage!$I$33</f>
        <v>0</v>
      </c>
    </row>
    <row r="118" customFormat="false" ht="13.4" hidden="false" customHeight="false" outlineLevel="0" collapsed="false">
      <c r="A118" s="54" t="str">
        <f aca="false">Conso_energie_usage!$B$34</f>
        <v>Eclairage</v>
      </c>
      <c r="B118" s="54" t="str">
        <f aca="false">Conso_energie_usage!$C$34</f>
        <v>Fioul</v>
      </c>
      <c r="C118" s="54" t="n">
        <f aca="false">Conso_energie_usage!$D$34</f>
        <v>0</v>
      </c>
      <c r="D118" s="54" t="n">
        <f aca="false">Conso_energie_usage!$E$34</f>
        <v>0</v>
      </c>
      <c r="E118" s="54" t="n">
        <f aca="false">Conso_energie_usage!$F$34</f>
        <v>0</v>
      </c>
      <c r="F118" s="54" t="n">
        <f aca="false">Conso_energie_usage!$G$34</f>
        <v>0</v>
      </c>
      <c r="G118" s="54" t="n">
        <f aca="false">Conso_energie_usage!$H$34</f>
        <v>0</v>
      </c>
      <c r="H118" s="54" t="n">
        <f aca="false">Conso_energie_usage!$I$34</f>
        <v>0</v>
      </c>
    </row>
    <row r="119" customFormat="false" ht="13.4" hidden="false" customHeight="false" outlineLevel="0" collapsed="false">
      <c r="A119" s="54" t="str">
        <f aca="false">Conso_energie_usage!$B$35</f>
        <v>Eclairage</v>
      </c>
      <c r="B119" s="54" t="str">
        <f aca="false">Conso_energie_usage!$C$35</f>
        <v>Urbain</v>
      </c>
      <c r="C119" s="54" t="n">
        <f aca="false">Conso_energie_usage!$D$35</f>
        <v>0</v>
      </c>
      <c r="D119" s="54" t="n">
        <f aca="false">Conso_energie_usage!$E$35</f>
        <v>0</v>
      </c>
      <c r="E119" s="54" t="n">
        <f aca="false">Conso_energie_usage!$F$35</f>
        <v>0</v>
      </c>
      <c r="F119" s="54" t="n">
        <f aca="false">Conso_energie_usage!$G$35</f>
        <v>0</v>
      </c>
      <c r="G119" s="54" t="n">
        <f aca="false">Conso_energie_usage!$H$35</f>
        <v>0</v>
      </c>
      <c r="H119" s="54" t="n">
        <f aca="false">Conso_energie_usage!$I$35</f>
        <v>0</v>
      </c>
    </row>
    <row r="120" customFormat="false" ht="13.4" hidden="false" customHeight="false" outlineLevel="0" collapsed="false">
      <c r="A120" s="54" t="str">
        <f aca="false">Conso_energie_usage!$B$36</f>
        <v>Eclairage</v>
      </c>
      <c r="B120" s="54" t="str">
        <f aca="false">Conso_energie_usage!$C$36</f>
        <v>Autres</v>
      </c>
      <c r="C120" s="54" t="n">
        <f aca="false">Conso_energie_usage!$D$36</f>
        <v>0</v>
      </c>
      <c r="D120" s="54" t="n">
        <f aca="false">Conso_energie_usage!$E$36</f>
        <v>0</v>
      </c>
      <c r="E120" s="54" t="n">
        <f aca="false">Conso_energie_usage!$F$36</f>
        <v>0</v>
      </c>
      <c r="F120" s="54" t="n">
        <f aca="false">Conso_energie_usage!$G$36</f>
        <v>0</v>
      </c>
      <c r="G120" s="54" t="n">
        <f aca="false">Conso_energie_usage!$H$36</f>
        <v>0</v>
      </c>
      <c r="H120" s="54" t="n">
        <f aca="false">Conso_energie_usage!$I$36</f>
        <v>0</v>
      </c>
    </row>
    <row r="121" customFormat="false" ht="13.4" hidden="false" customHeight="false" outlineLevel="0" collapsed="false">
      <c r="A121" s="54" t="str">
        <f aca="false">Conso_energie_usage!$B$37</f>
        <v>ECS</v>
      </c>
      <c r="B121" s="54" t="str">
        <f aca="false">Conso_energie_usage!$C$37</f>
        <v>Electricité</v>
      </c>
      <c r="C121" s="54" t="n">
        <f aca="false">Conso_energie_usage!$D$37</f>
        <v>6.0209807896891</v>
      </c>
      <c r="D121" s="54" t="n">
        <f aca="false">Conso_energie_usage!$E$37</f>
        <v>7.9811704777701</v>
      </c>
      <c r="E121" s="54" t="n">
        <f aca="false">Conso_energie_usage!$F$37</f>
        <v>8.9106427991979</v>
      </c>
      <c r="F121" s="54" t="n">
        <f aca="false">Conso_energie_usage!$G$37</f>
        <v>8.7539402744876</v>
      </c>
      <c r="G121" s="54" t="n">
        <f aca="false">Conso_energie_usage!$H$37</f>
        <v>8.2713484054055</v>
      </c>
      <c r="H121" s="54" t="n">
        <f aca="false">Conso_energie_usage!$I$37</f>
        <v>0</v>
      </c>
    </row>
    <row r="122" customFormat="false" ht="13.4" hidden="false" customHeight="false" outlineLevel="0" collapsed="false">
      <c r="A122" s="54" t="str">
        <f aca="false">Conso_energie_usage!$B$38</f>
        <v>ECS</v>
      </c>
      <c r="B122" s="54" t="str">
        <f aca="false">Conso_energie_usage!$C$38</f>
        <v>Gaz</v>
      </c>
      <c r="C122" s="54" t="n">
        <f aca="false">Conso_energie_usage!$D$38</f>
        <v>10.0079276468595</v>
      </c>
      <c r="D122" s="54" t="n">
        <f aca="false">Conso_energie_usage!$E$38</f>
        <v>8.0421226086564</v>
      </c>
      <c r="E122" s="54" t="n">
        <f aca="false">Conso_energie_usage!$F$38</f>
        <v>6.2199653168495</v>
      </c>
      <c r="F122" s="54" t="n">
        <f aca="false">Conso_energie_usage!$G$38</f>
        <v>4.5565658145499</v>
      </c>
      <c r="G122" s="54" t="n">
        <f aca="false">Conso_energie_usage!$H$38</f>
        <v>3.6378950235821</v>
      </c>
      <c r="H122" s="54" t="n">
        <f aca="false">Conso_energie_usage!$I$38</f>
        <v>0</v>
      </c>
    </row>
    <row r="123" customFormat="false" ht="13.4" hidden="false" customHeight="false" outlineLevel="0" collapsed="false">
      <c r="A123" s="54" t="str">
        <f aca="false">Conso_energie_usage!$B$39</f>
        <v>ECS</v>
      </c>
      <c r="B123" s="54" t="str">
        <f aca="false">Conso_energie_usage!$C$39</f>
        <v>Fioul</v>
      </c>
      <c r="C123" s="54" t="n">
        <f aca="false">Conso_energie_usage!$D$39</f>
        <v>3.7356450938281</v>
      </c>
      <c r="D123" s="54" t="n">
        <f aca="false">Conso_energie_usage!$E$39</f>
        <v>2.3840661307587</v>
      </c>
      <c r="E123" s="54" t="n">
        <f aca="false">Conso_energie_usage!$F$39</f>
        <v>1.2074809755338</v>
      </c>
      <c r="F123" s="54" t="n">
        <f aca="false">Conso_energie_usage!$G$39</f>
        <v>0.3075994711934</v>
      </c>
      <c r="G123" s="54" t="n">
        <f aca="false">Conso_energie_usage!$H$39</f>
        <v>0.1938420183008</v>
      </c>
      <c r="H123" s="54" t="n">
        <f aca="false">Conso_energie_usage!$I$39</f>
        <v>0</v>
      </c>
    </row>
    <row r="124" customFormat="false" ht="13.4" hidden="false" customHeight="false" outlineLevel="0" collapsed="false">
      <c r="A124" s="54" t="str">
        <f aca="false">Conso_energie_usage!$B$40</f>
        <v>ECS</v>
      </c>
      <c r="B124" s="54" t="str">
        <f aca="false">Conso_energie_usage!$C$40</f>
        <v>Urbain</v>
      </c>
      <c r="C124" s="54" t="n">
        <f aca="false">Conso_energie_usage!$D$40</f>
        <v>1.1816864709462</v>
      </c>
      <c r="D124" s="54" t="n">
        <f aca="false">Conso_energie_usage!$E$40</f>
        <v>1.2370323236909</v>
      </c>
      <c r="E124" s="54" t="n">
        <f aca="false">Conso_energie_usage!$F$40</f>
        <v>1.2328988563717</v>
      </c>
      <c r="F124" s="54" t="n">
        <f aca="false">Conso_energie_usage!$G$40</f>
        <v>1.1979007307096</v>
      </c>
      <c r="G124" s="54" t="n">
        <f aca="false">Conso_energie_usage!$H$40</f>
        <v>1.1385039431122</v>
      </c>
      <c r="H124" s="54" t="n">
        <f aca="false">Conso_energie_usage!$I$40</f>
        <v>0</v>
      </c>
    </row>
    <row r="125" customFormat="false" ht="13.4" hidden="false" customHeight="false" outlineLevel="0" collapsed="false">
      <c r="A125" s="54" t="str">
        <f aca="false">Conso_energie_usage!$B$41</f>
        <v>ECS</v>
      </c>
      <c r="B125" s="54" t="str">
        <f aca="false">Conso_energie_usage!$C$41</f>
        <v>Autres</v>
      </c>
      <c r="C125" s="54" t="n">
        <f aca="false">Conso_energie_usage!$D$41</f>
        <v>0.7709914297352</v>
      </c>
      <c r="D125" s="54" t="n">
        <f aca="false">Conso_energie_usage!$E$41</f>
        <v>2.0656268324679</v>
      </c>
      <c r="E125" s="54" t="n">
        <f aca="false">Conso_energie_usage!$F$41</f>
        <v>2.9998057165892</v>
      </c>
      <c r="F125" s="54" t="n">
        <f aca="false">Conso_energie_usage!$G$41</f>
        <v>3.6774629359728</v>
      </c>
      <c r="G125" s="54" t="n">
        <f aca="false">Conso_energie_usage!$H$41</f>
        <v>3.7479244433807</v>
      </c>
      <c r="H125" s="54" t="n">
        <f aca="false">Conso_energie_usage!$I$41</f>
        <v>0</v>
      </c>
    </row>
    <row r="126" customFormat="false" ht="13.4" hidden="false" customHeight="false" outlineLevel="0" collapsed="false">
      <c r="A126" s="54" t="str">
        <f aca="false">Conso_energie_usage!$B$42</f>
        <v>Froid_alimentaire</v>
      </c>
      <c r="B126" s="54" t="str">
        <f aca="false">Conso_energie_usage!$C$42</f>
        <v>Electricité</v>
      </c>
      <c r="C126" s="54" t="n">
        <f aca="false">Conso_energie_usage!$D$42</f>
        <v>7.8370158116684</v>
      </c>
      <c r="D126" s="54" t="n">
        <f aca="false">Conso_energie_usage!$E$42</f>
        <v>7.6079977446449</v>
      </c>
      <c r="E126" s="54" t="n">
        <f aca="false">Conso_energie_usage!$F$42</f>
        <v>7.3344476343761</v>
      </c>
      <c r="F126" s="54" t="n">
        <f aca="false">Conso_energie_usage!$G$42</f>
        <v>6.9438435999849</v>
      </c>
      <c r="G126" s="54" t="n">
        <f aca="false">Conso_energie_usage!$H$42</f>
        <v>6.5873030292183</v>
      </c>
      <c r="H126" s="54" t="n">
        <f aca="false">Conso_energie_usage!$I$42</f>
        <v>0</v>
      </c>
    </row>
    <row r="127" customFormat="false" ht="13.4" hidden="false" customHeight="false" outlineLevel="0" collapsed="false">
      <c r="A127" s="54" t="str">
        <f aca="false">Conso_energie_usage!$B$43</f>
        <v>Froid_alimentaire</v>
      </c>
      <c r="B127" s="54" t="str">
        <f aca="false">Conso_energie_usage!$C$43</f>
        <v>Gaz</v>
      </c>
      <c r="C127" s="54" t="n">
        <f aca="false">Conso_energie_usage!$D$43</f>
        <v>0</v>
      </c>
      <c r="D127" s="54" t="n">
        <f aca="false">Conso_energie_usage!$E$43</f>
        <v>0</v>
      </c>
      <c r="E127" s="54" t="n">
        <f aca="false">Conso_energie_usage!$F$43</f>
        <v>0</v>
      </c>
      <c r="F127" s="54" t="n">
        <f aca="false">Conso_energie_usage!$G$43</f>
        <v>0</v>
      </c>
      <c r="G127" s="54" t="n">
        <f aca="false">Conso_energie_usage!$H$43</f>
        <v>0</v>
      </c>
      <c r="H127" s="54" t="n">
        <f aca="false">Conso_energie_usage!$I$43</f>
        <v>0</v>
      </c>
    </row>
    <row r="128" customFormat="false" ht="13.4" hidden="false" customHeight="false" outlineLevel="0" collapsed="false">
      <c r="A128" s="54" t="str">
        <f aca="false">Conso_energie_usage!$B$44</f>
        <v>Froid_alimentaire</v>
      </c>
      <c r="B128" s="54" t="str">
        <f aca="false">Conso_energie_usage!$C$44</f>
        <v>Fioul</v>
      </c>
      <c r="C128" s="54" t="n">
        <f aca="false">Conso_energie_usage!$D$44</f>
        <v>0</v>
      </c>
      <c r="D128" s="54" t="n">
        <f aca="false">Conso_energie_usage!$E$44</f>
        <v>0</v>
      </c>
      <c r="E128" s="54" t="n">
        <f aca="false">Conso_energie_usage!$F$44</f>
        <v>0</v>
      </c>
      <c r="F128" s="54" t="n">
        <f aca="false">Conso_energie_usage!$G$44</f>
        <v>0</v>
      </c>
      <c r="G128" s="54" t="n">
        <f aca="false">Conso_energie_usage!$H$44</f>
        <v>0</v>
      </c>
      <c r="H128" s="54" t="n">
        <f aca="false">Conso_energie_usage!$I$44</f>
        <v>0</v>
      </c>
    </row>
    <row r="129" customFormat="false" ht="13.4" hidden="false" customHeight="false" outlineLevel="0" collapsed="false">
      <c r="A129" s="54" t="str">
        <f aca="false">Conso_energie_usage!$B$45</f>
        <v>Froid_alimentaire</v>
      </c>
      <c r="B129" s="54" t="str">
        <f aca="false">Conso_energie_usage!$C$45</f>
        <v>Urbain</v>
      </c>
      <c r="C129" s="54" t="n">
        <f aca="false">Conso_energie_usage!$D$45</f>
        <v>0</v>
      </c>
      <c r="D129" s="54" t="n">
        <f aca="false">Conso_energie_usage!$E$45</f>
        <v>0</v>
      </c>
      <c r="E129" s="54" t="n">
        <f aca="false">Conso_energie_usage!$F$45</f>
        <v>0</v>
      </c>
      <c r="F129" s="54" t="n">
        <f aca="false">Conso_energie_usage!$G$45</f>
        <v>0</v>
      </c>
      <c r="G129" s="54" t="n">
        <f aca="false">Conso_energie_usage!$H$45</f>
        <v>0</v>
      </c>
      <c r="H129" s="54" t="n">
        <f aca="false">Conso_energie_usage!$I$45</f>
        <v>0</v>
      </c>
    </row>
    <row r="130" customFormat="false" ht="13.4" hidden="false" customHeight="false" outlineLevel="0" collapsed="false">
      <c r="A130" s="54" t="str">
        <f aca="false">Conso_energie_usage!$B$46</f>
        <v>Froid_alimentaire</v>
      </c>
      <c r="B130" s="54" t="str">
        <f aca="false">Conso_energie_usage!$C$46</f>
        <v>Autres</v>
      </c>
      <c r="C130" s="54" t="n">
        <f aca="false">Conso_energie_usage!$D$46</f>
        <v>0</v>
      </c>
      <c r="D130" s="54" t="n">
        <f aca="false">Conso_energie_usage!$E$46</f>
        <v>0</v>
      </c>
      <c r="E130" s="54" t="n">
        <f aca="false">Conso_energie_usage!$F$46</f>
        <v>0</v>
      </c>
      <c r="F130" s="54" t="n">
        <f aca="false">Conso_energie_usage!$G$46</f>
        <v>0</v>
      </c>
      <c r="G130" s="54" t="n">
        <f aca="false">Conso_energie_usage!$H$46</f>
        <v>0</v>
      </c>
      <c r="H130" s="54" t="n">
        <f aca="false">Conso_energie_usage!$I$46</f>
        <v>0</v>
      </c>
    </row>
    <row r="131" customFormat="false" ht="13.4" hidden="false" customHeight="false" outlineLevel="0" collapsed="false">
      <c r="A131" s="54" t="str">
        <f aca="false">Conso_energie_usage!$B$47</f>
        <v>Process</v>
      </c>
      <c r="B131" s="54" t="str">
        <f aca="false">Conso_energie_usage!$C$47</f>
        <v>Electricité</v>
      </c>
      <c r="C131" s="54" t="n">
        <f aca="false">Conso_energie_usage!$D$47</f>
        <v>4.0699795790205</v>
      </c>
      <c r="D131" s="54" t="n">
        <f aca="false">Conso_energie_usage!$E$47</f>
        <v>4.2312854683671</v>
      </c>
      <c r="E131" s="54" t="n">
        <f aca="false">Conso_energie_usage!$F$47</f>
        <v>4.3512088925403</v>
      </c>
      <c r="F131" s="54" t="n">
        <f aca="false">Conso_energie_usage!$G$47</f>
        <v>4.2659974504006</v>
      </c>
      <c r="G131" s="54" t="n">
        <f aca="false">Conso_energie_usage!$H$47</f>
        <v>4.1864181566256</v>
      </c>
      <c r="H131" s="54" t="n">
        <f aca="false">Conso_energie_usage!$I$47</f>
        <v>0</v>
      </c>
    </row>
    <row r="132" customFormat="false" ht="13.4" hidden="false" customHeight="false" outlineLevel="0" collapsed="false">
      <c r="A132" s="54" t="str">
        <f aca="false">Conso_energie_usage!$B$48</f>
        <v>Process</v>
      </c>
      <c r="B132" s="54" t="str">
        <f aca="false">Conso_energie_usage!$C$48</f>
        <v>Gaz</v>
      </c>
      <c r="C132" s="54" t="n">
        <f aca="false">Conso_energie_usage!$D$48</f>
        <v>0</v>
      </c>
      <c r="D132" s="54" t="n">
        <f aca="false">Conso_energie_usage!$E$48</f>
        <v>0</v>
      </c>
      <c r="E132" s="54" t="n">
        <f aca="false">Conso_energie_usage!$F$48</f>
        <v>0</v>
      </c>
      <c r="F132" s="54" t="n">
        <f aca="false">Conso_energie_usage!$G$48</f>
        <v>0</v>
      </c>
      <c r="G132" s="54" t="n">
        <f aca="false">Conso_energie_usage!$H$48</f>
        <v>0</v>
      </c>
      <c r="H132" s="54" t="n">
        <f aca="false">Conso_energie_usage!$I$48</f>
        <v>0</v>
      </c>
    </row>
    <row r="133" customFormat="false" ht="13.4" hidden="false" customHeight="false" outlineLevel="0" collapsed="false">
      <c r="A133" s="54" t="str">
        <f aca="false">Conso_energie_usage!$B$49</f>
        <v>Process</v>
      </c>
      <c r="B133" s="54" t="str">
        <f aca="false">Conso_energie_usage!$C$49</f>
        <v>Fioul</v>
      </c>
      <c r="C133" s="54" t="n">
        <f aca="false">Conso_energie_usage!$D$49</f>
        <v>0</v>
      </c>
      <c r="D133" s="54" t="n">
        <f aca="false">Conso_energie_usage!$E$49</f>
        <v>0</v>
      </c>
      <c r="E133" s="54" t="n">
        <f aca="false">Conso_energie_usage!$F$49</f>
        <v>0</v>
      </c>
      <c r="F133" s="54" t="n">
        <f aca="false">Conso_energie_usage!$G$49</f>
        <v>0</v>
      </c>
      <c r="G133" s="54" t="n">
        <f aca="false">Conso_energie_usage!$H$49</f>
        <v>0</v>
      </c>
      <c r="H133" s="54" t="n">
        <f aca="false">Conso_energie_usage!$I$49</f>
        <v>0</v>
      </c>
    </row>
    <row r="134" customFormat="false" ht="13.4" hidden="false" customHeight="false" outlineLevel="0" collapsed="false">
      <c r="A134" s="54" t="str">
        <f aca="false">Conso_energie_usage!$B$50</f>
        <v>Process</v>
      </c>
      <c r="B134" s="54" t="str">
        <f aca="false">Conso_energie_usage!$C$50</f>
        <v>Urbain</v>
      </c>
      <c r="C134" s="54" t="n">
        <f aca="false">Conso_energie_usage!$D$50</f>
        <v>0</v>
      </c>
      <c r="D134" s="54" t="n">
        <f aca="false">Conso_energie_usage!$E$50</f>
        <v>0</v>
      </c>
      <c r="E134" s="54" t="n">
        <f aca="false">Conso_energie_usage!$F$50</f>
        <v>0</v>
      </c>
      <c r="F134" s="54" t="n">
        <f aca="false">Conso_energie_usage!$G$50</f>
        <v>0</v>
      </c>
      <c r="G134" s="54" t="n">
        <f aca="false">Conso_energie_usage!$H$50</f>
        <v>0</v>
      </c>
      <c r="H134" s="54" t="n">
        <f aca="false">Conso_energie_usage!$I$50</f>
        <v>0</v>
      </c>
    </row>
    <row r="135" customFormat="false" ht="13.4" hidden="false" customHeight="false" outlineLevel="0" collapsed="false">
      <c r="A135" s="54" t="str">
        <f aca="false">Conso_energie_usage!$B$51</f>
        <v>Process</v>
      </c>
      <c r="B135" s="54" t="str">
        <f aca="false">Conso_energie_usage!$C$51</f>
        <v>Autres</v>
      </c>
      <c r="C135" s="54" t="n">
        <f aca="false">Conso_energie_usage!$D$51</f>
        <v>0</v>
      </c>
      <c r="D135" s="54" t="n">
        <f aca="false">Conso_energie_usage!$E$51</f>
        <v>0</v>
      </c>
      <c r="E135" s="54" t="n">
        <f aca="false">Conso_energie_usage!$F$51</f>
        <v>0</v>
      </c>
      <c r="F135" s="54" t="n">
        <f aca="false">Conso_energie_usage!$G$51</f>
        <v>0</v>
      </c>
      <c r="G135" s="54" t="n">
        <f aca="false">Conso_energie_usage!$H$51</f>
        <v>0</v>
      </c>
      <c r="H135" s="54" t="n">
        <f aca="false">Conso_energie_usage!$I$51</f>
        <v>0</v>
      </c>
    </row>
    <row r="136" customFormat="false" ht="13.4" hidden="false" customHeight="false" outlineLevel="0" collapsed="false">
      <c r="A136" s="54" t="str">
        <f aca="false">Conso_energie_usage!$B$52</f>
        <v>Ventilation</v>
      </c>
      <c r="B136" s="54" t="str">
        <f aca="false">Conso_energie_usage!$C$52</f>
        <v>Electricité</v>
      </c>
      <c r="C136" s="54" t="n">
        <f aca="false">Conso_energie_usage!$D$52</f>
        <v>6.5991087150315</v>
      </c>
      <c r="D136" s="54" t="n">
        <f aca="false">Conso_energie_usage!$E$52</f>
        <v>6.9632758327638</v>
      </c>
      <c r="E136" s="54" t="n">
        <f aca="false">Conso_energie_usage!$F$52</f>
        <v>7.243723059075</v>
      </c>
      <c r="F136" s="54" t="n">
        <f aca="false">Conso_energie_usage!$G$52</f>
        <v>7.4459002970779</v>
      </c>
      <c r="G136" s="54" t="n">
        <f aca="false">Conso_energie_usage!$H$52</f>
        <v>7.693445506808</v>
      </c>
      <c r="H136" s="54" t="n">
        <f aca="false">Conso_energie_usage!$I$52</f>
        <v>0</v>
      </c>
    </row>
    <row r="137" customFormat="false" ht="13.4" hidden="false" customHeight="false" outlineLevel="0" collapsed="false">
      <c r="A137" s="54" t="str">
        <f aca="false">Conso_energie_usage!$B$53</f>
        <v>Ventilation</v>
      </c>
      <c r="B137" s="54" t="str">
        <f aca="false">Conso_energie_usage!$C$53</f>
        <v>Gaz</v>
      </c>
      <c r="C137" s="54" t="n">
        <f aca="false">Conso_energie_usage!$D$53</f>
        <v>0</v>
      </c>
      <c r="D137" s="54" t="n">
        <f aca="false">Conso_energie_usage!$E$53</f>
        <v>0</v>
      </c>
      <c r="E137" s="54" t="n">
        <f aca="false">Conso_energie_usage!$F$53</f>
        <v>0</v>
      </c>
      <c r="F137" s="54" t="n">
        <f aca="false">Conso_energie_usage!$G$53</f>
        <v>0</v>
      </c>
      <c r="G137" s="54" t="n">
        <f aca="false">Conso_energie_usage!$H$53</f>
        <v>0</v>
      </c>
      <c r="H137" s="54" t="n">
        <f aca="false">Conso_energie_usage!$I$53</f>
        <v>0</v>
      </c>
    </row>
    <row r="138" customFormat="false" ht="13.4" hidden="false" customHeight="false" outlineLevel="0" collapsed="false">
      <c r="A138" s="54" t="str">
        <f aca="false">Conso_energie_usage!$B$54</f>
        <v>Ventilation</v>
      </c>
      <c r="B138" s="54" t="str">
        <f aca="false">Conso_energie_usage!$C$54</f>
        <v>Fioul</v>
      </c>
      <c r="C138" s="54" t="n">
        <f aca="false">Conso_energie_usage!$D$54</f>
        <v>0</v>
      </c>
      <c r="D138" s="54" t="n">
        <f aca="false">Conso_energie_usage!$E$54</f>
        <v>0</v>
      </c>
      <c r="E138" s="54" t="n">
        <f aca="false">Conso_energie_usage!$F$54</f>
        <v>0</v>
      </c>
      <c r="F138" s="54" t="n">
        <f aca="false">Conso_energie_usage!$G$54</f>
        <v>0</v>
      </c>
      <c r="G138" s="54" t="n">
        <f aca="false">Conso_energie_usage!$H$54</f>
        <v>0</v>
      </c>
      <c r="H138" s="54" t="n">
        <f aca="false">Conso_energie_usage!$I$54</f>
        <v>0</v>
      </c>
    </row>
    <row r="139" customFormat="false" ht="13.4" hidden="false" customHeight="false" outlineLevel="0" collapsed="false">
      <c r="A139" s="54" t="str">
        <f aca="false">Conso_energie_usage!$B$55</f>
        <v>Ventilation</v>
      </c>
      <c r="B139" s="54" t="str">
        <f aca="false">Conso_energie_usage!$C$55</f>
        <v>Urbain</v>
      </c>
      <c r="C139" s="54" t="n">
        <f aca="false">Conso_energie_usage!$D$55</f>
        <v>0</v>
      </c>
      <c r="D139" s="54" t="n">
        <f aca="false">Conso_energie_usage!$E$55</f>
        <v>0</v>
      </c>
      <c r="E139" s="54" t="n">
        <f aca="false">Conso_energie_usage!$F$55</f>
        <v>0</v>
      </c>
      <c r="F139" s="54" t="n">
        <f aca="false">Conso_energie_usage!$G$55</f>
        <v>0</v>
      </c>
      <c r="G139" s="54" t="n">
        <f aca="false">Conso_energie_usage!$H$55</f>
        <v>0</v>
      </c>
      <c r="H139" s="54" t="n">
        <f aca="false">Conso_energie_usage!$I$55</f>
        <v>0</v>
      </c>
    </row>
    <row r="140" customFormat="false" ht="13.4" hidden="false" customHeight="false" outlineLevel="0" collapsed="false">
      <c r="A140" s="54" t="str">
        <f aca="false">Conso_energie_usage!$B$56</f>
        <v>Ventilation</v>
      </c>
      <c r="B140" s="54" t="str">
        <f aca="false">Conso_energie_usage!$C$56</f>
        <v>Autres</v>
      </c>
      <c r="C140" s="54" t="n">
        <f aca="false">Conso_energie_usage!$D$56</f>
        <v>0</v>
      </c>
      <c r="D140" s="54" t="n">
        <f aca="false">Conso_energie_usage!$E$56</f>
        <v>0</v>
      </c>
      <c r="E140" s="54" t="n">
        <f aca="false">Conso_energie_usage!$F$56</f>
        <v>0</v>
      </c>
      <c r="F140" s="54" t="n">
        <f aca="false">Conso_energie_usage!$G$56</f>
        <v>0</v>
      </c>
      <c r="G140" s="54" t="n">
        <f aca="false">Conso_energie_usage!$H$56</f>
        <v>0</v>
      </c>
      <c r="H140" s="54" t="n">
        <f aca="false">Conso_energie_usage!$I$56</f>
        <v>0</v>
      </c>
    </row>
    <row r="141" customFormat="false" ht="12.8" hidden="false" customHeight="false" outlineLevel="0" collapsed="false">
      <c r="C141" s="0" t="n">
        <f aca="false">SUM(C86:C140)</f>
        <v>225.21373085553</v>
      </c>
      <c r="D141" s="0" t="n">
        <f aca="false">SUM(D86:D140)</f>
        <v>223.258929557159</v>
      </c>
      <c r="E141" s="0" t="n">
        <f aca="false">SUM(E86:E140)</f>
        <v>208.588235384186</v>
      </c>
      <c r="F141" s="0" t="n">
        <f aca="false">SUM(F86:F140)</f>
        <v>187.43411118327</v>
      </c>
      <c r="G141" s="0" t="n">
        <f aca="false">SUM(G86:G140)</f>
        <v>166.679165701744</v>
      </c>
      <c r="H141" s="0" t="n">
        <f aca="false">SUM(H86:H140)</f>
        <v>0</v>
      </c>
    </row>
    <row r="144" customFormat="false" ht="12.8" hidden="false" customHeight="false" outlineLevel="0" collapsed="false">
      <c r="A144" s="55" t="s">
        <v>140</v>
      </c>
    </row>
    <row r="145" customFormat="false" ht="12.8" hidden="false" customHeight="false" outlineLevel="0" collapsed="false">
      <c r="B145" s="0" t="str">
        <f aca="false">Conso_chauff_syst_energie!$C$28</f>
        <v>ENERGIE</v>
      </c>
      <c r="C145" s="0" t="str">
        <f aca="false">Conso_chauff_syst_energie!$D$28</f>
        <v>2010</v>
      </c>
      <c r="D145" s="0" t="str">
        <f aca="false">Conso_chauff_syst_energie!$E$28</f>
        <v>2015</v>
      </c>
      <c r="E145" s="0" t="str">
        <f aca="false">Conso_chauff_syst_energie!$F$28</f>
        <v>2020</v>
      </c>
      <c r="F145" s="0" t="str">
        <f aca="false">Conso_chauff_syst_energie!$G$28</f>
        <v>2025</v>
      </c>
      <c r="G145" s="0" t="str">
        <f aca="false">Conso_chauff_syst_energie!$H$28</f>
        <v>2030</v>
      </c>
      <c r="H145" s="0" t="str">
        <f aca="false">Conso_chauff_syst_energie!$I$28</f>
        <v>2050</v>
      </c>
    </row>
    <row r="146" customFormat="false" ht="12.8" hidden="false" customHeight="false" outlineLevel="0" collapsed="false">
      <c r="A146" s="0" t="str">
        <f aca="false">Conso_chauff_syst_energie!$B$29</f>
        <v>PAC/DRV/Rooftop</v>
      </c>
      <c r="C146" s="13" t="n">
        <f aca="false">Conso_chauff_syst_energie!$D$29</f>
        <v>4.1637964998982</v>
      </c>
      <c r="D146" s="13" t="n">
        <f aca="false">Conso_chauff_syst_energie!$E$29</f>
        <v>5.2870368800138</v>
      </c>
      <c r="E146" s="13" t="n">
        <f aca="false">Conso_chauff_syst_energie!$F$29</f>
        <v>6.0629275876555</v>
      </c>
      <c r="F146" s="13" t="n">
        <f aca="false">Conso_chauff_syst_energie!$G$29</f>
        <v>7.2991183071072</v>
      </c>
      <c r="G146" s="13" t="n">
        <f aca="false">Conso_chauff_syst_energie!$H$29</f>
        <v>8.9009644409987</v>
      </c>
      <c r="H146" s="14" t="n">
        <f aca="false">Conso_chauff_syst_energie!$I$29</f>
        <v>0</v>
      </c>
    </row>
    <row r="147" customFormat="false" ht="12.8" hidden="false" customHeight="false" outlineLevel="0" collapsed="false">
      <c r="A147" s="0" t="str">
        <f aca="false">Conso_chauff_syst_energie!$B$30</f>
        <v>Electrique Joule</v>
      </c>
      <c r="C147" s="13" t="n">
        <f aca="false">Conso_chauff_syst_energie!$D$30</f>
        <v>13.8826567131125</v>
      </c>
      <c r="D147" s="13" t="n">
        <f aca="false">Conso_chauff_syst_energie!$E$30</f>
        <v>12.5519328150197</v>
      </c>
      <c r="E147" s="13" t="n">
        <f aca="false">Conso_chauff_syst_energie!$F$30</f>
        <v>10.3651077723404</v>
      </c>
      <c r="F147" s="13" t="n">
        <f aca="false">Conso_chauff_syst_energie!$G$30</f>
        <v>8.8928485873103</v>
      </c>
      <c r="G147" s="13" t="n">
        <f aca="false">Conso_chauff_syst_energie!$H$30</f>
        <v>7.7696913693357</v>
      </c>
      <c r="H147" s="13" t="n">
        <f aca="false">Conso_chauff_syst_energie!$I$30</f>
        <v>0</v>
      </c>
    </row>
    <row r="148" customFormat="false" ht="12.8" hidden="false" customHeight="false" outlineLevel="0" collapsed="false">
      <c r="A148" s="0" t="str">
        <f aca="false">Conso_chauff_syst_energie!$B$31</f>
        <v>Electricité</v>
      </c>
      <c r="C148" s="13" t="n">
        <f aca="false">Conso_chauff_syst_energie!$D$31</f>
        <v>18.0464532130107</v>
      </c>
      <c r="D148" s="13" t="n">
        <f aca="false">Conso_chauff_syst_energie!$E$31</f>
        <v>17.8389696950335</v>
      </c>
      <c r="E148" s="13" t="n">
        <f aca="false">Conso_chauff_syst_energie!$F$31</f>
        <v>16.4280353599959</v>
      </c>
      <c r="F148" s="13" t="n">
        <f aca="false">Conso_chauff_syst_energie!$G$31</f>
        <v>16.1919668944175</v>
      </c>
      <c r="G148" s="13" t="n">
        <f aca="false">Conso_chauff_syst_energie!$H$31</f>
        <v>16.6706558103344</v>
      </c>
      <c r="H148" s="13" t="n">
        <f aca="false">Conso_chauff_syst_energie!$I$31</f>
        <v>0</v>
      </c>
    </row>
    <row r="150" customFormat="false" ht="12.8" hidden="false" customHeight="false" outlineLevel="0" collapsed="false">
      <c r="A150" s="0" t="str">
        <f aca="false">Conso_chauff_syst_energie!$B$33</f>
        <v>Chaleur environnement</v>
      </c>
      <c r="C150" s="17" t="n">
        <f aca="false">Conso_chauff_syst_energie!$D$33</f>
        <v>8.9536835766572</v>
      </c>
      <c r="D150" s="17" t="n">
        <f aca="false">Conso_chauff_syst_energie!$E$33</f>
        <v>9.879186651653</v>
      </c>
      <c r="E150" s="17" t="n">
        <f aca="false">Conso_chauff_syst_energie!$F$33</f>
        <v>12.3329019237583</v>
      </c>
      <c r="F150" s="17" t="n">
        <f aca="false">Conso_chauff_syst_energie!$G$33</f>
        <v>15.2412871935154</v>
      </c>
      <c r="G150" s="17" t="n">
        <f aca="false">Conso_chauff_syst_energie!$H$33</f>
        <v>16.5059496911781</v>
      </c>
      <c r="H150" s="17" t="e">
        <f aca="false">Conso_chauff_syst_energie!$I$33</f>
        <v>#DIV/0!</v>
      </c>
    </row>
    <row r="155" customFormat="false" ht="12.8" hidden="false" customHeight="false" outlineLevel="0" collapsed="false">
      <c r="A155" s="56" t="s">
        <v>141</v>
      </c>
      <c r="C155" s="0" t="n">
        <f aca="false">RDT_ECS!$F$46</f>
        <v>2009</v>
      </c>
      <c r="D155" s="0" t="n">
        <f aca="false">RDT_ECS!$G$46</f>
        <v>2015</v>
      </c>
      <c r="E155" s="0" t="n">
        <f aca="false">RDT_ECS!$H$46</f>
        <v>2020</v>
      </c>
      <c r="F155" s="0" t="n">
        <f aca="false">RDT_ECS!$I$46</f>
        <v>2025</v>
      </c>
      <c r="G155" s="0" t="n">
        <f aca="false">RDT_ECS!$J$46</f>
        <v>2030</v>
      </c>
      <c r="H155" s="0" t="n">
        <f aca="false">RDT_ECS!$K$46</f>
        <v>2050</v>
      </c>
    </row>
    <row r="156" customFormat="false" ht="12.8" hidden="false" customHeight="false" outlineLevel="0" collapsed="false">
      <c r="B156" s="0" t="str">
        <f aca="false">RDT_ECS!$E$47</f>
        <v>CONSO CET</v>
      </c>
      <c r="C156" s="17" t="n">
        <f aca="false">RDT_ECS!$F$47</f>
        <v>0.478870228666206</v>
      </c>
      <c r="D156" s="17" t="n">
        <f aca="false">RDT_ECS!$G$47</f>
        <v>1.20293677789172</v>
      </c>
      <c r="E156" s="17" t="n">
        <f aca="false">RDT_ECS!$H$47</f>
        <v>2.10094566587702</v>
      </c>
      <c r="F156" s="17" t="n">
        <f aca="false">RDT_ECS!$I$47</f>
        <v>3.3085393621622</v>
      </c>
      <c r="G156" s="17" t="n">
        <f aca="false">RDT_ECS!$J$47</f>
        <v>1.86782254691405</v>
      </c>
      <c r="H156" s="17" t="n">
        <f aca="false">RDT_ECS!$K$47</f>
        <v>1.86782254691405</v>
      </c>
    </row>
    <row r="157" customFormat="false" ht="12.8" hidden="false" customHeight="false" outlineLevel="0" collapsed="false">
      <c r="B157" s="0" t="str">
        <f aca="false">RDT_ECS!$E$48</f>
        <v>CONSO ECS classique</v>
      </c>
      <c r="C157" s="17" t="n">
        <f aca="false">RDT_ECS!$F$48</f>
        <v>7.5023002491039</v>
      </c>
      <c r="D157" s="17" t="n">
        <f aca="false">RDT_ECS!$G$48</f>
        <v>7.70770602130618</v>
      </c>
      <c r="E157" s="17" t="n">
        <f aca="false">RDT_ECS!$H$48</f>
        <v>6.65299460861058</v>
      </c>
      <c r="F157" s="17" t="n">
        <f aca="false">RDT_ECS!$I$48</f>
        <v>4.9628090432433</v>
      </c>
      <c r="G157" s="17" t="n">
        <f aca="false">RDT_ECS!$J$48</f>
        <v>1.86782254691405</v>
      </c>
      <c r="H157" s="17" t="n">
        <f aca="false">RDT_ECS!$K$48</f>
        <v>0.0596016532689676</v>
      </c>
    </row>
    <row r="159" customFormat="false" ht="12.8" hidden="false" customHeight="false" outlineLevel="0" collapsed="false">
      <c r="B159" s="0" t="str">
        <f aca="false">RDT_ECS!$E$50</f>
        <v>Chaleur environnement</v>
      </c>
      <c r="C159" s="17" t="n">
        <f aca="false">RDT_ECS!$F$50</f>
        <v>0.718305342999309</v>
      </c>
      <c r="D159" s="17" t="n">
        <f aca="false">RDT_ECS!$G$50</f>
        <v>1.80440516683757</v>
      </c>
      <c r="E159" s="17" t="n">
        <f aca="false">RDT_ECS!$H$50</f>
        <v>3.15141849881554</v>
      </c>
      <c r="F159" s="17" t="n">
        <f aca="false">RDT_ECS!$I$50</f>
        <v>4.9628090432433</v>
      </c>
      <c r="G159" s="17" t="n">
        <f aca="false">RDT_ECS!$J$50</f>
        <v>2.80173382037107</v>
      </c>
      <c r="H159" s="17" t="n">
        <f aca="false">RDT_ECS!$K$50</f>
        <v>2.80173382037107</v>
      </c>
    </row>
    <row r="162" customFormat="false" ht="12.8" hidden="false" customHeight="false" outlineLevel="0" collapsed="false">
      <c r="A162" s="55" t="s">
        <v>21</v>
      </c>
      <c r="C162" s="0" t="str">
        <f aca="false">RDT_CLIM!$B$10</f>
        <v>2009</v>
      </c>
      <c r="D162" s="0" t="str">
        <f aca="false">RDT_CLIM!$C$10</f>
        <v>2015</v>
      </c>
      <c r="E162" s="0" t="str">
        <f aca="false">RDT_CLIM!$D$10</f>
        <v>2020</v>
      </c>
      <c r="F162" s="0" t="str">
        <f aca="false">RDT_CLIM!$E$10</f>
        <v>2025</v>
      </c>
      <c r="G162" s="0" t="str">
        <f aca="false">RDT_CLIM!$F$10</f>
        <v>2030</v>
      </c>
      <c r="H162" s="0" t="str">
        <f aca="false">RDT_CLIM!$G$10</f>
        <v>2050</v>
      </c>
    </row>
    <row r="163" customFormat="false" ht="12.8" hidden="false" customHeight="false" outlineLevel="0" collapsed="false">
      <c r="B163" s="0" t="str">
        <f aca="false">RDT_CLIM!$A$11</f>
        <v>Conso climatisation PAC/DRV/Rooftop</v>
      </c>
      <c r="C163" s="0" t="n">
        <f aca="false">RDT_CLIM!$B$11</f>
        <v>5.4238186881371</v>
      </c>
      <c r="D163" s="0" t="n">
        <f aca="false">RDT_CLIM!$C$11</f>
        <v>5.4238186881371</v>
      </c>
      <c r="E163" s="0" t="n">
        <f aca="false">RDT_CLIM!$D$11</f>
        <v>6.1479590357897</v>
      </c>
      <c r="F163" s="0" t="n">
        <f aca="false">RDT_CLIM!$E$11</f>
        <v>6.0004875317442</v>
      </c>
      <c r="G163" s="0" t="n">
        <f aca="false">RDT_CLIM!$F$11</f>
        <v>6.085662312087</v>
      </c>
      <c r="H163" s="0" t="n">
        <f aca="false">RDT_CLIM!$G$11</f>
        <v>6.6131701342645</v>
      </c>
    </row>
    <row r="164" customFormat="false" ht="12.8" hidden="false" customHeight="false" outlineLevel="0" collapsed="false">
      <c r="B164" s="0" t="str">
        <f aca="false">RDT_CLIM!$A$12</f>
        <v>RDT climatisation</v>
      </c>
      <c r="C164" s="0" t="n">
        <f aca="false">RDT_CLIM!$B$12</f>
        <v>3.05790913979661</v>
      </c>
      <c r="D164" s="0" t="n">
        <f aca="false">RDT_CLIM!$C$12</f>
        <v>3.20209413418073</v>
      </c>
      <c r="E164" s="0" t="n">
        <f aca="false">RDT_CLIM!$D$12</f>
        <v>3.47485798008809</v>
      </c>
      <c r="F164" s="0" t="n">
        <f aca="false">RDT_CLIM!$E$12</f>
        <v>3.47485798008809</v>
      </c>
      <c r="G164" s="0" t="n">
        <f aca="false">RDT_CLIM!$F$12</f>
        <v>4.08533768434378</v>
      </c>
      <c r="H164" s="0" t="n">
        <f aca="false">RDT_CLIM!$G$12</f>
        <v>4.71008352888066</v>
      </c>
    </row>
    <row r="165" customFormat="false" ht="12.8" hidden="false" customHeight="false" outlineLevel="0" collapsed="false">
      <c r="B165" s="0" t="str">
        <f aca="false">RDT_CLIM!$A$13</f>
        <v>Chaleur environnement</v>
      </c>
      <c r="C165" s="0" t="n">
        <f aca="false">RDT_CLIM!$B$13</f>
        <v>11.161726050917</v>
      </c>
      <c r="D165" s="0" t="n">
        <f aca="false">RDT_CLIM!$C$13</f>
        <v>11.9437593180065</v>
      </c>
      <c r="E165" s="0" t="n">
        <f aca="false">RDT_CLIM!$D$13</f>
        <v>15.2153254809788</v>
      </c>
      <c r="F165" s="0" t="n">
        <f aca="false">RDT_CLIM!$E$13</f>
        <v>14.8503544523562</v>
      </c>
      <c r="G165" s="0" t="n">
        <f aca="false">RDT_CLIM!$F$13</f>
        <v>18.7763232656727</v>
      </c>
      <c r="H165" s="0" t="n">
        <f aca="false">RDT_CLIM!$G$13</f>
        <v>24.5354135888202</v>
      </c>
    </row>
    <row r="167" customFormat="false" ht="12.8" hidden="false" customHeight="false" outlineLevel="0" collapsed="false">
      <c r="B167" s="0" t="s">
        <v>142</v>
      </c>
      <c r="C167" s="0" t="n">
        <f aca="false">$C$150+$C$159+$C$165</f>
        <v>20.8337149705735</v>
      </c>
      <c r="D167" s="0" t="n">
        <f aca="false">$D$150+$D$159+$D$165</f>
        <v>23.6273511364971</v>
      </c>
      <c r="E167" s="0" t="n">
        <f aca="false">$E$150+$E$159+$E$165</f>
        <v>30.6996459035526</v>
      </c>
      <c r="F167" s="0" t="n">
        <f aca="false">$F$150+$F$159+$F$165</f>
        <v>35.0544506891149</v>
      </c>
      <c r="G167" s="0" t="n">
        <f aca="false">$G$150+$G$159+$G$165</f>
        <v>38.0840067772219</v>
      </c>
      <c r="H167" s="0" t="e">
        <f aca="false">$H$150+$H$159+$H$165</f>
        <v>#DIV/0!</v>
      </c>
    </row>
    <row r="169" customFormat="false" ht="12.8" hidden="false" customHeight="false" outlineLevel="0" collapsed="false">
      <c r="B169" s="0" t="s">
        <v>119</v>
      </c>
      <c r="C169" s="0" t="n">
        <f aca="false">C167+C141</f>
        <v>246.047445826103</v>
      </c>
      <c r="D169" s="0" t="n">
        <f aca="false">D167+D141</f>
        <v>246.886280693656</v>
      </c>
      <c r="E169" s="0" t="n">
        <f aca="false">E167+E141</f>
        <v>239.287881287739</v>
      </c>
      <c r="F169" s="0" t="n">
        <f aca="false">F167+F141</f>
        <v>222.488561872385</v>
      </c>
      <c r="G169" s="0" t="n">
        <f aca="false">G167+G141</f>
        <v>204.763172478965</v>
      </c>
      <c r="H169" s="0" t="e">
        <f aca="false">H167+H141</f>
        <v>#DIV/0!</v>
      </c>
    </row>
  </sheetData>
  <mergeCells count="5">
    <mergeCell ref="A1:K1"/>
    <mergeCell ref="A17:K17"/>
    <mergeCell ref="A32:K32"/>
    <mergeCell ref="A47:K47"/>
    <mergeCell ref="A62:K6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343" zoomScaleNormal="343" zoomScalePageLayoutView="100" workbookViewId="0">
      <selection pane="topLeft" activeCell="C14" activeCellId="0" sqref="C14"/>
    </sheetView>
  </sheetViews>
  <sheetFormatPr defaultRowHeight="12.8"/>
  <cols>
    <col collapsed="false" hidden="false" max="1025" min="1" style="0" width="11.5204081632653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25</TotalTime>
  <Application>LibreOffice/4.3.7.2$Windows_x86 LibreOffice_project/8a35821d8636a03b8bf4e15b48f59794652c68ba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2017-10-17T14:55:55Z</dcterms:created>
  <dc:creator>Apache POI</dc:creator>
  <dc:language>fr-FR</dc:language>
  <dcterms:modified xsi:type="dcterms:W3CDTF">2018-06-01T13:41:14Z</dcterms:modified>
  <cp:revision>41</cp:revision>
</cp:coreProperties>
</file>