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showInkAnnotation="0"/>
  <mc:AlternateContent xmlns:mc="http://schemas.openxmlformats.org/markup-compatibility/2006">
    <mc:Choice Requires="x15">
      <x15ac:absPath xmlns:x15ac="http://schemas.microsoft.com/office/spreadsheetml/2010/11/ac" url="/Users/abdullahalawad/Dropbox (MIT)/CCES/2017/Energy/Regional trade/UC&amp;ED/Dispa-SET/PycharmProjects/UC/Database/RawData/Fuel/"/>
    </mc:Choice>
  </mc:AlternateContent>
  <xr:revisionPtr revIDLastSave="0" documentId="13_ncr:1_{B8FA75A1-6713-5745-8521-D236B5D44CA2}" xr6:coauthVersionLast="43" xr6:coauthVersionMax="43" xr10:uidLastSave="{00000000-0000-0000-0000-000000000000}"/>
  <bookViews>
    <workbookView xWindow="0" yWindow="720" windowWidth="28800" windowHeight="16740" tabRatio="500" activeTab="1" xr2:uid="{00000000-000D-0000-FFFF-FFFF00000000}"/>
  </bookViews>
  <sheets>
    <sheet name="Fuel_Prices" sheetId="1" r:id="rId1"/>
    <sheet name="GCC" sheetId="3" r:id="rId2"/>
    <sheet name="Info" sheetId="2" r:id="rId3"/>
  </sheets>
  <externalReferences>
    <externalReference r:id="rId4"/>
  </externalReferences>
  <definedNames>
    <definedName name="enr">[1]Buses!$W$3:$W$4</definedName>
    <definedName name="line">[1]SVC!#REF!</definedName>
    <definedName name="LineType">[1]SVC!$AE$4:$AE$4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52" i="3" l="1"/>
  <c r="G55" i="3"/>
  <c r="G54" i="3"/>
  <c r="G53" i="3"/>
  <c r="G52" i="3"/>
  <c r="F55" i="3"/>
  <c r="F54" i="3"/>
  <c r="F53" i="3"/>
  <c r="F52" i="3"/>
  <c r="E55" i="3"/>
  <c r="E54" i="3"/>
  <c r="E53" i="3"/>
  <c r="E52" i="3"/>
  <c r="D55" i="3"/>
  <c r="D54" i="3"/>
  <c r="D53" i="3"/>
  <c r="D52" i="3"/>
  <c r="C55" i="3"/>
  <c r="C54" i="3"/>
  <c r="C53" i="3"/>
  <c r="C52" i="3"/>
  <c r="C5" i="3"/>
  <c r="B59" i="3" l="1"/>
  <c r="D43" i="3" l="1"/>
  <c r="C43" i="3"/>
  <c r="D42" i="3"/>
  <c r="C42" i="3"/>
  <c r="D41" i="3"/>
  <c r="C41" i="3"/>
  <c r="D40" i="3"/>
  <c r="C40" i="3"/>
  <c r="D36" i="3"/>
  <c r="C36" i="3"/>
  <c r="D35" i="3"/>
  <c r="C35" i="3"/>
  <c r="D34" i="3"/>
  <c r="C34" i="3"/>
  <c r="D33" i="3"/>
  <c r="C33" i="3"/>
  <c r="D29" i="3"/>
  <c r="C29" i="3"/>
  <c r="D28" i="3"/>
  <c r="C28" i="3"/>
  <c r="D27" i="3"/>
  <c r="C27" i="3"/>
  <c r="D26" i="3"/>
  <c r="C26" i="3"/>
  <c r="D22" i="3"/>
  <c r="C22" i="3"/>
  <c r="D21" i="3"/>
  <c r="C21" i="3"/>
  <c r="D20" i="3"/>
  <c r="C20" i="3"/>
  <c r="D19" i="3"/>
  <c r="C19" i="3"/>
  <c r="D15" i="3"/>
  <c r="C15" i="3"/>
  <c r="D14" i="3"/>
  <c r="C14" i="3"/>
  <c r="D13" i="3"/>
  <c r="C13" i="3"/>
  <c r="D12" i="3"/>
  <c r="C12" i="3"/>
  <c r="D8" i="3"/>
  <c r="C8" i="3"/>
  <c r="B55" i="3" s="1"/>
  <c r="D7" i="3"/>
  <c r="C7" i="3"/>
  <c r="B54" i="3" s="1"/>
  <c r="D6" i="3"/>
  <c r="C6" i="3"/>
  <c r="B53" i="3" s="1"/>
  <c r="D5" i="3"/>
  <c r="B52" i="3"/>
  <c r="H8" i="3"/>
  <c r="G8" i="3"/>
  <c r="H55" i="3" s="1"/>
  <c r="B63" i="3" s="1"/>
  <c r="H7" i="3"/>
  <c r="G7" i="3"/>
  <c r="H54" i="3" s="1"/>
  <c r="B62" i="3" s="1"/>
  <c r="O6" i="3"/>
  <c r="H6" i="3"/>
  <c r="G6" i="3"/>
  <c r="H53" i="3" s="1"/>
  <c r="B61" i="3" s="1"/>
  <c r="O5" i="3"/>
  <c r="H5" i="3"/>
  <c r="G5" i="3"/>
  <c r="B60" i="3" s="1"/>
  <c r="L21" i="1" l="1"/>
  <c r="O21" i="1" s="1"/>
  <c r="L17" i="1"/>
  <c r="B46" i="1"/>
  <c r="I8" i="3" s="1"/>
  <c r="I6" i="3" l="1"/>
  <c r="E19" i="3"/>
  <c r="E41" i="3"/>
  <c r="E22" i="3"/>
  <c r="E8" i="3"/>
  <c r="E40" i="3"/>
  <c r="E12" i="3"/>
  <c r="E36" i="3"/>
  <c r="E20" i="3"/>
  <c r="E6" i="3"/>
  <c r="E43" i="3"/>
  <c r="E33" i="3"/>
  <c r="E5" i="3"/>
  <c r="E34" i="3"/>
  <c r="E15" i="3"/>
  <c r="L20" i="1"/>
  <c r="O20" i="1" s="1"/>
  <c r="E35" i="3"/>
  <c r="E21" i="3"/>
  <c r="E7" i="3"/>
  <c r="E42" i="3"/>
  <c r="E28" i="3"/>
  <c r="E14" i="3"/>
  <c r="E27" i="3"/>
  <c r="E26" i="3"/>
  <c r="I7" i="3"/>
  <c r="E29" i="3"/>
  <c r="E13" i="3"/>
  <c r="I5" i="3"/>
  <c r="L16" i="1"/>
  <c r="O16" i="1" s="1"/>
  <c r="E5" i="1"/>
  <c r="E6" i="1"/>
  <c r="E7" i="1"/>
  <c r="E8" i="1"/>
  <c r="D6" i="1"/>
  <c r="D7" i="1"/>
  <c r="D8" i="1"/>
  <c r="D5" i="1"/>
  <c r="O17" i="1"/>
  <c r="G16" i="1" l="1"/>
  <c r="O6" i="1"/>
  <c r="O5" i="1"/>
  <c r="G15" i="1"/>
  <c r="G14" i="1"/>
  <c r="G13" i="1"/>
  <c r="D16" i="1" l="1"/>
  <c r="D14" i="1"/>
  <c r="H15" i="1"/>
  <c r="H13" i="1"/>
  <c r="H14" i="1"/>
  <c r="H16" i="1"/>
  <c r="D13" i="1"/>
  <c r="D15" i="1"/>
</calcChain>
</file>

<file path=xl/sharedStrings.xml><?xml version="1.0" encoding="utf-8"?>
<sst xmlns="http://schemas.openxmlformats.org/spreadsheetml/2006/main" count="234" uniqueCount="80">
  <si>
    <t>International</t>
  </si>
  <si>
    <t>Fuel</t>
  </si>
  <si>
    <t>Price</t>
  </si>
  <si>
    <t>USD/Mcal</t>
  </si>
  <si>
    <t>SAR/MMBTU</t>
  </si>
  <si>
    <t>USD/MMBTU</t>
  </si>
  <si>
    <t>GAS</t>
  </si>
  <si>
    <t>CRUDE</t>
  </si>
  <si>
    <t>USD/barrel</t>
  </si>
  <si>
    <t>DIESEL</t>
  </si>
  <si>
    <t>HFO</t>
  </si>
  <si>
    <t>Conversions</t>
  </si>
  <si>
    <t>MMBTU</t>
  </si>
  <si>
    <t>equals</t>
  </si>
  <si>
    <t>kcal</t>
  </si>
  <si>
    <t>MJ</t>
  </si>
  <si>
    <t>Mcal</t>
  </si>
  <si>
    <t>BTU</t>
  </si>
  <si>
    <t>barrel</t>
  </si>
  <si>
    <t>Subsidized</t>
  </si>
  <si>
    <t>Comments - Alix</t>
  </si>
  <si>
    <t>Subsidized - KSA</t>
  </si>
  <si>
    <t>Price [$/MMBtu]</t>
  </si>
  <si>
    <t>Gas</t>
  </si>
  <si>
    <t>Diesel</t>
  </si>
  <si>
    <t>Crude</t>
  </si>
  <si>
    <t>Year</t>
  </si>
  <si>
    <t>Units</t>
  </si>
  <si>
    <t>Comments</t>
  </si>
  <si>
    <t>WTI Crude Oil</t>
  </si>
  <si>
    <t>dollars per barrel</t>
  </si>
  <si>
    <t>West Texas Intermediate.</t>
  </si>
  <si>
    <t>Brent Crude Oil</t>
  </si>
  <si>
    <t>Gasoline</t>
  </si>
  <si>
    <t>dollars per gallon</t>
  </si>
  <si>
    <t>U.S. Average regular pump price. </t>
  </si>
  <si>
    <t>U.S. On-highway retail.</t>
  </si>
  <si>
    <t>Heating Oil</t>
  </si>
  <si>
    <t>Natural Gas</t>
  </si>
  <si>
    <t>dollars per thousand cubic feet</t>
  </si>
  <si>
    <t>U.S. Residential average.</t>
  </si>
  <si>
    <t>Electricity</t>
  </si>
  <si>
    <t>cents per kilowatthour</t>
  </si>
  <si>
    <t>Siource #2</t>
  </si>
  <si>
    <t xml:space="preserve">Source #1 </t>
  </si>
  <si>
    <t xml:space="preserve">Source #3 </t>
  </si>
  <si>
    <t xml:space="preserve">Probably the best source to use? </t>
  </si>
  <si>
    <t>MWh</t>
  </si>
  <si>
    <t>EUR/barrel</t>
  </si>
  <si>
    <t>EUR/MWh</t>
  </si>
  <si>
    <t>$/barrel</t>
  </si>
  <si>
    <t>$/MWh</t>
  </si>
  <si>
    <t>Price [$/MWh]</t>
  </si>
  <si>
    <t>Price [$/barrel]</t>
  </si>
  <si>
    <t>OPEC Oil</t>
  </si>
  <si>
    <t>jan</t>
  </si>
  <si>
    <t>feb</t>
  </si>
  <si>
    <t>mar</t>
  </si>
  <si>
    <t>apr</t>
  </si>
  <si>
    <t>may</t>
  </si>
  <si>
    <t>jun</t>
  </si>
  <si>
    <t>jul</t>
  </si>
  <si>
    <t>aug</t>
  </si>
  <si>
    <t>sep</t>
  </si>
  <si>
    <t>oct</t>
  </si>
  <si>
    <t>nov</t>
  </si>
  <si>
    <t>dec</t>
  </si>
  <si>
    <t>Average</t>
  </si>
  <si>
    <t>EUR/USD</t>
  </si>
  <si>
    <t>OIL</t>
  </si>
  <si>
    <t>$/thousand cubic feet</t>
  </si>
  <si>
    <t>EUR/thousand cubic feet</t>
  </si>
  <si>
    <t>Thousand cubic feet of NG</t>
  </si>
  <si>
    <t>KSA</t>
  </si>
  <si>
    <t>QAT</t>
  </si>
  <si>
    <t>OMA</t>
  </si>
  <si>
    <t>UAE</t>
  </si>
  <si>
    <t>KUW</t>
  </si>
  <si>
    <t>BAH</t>
  </si>
  <si>
    <t>Price [EUR/MWh]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</si>
</sst>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9">
    <font>
      <sz val="11"/>
      <color theme="1"/>
      <name val="Calibri"/>
      <family val="2"/>
      <scheme val="minor"/>
    </font>
    <font>
      <sz val="12"/>
      <color theme="1"/>
      <name val="Calibri"/>
      <family val="2"/>
      <scheme val="minor"/>
    </font>
    <font>
      <sz val="11"/>
      <color theme="1"/>
      <name val="Calibri"/>
      <family val="2"/>
      <scheme val="minor"/>
    </font>
    <font>
      <sz val="11"/>
      <name val="Calibri"/>
      <family val="2"/>
      <scheme val="minor"/>
    </font>
    <font>
      <sz val="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2"/>
      <color theme="1"/>
      <name val="Calibri"/>
      <family val="2"/>
      <scheme val="minor"/>
    </font>
    <font>
      <b/>
      <sz val="12"/>
      <color rgb="FF333333"/>
      <name val="Calibri"/>
      <family val="2"/>
      <scheme val="minor"/>
    </font>
    <font>
      <i/>
      <sz val="12"/>
      <color rgb="FF333333"/>
      <name val="Calibri"/>
      <family val="2"/>
      <scheme val="minor"/>
    </font>
    <font>
      <sz val="12"/>
      <color rgb="FF333333"/>
      <name val="Calibri"/>
      <family val="2"/>
      <scheme val="minor"/>
    </font>
    <font>
      <sz val="11"/>
      <color rgb="FF000000"/>
      <name val="Calibri"/>
      <family val="2"/>
      <scheme val="minor"/>
    </font>
    <font>
      <sz val="12.1"/>
      <color rgb="FF333333"/>
      <name val="Inherit"/>
    </font>
    <font>
      <sz val="10"/>
      <color rgb="FF252C2F"/>
      <name val="Arial"/>
      <family val="2"/>
    </font>
  </fonts>
  <fills count="32">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9"/>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
      <patternFill patternType="solid">
        <fgColor theme="7"/>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5"/>
        <bgColor indexed="64"/>
      </patternFill>
    </fill>
  </fills>
  <borders count="3">
    <border>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s>
  <cellStyleXfs count="47">
    <xf numFmtId="0" fontId="0" fillId="0" borderId="0"/>
    <xf numFmtId="43" fontId="2" fillId="0" borderId="0" applyFont="0" applyFill="0" applyBorder="0" applyAlignment="0" applyProtection="0"/>
    <xf numFmtId="0" fontId="4" fillId="0" borderId="0"/>
    <xf numFmtId="0" fontId="4" fillId="0" borderId="0"/>
    <xf numFmtId="0" fontId="4" fillId="0" borderId="0"/>
    <xf numFmtId="0" fontId="4" fillId="0" borderId="0"/>
    <xf numFmtId="0" fontId="2" fillId="0" borderId="0"/>
    <xf numFmtId="0" fontId="1" fillId="0" borderId="0"/>
    <xf numFmtId="0" fontId="1" fillId="0" borderId="0"/>
    <xf numFmtId="4" fontId="5" fillId="5" borderId="1" applyNumberFormat="0" applyProtection="0">
      <alignment vertical="center"/>
    </xf>
    <xf numFmtId="4" fontId="6" fillId="6" borderId="1" applyNumberFormat="0" applyProtection="0">
      <alignment vertical="center"/>
    </xf>
    <xf numFmtId="4" fontId="5" fillId="6" borderId="1" applyNumberFormat="0" applyProtection="0">
      <alignment horizontal="left" vertical="center" indent="1"/>
    </xf>
    <xf numFmtId="0" fontId="5" fillId="6" borderId="1" applyNumberFormat="0" applyProtection="0">
      <alignment horizontal="left" vertical="top" indent="1"/>
    </xf>
    <xf numFmtId="4" fontId="5" fillId="7" borderId="0" applyNumberFormat="0" applyProtection="0">
      <alignment horizontal="left" vertical="center" indent="1"/>
    </xf>
    <xf numFmtId="4" fontId="7" fillId="8" borderId="1" applyNumberFormat="0" applyProtection="0">
      <alignment horizontal="right" vertical="center"/>
    </xf>
    <xf numFmtId="4" fontId="7" fillId="9" borderId="1" applyNumberFormat="0" applyProtection="0">
      <alignment horizontal="right" vertical="center"/>
    </xf>
    <xf numFmtId="4" fontId="7" fillId="10" borderId="1" applyNumberFormat="0" applyProtection="0">
      <alignment horizontal="right" vertical="center"/>
    </xf>
    <xf numFmtId="4" fontId="7" fillId="11" borderId="1" applyNumberFormat="0" applyProtection="0">
      <alignment horizontal="right" vertical="center"/>
    </xf>
    <xf numFmtId="4" fontId="7" fillId="12" borderId="1" applyNumberFormat="0" applyProtection="0">
      <alignment horizontal="right" vertical="center"/>
    </xf>
    <xf numFmtId="4" fontId="7" fillId="13" borderId="1" applyNumberFormat="0" applyProtection="0">
      <alignment horizontal="right" vertical="center"/>
    </xf>
    <xf numFmtId="4" fontId="7" fillId="14" borderId="1" applyNumberFormat="0" applyProtection="0">
      <alignment horizontal="right" vertical="center"/>
    </xf>
    <xf numFmtId="4" fontId="7" fillId="15" borderId="1" applyNumberFormat="0" applyProtection="0">
      <alignment horizontal="right" vertical="center"/>
    </xf>
    <xf numFmtId="4" fontId="7" fillId="16" borderId="1" applyNumberFormat="0" applyProtection="0">
      <alignment horizontal="right" vertical="center"/>
    </xf>
    <xf numFmtId="4" fontId="5" fillId="17" borderId="2" applyNumberFormat="0" applyProtection="0">
      <alignment horizontal="left" vertical="center" indent="1"/>
    </xf>
    <xf numFmtId="4" fontId="7" fillId="18" borderId="0" applyNumberFormat="0" applyProtection="0">
      <alignment horizontal="left" vertical="center" indent="1"/>
    </xf>
    <xf numFmtId="4" fontId="8" fillId="19" borderId="0" applyNumberFormat="0" applyProtection="0">
      <alignment horizontal="left" vertical="center" indent="1"/>
    </xf>
    <xf numFmtId="4" fontId="7" fillId="20" borderId="1" applyNumberFormat="0" applyProtection="0">
      <alignment horizontal="right" vertical="center"/>
    </xf>
    <xf numFmtId="4" fontId="7" fillId="18" borderId="0" applyNumberFormat="0" applyProtection="0">
      <alignment horizontal="left" vertical="center" indent="1"/>
    </xf>
    <xf numFmtId="4" fontId="7" fillId="7" borderId="0" applyNumberFormat="0" applyProtection="0">
      <alignment horizontal="left" vertical="center" indent="1"/>
    </xf>
    <xf numFmtId="0" fontId="4" fillId="19" borderId="1" applyNumberFormat="0" applyProtection="0">
      <alignment horizontal="left" vertical="center" indent="1"/>
    </xf>
    <xf numFmtId="0" fontId="4" fillId="19" borderId="1" applyNumberFormat="0" applyProtection="0">
      <alignment horizontal="left" vertical="top" indent="1"/>
    </xf>
    <xf numFmtId="0" fontId="4" fillId="7" borderId="1" applyNumberFormat="0" applyProtection="0">
      <alignment horizontal="left" vertical="center" indent="1"/>
    </xf>
    <xf numFmtId="0" fontId="4" fillId="7" borderId="1" applyNumberFormat="0" applyProtection="0">
      <alignment horizontal="left" vertical="top" indent="1"/>
    </xf>
    <xf numFmtId="0" fontId="4" fillId="21" borderId="1" applyNumberFormat="0" applyProtection="0">
      <alignment horizontal="left" vertical="center" indent="1"/>
    </xf>
    <xf numFmtId="0" fontId="4" fillId="21" borderId="1" applyNumberFormat="0" applyProtection="0">
      <alignment horizontal="left" vertical="top" indent="1"/>
    </xf>
    <xf numFmtId="0" fontId="4" fillId="22" borderId="1" applyNumberFormat="0" applyProtection="0">
      <alignment horizontal="left" vertical="center" indent="1"/>
    </xf>
    <xf numFmtId="0" fontId="4" fillId="22" borderId="1" applyNumberFormat="0" applyProtection="0">
      <alignment horizontal="left" vertical="top" indent="1"/>
    </xf>
    <xf numFmtId="4" fontId="7" fillId="23" borderId="1" applyNumberFormat="0" applyProtection="0">
      <alignment vertical="center"/>
    </xf>
    <xf numFmtId="4" fontId="9" fillId="23" borderId="1" applyNumberFormat="0" applyProtection="0">
      <alignment vertical="center"/>
    </xf>
    <xf numFmtId="4" fontId="7" fillId="23" borderId="1" applyNumberFormat="0" applyProtection="0">
      <alignment horizontal="left" vertical="center" indent="1"/>
    </xf>
    <xf numFmtId="0" fontId="7" fillId="23" borderId="1" applyNumberFormat="0" applyProtection="0">
      <alignment horizontal="left" vertical="top" indent="1"/>
    </xf>
    <xf numFmtId="4" fontId="7" fillId="18" borderId="1" applyNumberFormat="0" applyProtection="0">
      <alignment horizontal="right" vertical="center"/>
    </xf>
    <xf numFmtId="4" fontId="9" fillId="18" borderId="1" applyNumberFormat="0" applyProtection="0">
      <alignment horizontal="right" vertical="center"/>
    </xf>
    <xf numFmtId="4" fontId="7" fillId="20" borderId="1" applyNumberFormat="0" applyProtection="0">
      <alignment horizontal="left" vertical="center" indent="1"/>
    </xf>
    <xf numFmtId="0" fontId="7" fillId="7" borderId="1" applyNumberFormat="0" applyProtection="0">
      <alignment horizontal="left" vertical="top" indent="1"/>
    </xf>
    <xf numFmtId="4" fontId="10" fillId="24" borderId="0" applyNumberFormat="0" applyProtection="0">
      <alignment horizontal="left" vertical="center" indent="1"/>
    </xf>
    <xf numFmtId="4" fontId="11" fillId="18" borderId="1" applyNumberFormat="0" applyProtection="0">
      <alignment horizontal="right" vertical="center"/>
    </xf>
  </cellStyleXfs>
  <cellXfs count="25">
    <xf numFmtId="0" fontId="0" fillId="0" borderId="0" xfId="0"/>
    <xf numFmtId="0" fontId="0" fillId="2" borderId="0" xfId="0" applyFill="1"/>
    <xf numFmtId="0" fontId="0" fillId="3" borderId="0" xfId="0" applyFill="1"/>
    <xf numFmtId="164" fontId="0" fillId="0" borderId="0" xfId="0" applyNumberFormat="1"/>
    <xf numFmtId="0" fontId="0" fillId="0" borderId="0" xfId="0" applyFill="1"/>
    <xf numFmtId="0" fontId="0" fillId="4" borderId="0" xfId="0" applyFill="1"/>
    <xf numFmtId="0" fontId="0" fillId="25" borderId="0" xfId="0" applyFill="1"/>
    <xf numFmtId="0" fontId="13" fillId="26" borderId="0" xfId="0" applyFont="1" applyFill="1"/>
    <xf numFmtId="0" fontId="12" fillId="26" borderId="0" xfId="0" applyFont="1" applyFill="1"/>
    <xf numFmtId="0" fontId="13" fillId="0" borderId="0" xfId="0" applyFont="1"/>
    <xf numFmtId="0" fontId="14" fillId="0" borderId="0" xfId="0" applyFont="1"/>
    <xf numFmtId="0" fontId="15" fillId="0" borderId="0" xfId="0" applyFont="1" applyAlignment="1"/>
    <xf numFmtId="0" fontId="14" fillId="0" borderId="0" xfId="0" applyFont="1" applyAlignment="1"/>
    <xf numFmtId="0" fontId="16" fillId="0" borderId="0" xfId="0" applyFont="1"/>
    <xf numFmtId="0" fontId="15" fillId="0" borderId="0" xfId="0" applyFont="1"/>
    <xf numFmtId="0" fontId="0" fillId="27" borderId="0" xfId="0" applyFill="1"/>
    <xf numFmtId="0" fontId="3" fillId="28" borderId="0" xfId="0" applyFont="1" applyFill="1"/>
    <xf numFmtId="0" fontId="0" fillId="29" borderId="0" xfId="0" applyFill="1"/>
    <xf numFmtId="0" fontId="17" fillId="0" borderId="0" xfId="0" applyFont="1"/>
    <xf numFmtId="0" fontId="0" fillId="0" borderId="0" xfId="0" applyAlignment="1">
      <alignment horizontal="right"/>
    </xf>
    <xf numFmtId="0" fontId="0" fillId="30" borderId="0" xfId="0" applyFont="1" applyFill="1"/>
    <xf numFmtId="0" fontId="0" fillId="30" borderId="0" xfId="0" applyFill="1"/>
    <xf numFmtId="0" fontId="0" fillId="31" borderId="0" xfId="0" applyFill="1" applyAlignment="1">
      <alignment horizontal="left"/>
    </xf>
    <xf numFmtId="0" fontId="18" fillId="0" borderId="0" xfId="0" applyFont="1"/>
    <xf numFmtId="0" fontId="0" fillId="0" borderId="0" xfId="0" applyFill="1" applyAlignment="1"/>
  </cellXfs>
  <cellStyles count="47">
    <cellStyle name="Comma 2" xfId="1" xr:uid="{00000000-0005-0000-0000-000000000000}"/>
    <cellStyle name="Normal" xfId="0" builtinId="0"/>
    <cellStyle name="Normal 11" xfId="2" xr:uid="{00000000-0005-0000-0000-000002000000}"/>
    <cellStyle name="Normal 12" xfId="3" xr:uid="{00000000-0005-0000-0000-000003000000}"/>
    <cellStyle name="Normal 2" xfId="4" xr:uid="{00000000-0005-0000-0000-000004000000}"/>
    <cellStyle name="Normal 3" xfId="5" xr:uid="{00000000-0005-0000-0000-000005000000}"/>
    <cellStyle name="Normal 3 2" xfId="6" xr:uid="{00000000-0005-0000-0000-000006000000}"/>
    <cellStyle name="Normal 4" xfId="7" xr:uid="{00000000-0005-0000-0000-000007000000}"/>
    <cellStyle name="Normal 5" xfId="8" xr:uid="{00000000-0005-0000-0000-000008000000}"/>
    <cellStyle name="SAPBEXaggData" xfId="9" xr:uid="{00000000-0005-0000-0000-000009000000}"/>
    <cellStyle name="SAPBEXaggDataEmph" xfId="10" xr:uid="{00000000-0005-0000-0000-00000A000000}"/>
    <cellStyle name="SAPBEXaggItem" xfId="11" xr:uid="{00000000-0005-0000-0000-00000B000000}"/>
    <cellStyle name="SAPBEXaggItemX" xfId="12" xr:uid="{00000000-0005-0000-0000-00000C000000}"/>
    <cellStyle name="SAPBEXchaText" xfId="13" xr:uid="{00000000-0005-0000-0000-00000D000000}"/>
    <cellStyle name="SAPBEXexcBad7" xfId="14" xr:uid="{00000000-0005-0000-0000-00000E000000}"/>
    <cellStyle name="SAPBEXexcBad8" xfId="15" xr:uid="{00000000-0005-0000-0000-00000F000000}"/>
    <cellStyle name="SAPBEXexcBad9" xfId="16" xr:uid="{00000000-0005-0000-0000-000010000000}"/>
    <cellStyle name="SAPBEXexcCritical4" xfId="17" xr:uid="{00000000-0005-0000-0000-000011000000}"/>
    <cellStyle name="SAPBEXexcCritical5" xfId="18" xr:uid="{00000000-0005-0000-0000-000012000000}"/>
    <cellStyle name="SAPBEXexcCritical6" xfId="19" xr:uid="{00000000-0005-0000-0000-000013000000}"/>
    <cellStyle name="SAPBEXexcGood1" xfId="20" xr:uid="{00000000-0005-0000-0000-000014000000}"/>
    <cellStyle name="SAPBEXexcGood2" xfId="21" xr:uid="{00000000-0005-0000-0000-000015000000}"/>
    <cellStyle name="SAPBEXexcGood3" xfId="22" xr:uid="{00000000-0005-0000-0000-000016000000}"/>
    <cellStyle name="SAPBEXfilterDrill" xfId="23" xr:uid="{00000000-0005-0000-0000-000017000000}"/>
    <cellStyle name="SAPBEXfilterItem" xfId="24" xr:uid="{00000000-0005-0000-0000-000018000000}"/>
    <cellStyle name="SAPBEXfilterText" xfId="25" xr:uid="{00000000-0005-0000-0000-000019000000}"/>
    <cellStyle name="SAPBEXformats" xfId="26" xr:uid="{00000000-0005-0000-0000-00001A000000}"/>
    <cellStyle name="SAPBEXheaderItem" xfId="27" xr:uid="{00000000-0005-0000-0000-00001B000000}"/>
    <cellStyle name="SAPBEXheaderText" xfId="28" xr:uid="{00000000-0005-0000-0000-00001C000000}"/>
    <cellStyle name="SAPBEXHLevel0" xfId="29" xr:uid="{00000000-0005-0000-0000-00001D000000}"/>
    <cellStyle name="SAPBEXHLevel0X" xfId="30" xr:uid="{00000000-0005-0000-0000-00001E000000}"/>
    <cellStyle name="SAPBEXHLevel1" xfId="31" xr:uid="{00000000-0005-0000-0000-00001F000000}"/>
    <cellStyle name="SAPBEXHLevel1X" xfId="32" xr:uid="{00000000-0005-0000-0000-000020000000}"/>
    <cellStyle name="SAPBEXHLevel2" xfId="33" xr:uid="{00000000-0005-0000-0000-000021000000}"/>
    <cellStyle name="SAPBEXHLevel2X" xfId="34" xr:uid="{00000000-0005-0000-0000-000022000000}"/>
    <cellStyle name="SAPBEXHLevel3" xfId="35" xr:uid="{00000000-0005-0000-0000-000023000000}"/>
    <cellStyle name="SAPBEXHLevel3X" xfId="36" xr:uid="{00000000-0005-0000-0000-000024000000}"/>
    <cellStyle name="SAPBEXresData" xfId="37" xr:uid="{00000000-0005-0000-0000-000025000000}"/>
    <cellStyle name="SAPBEXresDataEmph" xfId="38" xr:uid="{00000000-0005-0000-0000-000026000000}"/>
    <cellStyle name="SAPBEXresItem" xfId="39" xr:uid="{00000000-0005-0000-0000-000027000000}"/>
    <cellStyle name="SAPBEXresItemX" xfId="40" xr:uid="{00000000-0005-0000-0000-000028000000}"/>
    <cellStyle name="SAPBEXstdData" xfId="41" xr:uid="{00000000-0005-0000-0000-000029000000}"/>
    <cellStyle name="SAPBEXstdDataEmph" xfId="42" xr:uid="{00000000-0005-0000-0000-00002A000000}"/>
    <cellStyle name="SAPBEXstdItem" xfId="43" xr:uid="{00000000-0005-0000-0000-00002B000000}"/>
    <cellStyle name="SAPBEXstdItemX" xfId="44" xr:uid="{00000000-0005-0000-0000-00002C000000}"/>
    <cellStyle name="SAPBEXtitle" xfId="45" xr:uid="{00000000-0005-0000-0000-00002D000000}"/>
    <cellStyle name="SAPBEXundefined" xfId="46" xr:uid="{00000000-0005-0000-0000-00002E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prices ($/MWh)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GCC!$A$52</c:f>
              <c:strCache>
                <c:ptCount val="1"/>
                <c:pt idx="0">
                  <c:v>HFO</c:v>
                </c:pt>
              </c:strCache>
            </c:strRef>
          </c:tx>
          <c:spPr>
            <a:solidFill>
              <a:schemeClr val="accent1"/>
            </a:solidFill>
            <a:ln>
              <a:noFill/>
            </a:ln>
            <a:effectLst/>
          </c:spPr>
          <c:invertIfNegative val="0"/>
          <c:cat>
            <c:multiLvlStrRef>
              <c:f>GCC!$B$50:$G$51</c:f>
              <c:multiLvlStrCache>
                <c:ptCount val="6"/>
                <c:lvl>
                  <c:pt idx="0">
                    <c:v>Subsidized</c:v>
                  </c:pt>
                  <c:pt idx="1">
                    <c:v>Subsidized</c:v>
                  </c:pt>
                  <c:pt idx="2">
                    <c:v>Subsidized</c:v>
                  </c:pt>
                  <c:pt idx="3">
                    <c:v>Subsidized</c:v>
                  </c:pt>
                  <c:pt idx="4">
                    <c:v>Subsidized</c:v>
                  </c:pt>
                  <c:pt idx="5">
                    <c:v>Subsidized</c:v>
                  </c:pt>
                </c:lvl>
                <c:lvl>
                  <c:pt idx="0">
                    <c:v>KSA</c:v>
                  </c:pt>
                  <c:pt idx="1">
                    <c:v>OMA</c:v>
                  </c:pt>
                  <c:pt idx="2">
                    <c:v>UAE</c:v>
                  </c:pt>
                  <c:pt idx="3">
                    <c:v>KUW</c:v>
                  </c:pt>
                  <c:pt idx="4">
                    <c:v>BAH</c:v>
                  </c:pt>
                  <c:pt idx="5">
                    <c:v>QAT</c:v>
                  </c:pt>
                </c:lvl>
              </c:multiLvlStrCache>
            </c:multiLvlStrRef>
          </c:cat>
          <c:val>
            <c:numRef>
              <c:f>GCC!$B$52:$G$52</c:f>
              <c:numCache>
                <c:formatCode>General</c:formatCode>
                <c:ptCount val="6"/>
                <c:pt idx="0">
                  <c:v>1.4660895754212278</c:v>
                </c:pt>
                <c:pt idx="1">
                  <c:v>1.4660895754212278</c:v>
                </c:pt>
                <c:pt idx="2">
                  <c:v>1.4660895754212278</c:v>
                </c:pt>
                <c:pt idx="3">
                  <c:v>1.4660895754212278</c:v>
                </c:pt>
                <c:pt idx="4">
                  <c:v>1.4660895754212278</c:v>
                </c:pt>
                <c:pt idx="5">
                  <c:v>1.4660895754212278</c:v>
                </c:pt>
              </c:numCache>
            </c:numRef>
          </c:val>
          <c:extLst>
            <c:ext xmlns:c16="http://schemas.microsoft.com/office/drawing/2014/chart" uri="{C3380CC4-5D6E-409C-BE32-E72D297353CC}">
              <c16:uniqueId val="{00000000-6D2C-374E-AFFF-C19A34CF3133}"/>
            </c:ext>
          </c:extLst>
        </c:ser>
        <c:ser>
          <c:idx val="1"/>
          <c:order val="1"/>
          <c:tx>
            <c:strRef>
              <c:f>GCC!$A$53</c:f>
              <c:strCache>
                <c:ptCount val="1"/>
                <c:pt idx="0">
                  <c:v>Gas</c:v>
                </c:pt>
              </c:strCache>
            </c:strRef>
          </c:tx>
          <c:spPr>
            <a:solidFill>
              <a:schemeClr val="accent2"/>
            </a:solidFill>
            <a:ln>
              <a:noFill/>
            </a:ln>
            <a:effectLst/>
          </c:spPr>
          <c:invertIfNegative val="0"/>
          <c:cat>
            <c:multiLvlStrRef>
              <c:f>GCC!$B$50:$G$51</c:f>
              <c:multiLvlStrCache>
                <c:ptCount val="6"/>
                <c:lvl>
                  <c:pt idx="0">
                    <c:v>Subsidized</c:v>
                  </c:pt>
                  <c:pt idx="1">
                    <c:v>Subsidized</c:v>
                  </c:pt>
                  <c:pt idx="2">
                    <c:v>Subsidized</c:v>
                  </c:pt>
                  <c:pt idx="3">
                    <c:v>Subsidized</c:v>
                  </c:pt>
                  <c:pt idx="4">
                    <c:v>Subsidized</c:v>
                  </c:pt>
                  <c:pt idx="5">
                    <c:v>Subsidized</c:v>
                  </c:pt>
                </c:lvl>
                <c:lvl>
                  <c:pt idx="0">
                    <c:v>KSA</c:v>
                  </c:pt>
                  <c:pt idx="1">
                    <c:v>OMA</c:v>
                  </c:pt>
                  <c:pt idx="2">
                    <c:v>UAE</c:v>
                  </c:pt>
                  <c:pt idx="3">
                    <c:v>KUW</c:v>
                  </c:pt>
                  <c:pt idx="4">
                    <c:v>BAH</c:v>
                  </c:pt>
                  <c:pt idx="5">
                    <c:v>QAT</c:v>
                  </c:pt>
                </c:lvl>
              </c:multiLvlStrCache>
            </c:multiLvlStrRef>
          </c:cat>
          <c:val>
            <c:numRef>
              <c:f>GCC!$B$53:$G$53</c:f>
              <c:numCache>
                <c:formatCode>General</c:formatCode>
                <c:ptCount val="6"/>
                <c:pt idx="0">
                  <c:v>2.5571329803858625</c:v>
                </c:pt>
                <c:pt idx="1">
                  <c:v>10.22853192154345</c:v>
                </c:pt>
                <c:pt idx="2">
                  <c:v>2.5571329803858625</c:v>
                </c:pt>
                <c:pt idx="3">
                  <c:v>5.1142659607717249</c:v>
                </c:pt>
                <c:pt idx="4">
                  <c:v>8.5237766012862082</c:v>
                </c:pt>
                <c:pt idx="5">
                  <c:v>2.5571329803858625</c:v>
                </c:pt>
              </c:numCache>
            </c:numRef>
          </c:val>
          <c:extLst>
            <c:ext xmlns:c16="http://schemas.microsoft.com/office/drawing/2014/chart" uri="{C3380CC4-5D6E-409C-BE32-E72D297353CC}">
              <c16:uniqueId val="{00000001-6D2C-374E-AFFF-C19A34CF3133}"/>
            </c:ext>
          </c:extLst>
        </c:ser>
        <c:ser>
          <c:idx val="2"/>
          <c:order val="2"/>
          <c:tx>
            <c:strRef>
              <c:f>GCC!$A$54</c:f>
              <c:strCache>
                <c:ptCount val="1"/>
                <c:pt idx="0">
                  <c:v>Diesel</c:v>
                </c:pt>
              </c:strCache>
            </c:strRef>
          </c:tx>
          <c:spPr>
            <a:solidFill>
              <a:schemeClr val="accent3"/>
            </a:solidFill>
            <a:ln>
              <a:noFill/>
            </a:ln>
            <a:effectLst/>
          </c:spPr>
          <c:invertIfNegative val="0"/>
          <c:cat>
            <c:multiLvlStrRef>
              <c:f>GCC!$B$50:$G$51</c:f>
              <c:multiLvlStrCache>
                <c:ptCount val="6"/>
                <c:lvl>
                  <c:pt idx="0">
                    <c:v>Subsidized</c:v>
                  </c:pt>
                  <c:pt idx="1">
                    <c:v>Subsidized</c:v>
                  </c:pt>
                  <c:pt idx="2">
                    <c:v>Subsidized</c:v>
                  </c:pt>
                  <c:pt idx="3">
                    <c:v>Subsidized</c:v>
                  </c:pt>
                  <c:pt idx="4">
                    <c:v>Subsidized</c:v>
                  </c:pt>
                  <c:pt idx="5">
                    <c:v>Subsidized</c:v>
                  </c:pt>
                </c:lvl>
                <c:lvl>
                  <c:pt idx="0">
                    <c:v>KSA</c:v>
                  </c:pt>
                  <c:pt idx="1">
                    <c:v>OMA</c:v>
                  </c:pt>
                  <c:pt idx="2">
                    <c:v>UAE</c:v>
                  </c:pt>
                  <c:pt idx="3">
                    <c:v>KUW</c:v>
                  </c:pt>
                  <c:pt idx="4">
                    <c:v>BAH</c:v>
                  </c:pt>
                  <c:pt idx="5">
                    <c:v>QAT</c:v>
                  </c:pt>
                </c:lvl>
              </c:multiLvlStrCache>
            </c:multiLvlStrRef>
          </c:cat>
          <c:val>
            <c:numRef>
              <c:f>GCC!$B$54:$G$54</c:f>
              <c:numCache>
                <c:formatCode>General</c:formatCode>
                <c:ptCount val="6"/>
                <c:pt idx="0">
                  <c:v>2.2843721291447041</c:v>
                </c:pt>
                <c:pt idx="1">
                  <c:v>2.2843721291447041</c:v>
                </c:pt>
                <c:pt idx="2">
                  <c:v>2.2843721291447041</c:v>
                </c:pt>
                <c:pt idx="3">
                  <c:v>2.2843721291447041</c:v>
                </c:pt>
                <c:pt idx="4">
                  <c:v>2.2843721291447041</c:v>
                </c:pt>
                <c:pt idx="5">
                  <c:v>2.2843721291447041</c:v>
                </c:pt>
              </c:numCache>
            </c:numRef>
          </c:val>
          <c:extLst>
            <c:ext xmlns:c16="http://schemas.microsoft.com/office/drawing/2014/chart" uri="{C3380CC4-5D6E-409C-BE32-E72D297353CC}">
              <c16:uniqueId val="{00000002-6D2C-374E-AFFF-C19A34CF3133}"/>
            </c:ext>
          </c:extLst>
        </c:ser>
        <c:ser>
          <c:idx val="3"/>
          <c:order val="3"/>
          <c:tx>
            <c:strRef>
              <c:f>GCC!$A$55</c:f>
              <c:strCache>
                <c:ptCount val="1"/>
                <c:pt idx="0">
                  <c:v>Crude</c:v>
                </c:pt>
              </c:strCache>
            </c:strRef>
          </c:tx>
          <c:spPr>
            <a:solidFill>
              <a:schemeClr val="accent4"/>
            </a:solidFill>
            <a:ln>
              <a:noFill/>
            </a:ln>
            <a:effectLst/>
          </c:spPr>
          <c:invertIfNegative val="0"/>
          <c:cat>
            <c:multiLvlStrRef>
              <c:f>GCC!$B$50:$G$51</c:f>
              <c:multiLvlStrCache>
                <c:ptCount val="6"/>
                <c:lvl>
                  <c:pt idx="0">
                    <c:v>Subsidized</c:v>
                  </c:pt>
                  <c:pt idx="1">
                    <c:v>Subsidized</c:v>
                  </c:pt>
                  <c:pt idx="2">
                    <c:v>Subsidized</c:v>
                  </c:pt>
                  <c:pt idx="3">
                    <c:v>Subsidized</c:v>
                  </c:pt>
                  <c:pt idx="4">
                    <c:v>Subsidized</c:v>
                  </c:pt>
                  <c:pt idx="5">
                    <c:v>Subsidized</c:v>
                  </c:pt>
                </c:lvl>
                <c:lvl>
                  <c:pt idx="0">
                    <c:v>KSA</c:v>
                  </c:pt>
                  <c:pt idx="1">
                    <c:v>OMA</c:v>
                  </c:pt>
                  <c:pt idx="2">
                    <c:v>UAE</c:v>
                  </c:pt>
                  <c:pt idx="3">
                    <c:v>KUW</c:v>
                  </c:pt>
                  <c:pt idx="4">
                    <c:v>BAH</c:v>
                  </c:pt>
                  <c:pt idx="5">
                    <c:v>QAT</c:v>
                  </c:pt>
                </c:lvl>
              </c:multiLvlStrCache>
            </c:multiLvlStrRef>
          </c:cat>
          <c:val>
            <c:numRef>
              <c:f>GCC!$B$55:$G$55</c:f>
              <c:numCache>
                <c:formatCode>General</c:formatCode>
                <c:ptCount val="6"/>
                <c:pt idx="0">
                  <c:v>2.4889427675755726</c:v>
                </c:pt>
                <c:pt idx="1">
                  <c:v>2.4889427675755726</c:v>
                </c:pt>
                <c:pt idx="2">
                  <c:v>2.4889427675755726</c:v>
                </c:pt>
                <c:pt idx="3">
                  <c:v>2.4889427675755726</c:v>
                </c:pt>
                <c:pt idx="4">
                  <c:v>2.4889427675755726</c:v>
                </c:pt>
                <c:pt idx="5">
                  <c:v>2.4889427675755726</c:v>
                </c:pt>
              </c:numCache>
            </c:numRef>
          </c:val>
          <c:extLst>
            <c:ext xmlns:c16="http://schemas.microsoft.com/office/drawing/2014/chart" uri="{C3380CC4-5D6E-409C-BE32-E72D297353CC}">
              <c16:uniqueId val="{00000003-6D2C-374E-AFFF-C19A34CF3133}"/>
            </c:ext>
          </c:extLst>
        </c:ser>
        <c:dLbls>
          <c:showLegendKey val="0"/>
          <c:showVal val="0"/>
          <c:showCatName val="0"/>
          <c:showSerName val="0"/>
          <c:showPercent val="0"/>
          <c:showBubbleSize val="0"/>
        </c:dLbls>
        <c:gapWidth val="219"/>
        <c:overlap val="-27"/>
        <c:axId val="45456671"/>
        <c:axId val="25715103"/>
      </c:barChart>
      <c:catAx>
        <c:axId val="4545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5103"/>
        <c:crosses val="autoZero"/>
        <c:auto val="1"/>
        <c:lblAlgn val="ctr"/>
        <c:lblOffset val="100"/>
        <c:noMultiLvlLbl val="0"/>
      </c:catAx>
      <c:valAx>
        <c:axId val="2571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6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International prices ($/MWh)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GCC!$B$59</c:f>
              <c:strCache>
                <c:ptCount val="1"/>
                <c:pt idx="0">
                  <c:v>International</c:v>
                </c:pt>
              </c:strCache>
            </c:strRef>
          </c:tx>
          <c:spPr>
            <a:solidFill>
              <a:schemeClr val="accent1"/>
            </a:solidFill>
            <a:ln>
              <a:noFill/>
            </a:ln>
            <a:effectLst/>
          </c:spPr>
          <c:invertIfNegative val="0"/>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2-EE10-F346-896B-18CBDE28123D}"/>
              </c:ext>
            </c:extLst>
          </c:dPt>
          <c:dPt>
            <c:idx val="2"/>
            <c:invertIfNegative val="0"/>
            <c:bubble3D val="0"/>
            <c:spPr>
              <a:solidFill>
                <a:schemeClr val="accent3"/>
              </a:solidFill>
              <a:ln>
                <a:solidFill>
                  <a:schemeClr val="accent3"/>
                </a:solidFill>
              </a:ln>
              <a:effectLst/>
            </c:spPr>
            <c:extLst>
              <c:ext xmlns:c16="http://schemas.microsoft.com/office/drawing/2014/chart" uri="{C3380CC4-5D6E-409C-BE32-E72D297353CC}">
                <c16:uniqueId val="{00000003-EE10-F346-896B-18CBDE28123D}"/>
              </c:ext>
            </c:extLst>
          </c:dPt>
          <c:dPt>
            <c:idx val="3"/>
            <c:invertIfNegative val="0"/>
            <c:bubble3D val="0"/>
            <c:spPr>
              <a:solidFill>
                <a:srgbClr val="FFC000"/>
              </a:solidFill>
              <a:ln>
                <a:solidFill>
                  <a:srgbClr val="FFC000"/>
                </a:solidFill>
              </a:ln>
              <a:effectLst/>
            </c:spPr>
            <c:extLst>
              <c:ext xmlns:c16="http://schemas.microsoft.com/office/drawing/2014/chart" uri="{C3380CC4-5D6E-409C-BE32-E72D297353CC}">
                <c16:uniqueId val="{00000004-EE10-F346-896B-18CBDE28123D}"/>
              </c:ext>
            </c:extLst>
          </c:dPt>
          <c:cat>
            <c:strRef>
              <c:f>GCC!$A$60:$A$63</c:f>
              <c:strCache>
                <c:ptCount val="4"/>
                <c:pt idx="0">
                  <c:v>HFO</c:v>
                </c:pt>
                <c:pt idx="1">
                  <c:v>Gas</c:v>
                </c:pt>
                <c:pt idx="2">
                  <c:v>Diesel</c:v>
                </c:pt>
                <c:pt idx="3">
                  <c:v>Crude</c:v>
                </c:pt>
              </c:strCache>
            </c:strRef>
          </c:cat>
          <c:val>
            <c:numRef>
              <c:f>GCC!$B$60:$B$63</c:f>
              <c:numCache>
                <c:formatCode>General</c:formatCode>
                <c:ptCount val="4"/>
                <c:pt idx="0">
                  <c:v>52.608749183138478</c:v>
                </c:pt>
                <c:pt idx="1">
                  <c:v>30.821976190250925</c:v>
                </c:pt>
                <c:pt idx="2">
                  <c:v>73.884095579948863</c:v>
                </c:pt>
                <c:pt idx="3">
                  <c:v>65.667174936308953</c:v>
                </c:pt>
              </c:numCache>
            </c:numRef>
          </c:val>
          <c:extLst>
            <c:ext xmlns:c16="http://schemas.microsoft.com/office/drawing/2014/chart" uri="{C3380CC4-5D6E-409C-BE32-E72D297353CC}">
              <c16:uniqueId val="{00000000-EE10-F346-896B-18CBDE28123D}"/>
            </c:ext>
          </c:extLst>
        </c:ser>
        <c:dLbls>
          <c:showLegendKey val="0"/>
          <c:showVal val="0"/>
          <c:showCatName val="0"/>
          <c:showSerName val="0"/>
          <c:showPercent val="0"/>
          <c:showBubbleSize val="0"/>
        </c:dLbls>
        <c:gapWidth val="219"/>
        <c:overlap val="-27"/>
        <c:axId val="45697087"/>
        <c:axId val="45700527"/>
      </c:barChart>
      <c:catAx>
        <c:axId val="456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0527"/>
        <c:crosses val="autoZero"/>
        <c:auto val="1"/>
        <c:lblAlgn val="ctr"/>
        <c:lblOffset val="100"/>
        <c:noMultiLvlLbl val="0"/>
      </c:catAx>
      <c:valAx>
        <c:axId val="4570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7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609601</xdr:colOff>
      <xdr:row>22</xdr:row>
      <xdr:rowOff>19050</xdr:rowOff>
    </xdr:from>
    <xdr:to>
      <xdr:col>16</xdr:col>
      <xdr:colOff>638176</xdr:colOff>
      <xdr:row>28</xdr:row>
      <xdr:rowOff>19050</xdr:rowOff>
    </xdr:to>
    <xdr:sp macro="" textlink="">
      <xdr:nvSpPr>
        <xdr:cNvPr id="2" name="TextBox 1">
          <a:extLst>
            <a:ext uri="{FF2B5EF4-FFF2-40B4-BE49-F238E27FC236}">
              <a16:creationId xmlns:a16="http://schemas.microsoft.com/office/drawing/2014/main" id="{D8BB9F45-A187-47A8-94FC-0B1CD3BE04ED}"/>
            </a:ext>
          </a:extLst>
        </xdr:cNvPr>
        <xdr:cNvSpPr txBox="1"/>
      </xdr:nvSpPr>
      <xdr:spPr>
        <a:xfrm>
          <a:off x="12763501" y="4200525"/>
          <a:ext cx="521970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a:solidFill>
                <a:schemeClr val="dk1"/>
              </a:solidFill>
              <a:effectLst/>
              <a:latin typeface="+mn-lt"/>
              <a:ea typeface="+mn-ea"/>
              <a:cs typeface="+mn-cs"/>
            </a:rPr>
            <a:t>The potential available heat generating content of 1 kiloWatt-hour of electricity is 3,413 Btus. The heat required heat energy to generate 1 kiolwatt-hour depends upon the method of generation, the combustion of a fuel, the efficiency of the boilers, turbines etc. A general rule of thumb is to use the higher-heat value with average efficiencies assumed. That number is generally 10,000 btus/kilowatt-hr. If the electricity is generated from renewable sources and further not from combustion, such as by the us of hydro, wind or solar power the additional heat used to generate the electricity is 0.</a:t>
          </a:r>
          <a:endParaRPr lang="en-US"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298450</xdr:colOff>
      <xdr:row>26</xdr:row>
      <xdr:rowOff>152400</xdr:rowOff>
    </xdr:from>
    <xdr:to>
      <xdr:col>18</xdr:col>
      <xdr:colOff>203200</xdr:colOff>
      <xdr:row>49</xdr:row>
      <xdr:rowOff>177800</xdr:rowOff>
    </xdr:to>
    <xdr:graphicFrame macro="">
      <xdr:nvGraphicFramePr>
        <xdr:cNvPr id="5" name="Chart 4">
          <a:extLst>
            <a:ext uri="{FF2B5EF4-FFF2-40B4-BE49-F238E27FC236}">
              <a16:creationId xmlns:a16="http://schemas.microsoft.com/office/drawing/2014/main" id="{2139F486-32F5-B148-A8E5-2DBBC46A6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57</xdr:row>
      <xdr:rowOff>12700</xdr:rowOff>
    </xdr:from>
    <xdr:to>
      <xdr:col>8</xdr:col>
      <xdr:colOff>920750</xdr:colOff>
      <xdr:row>76</xdr:row>
      <xdr:rowOff>114300</xdr:rowOff>
    </xdr:to>
    <xdr:graphicFrame macro="">
      <xdr:nvGraphicFramePr>
        <xdr:cNvPr id="4" name="Chart 3">
          <a:extLst>
            <a:ext uri="{FF2B5EF4-FFF2-40B4-BE49-F238E27FC236}">
              <a16:creationId xmlns:a16="http://schemas.microsoft.com/office/drawing/2014/main" id="{9F9021AC-5889-B249-A12A-CB50DDF43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292100</xdr:colOff>
      <xdr:row>26</xdr:row>
      <xdr:rowOff>12700</xdr:rowOff>
    </xdr:from>
    <xdr:to>
      <xdr:col>8</xdr:col>
      <xdr:colOff>482600</xdr:colOff>
      <xdr:row>43</xdr:row>
      <xdr:rowOff>7431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92100" y="4965700"/>
          <a:ext cx="6794500" cy="3233231"/>
        </a:xfrm>
        <a:prstGeom prst="rect">
          <a:avLst/>
        </a:prstGeom>
      </xdr:spPr>
    </xdr:pic>
    <xdr:clientData/>
  </xdr:twoCellAnchor>
  <xdr:twoCellAnchor>
    <xdr:from>
      <xdr:col>0</xdr:col>
      <xdr:colOff>330200</xdr:colOff>
      <xdr:row>1</xdr:row>
      <xdr:rowOff>25400</xdr:rowOff>
    </xdr:from>
    <xdr:to>
      <xdr:col>9</xdr:col>
      <xdr:colOff>0</xdr:colOff>
      <xdr:row>25</xdr:row>
      <xdr:rowOff>88900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30200" y="215900"/>
          <a:ext cx="7099300" cy="463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Edit Log:</a:t>
          </a:r>
        </a:p>
        <a:p>
          <a:endParaRPr lang="en-US" sz="1100" baseline="0"/>
        </a:p>
        <a:p>
          <a:r>
            <a:rPr lang="en-US" sz="1100" baseline="0"/>
            <a:t>9 May 2017 - Alix:</a:t>
          </a:r>
        </a:p>
        <a:p>
          <a:r>
            <a:rPr lang="en-US" sz="1100" baseline="0"/>
            <a:t>-Formatting + added multiple data sources</a:t>
          </a:r>
        </a:p>
        <a:p>
          <a:endParaRPr lang="en-US" sz="1100" baseline="0"/>
        </a:p>
        <a:p>
          <a:r>
            <a:rPr lang="en-US" sz="1100" baseline="0"/>
            <a:t>Todo:</a:t>
          </a:r>
        </a:p>
        <a:p>
          <a:r>
            <a:rPr lang="en-US" sz="1100" baseline="0"/>
            <a:t>-Verify subsidiezed prices based on sources below. </a:t>
          </a:r>
        </a:p>
        <a:p>
          <a:r>
            <a:rPr lang="en-US" sz="1100" baseline="0"/>
            <a:t>-Verify international prices (with EIA ?)</a:t>
          </a:r>
        </a:p>
        <a:p>
          <a:endParaRPr lang="en-US" sz="1100"/>
        </a:p>
        <a:p>
          <a:r>
            <a:rPr lang="en-US" sz="1100"/>
            <a:t>Source:</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a:t>Source</a:t>
          </a:r>
          <a:r>
            <a:rPr lang="en-US" sz="1100" baseline="0"/>
            <a:t> #1 - Table 1 (</a:t>
          </a:r>
          <a:r>
            <a:rPr lang="en-US" sz="1100" baseline="0">
              <a:solidFill>
                <a:schemeClr val="dk1"/>
              </a:solidFill>
              <a:latin typeface="+mn-lt"/>
              <a:ea typeface="+mn-ea"/>
              <a:cs typeface="+mn-cs"/>
            </a:rPr>
            <a:t>screenshot below):</a:t>
          </a:r>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Walid Matar, Rodrigo Echeverri, Axel Pierru.</a:t>
          </a:r>
          <a:r>
            <a:rPr lang="en-US" sz="1100" baseline="0">
              <a:solidFill>
                <a:schemeClr val="dk1"/>
              </a:solidFill>
              <a:latin typeface="+mn-lt"/>
              <a:ea typeface="+mn-ea"/>
              <a:cs typeface="+mn-cs"/>
            </a:rPr>
            <a:t> </a:t>
          </a:r>
          <a:r>
            <a:rPr lang="en-US" sz="1100">
              <a:solidFill>
                <a:schemeClr val="dk1"/>
              </a:solidFill>
              <a:latin typeface="+mn-lt"/>
              <a:ea typeface="+mn-ea"/>
              <a:cs typeface="+mn-cs"/>
            </a:rPr>
            <a:t>The prospects for coal-fired power generation in Saudi Arabia.</a:t>
          </a:r>
          <a:r>
            <a:rPr lang="en-US" sz="1100" baseline="0">
              <a:solidFill>
                <a:schemeClr val="dk1"/>
              </a:solidFill>
              <a:latin typeface="+mn-lt"/>
              <a:ea typeface="+mn-ea"/>
              <a:cs typeface="+mn-cs"/>
            </a:rPr>
            <a:t> (2016)</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-subsidized prices + international prices from Ali Al-Heji (2015?)</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Source #2 - Figure 3 (screenshot below):</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Said Nachet</a:t>
          </a:r>
          <a:r>
            <a:rPr lang="en-US" sz="1100" baseline="0">
              <a:solidFill>
                <a:schemeClr val="dk1"/>
              </a:solidFill>
              <a:latin typeface="+mn-lt"/>
              <a:ea typeface="+mn-ea"/>
              <a:cs typeface="+mn-cs"/>
            </a:rPr>
            <a:t> </a:t>
          </a:r>
          <a:r>
            <a:rPr lang="en-US" sz="1100">
              <a:solidFill>
                <a:schemeClr val="dk1"/>
              </a:solidFill>
              <a:latin typeface="+mn-lt"/>
              <a:ea typeface="+mn-ea"/>
              <a:cs typeface="+mn-cs"/>
            </a:rPr>
            <a:t>and Marie-Claire Aoun.</a:t>
          </a:r>
          <a:r>
            <a:rPr lang="en-US" sz="1100" baseline="0">
              <a:solidFill>
                <a:schemeClr val="dk1"/>
              </a:solidFill>
              <a:latin typeface="+mn-lt"/>
              <a:ea typeface="+mn-ea"/>
              <a:cs typeface="+mn-cs"/>
            </a:rPr>
            <a:t> </a:t>
          </a:r>
          <a:r>
            <a:rPr lang="en-US" sz="1100">
              <a:solidFill>
                <a:schemeClr val="dk1"/>
              </a:solidFill>
              <a:effectLst/>
              <a:latin typeface="+mn-lt"/>
              <a:ea typeface="+mn-ea"/>
              <a:cs typeface="+mn-cs"/>
            </a:rPr>
            <a:t>The Saudi electricity sector: pressing issues and challenges.</a:t>
          </a:r>
          <a:r>
            <a:rPr lang="en-US" sz="1100" baseline="0">
              <a:solidFill>
                <a:schemeClr val="dk1"/>
              </a:solidFill>
              <a:effectLst/>
              <a:latin typeface="+mn-lt"/>
              <a:ea typeface="+mn-ea"/>
              <a:cs typeface="+mn-cs"/>
            </a:rPr>
            <a:t> (2015)</a:t>
          </a: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-both subsidizes + internation prices (2014?)</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r>
            <a:rPr lang="en-US" sz="1100" baseline="0"/>
            <a:t>Source #3 - Linked</a:t>
          </a:r>
        </a:p>
        <a:p>
          <a:r>
            <a:rPr lang="en-US" sz="1100" baseline="0"/>
            <a:t>U.S Energy Information Agency -  https://www.eia.gov/outlooks/steo/</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-2016-2018 are estimates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Unit Conversions:</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https://www.unitjuggler.com/convert-energy-from-kcal-to-MMBtu.html</a:t>
          </a:r>
        </a:p>
      </xdr:txBody>
    </xdr:sp>
    <xdr:clientData/>
  </xdr:twoCellAnchor>
  <xdr:twoCellAnchor editAs="oneCell">
    <xdr:from>
      <xdr:col>0</xdr:col>
      <xdr:colOff>355600</xdr:colOff>
      <xdr:row>43</xdr:row>
      <xdr:rowOff>177800</xdr:rowOff>
    </xdr:from>
    <xdr:to>
      <xdr:col>9</xdr:col>
      <xdr:colOff>12700</xdr:colOff>
      <xdr:row>59</xdr:row>
      <xdr:rowOff>165100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2"/>
        <a:srcRect l="2788"/>
        <a:stretch/>
      </xdr:blipFill>
      <xdr:spPr>
        <a:xfrm>
          <a:off x="355600" y="8369300"/>
          <a:ext cx="7086600" cy="3035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MD-SMD%20FILES/SUBSTATION%20QUARTERLY%20DATA/South-SS%20&amp;%20TL%20Data%20Cards%20(%20as%20of%20Jul-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es"/>
      <sheetName val="SVC"/>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2:P46"/>
  <sheetViews>
    <sheetView workbookViewId="0">
      <selection activeCell="J24" sqref="J24"/>
    </sheetView>
  </sheetViews>
  <sheetFormatPr baseColWidth="10" defaultColWidth="11.5" defaultRowHeight="15"/>
  <cols>
    <col min="1" max="1" width="15.83203125" customWidth="1"/>
    <col min="2" max="2" width="27.1640625" customWidth="1"/>
    <col min="4" max="4" width="16.1640625" customWidth="1"/>
    <col min="5" max="5" width="16.5" customWidth="1"/>
    <col min="6" max="6" width="17.6640625" style="4" customWidth="1"/>
    <col min="7" max="7" width="21.6640625" customWidth="1"/>
    <col min="8" max="8" width="24.6640625" customWidth="1"/>
    <col min="10" max="10" width="19.6640625" customWidth="1"/>
    <col min="13" max="13" width="20.6640625" customWidth="1"/>
  </cols>
  <sheetData>
    <row r="2" spans="1:16">
      <c r="A2" s="6" t="s">
        <v>43</v>
      </c>
      <c r="B2" s="6"/>
      <c r="C2" s="6"/>
      <c r="D2" s="6"/>
      <c r="E2" s="6"/>
      <c r="F2" s="6"/>
      <c r="G2" s="6"/>
      <c r="H2" s="6"/>
      <c r="I2" s="6"/>
      <c r="J2" s="6"/>
      <c r="L2" s="16" t="s">
        <v>11</v>
      </c>
      <c r="M2" s="16"/>
      <c r="N2" s="16"/>
      <c r="O2" s="16"/>
      <c r="P2" s="16"/>
    </row>
    <row r="3" spans="1:16">
      <c r="A3" s="4"/>
      <c r="B3" s="5" t="s">
        <v>22</v>
      </c>
      <c r="C3" s="4"/>
      <c r="D3" s="5" t="s">
        <v>52</v>
      </c>
      <c r="E3" s="5" t="s">
        <v>53</v>
      </c>
      <c r="L3" s="17">
        <v>1</v>
      </c>
      <c r="M3" s="17" t="s">
        <v>12</v>
      </c>
      <c r="N3" s="17" t="s">
        <v>13</v>
      </c>
      <c r="O3" s="17">
        <v>251995.90216299999</v>
      </c>
      <c r="P3" s="17" t="s">
        <v>14</v>
      </c>
    </row>
    <row r="4" spans="1:16">
      <c r="A4" s="15" t="s">
        <v>1</v>
      </c>
      <c r="B4" s="15" t="s">
        <v>19</v>
      </c>
      <c r="C4" s="15" t="s">
        <v>0</v>
      </c>
      <c r="G4" s="15" t="s">
        <v>20</v>
      </c>
      <c r="L4" s="17">
        <v>1</v>
      </c>
      <c r="M4" s="17" t="s">
        <v>15</v>
      </c>
      <c r="N4" s="17" t="s">
        <v>13</v>
      </c>
      <c r="O4" s="17">
        <v>238.8458966275</v>
      </c>
      <c r="P4" s="17" t="s">
        <v>14</v>
      </c>
    </row>
    <row r="5" spans="1:16">
      <c r="A5" t="s">
        <v>10</v>
      </c>
      <c r="B5">
        <v>0.43</v>
      </c>
      <c r="C5">
        <v>15.43</v>
      </c>
      <c r="D5">
        <f>C5/$O$9</f>
        <v>52.608749183138478</v>
      </c>
      <c r="E5">
        <f t="shared" ref="E5:E7" si="0">C5*$O$8</f>
        <v>89.497085999999996</v>
      </c>
      <c r="G5" s="4" t="s">
        <v>46</v>
      </c>
      <c r="L5" s="17">
        <v>1</v>
      </c>
      <c r="M5" s="17" t="s">
        <v>12</v>
      </c>
      <c r="N5" s="17" t="s">
        <v>13</v>
      </c>
      <c r="O5" s="17">
        <f>O3/1000</f>
        <v>251.99590216299998</v>
      </c>
      <c r="P5" s="17" t="s">
        <v>16</v>
      </c>
    </row>
    <row r="6" spans="1:16">
      <c r="A6" t="s">
        <v>23</v>
      </c>
      <c r="B6">
        <v>0.75</v>
      </c>
      <c r="C6">
        <v>9.0399999999999991</v>
      </c>
      <c r="D6">
        <f t="shared" ref="D6:D8" si="1">C6/$O$9</f>
        <v>30.821976190250925</v>
      </c>
      <c r="E6">
        <f t="shared" si="0"/>
        <v>52.433807999999999</v>
      </c>
      <c r="L6" s="17">
        <v>1</v>
      </c>
      <c r="M6" s="17" t="s">
        <v>15</v>
      </c>
      <c r="N6" s="17" t="s">
        <v>13</v>
      </c>
      <c r="O6" s="17">
        <f>O4/1000</f>
        <v>0.2388458966275</v>
      </c>
      <c r="P6" s="17" t="s">
        <v>16</v>
      </c>
    </row>
    <row r="7" spans="1:16">
      <c r="A7" t="s">
        <v>24</v>
      </c>
      <c r="B7">
        <v>0.67</v>
      </c>
      <c r="C7">
        <v>21.67</v>
      </c>
      <c r="D7">
        <f t="shared" si="1"/>
        <v>73.884095579948863</v>
      </c>
      <c r="E7">
        <f t="shared" si="0"/>
        <v>125.69033400000002</v>
      </c>
      <c r="L7" s="17">
        <v>1</v>
      </c>
      <c r="M7" s="17" t="s">
        <v>16</v>
      </c>
      <c r="N7" s="17" t="s">
        <v>13</v>
      </c>
      <c r="O7" s="17">
        <v>3968.3207200000002</v>
      </c>
      <c r="P7" s="17" t="s">
        <v>17</v>
      </c>
    </row>
    <row r="8" spans="1:16">
      <c r="A8" t="s">
        <v>25</v>
      </c>
      <c r="B8">
        <v>0.73</v>
      </c>
      <c r="C8">
        <v>19.260000000000002</v>
      </c>
      <c r="D8">
        <f t="shared" si="1"/>
        <v>65.667174936308953</v>
      </c>
      <c r="E8">
        <f>C8*$O$8</f>
        <v>111.71185200000001</v>
      </c>
      <c r="L8" s="17">
        <v>1</v>
      </c>
      <c r="M8" s="17" t="s">
        <v>18</v>
      </c>
      <c r="N8" s="17" t="s">
        <v>13</v>
      </c>
      <c r="O8" s="17">
        <v>5.8002000000000002</v>
      </c>
      <c r="P8" s="17" t="s">
        <v>12</v>
      </c>
    </row>
    <row r="9" spans="1:16">
      <c r="L9" s="17">
        <v>1</v>
      </c>
      <c r="M9" s="17" t="s">
        <v>12</v>
      </c>
      <c r="N9" s="17" t="s">
        <v>13</v>
      </c>
      <c r="O9" s="17">
        <v>0.29329722222221999</v>
      </c>
      <c r="P9" s="17" t="s">
        <v>47</v>
      </c>
    </row>
    <row r="10" spans="1:16">
      <c r="A10" s="6" t="s">
        <v>44</v>
      </c>
      <c r="B10" s="6"/>
      <c r="C10" s="6"/>
      <c r="D10" s="6"/>
      <c r="E10" s="6"/>
      <c r="F10" s="6"/>
      <c r="G10" s="6"/>
      <c r="H10" s="6"/>
      <c r="I10" s="6"/>
      <c r="J10" s="6"/>
      <c r="L10" s="17">
        <v>1</v>
      </c>
      <c r="M10" s="17" t="s">
        <v>47</v>
      </c>
      <c r="N10" s="17" t="s">
        <v>13</v>
      </c>
      <c r="O10" s="17">
        <v>3.4095106405145001</v>
      </c>
      <c r="P10" s="17" t="s">
        <v>12</v>
      </c>
    </row>
    <row r="11" spans="1:16">
      <c r="A11" s="5" t="s">
        <v>21</v>
      </c>
      <c r="F11" s="5" t="s">
        <v>0</v>
      </c>
      <c r="L11" s="17">
        <v>1</v>
      </c>
      <c r="M11" s="17" t="s">
        <v>72</v>
      </c>
      <c r="N11" s="17" t="s">
        <v>13</v>
      </c>
      <c r="O11" s="17">
        <v>1.0369999999999999</v>
      </c>
      <c r="P11" s="17" t="s">
        <v>12</v>
      </c>
    </row>
    <row r="12" spans="1:16" ht="13" customHeight="1">
      <c r="A12" s="1" t="s">
        <v>1</v>
      </c>
      <c r="B12" s="1" t="s">
        <v>2</v>
      </c>
      <c r="C12" s="1"/>
      <c r="D12" s="1" t="s">
        <v>3</v>
      </c>
      <c r="E12" s="1" t="s">
        <v>20</v>
      </c>
      <c r="F12" s="1" t="s">
        <v>4</v>
      </c>
      <c r="G12" s="1" t="s">
        <v>5</v>
      </c>
      <c r="H12" s="1" t="s">
        <v>3</v>
      </c>
      <c r="I12" s="1" t="s">
        <v>20</v>
      </c>
    </row>
    <row r="13" spans="1:16">
      <c r="A13" s="1" t="s">
        <v>6</v>
      </c>
      <c r="B13" s="2">
        <v>0.75</v>
      </c>
      <c r="C13" s="2" t="s">
        <v>5</v>
      </c>
      <c r="D13" s="2">
        <f>B13/$O$5</f>
        <v>2.9762388735784804E-3</v>
      </c>
      <c r="F13">
        <v>13</v>
      </c>
      <c r="G13" s="3">
        <f>F13/3.75</f>
        <v>3.4666666666666668</v>
      </c>
      <c r="H13" s="2">
        <f>G13/$O$5</f>
        <v>1.3756837460096087E-2</v>
      </c>
    </row>
    <row r="14" spans="1:16">
      <c r="A14" s="1" t="s">
        <v>7</v>
      </c>
      <c r="B14" s="2">
        <v>4.24</v>
      </c>
      <c r="C14" s="2" t="s">
        <v>8</v>
      </c>
      <c r="D14" s="2">
        <f>(B14/$O$8)/$O$5</f>
        <v>2.9008776304202746E-3</v>
      </c>
      <c r="F14">
        <v>52</v>
      </c>
      <c r="G14" s="3">
        <f t="shared" ref="G14:G16" si="2">F14/3.75</f>
        <v>13.866666666666667</v>
      </c>
      <c r="H14" s="2">
        <f>G14/$O$5</f>
        <v>5.5027349840384349E-2</v>
      </c>
      <c r="L14" s="22">
        <v>2016</v>
      </c>
    </row>
    <row r="15" spans="1:16">
      <c r="A15" s="1" t="s">
        <v>9</v>
      </c>
      <c r="B15" s="2">
        <v>0.65</v>
      </c>
      <c r="C15" s="2" t="s">
        <v>5</v>
      </c>
      <c r="D15" s="2">
        <f>B15/$O$5</f>
        <v>2.5794070237680163E-3</v>
      </c>
      <c r="F15">
        <v>97</v>
      </c>
      <c r="G15" s="3">
        <f t="shared" si="2"/>
        <v>25.866666666666667</v>
      </c>
      <c r="H15" s="2">
        <f>G15/$O$5</f>
        <v>0.10264717181764003</v>
      </c>
      <c r="L15" t="s">
        <v>69</v>
      </c>
    </row>
    <row r="16" spans="1:16">
      <c r="A16" s="1" t="s">
        <v>10</v>
      </c>
      <c r="B16" s="2">
        <v>0.36</v>
      </c>
      <c r="C16" s="2" t="s">
        <v>5</v>
      </c>
      <c r="D16" s="2">
        <f>B16/$O$5</f>
        <v>1.4285946593176706E-3</v>
      </c>
      <c r="F16">
        <v>36</v>
      </c>
      <c r="G16" s="3">
        <f t="shared" si="2"/>
        <v>9.6</v>
      </c>
      <c r="H16" s="2">
        <f>G16/$O$5</f>
        <v>3.8095857581804546E-2</v>
      </c>
      <c r="L16">
        <f>L17*$B$46</f>
        <v>36.768078989999992</v>
      </c>
      <c r="M16" t="s">
        <v>48</v>
      </c>
      <c r="N16" t="s">
        <v>13</v>
      </c>
      <c r="O16" s="20">
        <f>L16/($O$8*$O$9)</f>
        <v>21.613247223834001</v>
      </c>
      <c r="P16" t="s">
        <v>49</v>
      </c>
    </row>
    <row r="17" spans="1:16">
      <c r="L17">
        <f>D29</f>
        <v>40.68</v>
      </c>
      <c r="M17" t="s">
        <v>50</v>
      </c>
      <c r="N17" t="s">
        <v>13</v>
      </c>
      <c r="O17">
        <f>L17/($O$8*$O$9)</f>
        <v>23.912777638034751</v>
      </c>
      <c r="P17" t="s">
        <v>51</v>
      </c>
    </row>
    <row r="19" spans="1:16">
      <c r="L19" t="s">
        <v>6</v>
      </c>
    </row>
    <row r="20" spans="1:16">
      <c r="A20" s="6" t="s">
        <v>45</v>
      </c>
      <c r="B20" s="6"/>
      <c r="C20" s="6"/>
      <c r="D20" s="6"/>
      <c r="E20" s="6"/>
      <c r="F20" s="6"/>
      <c r="G20" s="6"/>
      <c r="H20" s="6"/>
      <c r="I20" s="6"/>
      <c r="J20" s="6"/>
      <c r="L20">
        <f>L21*$B$46</f>
        <v>9.0835593374999988</v>
      </c>
      <c r="M20" t="s">
        <v>71</v>
      </c>
      <c r="N20" t="s">
        <v>13</v>
      </c>
      <c r="O20" s="21">
        <f>L20/($O$9*$O$11)</f>
        <v>29.865469831196659</v>
      </c>
      <c r="P20" t="s">
        <v>49</v>
      </c>
    </row>
    <row r="21" spans="1:16" ht="16">
      <c r="A21" s="7" t="s">
        <v>26</v>
      </c>
      <c r="B21" s="7" t="s">
        <v>27</v>
      </c>
      <c r="C21" s="7">
        <v>2015</v>
      </c>
      <c r="D21" s="7">
        <v>2016</v>
      </c>
      <c r="E21" s="7">
        <v>2017</v>
      </c>
      <c r="F21" s="7">
        <v>2018</v>
      </c>
      <c r="G21" s="8" t="s">
        <v>28</v>
      </c>
      <c r="H21" s="8" t="s">
        <v>20</v>
      </c>
      <c r="L21">
        <f>D27</f>
        <v>10.050000000000001</v>
      </c>
      <c r="M21" t="s">
        <v>70</v>
      </c>
      <c r="N21" t="s">
        <v>13</v>
      </c>
      <c r="O21">
        <f>L21/($O$9*$O$11)</f>
        <v>33.042991260530918</v>
      </c>
      <c r="P21" t="s">
        <v>51</v>
      </c>
    </row>
    <row r="22" spans="1:16" ht="16">
      <c r="A22" s="9" t="s">
        <v>29</v>
      </c>
      <c r="B22" s="10" t="s">
        <v>30</v>
      </c>
      <c r="C22" s="11">
        <v>48.67</v>
      </c>
      <c r="D22" s="11">
        <v>43.33</v>
      </c>
      <c r="E22" s="12">
        <v>52.24</v>
      </c>
      <c r="F22" s="12">
        <v>55.1</v>
      </c>
      <c r="G22" s="13" t="s">
        <v>31</v>
      </c>
    </row>
    <row r="23" spans="1:16" ht="16">
      <c r="A23" s="9" t="s">
        <v>32</v>
      </c>
      <c r="B23" s="10" t="s">
        <v>30</v>
      </c>
      <c r="C23" s="11">
        <v>52.32</v>
      </c>
      <c r="D23" s="11">
        <v>43.74</v>
      </c>
      <c r="E23" s="12">
        <v>54.23</v>
      </c>
      <c r="F23" s="12">
        <v>57.1</v>
      </c>
    </row>
    <row r="24" spans="1:16" ht="16">
      <c r="A24" s="9" t="s">
        <v>33</v>
      </c>
      <c r="B24" s="10" t="s">
        <v>34</v>
      </c>
      <c r="C24" s="11">
        <v>2.4300000000000002</v>
      </c>
      <c r="D24" s="11">
        <v>2.15</v>
      </c>
      <c r="E24" s="12">
        <v>2.39</v>
      </c>
      <c r="F24" s="12">
        <v>2.44</v>
      </c>
      <c r="G24" s="14" t="s">
        <v>35</v>
      </c>
      <c r="L24" s="23"/>
    </row>
    <row r="25" spans="1:16" ht="16">
      <c r="A25" s="9" t="s">
        <v>24</v>
      </c>
      <c r="B25" s="10" t="s">
        <v>34</v>
      </c>
      <c r="C25" s="11">
        <v>2.71</v>
      </c>
      <c r="D25" s="11">
        <v>2.31</v>
      </c>
      <c r="E25" s="12">
        <v>2.69</v>
      </c>
      <c r="F25" s="12">
        <v>2.85</v>
      </c>
      <c r="G25" s="14" t="s">
        <v>36</v>
      </c>
    </row>
    <row r="26" spans="1:16" ht="16">
      <c r="A26" s="9" t="s">
        <v>37</v>
      </c>
      <c r="B26" s="10" t="s">
        <v>34</v>
      </c>
      <c r="C26" s="11">
        <v>2.65</v>
      </c>
      <c r="D26" s="11">
        <v>2.1</v>
      </c>
      <c r="E26" s="12">
        <v>2.59</v>
      </c>
      <c r="F26" s="12">
        <v>2.75</v>
      </c>
    </row>
    <row r="27" spans="1:16" ht="16">
      <c r="A27" s="9" t="s">
        <v>38</v>
      </c>
      <c r="B27" s="10" t="s">
        <v>39</v>
      </c>
      <c r="C27" s="11">
        <v>10.36</v>
      </c>
      <c r="D27" s="11">
        <v>10.050000000000001</v>
      </c>
      <c r="E27" s="12">
        <v>10.86</v>
      </c>
      <c r="F27" s="12">
        <v>11.09</v>
      </c>
      <c r="G27" s="14" t="s">
        <v>40</v>
      </c>
    </row>
    <row r="28" spans="1:16" ht="16">
      <c r="A28" s="9" t="s">
        <v>41</v>
      </c>
      <c r="B28" s="10" t="s">
        <v>42</v>
      </c>
      <c r="C28" s="11">
        <v>12.65</v>
      </c>
      <c r="D28" s="11">
        <v>12.55</v>
      </c>
      <c r="E28" s="12">
        <v>12.87</v>
      </c>
      <c r="F28" s="12">
        <v>13.18</v>
      </c>
      <c r="G28" s="14" t="s">
        <v>40</v>
      </c>
    </row>
    <row r="29" spans="1:16" ht="16">
      <c r="A29" s="9" t="s">
        <v>54</v>
      </c>
      <c r="D29">
        <v>40.68</v>
      </c>
    </row>
    <row r="33" spans="1:2">
      <c r="A33">
        <v>2016</v>
      </c>
      <c r="B33" s="19" t="s">
        <v>68</v>
      </c>
    </row>
    <row r="34" spans="1:2" ht="16">
      <c r="A34" t="s">
        <v>55</v>
      </c>
      <c r="B34" s="18">
        <v>0.92035999999999996</v>
      </c>
    </row>
    <row r="35" spans="1:2" ht="16">
      <c r="A35" t="s">
        <v>56</v>
      </c>
      <c r="B35" s="18">
        <v>0.90069399999999999</v>
      </c>
    </row>
    <row r="36" spans="1:2" ht="16">
      <c r="A36" t="s">
        <v>57</v>
      </c>
      <c r="B36" s="18">
        <v>0.89891200000000004</v>
      </c>
    </row>
    <row r="37" spans="1:2" ht="16">
      <c r="A37" t="s">
        <v>58</v>
      </c>
      <c r="B37" s="18">
        <v>0.88197300000000001</v>
      </c>
    </row>
    <row r="38" spans="1:2" ht="16">
      <c r="A38" t="s">
        <v>59</v>
      </c>
      <c r="B38" s="18">
        <v>0.88476600000000005</v>
      </c>
    </row>
    <row r="39" spans="1:2" ht="16">
      <c r="A39" t="s">
        <v>60</v>
      </c>
      <c r="B39" s="18">
        <v>0.88936499999999996</v>
      </c>
    </row>
    <row r="40" spans="1:2" ht="16">
      <c r="A40" t="s">
        <v>61</v>
      </c>
      <c r="B40" s="18">
        <v>0.90376999999999996</v>
      </c>
    </row>
    <row r="41" spans="1:2" ht="16">
      <c r="A41" t="s">
        <v>62</v>
      </c>
      <c r="B41" s="18">
        <v>0.89280000000000004</v>
      </c>
    </row>
    <row r="42" spans="1:2" ht="16">
      <c r="A42" t="s">
        <v>63</v>
      </c>
      <c r="B42" s="18">
        <v>0.89234999999999998</v>
      </c>
    </row>
    <row r="43" spans="1:2" ht="16">
      <c r="A43" t="s">
        <v>64</v>
      </c>
      <c r="B43" s="18">
        <v>0.90573599999999999</v>
      </c>
    </row>
    <row r="44" spans="1:2" ht="16">
      <c r="A44" t="s">
        <v>65</v>
      </c>
      <c r="B44" s="18">
        <v>0.92628100000000002</v>
      </c>
    </row>
    <row r="45" spans="1:2" ht="16">
      <c r="A45" t="s">
        <v>66</v>
      </c>
      <c r="B45" s="18">
        <v>0.94903400000000004</v>
      </c>
    </row>
    <row r="46" spans="1:2">
      <c r="A46" t="s">
        <v>67</v>
      </c>
      <c r="B46">
        <f>AVERAGE(B34:B45)</f>
        <v>0.90383674999999986</v>
      </c>
    </row>
  </sheetData>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B916D-666D-4B1F-834D-A2501F2B01DC}">
  <dimension ref="A2:P63"/>
  <sheetViews>
    <sheetView tabSelected="1" workbookViewId="0">
      <selection activeCell="G16" sqref="G16"/>
    </sheetView>
  </sheetViews>
  <sheetFormatPr baseColWidth="10" defaultColWidth="8.83203125" defaultRowHeight="15"/>
  <cols>
    <col min="2" max="2" width="16" customWidth="1"/>
    <col min="3" max="3" width="13.83203125" customWidth="1"/>
    <col min="4" max="4" width="14.6640625" customWidth="1"/>
    <col min="5" max="5" width="16.33203125" customWidth="1"/>
    <col min="6" max="6" width="15.5" customWidth="1"/>
    <col min="7" max="7" width="15.6640625" customWidth="1"/>
    <col min="8" max="8" width="14.5" customWidth="1"/>
    <col min="9" max="9" width="16.5" customWidth="1"/>
  </cols>
  <sheetData>
    <row r="2" spans="1:16">
      <c r="A2" s="6" t="s">
        <v>43</v>
      </c>
      <c r="B2" s="6"/>
      <c r="C2" s="6"/>
      <c r="D2" s="6"/>
      <c r="E2" s="6"/>
      <c r="F2" s="6"/>
      <c r="G2" s="6"/>
      <c r="L2" s="16" t="s">
        <v>11</v>
      </c>
      <c r="M2" s="16"/>
      <c r="N2" s="16"/>
      <c r="O2" s="16"/>
      <c r="P2" s="16"/>
    </row>
    <row r="3" spans="1:16">
      <c r="A3" s="4" t="s">
        <v>73</v>
      </c>
      <c r="B3" s="21" t="s">
        <v>22</v>
      </c>
      <c r="C3" s="21" t="s">
        <v>52</v>
      </c>
      <c r="D3" s="21" t="s">
        <v>53</v>
      </c>
      <c r="E3" s="21" t="s">
        <v>79</v>
      </c>
      <c r="F3" s="21" t="s">
        <v>22</v>
      </c>
      <c r="G3" s="21" t="s">
        <v>52</v>
      </c>
      <c r="H3" s="21" t="s">
        <v>53</v>
      </c>
      <c r="I3" s="21" t="s">
        <v>79</v>
      </c>
      <c r="L3" s="17">
        <v>1</v>
      </c>
      <c r="M3" s="17" t="s">
        <v>12</v>
      </c>
      <c r="N3" s="17" t="s">
        <v>13</v>
      </c>
      <c r="O3" s="17">
        <v>251995.90216299999</v>
      </c>
      <c r="P3" s="17" t="s">
        <v>14</v>
      </c>
    </row>
    <row r="4" spans="1:16">
      <c r="A4" s="15" t="s">
        <v>1</v>
      </c>
      <c r="B4" s="15" t="s">
        <v>19</v>
      </c>
      <c r="F4" s="15" t="s">
        <v>0</v>
      </c>
      <c r="L4" s="17">
        <v>1</v>
      </c>
      <c r="M4" s="17" t="s">
        <v>15</v>
      </c>
      <c r="N4" s="17" t="s">
        <v>13</v>
      </c>
      <c r="O4" s="17">
        <v>238.8458966275</v>
      </c>
      <c r="P4" s="17" t="s">
        <v>14</v>
      </c>
    </row>
    <row r="5" spans="1:16">
      <c r="A5" t="s">
        <v>10</v>
      </c>
      <c r="B5">
        <v>0.43</v>
      </c>
      <c r="C5">
        <f>B5/$O$9</f>
        <v>1.4660895754212278</v>
      </c>
      <c r="D5">
        <f t="shared" ref="D5:D7" si="0">B5*$O$8</f>
        <v>2.4940860000000002</v>
      </c>
      <c r="E5">
        <f>C5*Fuel_Prices!B$46</f>
        <v>1.3251056370576022</v>
      </c>
      <c r="F5">
        <v>15.43</v>
      </c>
      <c r="G5">
        <f>F5/$O$9</f>
        <v>52.608749183138478</v>
      </c>
      <c r="H5">
        <f t="shared" ref="H5:H7" si="1">F5*$O$8</f>
        <v>89.497085999999996</v>
      </c>
      <c r="I5">
        <f>G5*Fuel_Prices!B$46</f>
        <v>47.54972088325303</v>
      </c>
      <c r="L5" s="17">
        <v>1</v>
      </c>
      <c r="M5" s="17" t="s">
        <v>12</v>
      </c>
      <c r="N5" s="17" t="s">
        <v>13</v>
      </c>
      <c r="O5" s="17">
        <f>O3/1000</f>
        <v>251.99590216299998</v>
      </c>
      <c r="P5" s="17" t="s">
        <v>16</v>
      </c>
    </row>
    <row r="6" spans="1:16">
      <c r="A6" t="s">
        <v>23</v>
      </c>
      <c r="B6">
        <v>0.75</v>
      </c>
      <c r="C6">
        <f t="shared" ref="C6:C8" si="2">B6/$O$9</f>
        <v>2.5571329803858625</v>
      </c>
      <c r="D6">
        <f t="shared" si="0"/>
        <v>4.3501500000000002</v>
      </c>
      <c r="E6">
        <f>C6*Fuel_Prices!B$46</f>
        <v>2.3112307623097714</v>
      </c>
      <c r="F6">
        <v>9.0399999999999991</v>
      </c>
      <c r="G6">
        <f t="shared" ref="G6:G8" si="3">F6/$O$9</f>
        <v>30.821976190250925</v>
      </c>
      <c r="H6">
        <f t="shared" si="1"/>
        <v>52.433807999999999</v>
      </c>
      <c r="I6">
        <f>G6*Fuel_Prices!B$46</f>
        <v>27.858034788373775</v>
      </c>
      <c r="L6" s="17">
        <v>1</v>
      </c>
      <c r="M6" s="17" t="s">
        <v>15</v>
      </c>
      <c r="N6" s="17" t="s">
        <v>13</v>
      </c>
      <c r="O6" s="17">
        <f>O4/1000</f>
        <v>0.2388458966275</v>
      </c>
      <c r="P6" s="17" t="s">
        <v>16</v>
      </c>
    </row>
    <row r="7" spans="1:16">
      <c r="A7" t="s">
        <v>24</v>
      </c>
      <c r="B7">
        <v>0.67</v>
      </c>
      <c r="C7">
        <f t="shared" si="2"/>
        <v>2.2843721291447041</v>
      </c>
      <c r="D7">
        <f t="shared" si="0"/>
        <v>3.8861340000000002</v>
      </c>
      <c r="E7">
        <f>C7*Fuel_Prices!B$46</f>
        <v>2.0646994809967292</v>
      </c>
      <c r="F7">
        <v>21.67</v>
      </c>
      <c r="G7">
        <f t="shared" si="3"/>
        <v>73.884095579948863</v>
      </c>
      <c r="H7">
        <f t="shared" si="1"/>
        <v>125.69033400000002</v>
      </c>
      <c r="I7">
        <f>G7*Fuel_Prices!B$46</f>
        <v>66.779160825670331</v>
      </c>
      <c r="L7" s="17">
        <v>1</v>
      </c>
      <c r="M7" s="17" t="s">
        <v>16</v>
      </c>
      <c r="N7" s="17" t="s">
        <v>13</v>
      </c>
      <c r="O7" s="17">
        <v>3968.3207200000002</v>
      </c>
      <c r="P7" s="17" t="s">
        <v>17</v>
      </c>
    </row>
    <row r="8" spans="1:16">
      <c r="A8" t="s">
        <v>25</v>
      </c>
      <c r="B8">
        <v>0.73</v>
      </c>
      <c r="C8">
        <f t="shared" si="2"/>
        <v>2.4889427675755726</v>
      </c>
      <c r="D8">
        <f>B8*$O$8</f>
        <v>4.234146</v>
      </c>
      <c r="E8">
        <f>C8*Fuel_Prices!B$46</f>
        <v>2.2495979419815106</v>
      </c>
      <c r="F8">
        <v>19.260000000000002</v>
      </c>
      <c r="G8">
        <f t="shared" si="3"/>
        <v>65.667174936308953</v>
      </c>
      <c r="H8">
        <f>F8*$O$8</f>
        <v>111.71185200000001</v>
      </c>
      <c r="I8">
        <f>G8*Fuel_Prices!B$46</f>
        <v>59.35240597611493</v>
      </c>
      <c r="L8" s="17">
        <v>1</v>
      </c>
      <c r="M8" s="17" t="s">
        <v>18</v>
      </c>
      <c r="N8" s="17" t="s">
        <v>13</v>
      </c>
      <c r="O8" s="17">
        <v>5.8002000000000002</v>
      </c>
      <c r="P8" s="17" t="s">
        <v>12</v>
      </c>
    </row>
    <row r="9" spans="1:16">
      <c r="F9" s="4"/>
      <c r="L9" s="17">
        <v>1</v>
      </c>
      <c r="M9" s="17" t="s">
        <v>12</v>
      </c>
      <c r="N9" s="17" t="s">
        <v>13</v>
      </c>
      <c r="O9" s="17">
        <v>0.29329722222221999</v>
      </c>
      <c r="P9" s="17" t="s">
        <v>47</v>
      </c>
    </row>
    <row r="10" spans="1:16">
      <c r="A10" s="4" t="s">
        <v>74</v>
      </c>
      <c r="B10" s="21" t="s">
        <v>22</v>
      </c>
      <c r="C10" s="21" t="s">
        <v>52</v>
      </c>
      <c r="D10" s="21" t="s">
        <v>53</v>
      </c>
      <c r="E10" s="21" t="s">
        <v>79</v>
      </c>
      <c r="L10" s="17">
        <v>1</v>
      </c>
      <c r="M10" s="17" t="s">
        <v>47</v>
      </c>
      <c r="N10" s="17" t="s">
        <v>13</v>
      </c>
      <c r="O10" s="17">
        <v>3.4095106405145001</v>
      </c>
      <c r="P10" s="17" t="s">
        <v>12</v>
      </c>
    </row>
    <row r="11" spans="1:16">
      <c r="A11" s="15" t="s">
        <v>1</v>
      </c>
      <c r="B11" s="15" t="s">
        <v>19</v>
      </c>
      <c r="L11" s="17">
        <v>1</v>
      </c>
      <c r="M11" s="17" t="s">
        <v>72</v>
      </c>
      <c r="N11" s="17" t="s">
        <v>13</v>
      </c>
      <c r="O11" s="17">
        <v>1.0369999999999999</v>
      </c>
      <c r="P11" s="17" t="s">
        <v>12</v>
      </c>
    </row>
    <row r="12" spans="1:16">
      <c r="A12" t="s">
        <v>10</v>
      </c>
      <c r="B12">
        <v>0.43</v>
      </c>
      <c r="C12">
        <f>B12/$O$9</f>
        <v>1.4660895754212278</v>
      </c>
      <c r="D12">
        <f t="shared" ref="D12:D14" si="4">B12*$O$8</f>
        <v>2.4940860000000002</v>
      </c>
      <c r="E12">
        <f>C12*Fuel_Prices!B$46</f>
        <v>1.3251056370576022</v>
      </c>
    </row>
    <row r="13" spans="1:16">
      <c r="A13" t="s">
        <v>23</v>
      </c>
      <c r="B13">
        <v>0.75</v>
      </c>
      <c r="C13">
        <f t="shared" ref="C13:C15" si="5">B13/$O$9</f>
        <v>2.5571329803858625</v>
      </c>
      <c r="D13">
        <f t="shared" si="4"/>
        <v>4.3501500000000002</v>
      </c>
      <c r="E13">
        <f>C13*Fuel_Prices!B$46</f>
        <v>2.3112307623097714</v>
      </c>
    </row>
    <row r="14" spans="1:16">
      <c r="A14" t="s">
        <v>24</v>
      </c>
      <c r="B14">
        <v>0.67</v>
      </c>
      <c r="C14">
        <f t="shared" si="5"/>
        <v>2.2843721291447041</v>
      </c>
      <c r="D14">
        <f t="shared" si="4"/>
        <v>3.8861340000000002</v>
      </c>
      <c r="E14">
        <f>C14*Fuel_Prices!B$46</f>
        <v>2.0646994809967292</v>
      </c>
    </row>
    <row r="15" spans="1:16">
      <c r="A15" t="s">
        <v>25</v>
      </c>
      <c r="B15">
        <v>0.73</v>
      </c>
      <c r="C15">
        <f t="shared" si="5"/>
        <v>2.4889427675755726</v>
      </c>
      <c r="D15">
        <f>B15*$O$8</f>
        <v>4.234146</v>
      </c>
      <c r="E15">
        <f>C15*Fuel_Prices!B$46</f>
        <v>2.2495979419815106</v>
      </c>
    </row>
    <row r="17" spans="1:5">
      <c r="A17" s="4" t="s">
        <v>75</v>
      </c>
      <c r="B17" s="21" t="s">
        <v>22</v>
      </c>
      <c r="C17" s="21" t="s">
        <v>52</v>
      </c>
      <c r="D17" s="21" t="s">
        <v>53</v>
      </c>
      <c r="E17" s="21" t="s">
        <v>79</v>
      </c>
    </row>
    <row r="18" spans="1:5">
      <c r="A18" s="15" t="s">
        <v>1</v>
      </c>
      <c r="B18" s="15" t="s">
        <v>19</v>
      </c>
    </row>
    <row r="19" spans="1:5">
      <c r="A19" t="s">
        <v>10</v>
      </c>
      <c r="B19">
        <v>0.43</v>
      </c>
      <c r="C19">
        <f>B19/$O$9</f>
        <v>1.4660895754212278</v>
      </c>
      <c r="D19">
        <f t="shared" ref="D19:D21" si="6">B19*$O$8</f>
        <v>2.4940860000000002</v>
      </c>
      <c r="E19">
        <f>C19*Fuel_Prices!B$46</f>
        <v>1.3251056370576022</v>
      </c>
    </row>
    <row r="20" spans="1:5">
      <c r="A20" t="s">
        <v>23</v>
      </c>
      <c r="B20">
        <v>3</v>
      </c>
      <c r="C20">
        <f t="shared" ref="C20:C22" si="7">B20/$O$9</f>
        <v>10.22853192154345</v>
      </c>
      <c r="D20">
        <f t="shared" si="6"/>
        <v>17.400600000000001</v>
      </c>
      <c r="E20">
        <f>C20*Fuel_Prices!B$46</f>
        <v>9.2449230492390857</v>
      </c>
    </row>
    <row r="21" spans="1:5">
      <c r="A21" t="s">
        <v>24</v>
      </c>
      <c r="B21">
        <v>0.67</v>
      </c>
      <c r="C21">
        <f t="shared" si="7"/>
        <v>2.2843721291447041</v>
      </c>
      <c r="D21">
        <f t="shared" si="6"/>
        <v>3.8861340000000002</v>
      </c>
      <c r="E21">
        <f>C21*Fuel_Prices!B$46</f>
        <v>2.0646994809967292</v>
      </c>
    </row>
    <row r="22" spans="1:5">
      <c r="A22" t="s">
        <v>25</v>
      </c>
      <c r="B22">
        <v>0.73</v>
      </c>
      <c r="C22">
        <f t="shared" si="7"/>
        <v>2.4889427675755726</v>
      </c>
      <c r="D22">
        <f>B22*$O$8</f>
        <v>4.234146</v>
      </c>
      <c r="E22">
        <f>C22*Fuel_Prices!B$46</f>
        <v>2.2495979419815106</v>
      </c>
    </row>
    <row r="24" spans="1:5">
      <c r="A24" s="4" t="s">
        <v>76</v>
      </c>
      <c r="B24" s="21" t="s">
        <v>22</v>
      </c>
      <c r="C24" s="21" t="s">
        <v>52</v>
      </c>
      <c r="D24" s="21" t="s">
        <v>53</v>
      </c>
      <c r="E24" s="21" t="s">
        <v>79</v>
      </c>
    </row>
    <row r="25" spans="1:5">
      <c r="A25" s="15" t="s">
        <v>1</v>
      </c>
      <c r="B25" s="15" t="s">
        <v>19</v>
      </c>
    </row>
    <row r="26" spans="1:5">
      <c r="A26" t="s">
        <v>10</v>
      </c>
      <c r="B26">
        <v>0.43</v>
      </c>
      <c r="C26">
        <f>B26/$O$9</f>
        <v>1.4660895754212278</v>
      </c>
      <c r="D26">
        <f t="shared" ref="D26:D28" si="8">B26*$O$8</f>
        <v>2.4940860000000002</v>
      </c>
      <c r="E26">
        <f>C26*Fuel_Prices!B$46</f>
        <v>1.3251056370576022</v>
      </c>
    </row>
    <row r="27" spans="1:5">
      <c r="A27" t="s">
        <v>23</v>
      </c>
      <c r="B27">
        <v>0.75</v>
      </c>
      <c r="C27">
        <f t="shared" ref="C27:C29" si="9">B27/$O$9</f>
        <v>2.5571329803858625</v>
      </c>
      <c r="D27">
        <f t="shared" si="8"/>
        <v>4.3501500000000002</v>
      </c>
      <c r="E27">
        <f>C27*Fuel_Prices!B$46</f>
        <v>2.3112307623097714</v>
      </c>
    </row>
    <row r="28" spans="1:5">
      <c r="A28" t="s">
        <v>24</v>
      </c>
      <c r="B28">
        <v>0.67</v>
      </c>
      <c r="C28">
        <f t="shared" si="9"/>
        <v>2.2843721291447041</v>
      </c>
      <c r="D28">
        <f t="shared" si="8"/>
        <v>3.8861340000000002</v>
      </c>
      <c r="E28">
        <f>C28*Fuel_Prices!B$46</f>
        <v>2.0646994809967292</v>
      </c>
    </row>
    <row r="29" spans="1:5">
      <c r="A29" t="s">
        <v>25</v>
      </c>
      <c r="B29">
        <v>0.73</v>
      </c>
      <c r="C29">
        <f t="shared" si="9"/>
        <v>2.4889427675755726</v>
      </c>
      <c r="D29">
        <f>B29*$O$8</f>
        <v>4.234146</v>
      </c>
      <c r="E29">
        <f>C29*Fuel_Prices!B$46</f>
        <v>2.2495979419815106</v>
      </c>
    </row>
    <row r="31" spans="1:5">
      <c r="A31" s="4" t="s">
        <v>77</v>
      </c>
      <c r="B31" s="21" t="s">
        <v>22</v>
      </c>
      <c r="C31" s="21" t="s">
        <v>52</v>
      </c>
      <c r="D31" s="21" t="s">
        <v>53</v>
      </c>
      <c r="E31" s="21" t="s">
        <v>79</v>
      </c>
    </row>
    <row r="32" spans="1:5">
      <c r="A32" s="15" t="s">
        <v>1</v>
      </c>
      <c r="B32" s="15" t="s">
        <v>19</v>
      </c>
    </row>
    <row r="33" spans="1:5">
      <c r="A33" t="s">
        <v>10</v>
      </c>
      <c r="B33">
        <v>0.43</v>
      </c>
      <c r="C33">
        <f>B33/$O$9</f>
        <v>1.4660895754212278</v>
      </c>
      <c r="D33">
        <f t="shared" ref="D33:D35" si="10">B33*$O$8</f>
        <v>2.4940860000000002</v>
      </c>
      <c r="E33">
        <f>C33*Fuel_Prices!B$46</f>
        <v>1.3251056370576022</v>
      </c>
    </row>
    <row r="34" spans="1:5">
      <c r="A34" t="s">
        <v>23</v>
      </c>
      <c r="B34">
        <v>1.5</v>
      </c>
      <c r="C34">
        <f t="shared" ref="C34:C36" si="11">B34/$O$9</f>
        <v>5.1142659607717249</v>
      </c>
      <c r="D34">
        <f t="shared" si="10"/>
        <v>8.7003000000000004</v>
      </c>
      <c r="E34">
        <f>C34*Fuel_Prices!B$46</f>
        <v>4.6224615246195428</v>
      </c>
    </row>
    <row r="35" spans="1:5">
      <c r="A35" t="s">
        <v>24</v>
      </c>
      <c r="B35">
        <v>0.67</v>
      </c>
      <c r="C35">
        <f t="shared" si="11"/>
        <v>2.2843721291447041</v>
      </c>
      <c r="D35">
        <f t="shared" si="10"/>
        <v>3.8861340000000002</v>
      </c>
      <c r="E35">
        <f>C35*Fuel_Prices!B$46</f>
        <v>2.0646994809967292</v>
      </c>
    </row>
    <row r="36" spans="1:5">
      <c r="A36" t="s">
        <v>25</v>
      </c>
      <c r="B36">
        <v>0.73</v>
      </c>
      <c r="C36">
        <f t="shared" si="11"/>
        <v>2.4889427675755726</v>
      </c>
      <c r="D36">
        <f>B36*$O$8</f>
        <v>4.234146</v>
      </c>
      <c r="E36">
        <f>C36*Fuel_Prices!B$46</f>
        <v>2.2495979419815106</v>
      </c>
    </row>
    <row r="38" spans="1:5">
      <c r="A38" s="4" t="s">
        <v>78</v>
      </c>
      <c r="B38" s="21" t="s">
        <v>22</v>
      </c>
      <c r="C38" s="21" t="s">
        <v>52</v>
      </c>
      <c r="D38" s="21" t="s">
        <v>53</v>
      </c>
      <c r="E38" s="21" t="s">
        <v>79</v>
      </c>
    </row>
    <row r="39" spans="1:5">
      <c r="A39" s="15" t="s">
        <v>1</v>
      </c>
      <c r="B39" s="15" t="s">
        <v>19</v>
      </c>
    </row>
    <row r="40" spans="1:5">
      <c r="A40" t="s">
        <v>10</v>
      </c>
      <c r="B40">
        <v>0.43</v>
      </c>
      <c r="C40">
        <f>B40/$O$9</f>
        <v>1.4660895754212278</v>
      </c>
      <c r="D40">
        <f t="shared" ref="D40:D42" si="12">B40*$O$8</f>
        <v>2.4940860000000002</v>
      </c>
      <c r="E40">
        <f>C40*Fuel_Prices!B$46</f>
        <v>1.3251056370576022</v>
      </c>
    </row>
    <row r="41" spans="1:5">
      <c r="A41" t="s">
        <v>23</v>
      </c>
      <c r="B41">
        <v>2.5</v>
      </c>
      <c r="C41">
        <f t="shared" ref="C41:C43" si="13">B41/$O$9</f>
        <v>8.5237766012862082</v>
      </c>
      <c r="D41">
        <f t="shared" si="12"/>
        <v>14.500500000000001</v>
      </c>
      <c r="E41">
        <f>C41*Fuel_Prices!B$46</f>
        <v>7.7041025410325714</v>
      </c>
    </row>
    <row r="42" spans="1:5">
      <c r="A42" t="s">
        <v>24</v>
      </c>
      <c r="B42">
        <v>0.67</v>
      </c>
      <c r="C42">
        <f t="shared" si="13"/>
        <v>2.2843721291447041</v>
      </c>
      <c r="D42">
        <f t="shared" si="12"/>
        <v>3.8861340000000002</v>
      </c>
      <c r="E42">
        <f>C42*Fuel_Prices!B$46</f>
        <v>2.0646994809967292</v>
      </c>
    </row>
    <row r="43" spans="1:5">
      <c r="A43" t="s">
        <v>25</v>
      </c>
      <c r="B43">
        <v>0.73</v>
      </c>
      <c r="C43">
        <f t="shared" si="13"/>
        <v>2.4889427675755726</v>
      </c>
      <c r="D43">
        <f>B43*$O$8</f>
        <v>4.234146</v>
      </c>
      <c r="E43">
        <f>C43*Fuel_Prices!B$46</f>
        <v>2.2495979419815106</v>
      </c>
    </row>
    <row r="50" spans="1:13">
      <c r="B50" s="24" t="s">
        <v>73</v>
      </c>
      <c r="C50" s="24" t="s">
        <v>75</v>
      </c>
      <c r="D50" s="24" t="s">
        <v>76</v>
      </c>
      <c r="E50" s="24" t="s">
        <v>77</v>
      </c>
      <c r="F50" s="24" t="s">
        <v>78</v>
      </c>
      <c r="G50" s="24" t="s">
        <v>74</v>
      </c>
      <c r="H50" s="15" t="s">
        <v>0</v>
      </c>
      <c r="K50" s="24"/>
      <c r="M50" s="24"/>
    </row>
    <row r="51" spans="1:13">
      <c r="B51" s="15" t="s">
        <v>19</v>
      </c>
      <c r="C51" s="15" t="s">
        <v>19</v>
      </c>
      <c r="D51" s="15" t="s">
        <v>19</v>
      </c>
      <c r="E51" s="15" t="s">
        <v>19</v>
      </c>
      <c r="F51" s="15" t="s">
        <v>19</v>
      </c>
      <c r="G51" s="15" t="s">
        <v>19</v>
      </c>
      <c r="H51" s="15"/>
      <c r="J51" s="15"/>
      <c r="L51" s="15"/>
    </row>
    <row r="52" spans="1:13">
      <c r="A52" t="s">
        <v>10</v>
      </c>
      <c r="B52">
        <f>C5</f>
        <v>1.4660895754212278</v>
      </c>
      <c r="C52">
        <f>C19</f>
        <v>1.4660895754212278</v>
      </c>
      <c r="D52">
        <f>C26</f>
        <v>1.4660895754212278</v>
      </c>
      <c r="E52">
        <f>C33</f>
        <v>1.4660895754212278</v>
      </c>
      <c r="F52">
        <f>C40</f>
        <v>1.4660895754212278</v>
      </c>
      <c r="G52">
        <f>C12</f>
        <v>1.4660895754212278</v>
      </c>
      <c r="H52">
        <f>G5</f>
        <v>52.608749183138478</v>
      </c>
    </row>
    <row r="53" spans="1:13">
      <c r="A53" t="s">
        <v>23</v>
      </c>
      <c r="B53">
        <f>C6</f>
        <v>2.5571329803858625</v>
      </c>
      <c r="C53">
        <f>C20</f>
        <v>10.22853192154345</v>
      </c>
      <c r="D53">
        <f>C27</f>
        <v>2.5571329803858625</v>
      </c>
      <c r="E53">
        <f>C34</f>
        <v>5.1142659607717249</v>
      </c>
      <c r="F53">
        <f>C41</f>
        <v>8.5237766012862082</v>
      </c>
      <c r="G53">
        <f>C13</f>
        <v>2.5571329803858625</v>
      </c>
      <c r="H53">
        <f>G6</f>
        <v>30.821976190250925</v>
      </c>
    </row>
    <row r="54" spans="1:13">
      <c r="A54" t="s">
        <v>24</v>
      </c>
      <c r="B54">
        <f>C7</f>
        <v>2.2843721291447041</v>
      </c>
      <c r="C54">
        <f>C21</f>
        <v>2.2843721291447041</v>
      </c>
      <c r="D54">
        <f>C28</f>
        <v>2.2843721291447041</v>
      </c>
      <c r="E54">
        <f>C35</f>
        <v>2.2843721291447041</v>
      </c>
      <c r="F54">
        <f>C42</f>
        <v>2.2843721291447041</v>
      </c>
      <c r="G54">
        <f>C14</f>
        <v>2.2843721291447041</v>
      </c>
      <c r="H54">
        <f>G7</f>
        <v>73.884095579948863</v>
      </c>
    </row>
    <row r="55" spans="1:13">
      <c r="A55" t="s">
        <v>25</v>
      </c>
      <c r="B55">
        <f>C8</f>
        <v>2.4889427675755726</v>
      </c>
      <c r="C55">
        <f>C22</f>
        <v>2.4889427675755726</v>
      </c>
      <c r="D55">
        <f>C29</f>
        <v>2.4889427675755726</v>
      </c>
      <c r="E55">
        <f>C36</f>
        <v>2.4889427675755726</v>
      </c>
      <c r="F55">
        <f>C43</f>
        <v>2.4889427675755726</v>
      </c>
      <c r="G55">
        <f>C15</f>
        <v>2.4889427675755726</v>
      </c>
      <c r="H55">
        <f>G8</f>
        <v>65.667174936308953</v>
      </c>
    </row>
    <row r="59" spans="1:13">
      <c r="B59" t="str">
        <f>H50</f>
        <v>International</v>
      </c>
    </row>
    <row r="60" spans="1:13">
      <c r="A60" t="s">
        <v>10</v>
      </c>
      <c r="B60">
        <f t="shared" ref="B60:B63" si="14">H52</f>
        <v>52.608749183138478</v>
      </c>
    </row>
    <row r="61" spans="1:13">
      <c r="A61" t="s">
        <v>23</v>
      </c>
      <c r="B61">
        <f t="shared" si="14"/>
        <v>30.821976190250925</v>
      </c>
    </row>
    <row r="62" spans="1:13">
      <c r="A62" t="s">
        <v>24</v>
      </c>
      <c r="B62">
        <f t="shared" si="14"/>
        <v>73.884095579948863</v>
      </c>
    </row>
    <row r="63" spans="1:13">
      <c r="A63" t="s">
        <v>25</v>
      </c>
      <c r="B63">
        <f t="shared" si="14"/>
        <v>65.667174936308953</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M19" sqref="M19"/>
    </sheetView>
  </sheetViews>
  <sheetFormatPr baseColWidth="10" defaultColWidth="11.5"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Fuel_Prices</vt:lpstr>
      <vt:lpstr>GCC</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Abdullah</cp:lastModifiedBy>
  <dcterms:created xsi:type="dcterms:W3CDTF">2017-05-09T15:28:01Z</dcterms:created>
  <dcterms:modified xsi:type="dcterms:W3CDTF">2019-04-13T16:07:04Z</dcterms:modified>
</cp:coreProperties>
</file>