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Abdullah\Dropbox\CCES\2017\Energy\Regional trade\UC&amp;ED\Dispa-SET\V2.2\Database\RawData\"/>
    </mc:Choice>
  </mc:AlternateContent>
  <xr:revisionPtr revIDLastSave="0" documentId="13_ncr:1_{35DD887D-413B-424C-8934-39F25BAA1575}" xr6:coauthVersionLast="34" xr6:coauthVersionMax="34" xr10:uidLastSave="{00000000-0000-0000-0000-000000000000}"/>
  <bookViews>
    <workbookView xWindow="0" yWindow="465" windowWidth="28800" windowHeight="17535" tabRatio="500" activeTab="1" xr2:uid="{00000000-000D-0000-FFFF-FFFF00000000}"/>
  </bookViews>
  <sheets>
    <sheet name="Extrapolation&amp;Approximation" sheetId="3" r:id="rId1"/>
    <sheet name="Heat_Rates" sheetId="1" r:id="rId2"/>
    <sheet name="Info" sheetId="2" r:id="rId3"/>
  </sheets>
  <externalReferences>
    <externalReference r:id="rId4"/>
  </externalReferences>
  <definedNames>
    <definedName name="enr">[1]Buses!$W$3:$W$4</definedName>
    <definedName name="line">[1]SVC!#REF!</definedName>
    <definedName name="LineType">[1]SVC!$AE$4:$AE$4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K33" i="1"/>
  <c r="E34" i="1"/>
  <c r="D35" i="1"/>
  <c r="E35" i="1"/>
  <c r="F35" i="1"/>
  <c r="H35" i="1"/>
  <c r="I35" i="1"/>
  <c r="E36" i="1"/>
  <c r="M36" i="1"/>
  <c r="E24" i="1"/>
  <c r="E32" i="1" s="1"/>
  <c r="E25" i="1"/>
  <c r="E26" i="1"/>
  <c r="E27" i="1"/>
  <c r="E28" i="1"/>
  <c r="C24" i="1"/>
  <c r="C32" i="1" s="1"/>
  <c r="D24" i="1"/>
  <c r="D32" i="1" s="1"/>
  <c r="F24" i="1"/>
  <c r="F32" i="1" s="1"/>
  <c r="G24" i="1"/>
  <c r="G32" i="1" s="1"/>
  <c r="H24" i="1"/>
  <c r="H32" i="1" s="1"/>
  <c r="I24" i="1"/>
  <c r="I32" i="1" s="1"/>
  <c r="J24" i="1"/>
  <c r="J32" i="1" s="1"/>
  <c r="K24" i="1"/>
  <c r="K32" i="1" s="1"/>
  <c r="L24" i="1"/>
  <c r="L32" i="1" s="1"/>
  <c r="M24" i="1"/>
  <c r="M32" i="1" s="1"/>
  <c r="C25" i="1"/>
  <c r="C33" i="1" s="1"/>
  <c r="D25" i="1"/>
  <c r="D33" i="1" s="1"/>
  <c r="F25" i="1"/>
  <c r="G25" i="1"/>
  <c r="H25" i="1"/>
  <c r="I25" i="1"/>
  <c r="J25" i="1"/>
  <c r="K25" i="1"/>
  <c r="L25" i="1"/>
  <c r="L33" i="1" s="1"/>
  <c r="M25" i="1"/>
  <c r="M33" i="1" s="1"/>
  <c r="C26" i="1"/>
  <c r="C34" i="1" s="1"/>
  <c r="D26" i="1"/>
  <c r="D34" i="1" s="1"/>
  <c r="F26" i="1"/>
  <c r="F34" i="1" s="1"/>
  <c r="G26" i="1"/>
  <c r="G34" i="1" s="1"/>
  <c r="H26" i="1"/>
  <c r="H34" i="1" s="1"/>
  <c r="I26" i="1"/>
  <c r="I34" i="1" s="1"/>
  <c r="J26" i="1"/>
  <c r="J34" i="1" s="1"/>
  <c r="K26" i="1"/>
  <c r="K34" i="1" s="1"/>
  <c r="L26" i="1"/>
  <c r="L34" i="1" s="1"/>
  <c r="M26" i="1"/>
  <c r="M34" i="1" s="1"/>
  <c r="C27" i="1"/>
  <c r="C35" i="1" s="1"/>
  <c r="D27" i="1"/>
  <c r="F27" i="1"/>
  <c r="G27" i="1"/>
  <c r="G35" i="1" s="1"/>
  <c r="H27" i="1"/>
  <c r="I27" i="1"/>
  <c r="J27" i="1"/>
  <c r="J35" i="1" s="1"/>
  <c r="K27" i="1"/>
  <c r="K35" i="1" s="1"/>
  <c r="L27" i="1"/>
  <c r="L35" i="1" s="1"/>
  <c r="M27" i="1"/>
  <c r="M35" i="1" s="1"/>
  <c r="C28" i="1"/>
  <c r="C36" i="1" s="1"/>
  <c r="D28" i="1"/>
  <c r="D36" i="1" s="1"/>
  <c r="F28" i="1"/>
  <c r="F36" i="1" s="1"/>
  <c r="G28" i="1"/>
  <c r="G36" i="1" s="1"/>
  <c r="H28" i="1"/>
  <c r="H36" i="1" s="1"/>
  <c r="I28" i="1"/>
  <c r="I36" i="1" s="1"/>
  <c r="J28" i="1"/>
  <c r="J36" i="1" s="1"/>
  <c r="K28" i="1"/>
  <c r="K36" i="1" s="1"/>
  <c r="L28" i="1"/>
  <c r="L36" i="1" s="1"/>
  <c r="M28" i="1"/>
  <c r="B25" i="1"/>
  <c r="B33" i="1" s="1"/>
  <c r="B26" i="1"/>
  <c r="B34" i="1" s="1"/>
  <c r="B27" i="1"/>
  <c r="B35" i="1" s="1"/>
  <c r="B28" i="1"/>
  <c r="B36" i="1" s="1"/>
  <c r="B24" i="1"/>
  <c r="B32" i="1" s="1"/>
  <c r="B6" i="3" l="1"/>
  <c r="B7" i="3"/>
  <c r="A3" i="3" l="1"/>
  <c r="C3" i="3"/>
  <c r="E3" i="3"/>
  <c r="F3" i="3"/>
  <c r="I3" i="3"/>
  <c r="K3" i="3"/>
  <c r="L3" i="3"/>
  <c r="A4" i="3"/>
  <c r="C4" i="3"/>
  <c r="D4" i="3"/>
  <c r="E4" i="3"/>
  <c r="F4" i="3"/>
  <c r="G4" i="3"/>
  <c r="H4" i="3"/>
  <c r="I4" i="3"/>
  <c r="K4" i="3"/>
  <c r="L4" i="3"/>
  <c r="M4" i="3"/>
  <c r="A5" i="3"/>
  <c r="B5" i="3"/>
  <c r="C5" i="3"/>
  <c r="D5" i="3"/>
  <c r="E5" i="3"/>
  <c r="F5" i="3"/>
  <c r="G5" i="3"/>
  <c r="H5" i="3"/>
  <c r="I5" i="3"/>
  <c r="K5" i="3"/>
  <c r="L5" i="3"/>
  <c r="M5" i="3"/>
  <c r="A6" i="3"/>
  <c r="C6" i="3"/>
  <c r="D6" i="3"/>
  <c r="E6" i="3"/>
  <c r="F6" i="3"/>
  <c r="G6" i="3"/>
  <c r="H6" i="3"/>
  <c r="I6" i="3"/>
  <c r="K6" i="3"/>
  <c r="L6" i="3"/>
  <c r="M6" i="3"/>
  <c r="A7" i="3"/>
  <c r="C7" i="3"/>
  <c r="E7" i="3"/>
  <c r="F7" i="3"/>
  <c r="H7" i="3"/>
  <c r="I7" i="3"/>
  <c r="K7" i="3"/>
  <c r="L7" i="3"/>
  <c r="M7" i="3"/>
  <c r="E11" i="1" l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E4" i="1"/>
  <c r="F4" i="1" s="1"/>
  <c r="G4" i="1" s="1"/>
  <c r="E3" i="1"/>
  <c r="F3" i="1" s="1"/>
  <c r="G3" i="1" s="1"/>
  <c r="E2" i="1"/>
  <c r="F2" i="1" s="1"/>
  <c r="G2" i="1" s="1"/>
</calcChain>
</file>

<file path=xl/sharedStrings.xml><?xml version="1.0" encoding="utf-8"?>
<sst xmlns="http://schemas.openxmlformats.org/spreadsheetml/2006/main" count="172" uniqueCount="39">
  <si>
    <t>Generation Type</t>
  </si>
  <si>
    <t>Fuel</t>
  </si>
  <si>
    <t>H/R [BTU/KWh]</t>
  </si>
  <si>
    <t>Mcal/MWh</t>
  </si>
  <si>
    <t>Petroleum</t>
  </si>
  <si>
    <t>GT</t>
  </si>
  <si>
    <t>CC</t>
  </si>
  <si>
    <t>Gas</t>
  </si>
  <si>
    <t>Conversion Rate</t>
  </si>
  <si>
    <t>Mcal</t>
  </si>
  <si>
    <t>equals</t>
  </si>
  <si>
    <t>BTU</t>
  </si>
  <si>
    <t>Steam Generator</t>
  </si>
  <si>
    <t>Gas Turbine</t>
  </si>
  <si>
    <t>Diesel Generator</t>
  </si>
  <si>
    <t>Combined Cycle</t>
  </si>
  <si>
    <t>IC</t>
  </si>
  <si>
    <t>Internal Combustion</t>
  </si>
  <si>
    <t>Comments - Alix</t>
  </si>
  <si>
    <t>Nuclear</t>
  </si>
  <si>
    <t>SG</t>
  </si>
  <si>
    <t>GAS</t>
  </si>
  <si>
    <t>DIESEL</t>
  </si>
  <si>
    <t>Crude</t>
  </si>
  <si>
    <t>HFO</t>
  </si>
  <si>
    <t>ST</t>
  </si>
  <si>
    <t>DG</t>
  </si>
  <si>
    <t>pre 1980s</t>
  </si>
  <si>
    <t>NA</t>
  </si>
  <si>
    <t>1980s</t>
  </si>
  <si>
    <t>1990s</t>
  </si>
  <si>
    <t>2000s</t>
  </si>
  <si>
    <t>2010s</t>
  </si>
  <si>
    <t>Coal</t>
  </si>
  <si>
    <t>Efficiency (%)</t>
  </si>
  <si>
    <t>MMBTU/MWh</t>
  </si>
  <si>
    <t>MWh</t>
  </si>
  <si>
    <t>MMBTU</t>
  </si>
  <si>
    <t>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</si>
</sst>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9"/>
      <color rgb="FF333333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dashed">
        <color rgb="FFBABABA"/>
      </top>
      <bottom/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4" fontId="4" fillId="4" borderId="1" applyNumberFormat="0" applyProtection="0">
      <alignment vertical="center"/>
    </xf>
    <xf numFmtId="4" fontId="5" fillId="5" borderId="1" applyNumberFormat="0" applyProtection="0">
      <alignment vertical="center"/>
    </xf>
    <xf numFmtId="4" fontId="4" fillId="5" borderId="1" applyNumberFormat="0" applyProtection="0">
      <alignment horizontal="left" vertical="center" indent="1"/>
    </xf>
    <xf numFmtId="0" fontId="4" fillId="5" borderId="1" applyNumberFormat="0" applyProtection="0">
      <alignment horizontal="left" vertical="top" indent="1"/>
    </xf>
    <xf numFmtId="4" fontId="4" fillId="6" borderId="0" applyNumberFormat="0" applyProtection="0">
      <alignment horizontal="left" vertical="center" indent="1"/>
    </xf>
    <xf numFmtId="4" fontId="6" fillId="7" borderId="1" applyNumberFormat="0" applyProtection="0">
      <alignment horizontal="right" vertical="center"/>
    </xf>
    <xf numFmtId="4" fontId="6" fillId="8" borderId="1" applyNumberFormat="0" applyProtection="0">
      <alignment horizontal="right" vertical="center"/>
    </xf>
    <xf numFmtId="4" fontId="6" fillId="9" borderId="1" applyNumberFormat="0" applyProtection="0">
      <alignment horizontal="right" vertical="center"/>
    </xf>
    <xf numFmtId="4" fontId="6" fillId="10" borderId="1" applyNumberFormat="0" applyProtection="0">
      <alignment horizontal="right" vertical="center"/>
    </xf>
    <xf numFmtId="4" fontId="6" fillId="11" borderId="1" applyNumberFormat="0" applyProtection="0">
      <alignment horizontal="right" vertical="center"/>
    </xf>
    <xf numFmtId="4" fontId="6" fillId="12" borderId="1" applyNumberFormat="0" applyProtection="0">
      <alignment horizontal="right" vertical="center"/>
    </xf>
    <xf numFmtId="4" fontId="6" fillId="13" borderId="1" applyNumberFormat="0" applyProtection="0">
      <alignment horizontal="right" vertical="center"/>
    </xf>
    <xf numFmtId="4" fontId="6" fillId="14" borderId="1" applyNumberFormat="0" applyProtection="0">
      <alignment horizontal="right" vertical="center"/>
    </xf>
    <xf numFmtId="4" fontId="6" fillId="15" borderId="1" applyNumberFormat="0" applyProtection="0">
      <alignment horizontal="right" vertical="center"/>
    </xf>
    <xf numFmtId="4" fontId="4" fillId="16" borderId="2" applyNumberFormat="0" applyProtection="0">
      <alignment horizontal="left" vertical="center" indent="1"/>
    </xf>
    <xf numFmtId="4" fontId="6" fillId="17" borderId="0" applyNumberFormat="0" applyProtection="0">
      <alignment horizontal="left" vertical="center" indent="1"/>
    </xf>
    <xf numFmtId="4" fontId="7" fillId="18" borderId="0" applyNumberFormat="0" applyProtection="0">
      <alignment horizontal="left" vertical="center" indent="1"/>
    </xf>
    <xf numFmtId="4" fontId="6" fillId="19" borderId="1" applyNumberFormat="0" applyProtection="0">
      <alignment horizontal="right" vertical="center"/>
    </xf>
    <xf numFmtId="4" fontId="6" fillId="17" borderId="0" applyNumberFormat="0" applyProtection="0">
      <alignment horizontal="left" vertical="center" indent="1"/>
    </xf>
    <xf numFmtId="4" fontId="6" fillId="6" borderId="0" applyNumberFormat="0" applyProtection="0">
      <alignment horizontal="left" vertical="center" indent="1"/>
    </xf>
    <xf numFmtId="0" fontId="3" fillId="18" borderId="1" applyNumberFormat="0" applyProtection="0">
      <alignment horizontal="left" vertical="center" indent="1"/>
    </xf>
    <xf numFmtId="0" fontId="3" fillId="18" borderId="1" applyNumberFormat="0" applyProtection="0">
      <alignment horizontal="left" vertical="top" indent="1"/>
    </xf>
    <xf numFmtId="0" fontId="3" fillId="6" borderId="1" applyNumberFormat="0" applyProtection="0">
      <alignment horizontal="left" vertical="center" indent="1"/>
    </xf>
    <xf numFmtId="0" fontId="3" fillId="6" borderId="1" applyNumberFormat="0" applyProtection="0">
      <alignment horizontal="left" vertical="top" indent="1"/>
    </xf>
    <xf numFmtId="0" fontId="3" fillId="20" borderId="1" applyNumberFormat="0" applyProtection="0">
      <alignment horizontal="left" vertical="center" indent="1"/>
    </xf>
    <xf numFmtId="0" fontId="3" fillId="20" borderId="1" applyNumberFormat="0" applyProtection="0">
      <alignment horizontal="left" vertical="top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top" indent="1"/>
    </xf>
    <xf numFmtId="4" fontId="6" fillId="22" borderId="1" applyNumberFormat="0" applyProtection="0">
      <alignment vertical="center"/>
    </xf>
    <xf numFmtId="4" fontId="8" fillId="22" borderId="1" applyNumberFormat="0" applyProtection="0">
      <alignment vertical="center"/>
    </xf>
    <xf numFmtId="4" fontId="6" fillId="22" borderId="1" applyNumberFormat="0" applyProtection="0">
      <alignment horizontal="left" vertical="center" indent="1"/>
    </xf>
    <xf numFmtId="0" fontId="6" fillId="22" borderId="1" applyNumberFormat="0" applyProtection="0">
      <alignment horizontal="left" vertical="top" indent="1"/>
    </xf>
    <xf numFmtId="4" fontId="6" fillId="17" borderId="1" applyNumberFormat="0" applyProtection="0">
      <alignment horizontal="right" vertical="center"/>
    </xf>
    <xf numFmtId="4" fontId="8" fillId="17" borderId="1" applyNumberFormat="0" applyProtection="0">
      <alignment horizontal="right" vertical="center"/>
    </xf>
    <xf numFmtId="4" fontId="6" fillId="19" borderId="1" applyNumberFormat="0" applyProtection="0">
      <alignment horizontal="left" vertical="center" indent="1"/>
    </xf>
    <xf numFmtId="0" fontId="6" fillId="6" borderId="1" applyNumberFormat="0" applyProtection="0">
      <alignment horizontal="left" vertical="top" indent="1"/>
    </xf>
    <xf numFmtId="4" fontId="9" fillId="23" borderId="0" applyNumberFormat="0" applyProtection="0">
      <alignment horizontal="left" vertical="center" indent="1"/>
    </xf>
    <xf numFmtId="4" fontId="10" fillId="17" borderId="1" applyNumberFormat="0" applyProtection="0">
      <alignment horizontal="right" vertical="center"/>
    </xf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Border="1"/>
    <xf numFmtId="0" fontId="0" fillId="25" borderId="0" xfId="0" applyFill="1" applyBorder="1"/>
    <xf numFmtId="3" fontId="11" fillId="0" borderId="3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26" borderId="0" xfId="0" applyFill="1"/>
    <xf numFmtId="0" fontId="0" fillId="27" borderId="0" xfId="0" applyFill="1"/>
    <xf numFmtId="0" fontId="0" fillId="28" borderId="0" xfId="0" applyFill="1" applyBorder="1"/>
    <xf numFmtId="0" fontId="0" fillId="28" borderId="0" xfId="0" applyFill="1"/>
    <xf numFmtId="0" fontId="0" fillId="24" borderId="0" xfId="0" applyFill="1" applyBorder="1" applyAlignment="1">
      <alignment horizontal="center"/>
    </xf>
  </cellXfs>
  <cellStyles count="47">
    <cellStyle name="Comma 2" xfId="1" xr:uid="{00000000-0005-0000-0000-000000000000}"/>
    <cellStyle name="Normal" xfId="0" builtinId="0"/>
    <cellStyle name="Normal 11" xfId="2" xr:uid="{00000000-0005-0000-0000-000002000000}"/>
    <cellStyle name="Normal 12" xfId="3" xr:uid="{00000000-0005-0000-0000-000003000000}"/>
    <cellStyle name="Normal 2" xfId="4" xr:uid="{00000000-0005-0000-0000-000004000000}"/>
    <cellStyle name="Normal 3" xfId="5" xr:uid="{00000000-0005-0000-0000-000005000000}"/>
    <cellStyle name="Normal 3 2" xfId="6" xr:uid="{00000000-0005-0000-0000-000006000000}"/>
    <cellStyle name="Normal 4" xfId="7" xr:uid="{00000000-0005-0000-0000-000007000000}"/>
    <cellStyle name="Normal 5" xfId="8" xr:uid="{00000000-0005-0000-0000-000008000000}"/>
    <cellStyle name="SAPBEXaggData" xfId="9" xr:uid="{00000000-0005-0000-0000-000009000000}"/>
    <cellStyle name="SAPBEXaggDataEmph" xfId="10" xr:uid="{00000000-0005-0000-0000-00000A000000}"/>
    <cellStyle name="SAPBEXaggItem" xfId="11" xr:uid="{00000000-0005-0000-0000-00000B000000}"/>
    <cellStyle name="SAPBEXaggItemX" xfId="12" xr:uid="{00000000-0005-0000-0000-00000C000000}"/>
    <cellStyle name="SAPBEXchaText" xfId="13" xr:uid="{00000000-0005-0000-0000-00000D000000}"/>
    <cellStyle name="SAPBEXexcBad7" xfId="14" xr:uid="{00000000-0005-0000-0000-00000E000000}"/>
    <cellStyle name="SAPBEXexcBad8" xfId="15" xr:uid="{00000000-0005-0000-0000-00000F000000}"/>
    <cellStyle name="SAPBEXexcBad9" xfId="16" xr:uid="{00000000-0005-0000-0000-000010000000}"/>
    <cellStyle name="SAPBEXexcCritical4" xfId="17" xr:uid="{00000000-0005-0000-0000-000011000000}"/>
    <cellStyle name="SAPBEXexcCritical5" xfId="18" xr:uid="{00000000-0005-0000-0000-000012000000}"/>
    <cellStyle name="SAPBEXexcCritical6" xfId="19" xr:uid="{00000000-0005-0000-0000-000013000000}"/>
    <cellStyle name="SAPBEXexcGood1" xfId="20" xr:uid="{00000000-0005-0000-0000-000014000000}"/>
    <cellStyle name="SAPBEXexcGood2" xfId="21" xr:uid="{00000000-0005-0000-0000-000015000000}"/>
    <cellStyle name="SAPBEXexcGood3" xfId="22" xr:uid="{00000000-0005-0000-0000-000016000000}"/>
    <cellStyle name="SAPBEXfilterDrill" xfId="23" xr:uid="{00000000-0005-0000-0000-000017000000}"/>
    <cellStyle name="SAPBEXfilterItem" xfId="24" xr:uid="{00000000-0005-0000-0000-000018000000}"/>
    <cellStyle name="SAPBEXfilterText" xfId="25" xr:uid="{00000000-0005-0000-0000-000019000000}"/>
    <cellStyle name="SAPBEXformats" xfId="26" xr:uid="{00000000-0005-0000-0000-00001A000000}"/>
    <cellStyle name="SAPBEXheaderItem" xfId="27" xr:uid="{00000000-0005-0000-0000-00001B000000}"/>
    <cellStyle name="SAPBEXheaderText" xfId="28" xr:uid="{00000000-0005-0000-0000-00001C000000}"/>
    <cellStyle name="SAPBEXHLevel0" xfId="29" xr:uid="{00000000-0005-0000-0000-00001D000000}"/>
    <cellStyle name="SAPBEXHLevel0X" xfId="30" xr:uid="{00000000-0005-0000-0000-00001E000000}"/>
    <cellStyle name="SAPBEXHLevel1" xfId="31" xr:uid="{00000000-0005-0000-0000-00001F000000}"/>
    <cellStyle name="SAPBEXHLevel1X" xfId="32" xr:uid="{00000000-0005-0000-0000-000020000000}"/>
    <cellStyle name="SAPBEXHLevel2" xfId="33" xr:uid="{00000000-0005-0000-0000-000021000000}"/>
    <cellStyle name="SAPBEXHLevel2X" xfId="34" xr:uid="{00000000-0005-0000-0000-000022000000}"/>
    <cellStyle name="SAPBEXHLevel3" xfId="35" xr:uid="{00000000-0005-0000-0000-000023000000}"/>
    <cellStyle name="SAPBEXHLevel3X" xfId="36" xr:uid="{00000000-0005-0000-0000-000024000000}"/>
    <cellStyle name="SAPBEXresData" xfId="37" xr:uid="{00000000-0005-0000-0000-000025000000}"/>
    <cellStyle name="SAPBEXresDataEmph" xfId="38" xr:uid="{00000000-0005-0000-0000-000026000000}"/>
    <cellStyle name="SAPBEXresItem" xfId="39" xr:uid="{00000000-0005-0000-0000-000027000000}"/>
    <cellStyle name="SAPBEXresItemX" xfId="40" xr:uid="{00000000-0005-0000-0000-000028000000}"/>
    <cellStyle name="SAPBEXstdData" xfId="41" xr:uid="{00000000-0005-0000-0000-000029000000}"/>
    <cellStyle name="SAPBEXstdDataEmph" xfId="42" xr:uid="{00000000-0005-0000-0000-00002A000000}"/>
    <cellStyle name="SAPBEXstdItem" xfId="43" xr:uid="{00000000-0005-0000-0000-00002B000000}"/>
    <cellStyle name="SAPBEXstdItemX" xfId="44" xr:uid="{00000000-0005-0000-0000-00002C000000}"/>
    <cellStyle name="SAPBEXtitle" xfId="45" xr:uid="{00000000-0005-0000-0000-00002D000000}"/>
    <cellStyle name="SAPBEXundefined" xfId="46" xr:uid="{00000000-0005-0000-0000-00002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</xdr:row>
      <xdr:rowOff>38099</xdr:rowOff>
    </xdr:from>
    <xdr:to>
      <xdr:col>14</xdr:col>
      <xdr:colOff>676274</xdr:colOff>
      <xdr:row>12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54B409-9418-4F5D-8D42-449CAAA77D6B}"/>
            </a:ext>
          </a:extLst>
        </xdr:cNvPr>
        <xdr:cNvSpPr txBox="1"/>
      </xdr:nvSpPr>
      <xdr:spPr>
        <a:xfrm>
          <a:off x="9810750" y="800099"/>
          <a:ext cx="5333999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U.S. Energy Information Administration gives a general explanation for how to translate a heat rate value into a power plant's efficiency value. To express the efficiency of a generator or power plant as a percentage, you can divide the equivalent Btu content of a kWh of electricity (3,412 Btu) by the heat rate. For example, if the heat rate is 10,500 Btu, the efficiency is 32.5% (since 3,412 Btu / 10,500 Btu = 32.5%). If the heat rate is 7,500 Btu, the efficiency is 45.5% (since 3,412 Btu / 7,500 Btu = 45.5%). The higher the heat rate (i.e. the more energy input that is required to produce 1 kWh), the lower the efficiency of the power plant.</a:t>
          </a:r>
        </a:p>
        <a:p>
          <a:r>
            <a:rPr lang="en-US" sz="1100"/>
            <a:t>https://en.wikipedia.org/wiki/Heat_rate_(efficiency)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165100</xdr:rowOff>
    </xdr:from>
    <xdr:to>
      <xdr:col>12</xdr:col>
      <xdr:colOff>812800</xdr:colOff>
      <xdr:row>26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66700" y="165100"/>
          <a:ext cx="10452100" cy="482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Last</a:t>
          </a:r>
          <a:r>
            <a:rPr lang="en-US" sz="1100" baseline="0"/>
            <a:t> edit made by:  Alix </a:t>
          </a:r>
        </a:p>
        <a:p>
          <a:r>
            <a:rPr lang="en-US" sz="1100" baseline="0"/>
            <a:t>Date:  9 May 2017</a:t>
          </a:r>
        </a:p>
        <a:p>
          <a:endParaRPr lang="en-US" sz="1100" baseline="0"/>
        </a:p>
        <a:p>
          <a:r>
            <a:rPr lang="en-US" sz="1100" baseline="0"/>
            <a:t>info:</a:t>
          </a:r>
        </a:p>
        <a:p>
          <a:r>
            <a:rPr lang="en-US" sz="1100" baseline="0"/>
            <a:t>Using 2015 U.S. average </a:t>
          </a:r>
        </a:p>
        <a:p>
          <a:endParaRPr lang="en-US" sz="1100" baseline="0"/>
        </a:p>
        <a:p>
          <a:r>
            <a:rPr lang="en-US" sz="1100" baseline="0"/>
            <a:t>Edits:</a:t>
          </a:r>
        </a:p>
        <a:p>
          <a:r>
            <a:rPr lang="en-US" sz="1100" baseline="0"/>
            <a:t>-renamed columns</a:t>
          </a:r>
        </a:p>
        <a:p>
          <a:r>
            <a:rPr lang="en-US" sz="1100" baseline="0"/>
            <a:t>- averaged heat rates for SA generation plants (source SEC)</a:t>
          </a:r>
        </a:p>
        <a:p>
          <a:endParaRPr lang="en-US" sz="1100" baseline="0"/>
        </a:p>
        <a:p>
          <a:r>
            <a:rPr lang="en-US" sz="1100" baseline="0"/>
            <a:t>Todo:</a:t>
          </a:r>
        </a:p>
        <a:p>
          <a:r>
            <a:rPr lang="en-US" sz="1100" baseline="0"/>
            <a:t>-figure out which technology matches with Generator Types in Database</a:t>
          </a:r>
        </a:p>
        <a:p>
          <a:r>
            <a:rPr lang="en-US" sz="1100" baseline="0"/>
            <a:t>-verify conversion rate</a:t>
          </a:r>
        </a:p>
        <a:p>
          <a:endParaRPr lang="en-US" sz="1100" baseline="0"/>
        </a:p>
        <a:p>
          <a:r>
            <a:rPr lang="en-US" sz="1100" baseline="0"/>
            <a:t>Source (Heat Rates):</a:t>
          </a:r>
        </a:p>
        <a:p>
          <a:r>
            <a:rPr lang="en-US" sz="1100" baseline="0"/>
            <a:t>U.S. Energy Information Agency</a:t>
          </a:r>
        </a:p>
        <a:p>
          <a:r>
            <a:rPr lang="en-US" sz="1100"/>
            <a:t>https://www.eia.gov/electricity/annual/html/epa_08_01.html</a:t>
          </a:r>
        </a:p>
        <a:p>
          <a:endParaRPr lang="en-US" sz="1100"/>
        </a:p>
        <a:p>
          <a:r>
            <a:rPr lang="en-US" sz="1100"/>
            <a:t>Source</a:t>
          </a:r>
          <a:r>
            <a:rPr lang="en-US" sz="1100" baseline="0"/>
            <a:t> (Conversion):</a:t>
          </a:r>
        </a:p>
        <a:p>
          <a:r>
            <a:rPr lang="en-US" sz="1100"/>
            <a:t>https://www.unitjuggler.com/convert-energy-from-Btu-to-kcal.html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MD-SMD%20FILES/SUBSTATION%20QUARTERLY%20DATA/South-SS%20&amp;%20TL%20Data%20Cards%20(%20as%20of%20Jul-20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es"/>
      <sheetName val="SVC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E37C-F057-9F40-A1E3-71D744655F65}">
  <dimension ref="A1:M33"/>
  <sheetViews>
    <sheetView workbookViewId="0">
      <selection activeCell="B17" sqref="B17"/>
    </sheetView>
  </sheetViews>
  <sheetFormatPr defaultColWidth="11.42578125" defaultRowHeight="15" x14ac:dyDescent="0.25"/>
  <sheetData>
    <row r="1" spans="1:13" x14ac:dyDescent="0.25">
      <c r="A1" t="s">
        <v>3</v>
      </c>
      <c r="B1" s="8" t="s">
        <v>21</v>
      </c>
      <c r="C1" s="8" t="s">
        <v>21</v>
      </c>
      <c r="D1" s="8" t="s">
        <v>21</v>
      </c>
      <c r="E1" s="9" t="s">
        <v>22</v>
      </c>
      <c r="F1" s="9" t="s">
        <v>22</v>
      </c>
      <c r="G1" s="9" t="s">
        <v>22</v>
      </c>
      <c r="H1" s="8" t="s">
        <v>38</v>
      </c>
      <c r="I1" s="8" t="s">
        <v>38</v>
      </c>
      <c r="J1" s="8" t="s">
        <v>38</v>
      </c>
      <c r="K1" s="9" t="s">
        <v>24</v>
      </c>
      <c r="L1" s="9" t="s">
        <v>24</v>
      </c>
      <c r="M1" s="9" t="s">
        <v>24</v>
      </c>
    </row>
    <row r="2" spans="1:13" x14ac:dyDescent="0.25">
      <c r="A2" s="4"/>
      <c r="B2" s="5" t="s">
        <v>6</v>
      </c>
      <c r="C2" s="5" t="s">
        <v>5</v>
      </c>
      <c r="D2" s="5" t="s">
        <v>25</v>
      </c>
      <c r="E2" s="5" t="s">
        <v>6</v>
      </c>
      <c r="F2" s="5" t="s">
        <v>5</v>
      </c>
      <c r="G2" s="5" t="s">
        <v>26</v>
      </c>
      <c r="H2" s="5" t="s">
        <v>6</v>
      </c>
      <c r="I2" s="5" t="s">
        <v>5</v>
      </c>
      <c r="J2" s="5" t="s">
        <v>25</v>
      </c>
      <c r="K2" s="5" t="s">
        <v>6</v>
      </c>
      <c r="L2" s="5" t="s">
        <v>5</v>
      </c>
      <c r="M2" s="5" t="s">
        <v>25</v>
      </c>
    </row>
    <row r="3" spans="1:13" x14ac:dyDescent="0.25">
      <c r="A3" s="4" t="str">
        <f>Heat_Rates!A17</f>
        <v>pre 1980s</v>
      </c>
      <c r="B3" s="11">
        <v>2662.5152126601006</v>
      </c>
      <c r="C3" s="4">
        <f>Heat_Rates!C17</f>
        <v>4469.9384270457922</v>
      </c>
      <c r="D3" s="11">
        <v>2724.5363821039596</v>
      </c>
      <c r="E3" s="10" t="str">
        <f>Heat_Rates!E17</f>
        <v>NA</v>
      </c>
      <c r="F3" s="4">
        <f>Heat_Rates!F17</f>
        <v>3806.9205344356801</v>
      </c>
      <c r="G3" s="11">
        <v>2525.6113875795804</v>
      </c>
      <c r="H3" s="10">
        <v>2597.0683135711902</v>
      </c>
      <c r="I3" s="4">
        <f>Heat_Rates!I17</f>
        <v>3378.979660696376</v>
      </c>
      <c r="J3" s="10">
        <v>2597.0683135711902</v>
      </c>
      <c r="K3" s="10" t="str">
        <f>Heat_Rates!K17</f>
        <v>NA</v>
      </c>
      <c r="L3" s="10" t="str">
        <f>Heat_Rates!L17</f>
        <v>NA</v>
      </c>
      <c r="M3" s="11">
        <v>2564.3537951492235</v>
      </c>
    </row>
    <row r="4" spans="1:13" x14ac:dyDescent="0.25">
      <c r="A4" s="4" t="str">
        <f>Heat_Rates!A18</f>
        <v>1980s</v>
      </c>
      <c r="B4" s="11">
        <v>2395.3097074414745</v>
      </c>
      <c r="C4" s="4">
        <f>Heat_Rates!C18</f>
        <v>3439.1022554410233</v>
      </c>
      <c r="D4" s="4">
        <f>Heat_Rates!D18</f>
        <v>2571.0689186565128</v>
      </c>
      <c r="E4" s="10" t="str">
        <f>Heat_Rates!E18</f>
        <v>NA</v>
      </c>
      <c r="F4" s="4">
        <f>Heat_Rates!F18</f>
        <v>3594.2585263830547</v>
      </c>
      <c r="G4" s="4">
        <f>Heat_Rates!G18</f>
        <v>2476.989981461646</v>
      </c>
      <c r="H4" s="4">
        <f>Heat_Rates!H18</f>
        <v>2597.0683135711902</v>
      </c>
      <c r="I4" s="4">
        <f>Heat_Rates!I18</f>
        <v>3361.2845073714971</v>
      </c>
      <c r="J4" s="10">
        <v>2597.0683135711902</v>
      </c>
      <c r="K4" s="10" t="str">
        <f>Heat_Rates!K18</f>
        <v>NA</v>
      </c>
      <c r="L4" s="10" t="str">
        <f>Heat_Rates!L18</f>
        <v>NA</v>
      </c>
      <c r="M4" s="4">
        <f>Heat_Rates!M18</f>
        <v>2457.1823166550912</v>
      </c>
    </row>
    <row r="5" spans="1:13" x14ac:dyDescent="0.25">
      <c r="A5" s="4" t="str">
        <f>Heat_Rates!A19</f>
        <v>1990s</v>
      </c>
      <c r="B5" s="4">
        <f>Heat_Rates!B19</f>
        <v>2128.1042022228485</v>
      </c>
      <c r="C5" s="4">
        <f>Heat_Rates!C19</f>
        <v>3280.2479044785932</v>
      </c>
      <c r="D5" s="4">
        <f>Heat_Rates!D19</f>
        <v>2321.9928548445018</v>
      </c>
      <c r="E5" s="10" t="str">
        <f>Heat_Rates!E19</f>
        <v>NA</v>
      </c>
      <c r="F5" s="4">
        <f>Heat_Rates!F19</f>
        <v>3375.8564749807383</v>
      </c>
      <c r="G5" s="4">
        <f>Heat_Rates!G19</f>
        <v>2455.0073544586458</v>
      </c>
      <c r="H5" s="4">
        <f>Heat_Rates!H19</f>
        <v>2597.0683135711902</v>
      </c>
      <c r="I5" s="4">
        <f>Heat_Rates!I19</f>
        <v>3274.3288594179958</v>
      </c>
      <c r="J5" s="10">
        <v>2597.0683135711902</v>
      </c>
      <c r="K5" s="10" t="str">
        <f>Heat_Rates!K19</f>
        <v>NA</v>
      </c>
      <c r="L5" s="10" t="str">
        <f>Heat_Rates!L19</f>
        <v>NA</v>
      </c>
      <c r="M5" s="4">
        <f>Heat_Rates!M19</f>
        <v>2456.7142345289067</v>
      </c>
    </row>
    <row r="6" spans="1:13" x14ac:dyDescent="0.25">
      <c r="A6" s="4" t="str">
        <f>Heat_Rates!A20</f>
        <v>2000s</v>
      </c>
      <c r="B6" s="4">
        <f>Heat_Rates!B20</f>
        <v>1860.8986970042222</v>
      </c>
      <c r="C6" s="4">
        <f>Heat_Rates!C20</f>
        <v>3058.892810443203</v>
      </c>
      <c r="D6" s="4">
        <f>Heat_Rates!D20</f>
        <v>2264.1339917616187</v>
      </c>
      <c r="E6" s="10" t="str">
        <f>Heat_Rates!E20</f>
        <v>NA</v>
      </c>
      <c r="F6" s="4">
        <f>Heat_Rates!F20</f>
        <v>3002.9985059498822</v>
      </c>
      <c r="G6" s="4">
        <f>Heat_Rates!G20</f>
        <v>2379.7471692257773</v>
      </c>
      <c r="H6" s="4">
        <f>Heat_Rates!H20</f>
        <v>2597.0683135711902</v>
      </c>
      <c r="I6" s="4">
        <f>Heat_Rates!I20</f>
        <v>2913.5863664773383</v>
      </c>
      <c r="J6" s="10">
        <v>2597.0683135711902</v>
      </c>
      <c r="K6" s="10" t="str">
        <f>Heat_Rates!K20</f>
        <v>NA</v>
      </c>
      <c r="L6" s="10" t="str">
        <f>Heat_Rates!L20</f>
        <v>NA</v>
      </c>
      <c r="M6" s="4">
        <f>Heat_Rates!M20</f>
        <v>2299.1635065772057</v>
      </c>
    </row>
    <row r="7" spans="1:13" x14ac:dyDescent="0.25">
      <c r="A7" s="4" t="str">
        <f>Heat_Rates!A21</f>
        <v>2010s</v>
      </c>
      <c r="B7" s="4">
        <f>Heat_Rates!B21</f>
        <v>1593.6931917855959</v>
      </c>
      <c r="C7" s="4">
        <f>Heat_Rates!C21</f>
        <v>2491.3020927113248</v>
      </c>
      <c r="D7" s="11">
        <v>2110.666528314172</v>
      </c>
      <c r="E7" s="10" t="str">
        <f>Heat_Rates!E21</f>
        <v>NA</v>
      </c>
      <c r="F7" s="4">
        <f>Heat_Rates!F21</f>
        <v>2999.431722546195</v>
      </c>
      <c r="G7" s="11">
        <v>2331.1257631078429</v>
      </c>
      <c r="H7" s="4">
        <f>Heat_Rates!H21</f>
        <v>2597.0683135711902</v>
      </c>
      <c r="I7" s="4">
        <f>Heat_Rates!I21</f>
        <v>2855.7394428145212</v>
      </c>
      <c r="J7" s="10">
        <v>2597.0683135711902</v>
      </c>
      <c r="K7" s="10" t="str">
        <f>Heat_Rates!K21</f>
        <v>NA</v>
      </c>
      <c r="L7" s="10" t="str">
        <f>Heat_Rates!L21</f>
        <v>NA</v>
      </c>
      <c r="M7" s="4">
        <f>Heat_Rates!M21</f>
        <v>2236.426380087833</v>
      </c>
    </row>
    <row r="8" spans="1:13" x14ac:dyDescent="0.25">
      <c r="B8" s="4"/>
    </row>
    <row r="9" spans="1:13" x14ac:dyDescent="0.25">
      <c r="B9" s="4"/>
    </row>
    <row r="10" spans="1:13" x14ac:dyDescent="0.25">
      <c r="B10" s="4"/>
    </row>
    <row r="11" spans="1:13" x14ac:dyDescent="0.25">
      <c r="B11" s="4"/>
    </row>
    <row r="21" spans="2:8" x14ac:dyDescent="0.25">
      <c r="D21" t="s">
        <v>27</v>
      </c>
      <c r="E21" t="s">
        <v>29</v>
      </c>
      <c r="F21" t="s">
        <v>30</v>
      </c>
      <c r="G21" t="s">
        <v>31</v>
      </c>
      <c r="H21" t="s">
        <v>32</v>
      </c>
    </row>
    <row r="22" spans="2:8" x14ac:dyDescent="0.25">
      <c r="B22" t="s">
        <v>21</v>
      </c>
      <c r="C22" t="s">
        <v>6</v>
      </c>
      <c r="D22">
        <v>2662.5152126601006</v>
      </c>
      <c r="E22">
        <v>2395.3097074414745</v>
      </c>
      <c r="F22">
        <v>2128.1042022228485</v>
      </c>
      <c r="G22">
        <v>1860.8986970042222</v>
      </c>
      <c r="H22">
        <v>1593.6931917855959</v>
      </c>
    </row>
    <row r="23" spans="2:8" x14ac:dyDescent="0.25">
      <c r="B23" t="s">
        <v>21</v>
      </c>
      <c r="C23" t="s">
        <v>5</v>
      </c>
      <c r="D23">
        <v>4469.9384270457922</v>
      </c>
      <c r="E23">
        <v>3439.1022554410233</v>
      </c>
      <c r="F23">
        <v>3280.2479044785932</v>
      </c>
      <c r="G23">
        <v>3058.892810443203</v>
      </c>
      <c r="H23">
        <v>2491.3020927113248</v>
      </c>
    </row>
    <row r="24" spans="2:8" x14ac:dyDescent="0.25">
      <c r="B24" t="s">
        <v>21</v>
      </c>
      <c r="C24" t="s">
        <v>25</v>
      </c>
      <c r="D24">
        <v>2724.5363821039596</v>
      </c>
      <c r="E24">
        <v>2571.0689186565128</v>
      </c>
      <c r="F24">
        <v>2321.9928548445018</v>
      </c>
      <c r="G24">
        <v>2264.1339917616187</v>
      </c>
      <c r="H24">
        <v>2110.666528314172</v>
      </c>
    </row>
    <row r="25" spans="2:8" x14ac:dyDescent="0.25">
      <c r="B25" t="s">
        <v>22</v>
      </c>
      <c r="C25" t="s">
        <v>6</v>
      </c>
      <c r="D25" t="s">
        <v>28</v>
      </c>
      <c r="E25" t="s">
        <v>28</v>
      </c>
      <c r="F25" t="s">
        <v>28</v>
      </c>
      <c r="G25" t="s">
        <v>28</v>
      </c>
      <c r="H25" t="s">
        <v>28</v>
      </c>
    </row>
    <row r="26" spans="2:8" x14ac:dyDescent="0.25">
      <c r="B26" t="s">
        <v>22</v>
      </c>
      <c r="C26" t="s">
        <v>5</v>
      </c>
      <c r="D26">
        <v>3806.9205344356801</v>
      </c>
      <c r="E26">
        <v>3594.2585263830547</v>
      </c>
      <c r="F26">
        <v>3375.8564749807383</v>
      </c>
      <c r="G26">
        <v>3002.9985059498822</v>
      </c>
      <c r="H26">
        <v>2999.431722546195</v>
      </c>
    </row>
    <row r="27" spans="2:8" x14ac:dyDescent="0.25">
      <c r="B27" t="s">
        <v>22</v>
      </c>
      <c r="C27" t="s">
        <v>26</v>
      </c>
      <c r="D27">
        <v>2525.6113875795804</v>
      </c>
      <c r="E27">
        <v>2476.989981461646</v>
      </c>
      <c r="F27">
        <v>2455.0073544586458</v>
      </c>
      <c r="G27">
        <v>2379.7471692257773</v>
      </c>
      <c r="H27">
        <v>2331.1257631078429</v>
      </c>
    </row>
    <row r="28" spans="2:8" x14ac:dyDescent="0.25">
      <c r="B28" t="s">
        <v>38</v>
      </c>
      <c r="C28" t="s">
        <v>6</v>
      </c>
      <c r="D28">
        <v>2597.0683135711902</v>
      </c>
      <c r="E28">
        <v>2597.0683135711902</v>
      </c>
      <c r="F28">
        <v>2597.0683135711902</v>
      </c>
      <c r="G28">
        <v>2597.0683135711902</v>
      </c>
      <c r="H28">
        <v>2597.0683135711902</v>
      </c>
    </row>
    <row r="29" spans="2:8" x14ac:dyDescent="0.25">
      <c r="B29" t="s">
        <v>38</v>
      </c>
      <c r="C29" t="s">
        <v>5</v>
      </c>
      <c r="D29">
        <v>3378.979660696376</v>
      </c>
      <c r="E29">
        <v>3361.2845073714971</v>
      </c>
      <c r="F29">
        <v>3274.3288594179958</v>
      </c>
      <c r="G29">
        <v>2913.5863664773383</v>
      </c>
      <c r="H29">
        <v>2855.7394428145212</v>
      </c>
    </row>
    <row r="30" spans="2:8" x14ac:dyDescent="0.25">
      <c r="B30" t="s">
        <v>38</v>
      </c>
      <c r="C30" t="s">
        <v>25</v>
      </c>
      <c r="D30">
        <v>2597.0683135711902</v>
      </c>
      <c r="E30">
        <v>2597.0683135711902</v>
      </c>
      <c r="F30">
        <v>2597.0683135711902</v>
      </c>
      <c r="G30">
        <v>2597.0683135711902</v>
      </c>
      <c r="H30">
        <v>2597.0683135711902</v>
      </c>
    </row>
    <row r="31" spans="2:8" x14ac:dyDescent="0.25">
      <c r="B31" t="s">
        <v>24</v>
      </c>
      <c r="C31" t="s">
        <v>6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</row>
    <row r="32" spans="2:8" x14ac:dyDescent="0.25">
      <c r="B32" t="s">
        <v>24</v>
      </c>
      <c r="C32" t="s">
        <v>5</v>
      </c>
      <c r="D32" t="s">
        <v>28</v>
      </c>
      <c r="E32" t="s">
        <v>28</v>
      </c>
      <c r="F32" t="s">
        <v>28</v>
      </c>
      <c r="G32" t="s">
        <v>28</v>
      </c>
      <c r="H32" t="s">
        <v>28</v>
      </c>
    </row>
    <row r="33" spans="2:8" x14ac:dyDescent="0.25">
      <c r="B33" t="s">
        <v>24</v>
      </c>
      <c r="C33" t="s">
        <v>25</v>
      </c>
      <c r="D33">
        <v>2564.3537951492235</v>
      </c>
      <c r="E33">
        <v>2457.1823166550912</v>
      </c>
      <c r="F33">
        <v>2456.7142345289067</v>
      </c>
      <c r="G33">
        <v>2299.1635065772057</v>
      </c>
      <c r="H33">
        <v>2236.426380087833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N36"/>
  <sheetViews>
    <sheetView tabSelected="1" topLeftCell="C1" workbookViewId="0">
      <selection activeCell="D13" sqref="D13"/>
    </sheetView>
  </sheetViews>
  <sheetFormatPr defaultColWidth="11.28515625" defaultRowHeight="15" x14ac:dyDescent="0.25"/>
  <cols>
    <col min="1" max="2" width="17.7109375" customWidth="1"/>
    <col min="4" max="4" width="17" customWidth="1"/>
    <col min="5" max="5" width="22.7109375" customWidth="1"/>
    <col min="6" max="6" width="32.7109375" customWidth="1"/>
    <col min="7" max="7" width="13.42578125" customWidth="1"/>
    <col min="8" max="8" width="15.28515625" customWidth="1"/>
    <col min="9" max="9" width="9.28515625" customWidth="1"/>
    <col min="13" max="13" width="18.7109375" customWidth="1"/>
  </cols>
  <sheetData>
    <row r="1" spans="1:14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35</v>
      </c>
      <c r="G1" s="1" t="s">
        <v>34</v>
      </c>
      <c r="H1" s="1" t="s">
        <v>18</v>
      </c>
    </row>
    <row r="2" spans="1:14" x14ac:dyDescent="0.25">
      <c r="A2" s="3" t="s">
        <v>20</v>
      </c>
      <c r="B2" s="3" t="s">
        <v>12</v>
      </c>
      <c r="C2" s="3" t="s">
        <v>4</v>
      </c>
      <c r="D2" s="3">
        <v>10197</v>
      </c>
      <c r="E2" s="3">
        <f t="shared" ref="E2:E11" si="0">D2*1000/$M$3</f>
        <v>2569.6007756147287</v>
      </c>
      <c r="F2">
        <f>E2*($M$3/1000000)</f>
        <v>10.196999999999997</v>
      </c>
      <c r="G2">
        <f>$M$4/F2</f>
        <v>0.33462210748259297</v>
      </c>
      <c r="J2" s="2" t="s">
        <v>8</v>
      </c>
      <c r="K2" s="2"/>
      <c r="L2" s="2"/>
      <c r="M2" s="2"/>
      <c r="N2" s="2"/>
    </row>
    <row r="3" spans="1:14" x14ac:dyDescent="0.25">
      <c r="A3" s="3" t="s">
        <v>5</v>
      </c>
      <c r="B3" s="3" t="s">
        <v>13</v>
      </c>
      <c r="C3" s="3" t="s">
        <v>4</v>
      </c>
      <c r="D3" s="3">
        <v>13550</v>
      </c>
      <c r="E3" s="3">
        <f t="shared" si="0"/>
        <v>3414.5425624771578</v>
      </c>
      <c r="F3">
        <f t="shared" ref="F3:F11" si="1">E3*($M$3/1000000)</f>
        <v>13.549999999999999</v>
      </c>
      <c r="G3">
        <f t="shared" ref="G3:G11" si="2">$M$4/F3</f>
        <v>0.2518185704797048</v>
      </c>
      <c r="J3" s="2">
        <v>1</v>
      </c>
      <c r="K3" s="2" t="s">
        <v>9</v>
      </c>
      <c r="L3" s="2" t="s">
        <v>10</v>
      </c>
      <c r="M3" s="2">
        <v>3968.3207200000002</v>
      </c>
      <c r="N3" s="2" t="s">
        <v>11</v>
      </c>
    </row>
    <row r="4" spans="1:14" x14ac:dyDescent="0.25">
      <c r="A4" s="3" t="s">
        <v>16</v>
      </c>
      <c r="B4" s="3" t="s">
        <v>17</v>
      </c>
      <c r="C4" s="3" t="s">
        <v>4</v>
      </c>
      <c r="D4" s="3">
        <v>10379</v>
      </c>
      <c r="E4" s="3">
        <f t="shared" si="0"/>
        <v>2615.4640041291823</v>
      </c>
      <c r="F4">
        <f t="shared" si="1"/>
        <v>10.379</v>
      </c>
      <c r="G4">
        <f t="shared" si="2"/>
        <v>0.32875437229020138</v>
      </c>
      <c r="J4" s="2">
        <v>1</v>
      </c>
      <c r="K4" s="2" t="s">
        <v>36</v>
      </c>
      <c r="L4" s="2" t="s">
        <v>10</v>
      </c>
      <c r="M4" s="2">
        <v>3.4121416299999998</v>
      </c>
      <c r="N4" s="2" t="s">
        <v>37</v>
      </c>
    </row>
    <row r="5" spans="1:14" x14ac:dyDescent="0.25">
      <c r="A5" s="3" t="s">
        <v>6</v>
      </c>
      <c r="B5" s="3" t="s">
        <v>15</v>
      </c>
      <c r="C5" s="3" t="s">
        <v>4</v>
      </c>
      <c r="D5" s="3">
        <v>9676</v>
      </c>
      <c r="E5" s="3">
        <f t="shared" si="0"/>
        <v>2438.3109840980796</v>
      </c>
      <c r="F5">
        <f t="shared" si="1"/>
        <v>9.6760000000000002</v>
      </c>
      <c r="G5">
        <f t="shared" si="2"/>
        <v>0.35263968892104175</v>
      </c>
    </row>
    <row r="6" spans="1:14" x14ac:dyDescent="0.25">
      <c r="A6" s="3" t="s">
        <v>20</v>
      </c>
      <c r="B6" s="3" t="s">
        <v>12</v>
      </c>
      <c r="C6" s="3" t="s">
        <v>7</v>
      </c>
      <c r="D6" s="3">
        <v>10372</v>
      </c>
      <c r="E6" s="3">
        <f t="shared" si="0"/>
        <v>2613.7000338017033</v>
      </c>
      <c r="F6">
        <f t="shared" si="1"/>
        <v>10.371999999999998</v>
      </c>
      <c r="G6">
        <f t="shared" si="2"/>
        <v>0.32897624662553032</v>
      </c>
    </row>
    <row r="7" spans="1:14" x14ac:dyDescent="0.25">
      <c r="A7" s="3" t="s">
        <v>5</v>
      </c>
      <c r="B7" s="3" t="s">
        <v>13</v>
      </c>
      <c r="C7" s="3" t="s">
        <v>7</v>
      </c>
      <c r="D7" s="3">
        <v>11302</v>
      </c>
      <c r="E7" s="3">
        <f t="shared" si="0"/>
        <v>2848.0560915953383</v>
      </c>
      <c r="F7">
        <f t="shared" si="1"/>
        <v>11.301999999999998</v>
      </c>
      <c r="G7">
        <f t="shared" si="2"/>
        <v>0.30190600159263853</v>
      </c>
    </row>
    <row r="8" spans="1:14" x14ac:dyDescent="0.25">
      <c r="A8" s="3" t="s">
        <v>16</v>
      </c>
      <c r="B8" s="3" t="s">
        <v>14</v>
      </c>
      <c r="C8" s="3" t="s">
        <v>7</v>
      </c>
      <c r="D8" s="3">
        <v>9322</v>
      </c>
      <c r="E8" s="3">
        <f t="shared" si="0"/>
        <v>2349.1044846798573</v>
      </c>
      <c r="F8">
        <f t="shared" si="1"/>
        <v>9.3219999999999992</v>
      </c>
      <c r="G8">
        <f t="shared" si="2"/>
        <v>0.36603106951298003</v>
      </c>
    </row>
    <row r="9" spans="1:14" x14ac:dyDescent="0.25">
      <c r="A9" s="3" t="s">
        <v>6</v>
      </c>
      <c r="B9" s="3" t="s">
        <v>15</v>
      </c>
      <c r="C9" s="3" t="s">
        <v>7</v>
      </c>
      <c r="D9" s="3">
        <v>7655</v>
      </c>
      <c r="E9" s="3">
        <f t="shared" si="0"/>
        <v>1929.0275509787928</v>
      </c>
      <c r="F9">
        <f t="shared" si="1"/>
        <v>7.6549999999999994</v>
      </c>
      <c r="G9">
        <f t="shared" si="2"/>
        <v>0.44574025212279555</v>
      </c>
    </row>
    <row r="10" spans="1:14" x14ac:dyDescent="0.25">
      <c r="A10" s="3" t="s">
        <v>20</v>
      </c>
      <c r="B10" s="3" t="s">
        <v>12</v>
      </c>
      <c r="C10" s="3" t="s">
        <v>19</v>
      </c>
      <c r="D10" s="3">
        <v>10458</v>
      </c>
      <c r="E10" s="3">
        <f t="shared" si="0"/>
        <v>2635.3716692535877</v>
      </c>
      <c r="F10">
        <f t="shared" si="1"/>
        <v>10.457999999999998</v>
      </c>
      <c r="G10">
        <f t="shared" si="2"/>
        <v>0.32627095333715816</v>
      </c>
    </row>
    <row r="11" spans="1:14" x14ac:dyDescent="0.25">
      <c r="A11" s="3" t="s">
        <v>25</v>
      </c>
      <c r="C11" s="3" t="s">
        <v>33</v>
      </c>
      <c r="D11" s="6">
        <v>10059</v>
      </c>
      <c r="E11" s="3">
        <f t="shared" si="0"/>
        <v>2534.8253605872865</v>
      </c>
      <c r="F11">
        <f t="shared" si="1"/>
        <v>10.058999999999999</v>
      </c>
      <c r="G11">
        <f t="shared" si="2"/>
        <v>0.33921280743612686</v>
      </c>
    </row>
    <row r="12" spans="1:14" x14ac:dyDescent="0.25">
      <c r="D12" s="7"/>
    </row>
    <row r="14" spans="1:14" x14ac:dyDescent="0.25">
      <c r="C14" t="s">
        <v>3</v>
      </c>
    </row>
    <row r="15" spans="1:14" x14ac:dyDescent="0.25">
      <c r="A15" s="4"/>
      <c r="B15" s="12" t="s">
        <v>21</v>
      </c>
      <c r="C15" s="12"/>
      <c r="D15" s="12"/>
      <c r="E15" s="12" t="s">
        <v>22</v>
      </c>
      <c r="F15" s="12"/>
      <c r="G15" s="12"/>
      <c r="H15" s="12" t="s">
        <v>23</v>
      </c>
      <c r="I15" s="12"/>
      <c r="J15" s="12"/>
      <c r="K15" s="12" t="s">
        <v>24</v>
      </c>
      <c r="L15" s="12"/>
      <c r="M15" s="12"/>
    </row>
    <row r="16" spans="1:14" x14ac:dyDescent="0.25">
      <c r="A16" s="4"/>
      <c r="B16" s="5" t="s">
        <v>6</v>
      </c>
      <c r="C16" s="5" t="s">
        <v>5</v>
      </c>
      <c r="D16" s="5" t="s">
        <v>25</v>
      </c>
      <c r="E16" s="5" t="s">
        <v>6</v>
      </c>
      <c r="F16" s="5" t="s">
        <v>5</v>
      </c>
      <c r="G16" s="5" t="s">
        <v>26</v>
      </c>
      <c r="H16" s="5" t="s">
        <v>6</v>
      </c>
      <c r="I16" s="5" t="s">
        <v>5</v>
      </c>
      <c r="J16" s="5" t="s">
        <v>25</v>
      </c>
      <c r="K16" s="5" t="s">
        <v>6</v>
      </c>
      <c r="L16" s="5" t="s">
        <v>5</v>
      </c>
      <c r="M16" s="5" t="s">
        <v>25</v>
      </c>
    </row>
    <row r="17" spans="1:13" x14ac:dyDescent="0.25">
      <c r="A17" s="4" t="s">
        <v>27</v>
      </c>
      <c r="B17" s="4" t="s">
        <v>28</v>
      </c>
      <c r="C17" s="4">
        <v>4469.9384270457922</v>
      </c>
      <c r="D17" s="4" t="s">
        <v>28</v>
      </c>
      <c r="E17" s="4" t="s">
        <v>28</v>
      </c>
      <c r="F17" s="4">
        <v>3806.9205344356801</v>
      </c>
      <c r="G17" s="4" t="s">
        <v>28</v>
      </c>
      <c r="H17" s="4" t="s">
        <v>28</v>
      </c>
      <c r="I17" s="4">
        <v>3378.979660696376</v>
      </c>
      <c r="J17" s="4" t="s">
        <v>28</v>
      </c>
      <c r="K17" s="4" t="s">
        <v>28</v>
      </c>
      <c r="L17" s="4" t="s">
        <v>28</v>
      </c>
      <c r="M17" s="4" t="s">
        <v>28</v>
      </c>
    </row>
    <row r="18" spans="1:13" x14ac:dyDescent="0.25">
      <c r="A18" s="4" t="s">
        <v>29</v>
      </c>
      <c r="B18" s="4" t="s">
        <v>28</v>
      </c>
      <c r="C18" s="4">
        <v>3439.1022554410233</v>
      </c>
      <c r="D18" s="4">
        <v>2571.0689186565128</v>
      </c>
      <c r="E18" s="4" t="s">
        <v>28</v>
      </c>
      <c r="F18" s="4">
        <v>3594.2585263830547</v>
      </c>
      <c r="G18" s="4">
        <v>2476.989981461646</v>
      </c>
      <c r="H18" s="4">
        <v>2597.0683135711902</v>
      </c>
      <c r="I18" s="4">
        <v>3361.2845073714971</v>
      </c>
      <c r="J18" s="4" t="s">
        <v>28</v>
      </c>
      <c r="K18" s="4" t="s">
        <v>28</v>
      </c>
      <c r="L18" s="4" t="s">
        <v>28</v>
      </c>
      <c r="M18" s="4">
        <v>2457.1823166550912</v>
      </c>
    </row>
    <row r="19" spans="1:13" x14ac:dyDescent="0.25">
      <c r="A19" s="4" t="s">
        <v>30</v>
      </c>
      <c r="B19" s="4">
        <v>2128.1042022228485</v>
      </c>
      <c r="C19" s="4">
        <v>3280.2479044785932</v>
      </c>
      <c r="D19" s="4">
        <v>2321.9928548445018</v>
      </c>
      <c r="E19" s="4" t="s">
        <v>28</v>
      </c>
      <c r="F19" s="4">
        <v>3375.8564749807383</v>
      </c>
      <c r="G19" s="4">
        <v>2455.0073544586458</v>
      </c>
      <c r="H19" s="4">
        <v>2597.0683135711902</v>
      </c>
      <c r="I19" s="4">
        <v>3274.3288594179958</v>
      </c>
      <c r="J19" s="4" t="s">
        <v>28</v>
      </c>
      <c r="K19" s="4" t="s">
        <v>28</v>
      </c>
      <c r="L19" s="4" t="s">
        <v>28</v>
      </c>
      <c r="M19" s="4">
        <v>2456.7142345289067</v>
      </c>
    </row>
    <row r="20" spans="1:13" x14ac:dyDescent="0.25">
      <c r="A20" s="4" t="s">
        <v>31</v>
      </c>
      <c r="B20" s="4">
        <v>1860.8986970042222</v>
      </c>
      <c r="C20" s="4">
        <v>3058.892810443203</v>
      </c>
      <c r="D20" s="4">
        <v>2264.1339917616187</v>
      </c>
      <c r="E20" s="4" t="s">
        <v>28</v>
      </c>
      <c r="F20" s="4">
        <v>3002.9985059498822</v>
      </c>
      <c r="G20" s="4">
        <v>2379.7471692257773</v>
      </c>
      <c r="H20" s="4">
        <v>2597.0683135711902</v>
      </c>
      <c r="I20" s="4">
        <v>2913.5863664773383</v>
      </c>
      <c r="J20" s="4" t="s">
        <v>28</v>
      </c>
      <c r="K20" s="4" t="s">
        <v>28</v>
      </c>
      <c r="L20" s="4" t="s">
        <v>28</v>
      </c>
      <c r="M20" s="4">
        <v>2299.1635065772057</v>
      </c>
    </row>
    <row r="21" spans="1:13" x14ac:dyDescent="0.25">
      <c r="A21" s="4" t="s">
        <v>32</v>
      </c>
      <c r="B21" s="4">
        <v>1593.6931917855959</v>
      </c>
      <c r="C21" s="4">
        <v>2491.3020927113248</v>
      </c>
      <c r="D21" s="4" t="s">
        <v>28</v>
      </c>
      <c r="E21" s="4" t="s">
        <v>28</v>
      </c>
      <c r="F21" s="4">
        <v>2999.431722546195</v>
      </c>
      <c r="G21" s="4" t="s">
        <v>28</v>
      </c>
      <c r="H21" s="4">
        <v>2597.0683135711902</v>
      </c>
      <c r="I21" s="4">
        <v>2855.7394428145212</v>
      </c>
      <c r="J21" s="4" t="s">
        <v>28</v>
      </c>
      <c r="K21" s="4" t="s">
        <v>28</v>
      </c>
      <c r="L21" s="4" t="s">
        <v>28</v>
      </c>
      <c r="M21" s="4">
        <v>2236.426380087833</v>
      </c>
    </row>
    <row r="24" spans="1:13" x14ac:dyDescent="0.25">
      <c r="A24" s="4" t="s">
        <v>27</v>
      </c>
      <c r="B24" t="e">
        <f>B17*($M$3/1000000)</f>
        <v>#VALUE!</v>
      </c>
      <c r="C24">
        <f t="shared" ref="C24:M24" si="3">C17*($M$3/1000000)</f>
        <v>17.738149277170024</v>
      </c>
      <c r="D24" t="e">
        <f t="shared" si="3"/>
        <v>#VALUE!</v>
      </c>
      <c r="E24" t="e">
        <f t="shared" si="3"/>
        <v>#VALUE!</v>
      </c>
      <c r="F24">
        <f t="shared" si="3"/>
        <v>15.107081636194582</v>
      </c>
      <c r="G24" t="e">
        <f t="shared" si="3"/>
        <v>#VALUE!</v>
      </c>
      <c r="H24" t="e">
        <f t="shared" si="3"/>
        <v>#VALUE!</v>
      </c>
      <c r="I24">
        <f t="shared" si="3"/>
        <v>13.408874999999998</v>
      </c>
      <c r="J24" t="e">
        <f t="shared" si="3"/>
        <v>#VALUE!</v>
      </c>
      <c r="K24" t="e">
        <f t="shared" si="3"/>
        <v>#VALUE!</v>
      </c>
      <c r="L24" t="e">
        <f t="shared" si="3"/>
        <v>#VALUE!</v>
      </c>
      <c r="M24" t="e">
        <f t="shared" si="3"/>
        <v>#VALUE!</v>
      </c>
    </row>
    <row r="25" spans="1:13" x14ac:dyDescent="0.25">
      <c r="A25" s="4" t="s">
        <v>29</v>
      </c>
      <c r="B25" t="e">
        <f t="shared" ref="B25:M28" si="4">B18*($M$3/1000000)</f>
        <v>#VALUE!</v>
      </c>
      <c r="C25">
        <f t="shared" si="4"/>
        <v>13.647460738465345</v>
      </c>
      <c r="D25">
        <f t="shared" si="4"/>
        <v>10.202826062452633</v>
      </c>
      <c r="E25" t="e">
        <f t="shared" si="4"/>
        <v>#VALUE!</v>
      </c>
      <c r="F25">
        <f t="shared" si="4"/>
        <v>14.263170583282541</v>
      </c>
      <c r="G25">
        <f t="shared" si="4"/>
        <v>9.8294906666666648</v>
      </c>
      <c r="H25">
        <f t="shared" si="4"/>
        <v>10.30600000000001</v>
      </c>
      <c r="I25">
        <f t="shared" si="4"/>
        <v>13.338654956417304</v>
      </c>
      <c r="J25" t="e">
        <f t="shared" si="4"/>
        <v>#VALUE!</v>
      </c>
      <c r="K25" t="e">
        <f t="shared" si="4"/>
        <v>#VALUE!</v>
      </c>
      <c r="L25" t="e">
        <f t="shared" si="4"/>
        <v>#VALUE!</v>
      </c>
      <c r="M25">
        <f t="shared" si="4"/>
        <v>9.7508874999999993</v>
      </c>
    </row>
    <row r="26" spans="1:13" x14ac:dyDescent="0.25">
      <c r="A26" s="4" t="s">
        <v>30</v>
      </c>
      <c r="B26">
        <f t="shared" si="4"/>
        <v>8.4449999999999985</v>
      </c>
      <c r="C26">
        <f t="shared" si="4"/>
        <v>13.017075726078982</v>
      </c>
      <c r="D26">
        <f t="shared" si="4"/>
        <v>9.2144123575713888</v>
      </c>
      <c r="E26" t="e">
        <f t="shared" si="4"/>
        <v>#VALUE!</v>
      </c>
      <c r="F26">
        <f t="shared" si="4"/>
        <v>13.396481197412225</v>
      </c>
      <c r="G26">
        <f t="shared" si="4"/>
        <v>9.7422565524506268</v>
      </c>
      <c r="H26">
        <f t="shared" si="4"/>
        <v>10.30600000000001</v>
      </c>
      <c r="I26">
        <f t="shared" si="4"/>
        <v>12.993587056922399</v>
      </c>
      <c r="J26" t="e">
        <f t="shared" si="4"/>
        <v>#VALUE!</v>
      </c>
      <c r="K26" t="e">
        <f t="shared" si="4"/>
        <v>#VALUE!</v>
      </c>
      <c r="L26" t="e">
        <f t="shared" si="4"/>
        <v>#VALUE!</v>
      </c>
      <c r="M26">
        <f t="shared" si="4"/>
        <v>9.7490299999999994</v>
      </c>
    </row>
    <row r="27" spans="1:13" x14ac:dyDescent="0.25">
      <c r="A27" s="4" t="s">
        <v>31</v>
      </c>
      <c r="B27">
        <f t="shared" si="4"/>
        <v>7.3846428571428566</v>
      </c>
      <c r="C27">
        <f t="shared" si="4"/>
        <v>12.138667719940793</v>
      </c>
      <c r="D27">
        <f t="shared" si="4"/>
        <v>8.9848098323639398</v>
      </c>
      <c r="E27" t="e">
        <f t="shared" si="4"/>
        <v>#VALUE!</v>
      </c>
      <c r="F27">
        <f t="shared" si="4"/>
        <v>11.916861193289961</v>
      </c>
      <c r="G27">
        <f t="shared" si="4"/>
        <v>9.4435999999999982</v>
      </c>
      <c r="H27">
        <f t="shared" si="4"/>
        <v>10.30600000000001</v>
      </c>
      <c r="I27">
        <f t="shared" si="4"/>
        <v>11.562045147601534</v>
      </c>
      <c r="J27" t="e">
        <f t="shared" si="4"/>
        <v>#VALUE!</v>
      </c>
      <c r="K27" t="e">
        <f t="shared" si="4"/>
        <v>#VALUE!</v>
      </c>
      <c r="L27" t="e">
        <f t="shared" si="4"/>
        <v>#VALUE!</v>
      </c>
      <c r="M27">
        <f t="shared" si="4"/>
        <v>9.1238181818181818</v>
      </c>
    </row>
    <row r="28" spans="1:13" x14ac:dyDescent="0.25">
      <c r="A28" s="4" t="s">
        <v>32</v>
      </c>
      <c r="B28">
        <f t="shared" si="4"/>
        <v>6.3242857142857138</v>
      </c>
      <c r="C28">
        <f t="shared" si="4"/>
        <v>9.8862857142857106</v>
      </c>
      <c r="D28" t="e">
        <f t="shared" si="4"/>
        <v>#VALUE!</v>
      </c>
      <c r="E28" t="e">
        <f t="shared" si="4"/>
        <v>#VALUE!</v>
      </c>
      <c r="F28">
        <f t="shared" si="4"/>
        <v>11.902707052805356</v>
      </c>
      <c r="G28" t="e">
        <f t="shared" si="4"/>
        <v>#VALUE!</v>
      </c>
      <c r="H28">
        <f t="shared" si="4"/>
        <v>10.30600000000001</v>
      </c>
      <c r="I28">
        <f t="shared" si="4"/>
        <v>11.332490001842119</v>
      </c>
      <c r="J28" t="e">
        <f t="shared" si="4"/>
        <v>#VALUE!</v>
      </c>
      <c r="K28" t="e">
        <f t="shared" si="4"/>
        <v>#VALUE!</v>
      </c>
      <c r="L28" t="e">
        <f t="shared" si="4"/>
        <v>#VALUE!</v>
      </c>
      <c r="M28">
        <f t="shared" si="4"/>
        <v>8.8748571428571417</v>
      </c>
    </row>
    <row r="32" spans="1:13" x14ac:dyDescent="0.25">
      <c r="A32" s="4" t="s">
        <v>27</v>
      </c>
      <c r="B32" t="e">
        <f>$M$4/B24</f>
        <v>#VALUE!</v>
      </c>
      <c r="C32">
        <f t="shared" ref="C32:M32" si="5">$M$4/C24</f>
        <v>0.19236176089642082</v>
      </c>
      <c r="D32" t="e">
        <f t="shared" si="5"/>
        <v>#VALUE!</v>
      </c>
      <c r="E32" t="e">
        <f t="shared" si="5"/>
        <v>#VALUE!</v>
      </c>
      <c r="F32">
        <f t="shared" si="5"/>
        <v>0.22586371823297471</v>
      </c>
      <c r="G32" t="e">
        <f t="shared" si="5"/>
        <v>#VALUE!</v>
      </c>
      <c r="H32" t="e">
        <f t="shared" si="5"/>
        <v>#VALUE!</v>
      </c>
      <c r="I32">
        <f t="shared" si="5"/>
        <v>0.25446889690596713</v>
      </c>
      <c r="J32" t="e">
        <f t="shared" si="5"/>
        <v>#VALUE!</v>
      </c>
      <c r="K32" t="e">
        <f t="shared" si="5"/>
        <v>#VALUE!</v>
      </c>
      <c r="L32" t="e">
        <f t="shared" si="5"/>
        <v>#VALUE!</v>
      </c>
      <c r="M32" t="e">
        <f t="shared" si="5"/>
        <v>#VALUE!</v>
      </c>
    </row>
    <row r="33" spans="1:13" x14ac:dyDescent="0.25">
      <c r="A33" s="4" t="s">
        <v>29</v>
      </c>
      <c r="B33" t="e">
        <f t="shared" ref="B33:M36" si="6">$M$4/B25</f>
        <v>#VALUE!</v>
      </c>
      <c r="C33">
        <f t="shared" si="6"/>
        <v>0.2500202561772451</v>
      </c>
      <c r="D33">
        <f t="shared" si="6"/>
        <v>0.33443103010027825</v>
      </c>
      <c r="E33" t="e">
        <f t="shared" si="6"/>
        <v>#VALUE!</v>
      </c>
      <c r="F33">
        <f t="shared" si="6"/>
        <v>0.23922742913832037</v>
      </c>
      <c r="G33">
        <f t="shared" si="6"/>
        <v>0.34713310645597378</v>
      </c>
      <c r="H33">
        <f t="shared" si="6"/>
        <v>0.33108302251115823</v>
      </c>
      <c r="I33">
        <f t="shared" si="6"/>
        <v>0.25580852350921623</v>
      </c>
      <c r="J33" t="e">
        <f t="shared" si="6"/>
        <v>#VALUE!</v>
      </c>
      <c r="K33" t="e">
        <f t="shared" si="6"/>
        <v>#VALUE!</v>
      </c>
      <c r="L33" t="e">
        <f t="shared" si="6"/>
        <v>#VALUE!</v>
      </c>
      <c r="M33">
        <f t="shared" si="6"/>
        <v>0.34993139137334933</v>
      </c>
    </row>
    <row r="34" spans="1:13" x14ac:dyDescent="0.25">
      <c r="A34" s="4" t="s">
        <v>30</v>
      </c>
      <c r="B34">
        <f t="shared" si="6"/>
        <v>0.4040428217880403</v>
      </c>
      <c r="C34">
        <f t="shared" si="6"/>
        <v>0.26212812322847329</v>
      </c>
      <c r="D34">
        <f t="shared" si="6"/>
        <v>0.37030485478504527</v>
      </c>
      <c r="E34" t="e">
        <f t="shared" si="6"/>
        <v>#VALUE!</v>
      </c>
      <c r="F34">
        <f t="shared" si="6"/>
        <v>0.25470431971786123</v>
      </c>
      <c r="G34">
        <f t="shared" si="6"/>
        <v>0.35024140573897006</v>
      </c>
      <c r="H34">
        <f t="shared" si="6"/>
        <v>0.33108302251115823</v>
      </c>
      <c r="I34">
        <f t="shared" si="6"/>
        <v>0.26260197550161207</v>
      </c>
      <c r="J34" t="e">
        <f t="shared" si="6"/>
        <v>#VALUE!</v>
      </c>
      <c r="K34" t="e">
        <f t="shared" si="6"/>
        <v>#VALUE!</v>
      </c>
      <c r="L34" t="e">
        <f t="shared" si="6"/>
        <v>#VALUE!</v>
      </c>
      <c r="M34">
        <f t="shared" si="6"/>
        <v>0.3499980644228195</v>
      </c>
    </row>
    <row r="35" spans="1:13" x14ac:dyDescent="0.25">
      <c r="A35" s="4" t="s">
        <v>31</v>
      </c>
      <c r="B35">
        <f t="shared" si="6"/>
        <v>0.46205912675920108</v>
      </c>
      <c r="C35">
        <f t="shared" si="6"/>
        <v>0.28109688054107496</v>
      </c>
      <c r="D35">
        <f t="shared" si="6"/>
        <v>0.37976781853626074</v>
      </c>
      <c r="E35" t="e">
        <f t="shared" si="6"/>
        <v>#VALUE!</v>
      </c>
      <c r="F35">
        <f t="shared" si="6"/>
        <v>0.28632888934892337</v>
      </c>
      <c r="G35">
        <f t="shared" si="6"/>
        <v>0.36131789042314377</v>
      </c>
      <c r="H35">
        <f t="shared" si="6"/>
        <v>0.33108302251115823</v>
      </c>
      <c r="I35">
        <f t="shared" si="6"/>
        <v>0.29511575040924526</v>
      </c>
      <c r="J35" t="e">
        <f t="shared" si="6"/>
        <v>#VALUE!</v>
      </c>
      <c r="K35" t="e">
        <f t="shared" si="6"/>
        <v>#VALUE!</v>
      </c>
      <c r="L35" t="e">
        <f t="shared" si="6"/>
        <v>#VALUE!</v>
      </c>
      <c r="M35">
        <f t="shared" si="6"/>
        <v>0.37398176530957933</v>
      </c>
    </row>
    <row r="36" spans="1:13" x14ac:dyDescent="0.25">
      <c r="A36" s="4" t="s">
        <v>32</v>
      </c>
      <c r="B36">
        <f t="shared" si="6"/>
        <v>0.53952996182516377</v>
      </c>
      <c r="C36">
        <f t="shared" si="6"/>
        <v>0.34513888518004748</v>
      </c>
      <c r="D36" t="e">
        <f t="shared" si="6"/>
        <v>#VALUE!</v>
      </c>
      <c r="E36" t="e">
        <f t="shared" si="6"/>
        <v>#VALUE!</v>
      </c>
      <c r="F36">
        <f t="shared" si="6"/>
        <v>0.28666937822314886</v>
      </c>
      <c r="G36" t="e">
        <f t="shared" si="6"/>
        <v>#VALUE!</v>
      </c>
      <c r="H36">
        <f t="shared" si="6"/>
        <v>0.33108302251115823</v>
      </c>
      <c r="I36">
        <f t="shared" si="6"/>
        <v>0.30109372516060895</v>
      </c>
      <c r="J36" t="e">
        <f t="shared" si="6"/>
        <v>#VALUE!</v>
      </c>
      <c r="K36" t="e">
        <f t="shared" si="6"/>
        <v>#VALUE!</v>
      </c>
      <c r="L36" t="e">
        <f t="shared" si="6"/>
        <v>#VALUE!</v>
      </c>
      <c r="M36">
        <f t="shared" si="6"/>
        <v>0.38447285123301789</v>
      </c>
    </row>
  </sheetData>
  <mergeCells count="4">
    <mergeCell ref="B15:D15"/>
    <mergeCell ref="E15:G15"/>
    <mergeCell ref="H15:J15"/>
    <mergeCell ref="K15:M15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1" sqref="D31"/>
    </sheetView>
  </sheetViews>
  <sheetFormatPr defaultColWidth="11.28515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Extrapolation&amp;Approximation</vt:lpstr>
      <vt:lpstr>Heat_Rates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Abdullah</cp:lastModifiedBy>
  <dcterms:created xsi:type="dcterms:W3CDTF">2017-05-09T15:28:17Z</dcterms:created>
  <dcterms:modified xsi:type="dcterms:W3CDTF">2018-09-10T12:30:46Z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633836cd-da5f-46f7-96c1-591cb744688d</vt:lpwstr>
  </property>
</Properties>
</file>